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work\Piau-Im\docs\"/>
    </mc:Choice>
  </mc:AlternateContent>
  <xr:revisionPtr revIDLastSave="0" documentId="13_ncr:1_{67C5DF18-42B8-4706-9FE2-238D6757318D}" xr6:coauthVersionLast="47" xr6:coauthVersionMax="47" xr10:uidLastSave="{00000000-0000-0000-0000-000000000000}"/>
  <bookViews>
    <workbookView xWindow="-28920" yWindow="-120" windowWidth="29040" windowHeight="15840" activeTab="3" xr2:uid="{BCA04C49-CB5D-4DF7-A506-B8C9606E5403}"/>
  </bookViews>
  <sheets>
    <sheet name="Siann_Bu_Piau" sheetId="1" r:id="rId1"/>
    <sheet name="Un_Bu_Piau" sheetId="2" r:id="rId2"/>
    <sheet name="廣韻41字聲母對照表" sheetId="3" r:id="rId3"/>
    <sheet name="廣韻206韻對照表" sheetId="9" r:id="rId4"/>
    <sheet name="十五音-聲母" sheetId="5" r:id="rId5"/>
    <sheet name="十五音-韻母" sheetId="7" r:id="rId6"/>
    <sheet name="十五音-韻母排序表" sheetId="11" r:id="rId7"/>
    <sheet name="韻鏡排序" sheetId="13" r:id="rId8"/>
    <sheet name="切語上字表" sheetId="12" r:id="rId9"/>
    <sheet name="切語下字表" sheetId="8" r:id="rId10"/>
  </sheets>
  <externalReferences>
    <externalReference r:id="rId11"/>
    <externalReference r:id="rId12"/>
  </externalReferences>
  <definedNames>
    <definedName name="_xlnm._FilterDatabase" localSheetId="1" hidden="1">Un_Bu_Piau!#REF!</definedName>
    <definedName name="_xlnm._FilterDatabase" localSheetId="5" hidden="1">'十五音-韻母'!$B$4:$K$104</definedName>
    <definedName name="_xlnm._FilterDatabase" localSheetId="9" hidden="1">切語下字表!$Q$6:$S$362</definedName>
    <definedName name="_xlnm.Criteria" localSheetId="1">Un_Bu_Piau!#REF!</definedName>
    <definedName name="_xlnm.Criteria" localSheetId="9">切語下字表!$U$1:$W$2</definedName>
    <definedName name="_xlnm.Extract" localSheetId="1">Un_Bu_Piau!#REF!</definedName>
    <definedName name="_xlnm.Extract" localSheetId="9">切語下字表!$U$6:$W$6</definedName>
    <definedName name="十五音韻母">#REF!</definedName>
    <definedName name="十五音韻母對照表" localSheetId="4">'[1]十五音-韻母'!$B$5:$R$54</definedName>
    <definedName name="十五音韻母對照表" localSheetId="5">'[1]十五音-韻母'!$B$5:$R$54</definedName>
    <definedName name="十五音韻母對照表">#REF!</definedName>
    <definedName name="切語上字" localSheetId="7">韻鏡排序!$H$4:$H$45</definedName>
    <definedName name="切語上字">切語上字表!$G$4:$G$44</definedName>
    <definedName name="方音入聲韻母">#REF!</definedName>
    <definedName name="方音舒聲韻母">#REF!</definedName>
    <definedName name="台羅入聲韻母">#REF!</definedName>
    <definedName name="台羅舒聲韻母">#REF!</definedName>
    <definedName name="白話字入聲韻母">#REF!</definedName>
    <definedName name="白話字舒聲韻母">#REF!</definedName>
    <definedName name="國際音標入聲韻母">#REF!</definedName>
    <definedName name="國際音標舒聲韻母">#REF!</definedName>
    <definedName name="麥氏都入聲韻母">#REF!</definedName>
    <definedName name="麥氏舒聲韻母">#REF!</definedName>
    <definedName name="閩拼入聲韻母">#REF!</definedName>
    <definedName name="閩拼舒聲韻母">#REF!</definedName>
    <definedName name="聲母碼" localSheetId="1">#REF!</definedName>
    <definedName name="聲母碼" localSheetId="4">[1]聲母碼!$E$6:$E$23</definedName>
    <definedName name="聲母碼" localSheetId="5">[1]聲母碼!$E$6:$E$23</definedName>
    <definedName name="聲母碼">Siann_Bu_Piau!$B$2:$B$19</definedName>
    <definedName name="聲母碼表" localSheetId="1">#REF!</definedName>
    <definedName name="聲母碼表" localSheetId="4">[1]聲母碼!$D$6:$K$23</definedName>
    <definedName name="聲母碼表" localSheetId="5">[1]聲母碼!$D$6:$K$23</definedName>
    <definedName name="聲母碼表">Siann_Bu_Piau!$A$2:$H$19</definedName>
    <definedName name="韻母入聲碼">#REF!</definedName>
    <definedName name="韻母國際音標">Un_Bu_Piau!$C$2:$C$75</definedName>
    <definedName name="韻母舒聲碼" localSheetId="4">'[1]十五音-韻母'!$D$5:$D$54</definedName>
    <definedName name="韻母舒聲碼" localSheetId="5">'[1]十五音-韻母'!$D$5:$D$54</definedName>
    <definedName name="韻母舒聲碼">#REF!</definedName>
    <definedName name="韻母對照表" localSheetId="4">[1]十五音韻母清單!$B$6:$K$105</definedName>
    <definedName name="韻母對照表" localSheetId="5">'十五音-韻母'!$B$5:$K$104</definedName>
    <definedName name="韻母對照表">#REF!</definedName>
    <definedName name="韻母碼表">Un_Bu_Piau!$A$2:$H$75</definedName>
    <definedName name="韻目">[2]設定表!$F$3:$F$71</definedName>
    <definedName name="韻目列序">[2]設定表!$E$3:$E$71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2" l="1"/>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 i="12"/>
  <c r="B1" i="13"/>
  <c r="L12" i="13"/>
  <c r="M12" i="13"/>
  <c r="L43" i="13"/>
  <c r="M43" i="13"/>
  <c r="M29" i="13"/>
  <c r="M30" i="13"/>
  <c r="M31" i="13"/>
  <c r="M32" i="13"/>
  <c r="M33" i="13"/>
  <c r="M16" i="13"/>
  <c r="M17" i="13"/>
  <c r="M18" i="13"/>
  <c r="M19" i="13"/>
  <c r="M20" i="13"/>
  <c r="M21" i="13"/>
  <c r="M22" i="13"/>
  <c r="M23" i="13"/>
  <c r="M8" i="13"/>
  <c r="M9" i="13"/>
  <c r="M10" i="13"/>
  <c r="M11" i="13"/>
  <c r="M13" i="13"/>
  <c r="M14" i="13"/>
  <c r="M15" i="13"/>
  <c r="M4" i="13"/>
  <c r="M5" i="13"/>
  <c r="M6" i="13"/>
  <c r="M7" i="13"/>
  <c r="M24" i="13"/>
  <c r="M25" i="13"/>
  <c r="M26" i="13"/>
  <c r="M27" i="13"/>
  <c r="M28" i="13"/>
  <c r="M34" i="13"/>
  <c r="M35" i="13"/>
  <c r="M36" i="13"/>
  <c r="M37" i="13"/>
  <c r="M38" i="13"/>
  <c r="M39" i="13"/>
  <c r="M40" i="13"/>
  <c r="M41" i="13"/>
  <c r="M42" i="13"/>
  <c r="M44" i="13"/>
  <c r="M45" i="13"/>
  <c r="U2" i="13" a="1"/>
  <c r="U2" i="13" s="1"/>
  <c r="S2" i="13" a="1"/>
  <c r="S2" i="13" s="1"/>
  <c r="Q2" i="13" a="1"/>
  <c r="Q2" i="13" s="1"/>
  <c r="I1" i="13"/>
  <c r="H1" i="13"/>
  <c r="G1" i="13"/>
  <c r="F1" i="13"/>
  <c r="E1" i="13"/>
  <c r="D1" i="13"/>
  <c r="C1" i="13"/>
  <c r="A1" i="13"/>
  <c r="R2" i="12" a="1"/>
  <c r="R2" i="12" s="1"/>
  <c r="P2" i="12" a="1"/>
  <c r="P2" i="12" s="1"/>
  <c r="N2" i="12" a="1"/>
  <c r="N2" i="12" s="1"/>
  <c r="H1" i="12"/>
  <c r="G1" i="12"/>
  <c r="F1" i="12"/>
  <c r="E1" i="12"/>
  <c r="D1" i="12"/>
  <c r="C1" i="12"/>
  <c r="B1" i="12"/>
  <c r="A1" i="12"/>
  <c r="F18" i="9" l="1" a="1"/>
  <c r="F18" i="9" s="1"/>
  <c r="F34" i="9" a="1"/>
  <c r="F34" i="9" s="1"/>
  <c r="F95" i="9" a="1"/>
  <c r="F95" i="9" s="1"/>
  <c r="F114" i="9" a="1"/>
  <c r="F114" i="9" s="1"/>
  <c r="F135" i="9" a="1"/>
  <c r="F135" i="9"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2" i="11"/>
  <c r="G30" i="9"/>
  <c r="C30" i="9" s="1" a="1"/>
  <c r="C30" i="9" s="1"/>
  <c r="G81" i="9"/>
  <c r="C81" i="9" s="1" a="1"/>
  <c r="C81" i="9" s="1"/>
  <c r="G82" i="9"/>
  <c r="C82" i="9" s="1" a="1"/>
  <c r="C82" i="9" s="1"/>
  <c r="G31" i="9"/>
  <c r="C31" i="9" s="1" a="1"/>
  <c r="C31" i="9" s="1"/>
  <c r="G32" i="9"/>
  <c r="C32" i="9" s="1" a="1"/>
  <c r="C32" i="9" s="1"/>
  <c r="G83" i="9"/>
  <c r="C83" i="9" s="1" a="1"/>
  <c r="C83" i="9" s="1"/>
  <c r="G84" i="9"/>
  <c r="C84" i="9" s="1" a="1"/>
  <c r="C84" i="9" s="1"/>
  <c r="G112" i="9"/>
  <c r="C112" i="9" s="1" a="1"/>
  <c r="C112" i="9" s="1"/>
  <c r="G113" i="9"/>
  <c r="C113" i="9" s="1" a="1"/>
  <c r="C113" i="9" s="1"/>
  <c r="G131" i="9"/>
  <c r="C131" i="9" s="1" a="1"/>
  <c r="C131" i="9" s="1"/>
  <c r="G20" i="9"/>
  <c r="C20" i="9" s="1" a="1"/>
  <c r="C20" i="9" s="1"/>
  <c r="G132" i="9"/>
  <c r="C132" i="9" s="1" a="1"/>
  <c r="C132" i="9" s="1"/>
  <c r="G21" i="9"/>
  <c r="C21" i="9" s="1" a="1"/>
  <c r="C21" i="9" s="1"/>
  <c r="G133" i="9"/>
  <c r="C133" i="9" s="1" a="1"/>
  <c r="C133" i="9" s="1"/>
  <c r="G134" i="9"/>
  <c r="C134" i="9" s="1" a="1"/>
  <c r="C134" i="9" s="1"/>
  <c r="G22" i="9"/>
  <c r="F22" i="9" s="1" a="1"/>
  <c r="F22" i="9" s="1"/>
  <c r="G135" i="9"/>
  <c r="C135" i="9" s="1" a="1"/>
  <c r="C135" i="9" s="1"/>
  <c r="G129" i="9"/>
  <c r="C129" i="9" s="1" a="1"/>
  <c r="C129" i="9" s="1"/>
  <c r="G78" i="9"/>
  <c r="C78" i="9" s="1" a="1"/>
  <c r="C78" i="9" s="1"/>
  <c r="G140" i="9"/>
  <c r="C140" i="9" s="1" a="1"/>
  <c r="C140" i="9" s="1"/>
  <c r="G124" i="9"/>
  <c r="C124" i="9" s="1" a="1"/>
  <c r="C124" i="9" s="1"/>
  <c r="G141" i="9"/>
  <c r="C141" i="9" s="1" a="1"/>
  <c r="C141" i="9" s="1"/>
  <c r="G125" i="9"/>
  <c r="C125" i="9" s="1" a="1"/>
  <c r="C125" i="9" s="1"/>
  <c r="G90" i="9"/>
  <c r="C90" i="9" s="1" a="1"/>
  <c r="C90" i="9" s="1"/>
  <c r="G109" i="9"/>
  <c r="C109" i="9" s="1" a="1"/>
  <c r="C109" i="9" s="1"/>
  <c r="G91" i="9"/>
  <c r="C91" i="9" s="1" a="1"/>
  <c r="C91" i="9" s="1"/>
  <c r="G110" i="9"/>
  <c r="C110" i="9" s="1" a="1"/>
  <c r="C110" i="9" s="1"/>
  <c r="G43" i="9"/>
  <c r="C43" i="9" s="1" a="1"/>
  <c r="C43" i="9" s="1"/>
  <c r="G92" i="9"/>
  <c r="C92" i="9" s="1" a="1"/>
  <c r="C92" i="9" s="1"/>
  <c r="G44" i="9"/>
  <c r="C44" i="9" s="1" a="1"/>
  <c r="C44" i="9" s="1"/>
  <c r="G93" i="9"/>
  <c r="C93" i="9" s="1" a="1"/>
  <c r="C93" i="9" s="1"/>
  <c r="G45" i="9"/>
  <c r="C45" i="9" s="1" a="1"/>
  <c r="C45" i="9" s="1"/>
  <c r="G126" i="9"/>
  <c r="C126" i="9" s="1" a="1"/>
  <c r="C126" i="9" s="1"/>
  <c r="G127" i="9"/>
  <c r="C127" i="9" s="1" a="1"/>
  <c r="C127" i="9" s="1"/>
  <c r="G94" i="9"/>
  <c r="C94" i="9" s="1" a="1"/>
  <c r="C94" i="9" s="1"/>
  <c r="G128" i="9"/>
  <c r="F128" i="9" s="1" a="1"/>
  <c r="F128" i="9" s="1"/>
  <c r="G95" i="9"/>
  <c r="C95" i="9" s="1" a="1"/>
  <c r="C95" i="9" s="1"/>
  <c r="G96" i="9"/>
  <c r="C96" i="9" s="1" a="1"/>
  <c r="C96" i="9" s="1"/>
  <c r="G2" i="9"/>
  <c r="C2" i="9" s="1" a="1"/>
  <c r="C2" i="9" s="1"/>
  <c r="G3" i="9"/>
  <c r="C3" i="9" s="1" a="1"/>
  <c r="C3" i="9" s="1"/>
  <c r="G97" i="9"/>
  <c r="C97" i="9" s="1" a="1"/>
  <c r="C97" i="9" s="1"/>
  <c r="G98" i="9"/>
  <c r="C98" i="9" s="1" a="1"/>
  <c r="C98" i="9" s="1"/>
  <c r="G4" i="9"/>
  <c r="C4" i="9" s="1" a="1"/>
  <c r="C4" i="9" s="1"/>
  <c r="G5" i="9"/>
  <c r="C5" i="9" s="1" a="1"/>
  <c r="C5" i="9" s="1"/>
  <c r="G99" i="9"/>
  <c r="C99" i="9" s="1" a="1"/>
  <c r="C99" i="9" s="1"/>
  <c r="G100" i="9"/>
  <c r="C100" i="9" s="1" a="1"/>
  <c r="C100" i="9" s="1"/>
  <c r="G10" i="9"/>
  <c r="C10" i="9" s="1" a="1"/>
  <c r="C10" i="9" s="1"/>
  <c r="G11" i="9"/>
  <c r="C11" i="9" s="1" a="1"/>
  <c r="C11" i="9" s="1"/>
  <c r="G66" i="9"/>
  <c r="C66" i="9" s="1" a="1"/>
  <c r="C66" i="9" s="1"/>
  <c r="G67" i="9"/>
  <c r="C67" i="9" s="1" a="1"/>
  <c r="C67" i="9" s="1"/>
  <c r="G6" i="9"/>
  <c r="C6" i="9" s="1" a="1"/>
  <c r="C6" i="9" s="1"/>
  <c r="G7" i="9"/>
  <c r="C7" i="9" s="1" a="1"/>
  <c r="C7" i="9" s="1"/>
  <c r="G8" i="9"/>
  <c r="C8" i="9" s="1" a="1"/>
  <c r="C8" i="9" s="1"/>
  <c r="G9" i="9"/>
  <c r="C9" i="9" s="1" a="1"/>
  <c r="C9" i="9" s="1"/>
  <c r="G23" i="9"/>
  <c r="C23" i="9" s="1" a="1"/>
  <c r="C23" i="9" s="1"/>
  <c r="G24" i="9"/>
  <c r="C24" i="9" s="1" a="1"/>
  <c r="C24" i="9" s="1"/>
  <c r="G68" i="9"/>
  <c r="C68" i="9" s="1" a="1"/>
  <c r="C68" i="9" s="1"/>
  <c r="G69" i="9"/>
  <c r="C69" i="9" s="1" a="1"/>
  <c r="C69" i="9" s="1"/>
  <c r="G25" i="9"/>
  <c r="C25" i="9" s="1" a="1"/>
  <c r="C25" i="9" s="1"/>
  <c r="G26" i="9"/>
  <c r="C26" i="9" s="1" a="1"/>
  <c r="C26" i="9" s="1"/>
  <c r="G70" i="9"/>
  <c r="C70" i="9" s="1" a="1"/>
  <c r="C70" i="9" s="1"/>
  <c r="G71" i="9"/>
  <c r="C71" i="9" s="1" a="1"/>
  <c r="C71" i="9" s="1"/>
  <c r="G27" i="9"/>
  <c r="C27" i="9" s="1" a="1"/>
  <c r="C27" i="9" s="1"/>
  <c r="G28" i="9"/>
  <c r="C28" i="9" s="1" a="1"/>
  <c r="C28" i="9" s="1"/>
  <c r="G72" i="9"/>
  <c r="C72" i="9" s="1" a="1"/>
  <c r="C72" i="9" s="1"/>
  <c r="G73" i="9"/>
  <c r="C73" i="9" s="1" a="1"/>
  <c r="C73" i="9" s="1"/>
  <c r="G12" i="9"/>
  <c r="C12" i="9" s="1" a="1"/>
  <c r="C12" i="9" s="1"/>
  <c r="G13" i="9"/>
  <c r="F13" i="9" s="1" a="1"/>
  <c r="F13" i="9" s="1"/>
  <c r="C13" i="9" a="1"/>
  <c r="C13" i="9" s="1"/>
  <c r="G14" i="9"/>
  <c r="C14" i="9" s="1" a="1"/>
  <c r="C14" i="9" s="1"/>
  <c r="G15" i="9"/>
  <c r="C15" i="9" s="1" a="1"/>
  <c r="C15" i="9" s="1"/>
  <c r="G16" i="9"/>
  <c r="C16" i="9" s="1" a="1"/>
  <c r="C16" i="9" s="1"/>
  <c r="G17" i="9"/>
  <c r="C17" i="9" s="1" a="1"/>
  <c r="C17" i="9" s="1"/>
  <c r="G74" i="9"/>
  <c r="C74" i="9" s="1" a="1"/>
  <c r="C74" i="9" s="1"/>
  <c r="G75" i="9"/>
  <c r="C75" i="9" s="1" a="1"/>
  <c r="C75" i="9" s="1"/>
  <c r="G79" i="9"/>
  <c r="C79" i="9" s="1" a="1"/>
  <c r="C79" i="9" s="1"/>
  <c r="G80" i="9"/>
  <c r="C80" i="9" s="1" a="1"/>
  <c r="C80" i="9" s="1"/>
  <c r="G120" i="9"/>
  <c r="C120" i="9" s="1" a="1"/>
  <c r="C120" i="9" s="1"/>
  <c r="G87" i="9"/>
  <c r="C87" i="9" s="1" a="1"/>
  <c r="C87" i="9" s="1"/>
  <c r="G88" i="9"/>
  <c r="C88" i="9" s="1" a="1"/>
  <c r="C88" i="9" s="1"/>
  <c r="G89" i="9"/>
  <c r="C89" i="9" s="1" a="1"/>
  <c r="C89" i="9" s="1"/>
  <c r="G121" i="9"/>
  <c r="C121" i="9" s="1" a="1"/>
  <c r="C121" i="9" s="1"/>
  <c r="G122" i="9"/>
  <c r="C122" i="9" s="1" a="1"/>
  <c r="C122" i="9" s="1"/>
  <c r="G130" i="9"/>
  <c r="C130" i="9" s="1" a="1"/>
  <c r="C130" i="9" s="1"/>
  <c r="G111" i="9"/>
  <c r="C111" i="9" s="1" a="1"/>
  <c r="C111" i="9" s="1"/>
  <c r="G123" i="9"/>
  <c r="C123" i="9" s="1" a="1"/>
  <c r="C123" i="9" s="1"/>
  <c r="G85" i="9"/>
  <c r="C85" i="9" s="1" a="1"/>
  <c r="C85" i="9" s="1"/>
  <c r="G86" i="9"/>
  <c r="C86" i="9" s="1" a="1"/>
  <c r="C86" i="9" s="1"/>
  <c r="G33" i="9"/>
  <c r="F33" i="9" s="1" a="1"/>
  <c r="F33" i="9" s="1"/>
  <c r="C33" i="9" a="1"/>
  <c r="C33" i="9" s="1"/>
  <c r="G34" i="9"/>
  <c r="C34" i="9" s="1" a="1"/>
  <c r="C34" i="9" s="1"/>
  <c r="G35" i="9"/>
  <c r="C35" i="9" s="1" a="1"/>
  <c r="C35" i="9" s="1"/>
  <c r="G36" i="9"/>
  <c r="C36" i="9" s="1" a="1"/>
  <c r="C36" i="9" s="1"/>
  <c r="G46" i="9"/>
  <c r="C46" i="9" s="1" a="1"/>
  <c r="C46" i="9" s="1"/>
  <c r="G47" i="9"/>
  <c r="C47" i="9" s="1" a="1"/>
  <c r="C47" i="9" s="1"/>
  <c r="G37" i="9"/>
  <c r="C37" i="9" s="1" a="1"/>
  <c r="C37" i="9" s="1"/>
  <c r="G38" i="9"/>
  <c r="C38" i="9" s="1" a="1"/>
  <c r="C38" i="9" s="1"/>
  <c r="G48" i="9"/>
  <c r="C48" i="9" s="1" a="1"/>
  <c r="C48" i="9" s="1"/>
  <c r="G49" i="9"/>
  <c r="C49" i="9" s="1" a="1"/>
  <c r="C49" i="9" s="1"/>
  <c r="G50" i="9"/>
  <c r="C50" i="9" s="1" a="1"/>
  <c r="C50" i="9" s="1"/>
  <c r="G51" i="9"/>
  <c r="C51" i="9" s="1" a="1"/>
  <c r="C51" i="9" s="1"/>
  <c r="G52" i="9"/>
  <c r="C52" i="9" s="1" a="1"/>
  <c r="C52" i="9" s="1"/>
  <c r="G53" i="9"/>
  <c r="C53" i="9" s="1" a="1"/>
  <c r="C53" i="9" s="1"/>
  <c r="G39" i="9"/>
  <c r="C39" i="9" s="1" a="1"/>
  <c r="C39" i="9" s="1"/>
  <c r="G40" i="9"/>
  <c r="F40" i="9" s="1" a="1"/>
  <c r="F40" i="9" s="1"/>
  <c r="C40" i="9" a="1"/>
  <c r="C40" i="9" s="1"/>
  <c r="G54" i="9"/>
  <c r="C54" i="9" s="1" a="1"/>
  <c r="C54" i="9" s="1"/>
  <c r="G55" i="9"/>
  <c r="C55" i="9" s="1" a="1"/>
  <c r="C55" i="9" s="1"/>
  <c r="G56" i="9"/>
  <c r="C56" i="9" s="1" a="1"/>
  <c r="C56" i="9" s="1"/>
  <c r="G57" i="9"/>
  <c r="C57" i="9" s="1" a="1"/>
  <c r="C57" i="9" s="1"/>
  <c r="G58" i="9"/>
  <c r="C58" i="9" s="1" a="1"/>
  <c r="C58" i="9" s="1"/>
  <c r="G59" i="9"/>
  <c r="C59" i="9" s="1" a="1"/>
  <c r="C59" i="9" s="1"/>
  <c r="G60" i="9"/>
  <c r="C60" i="9" s="1" a="1"/>
  <c r="C60" i="9" s="1"/>
  <c r="G61" i="9"/>
  <c r="C61" i="9" s="1" a="1"/>
  <c r="C61" i="9" s="1"/>
  <c r="G62" i="9"/>
  <c r="C62" i="9" s="1" a="1"/>
  <c r="C62" i="9" s="1"/>
  <c r="G63" i="9"/>
  <c r="C63" i="9" s="1" a="1"/>
  <c r="C63" i="9" s="1"/>
  <c r="G64" i="9"/>
  <c r="C64" i="9" s="1" a="1"/>
  <c r="C64" i="9" s="1"/>
  <c r="G65" i="9"/>
  <c r="C65" i="9" s="1" a="1"/>
  <c r="C65" i="9" s="1"/>
  <c r="G41" i="9"/>
  <c r="C41" i="9" s="1" a="1"/>
  <c r="C41" i="9" s="1"/>
  <c r="G42" i="9"/>
  <c r="C42" i="9" s="1" a="1"/>
  <c r="C42" i="9" s="1"/>
  <c r="G136" i="9"/>
  <c r="C136" i="9" s="1" a="1"/>
  <c r="C136" i="9" s="1"/>
  <c r="G139" i="9"/>
  <c r="C139" i="9" s="1" a="1"/>
  <c r="C139" i="9" s="1"/>
  <c r="G137" i="9"/>
  <c r="C137" i="9" s="1" a="1"/>
  <c r="C137" i="9" s="1"/>
  <c r="G138" i="9"/>
  <c r="C138" i="9" s="1" a="1"/>
  <c r="C138" i="9" s="1"/>
  <c r="G18" i="9"/>
  <c r="C18" i="9" s="1" a="1"/>
  <c r="C18" i="9" s="1"/>
  <c r="G19" i="9"/>
  <c r="C19" i="9" s="1" a="1"/>
  <c r="C19" i="9" s="1"/>
  <c r="G101" i="9"/>
  <c r="C101" i="9" s="1" a="1"/>
  <c r="C101" i="9" s="1"/>
  <c r="G102" i="9"/>
  <c r="C102" i="9" s="1" a="1"/>
  <c r="C102" i="9" s="1"/>
  <c r="G103" i="9"/>
  <c r="C103" i="9" s="1" a="1"/>
  <c r="C103" i="9" s="1"/>
  <c r="G104" i="9"/>
  <c r="C104" i="9" s="1" a="1"/>
  <c r="C104" i="9" s="1"/>
  <c r="G114" i="9"/>
  <c r="C114" i="9" s="1" a="1"/>
  <c r="C114" i="9" s="1"/>
  <c r="G115" i="9"/>
  <c r="C115" i="9" s="1" a="1"/>
  <c r="C115" i="9" s="1"/>
  <c r="G116" i="9"/>
  <c r="C116" i="9" s="1" a="1"/>
  <c r="C116" i="9" s="1"/>
  <c r="G117" i="9"/>
  <c r="C117" i="9" s="1" a="1"/>
  <c r="C117" i="9" s="1"/>
  <c r="G105" i="9"/>
  <c r="C105" i="9" s="1" a="1"/>
  <c r="C105" i="9" s="1"/>
  <c r="G106" i="9"/>
  <c r="C106" i="9" s="1" a="1"/>
  <c r="C106" i="9" s="1"/>
  <c r="G107" i="9"/>
  <c r="C107" i="9" s="1" a="1"/>
  <c r="C107" i="9" s="1"/>
  <c r="G108" i="9"/>
  <c r="C108" i="9" s="1" a="1"/>
  <c r="C108" i="9" s="1"/>
  <c r="G118" i="9"/>
  <c r="C118" i="9" s="1" a="1"/>
  <c r="C118" i="9" s="1"/>
  <c r="G119" i="9"/>
  <c r="C119" i="9" s="1" a="1"/>
  <c r="C119" i="9" s="1"/>
  <c r="G76" i="9"/>
  <c r="C76" i="9" s="1" a="1"/>
  <c r="C76" i="9" s="1"/>
  <c r="G77" i="9"/>
  <c r="C77" i="9" s="1" a="1"/>
  <c r="C77" i="9" s="1"/>
  <c r="G29" i="9"/>
  <c r="C29" i="9" s="1" a="1"/>
  <c r="C29" i="9" s="1"/>
  <c r="S362" i="8"/>
  <c r="R362" i="8"/>
  <c r="Q362" i="8"/>
  <c r="S361" i="8"/>
  <c r="R361" i="8"/>
  <c r="Q361" i="8"/>
  <c r="S360" i="8"/>
  <c r="R360" i="8"/>
  <c r="Q360" i="8"/>
  <c r="S359" i="8"/>
  <c r="R359" i="8"/>
  <c r="Q359" i="8"/>
  <c r="S358" i="8"/>
  <c r="R358" i="8"/>
  <c r="Q358" i="8"/>
  <c r="S357" i="8"/>
  <c r="R357" i="8"/>
  <c r="Q357" i="8"/>
  <c r="S356" i="8"/>
  <c r="R356" i="8"/>
  <c r="Q356" i="8"/>
  <c r="S355" i="8"/>
  <c r="R355" i="8"/>
  <c r="Q355" i="8"/>
  <c r="S354" i="8"/>
  <c r="R354" i="8"/>
  <c r="Q354" i="8"/>
  <c r="S353" i="8"/>
  <c r="R353" i="8"/>
  <c r="Q353" i="8"/>
  <c r="S352" i="8"/>
  <c r="R352" i="8"/>
  <c r="Q352" i="8"/>
  <c r="S351" i="8"/>
  <c r="R351" i="8"/>
  <c r="Q351" i="8"/>
  <c r="S350" i="8"/>
  <c r="R350" i="8"/>
  <c r="Q350" i="8"/>
  <c r="S349" i="8"/>
  <c r="R349" i="8"/>
  <c r="Q349" i="8"/>
  <c r="S348" i="8"/>
  <c r="R348" i="8"/>
  <c r="Q348" i="8"/>
  <c r="S347" i="8"/>
  <c r="R347" i="8"/>
  <c r="Q347" i="8"/>
  <c r="S346" i="8"/>
  <c r="R346" i="8"/>
  <c r="Q346" i="8"/>
  <c r="S345" i="8"/>
  <c r="R345" i="8"/>
  <c r="Q345" i="8"/>
  <c r="S344" i="8"/>
  <c r="R344" i="8"/>
  <c r="Q344" i="8"/>
  <c r="S343" i="8"/>
  <c r="R343" i="8"/>
  <c r="Q343" i="8"/>
  <c r="S342" i="8"/>
  <c r="R342" i="8"/>
  <c r="Q342" i="8"/>
  <c r="S341" i="8"/>
  <c r="R341" i="8"/>
  <c r="Q341" i="8"/>
  <c r="S340" i="8"/>
  <c r="R340" i="8"/>
  <c r="Q340" i="8"/>
  <c r="S339" i="8"/>
  <c r="R339" i="8"/>
  <c r="Q339" i="8"/>
  <c r="S338" i="8"/>
  <c r="R338" i="8"/>
  <c r="Q338" i="8"/>
  <c r="S337" i="8"/>
  <c r="R337" i="8"/>
  <c r="Q337" i="8"/>
  <c r="S336" i="8"/>
  <c r="R336" i="8"/>
  <c r="Q336" i="8"/>
  <c r="S335" i="8"/>
  <c r="R335" i="8"/>
  <c r="Q335" i="8"/>
  <c r="S334" i="8"/>
  <c r="R334" i="8"/>
  <c r="Q334" i="8"/>
  <c r="S333" i="8"/>
  <c r="R333" i="8"/>
  <c r="Q333" i="8"/>
  <c r="S332" i="8"/>
  <c r="R332" i="8"/>
  <c r="Q332" i="8"/>
  <c r="S331" i="8"/>
  <c r="R331" i="8"/>
  <c r="Q331" i="8"/>
  <c r="S330" i="8"/>
  <c r="R330" i="8"/>
  <c r="Q330" i="8"/>
  <c r="S329" i="8"/>
  <c r="R329" i="8"/>
  <c r="Q329" i="8"/>
  <c r="S328" i="8"/>
  <c r="R328" i="8"/>
  <c r="Q328" i="8"/>
  <c r="S327" i="8"/>
  <c r="R327" i="8"/>
  <c r="Q327" i="8"/>
  <c r="S326" i="8"/>
  <c r="R326" i="8"/>
  <c r="Q326" i="8"/>
  <c r="S325" i="8"/>
  <c r="R325" i="8"/>
  <c r="Q325" i="8"/>
  <c r="S324" i="8"/>
  <c r="R324" i="8"/>
  <c r="Q324" i="8"/>
  <c r="S323" i="8"/>
  <c r="R323" i="8"/>
  <c r="Q323" i="8"/>
  <c r="S322" i="8"/>
  <c r="R322" i="8"/>
  <c r="Q322" i="8"/>
  <c r="S321" i="8"/>
  <c r="R321" i="8"/>
  <c r="Q321" i="8"/>
  <c r="S320" i="8"/>
  <c r="R320" i="8"/>
  <c r="Q320" i="8"/>
  <c r="S319" i="8"/>
  <c r="R319" i="8"/>
  <c r="Q319" i="8"/>
  <c r="S318" i="8"/>
  <c r="R318" i="8"/>
  <c r="Q318" i="8"/>
  <c r="S317" i="8"/>
  <c r="R317" i="8"/>
  <c r="Q317" i="8"/>
  <c r="S316" i="8"/>
  <c r="R316" i="8"/>
  <c r="Q316" i="8"/>
  <c r="S315" i="8"/>
  <c r="R315" i="8"/>
  <c r="Q315" i="8"/>
  <c r="S314" i="8"/>
  <c r="R314" i="8"/>
  <c r="Q314" i="8"/>
  <c r="S313" i="8"/>
  <c r="R313" i="8"/>
  <c r="Q313" i="8"/>
  <c r="S312" i="8"/>
  <c r="R312" i="8"/>
  <c r="Q312" i="8"/>
  <c r="S311" i="8"/>
  <c r="R311" i="8"/>
  <c r="Q311" i="8"/>
  <c r="S310" i="8"/>
  <c r="R310" i="8"/>
  <c r="Q310" i="8"/>
  <c r="S309" i="8"/>
  <c r="R309" i="8"/>
  <c r="Q309" i="8"/>
  <c r="S308" i="8"/>
  <c r="R308" i="8"/>
  <c r="Q308" i="8"/>
  <c r="S307" i="8"/>
  <c r="R307" i="8"/>
  <c r="Q307" i="8"/>
  <c r="S306" i="8"/>
  <c r="R306" i="8"/>
  <c r="Q306" i="8"/>
  <c r="S305" i="8"/>
  <c r="R305" i="8"/>
  <c r="Q305" i="8"/>
  <c r="S304" i="8"/>
  <c r="R304" i="8"/>
  <c r="Q304" i="8"/>
  <c r="S303" i="8"/>
  <c r="R303" i="8"/>
  <c r="Q303" i="8"/>
  <c r="S302" i="8"/>
  <c r="R302" i="8"/>
  <c r="Q302" i="8"/>
  <c r="S301" i="8"/>
  <c r="R301" i="8"/>
  <c r="Q301" i="8"/>
  <c r="S300" i="8"/>
  <c r="R300" i="8"/>
  <c r="Q300" i="8"/>
  <c r="S299" i="8"/>
  <c r="R299" i="8"/>
  <c r="Q299" i="8"/>
  <c r="S298" i="8"/>
  <c r="R298" i="8"/>
  <c r="Q298" i="8"/>
  <c r="S297" i="8"/>
  <c r="R297" i="8"/>
  <c r="Q297" i="8"/>
  <c r="S296" i="8"/>
  <c r="R296" i="8"/>
  <c r="Q296" i="8"/>
  <c r="S295" i="8"/>
  <c r="R295" i="8"/>
  <c r="Q295" i="8"/>
  <c r="S294" i="8"/>
  <c r="R294" i="8"/>
  <c r="Q294" i="8"/>
  <c r="S293" i="8"/>
  <c r="R293" i="8"/>
  <c r="Q293" i="8"/>
  <c r="S292" i="8"/>
  <c r="R292" i="8"/>
  <c r="Q292" i="8"/>
  <c r="S291" i="8"/>
  <c r="R291" i="8"/>
  <c r="Q291" i="8"/>
  <c r="S290" i="8"/>
  <c r="R290" i="8"/>
  <c r="Q290" i="8"/>
  <c r="S289" i="8"/>
  <c r="R289" i="8"/>
  <c r="Q289" i="8"/>
  <c r="S288" i="8"/>
  <c r="R288" i="8"/>
  <c r="Q288" i="8"/>
  <c r="S287" i="8"/>
  <c r="R287" i="8"/>
  <c r="Q287" i="8"/>
  <c r="S286" i="8"/>
  <c r="R286" i="8"/>
  <c r="Q286" i="8"/>
  <c r="S285" i="8"/>
  <c r="R285" i="8"/>
  <c r="Q285" i="8"/>
  <c r="S284" i="8"/>
  <c r="R284" i="8"/>
  <c r="Q284" i="8"/>
  <c r="S283" i="8"/>
  <c r="R283" i="8"/>
  <c r="Q283" i="8"/>
  <c r="S282" i="8"/>
  <c r="R282" i="8"/>
  <c r="Q282" i="8"/>
  <c r="S281" i="8"/>
  <c r="R281" i="8"/>
  <c r="Q281" i="8"/>
  <c r="S280" i="8"/>
  <c r="R280" i="8"/>
  <c r="Q280" i="8"/>
  <c r="S279" i="8"/>
  <c r="R279" i="8"/>
  <c r="Q279" i="8"/>
  <c r="S278" i="8"/>
  <c r="R278" i="8"/>
  <c r="Q278" i="8"/>
  <c r="S277" i="8"/>
  <c r="R277" i="8"/>
  <c r="Q277" i="8"/>
  <c r="S276" i="8"/>
  <c r="R276" i="8"/>
  <c r="Q276" i="8"/>
  <c r="S275" i="8"/>
  <c r="R275" i="8"/>
  <c r="Q275" i="8"/>
  <c r="S274" i="8"/>
  <c r="R274" i="8"/>
  <c r="Q274" i="8"/>
  <c r="S273" i="8"/>
  <c r="R273" i="8"/>
  <c r="Q273" i="8"/>
  <c r="S272" i="8"/>
  <c r="R272" i="8"/>
  <c r="Q272" i="8"/>
  <c r="S271" i="8"/>
  <c r="R271" i="8"/>
  <c r="Q271" i="8"/>
  <c r="S270" i="8"/>
  <c r="R270" i="8"/>
  <c r="Q270" i="8"/>
  <c r="S269" i="8"/>
  <c r="R269" i="8"/>
  <c r="Q269" i="8"/>
  <c r="S268" i="8"/>
  <c r="R268" i="8"/>
  <c r="Q268" i="8"/>
  <c r="S267" i="8"/>
  <c r="R267" i="8"/>
  <c r="Q267" i="8"/>
  <c r="S266" i="8"/>
  <c r="R266" i="8"/>
  <c r="Q266" i="8"/>
  <c r="S265" i="8"/>
  <c r="R265" i="8"/>
  <c r="Q265" i="8"/>
  <c r="S264" i="8"/>
  <c r="R264" i="8"/>
  <c r="Q264" i="8"/>
  <c r="S263" i="8"/>
  <c r="R263" i="8"/>
  <c r="Q263" i="8"/>
  <c r="S262" i="8"/>
  <c r="R262" i="8"/>
  <c r="Q262" i="8"/>
  <c r="S261" i="8"/>
  <c r="R261" i="8"/>
  <c r="Q261" i="8"/>
  <c r="S260" i="8"/>
  <c r="R260" i="8"/>
  <c r="Q260" i="8"/>
  <c r="S259" i="8"/>
  <c r="R259" i="8"/>
  <c r="Q259" i="8"/>
  <c r="S258" i="8"/>
  <c r="R258" i="8"/>
  <c r="Q258" i="8"/>
  <c r="S257" i="8"/>
  <c r="R257" i="8"/>
  <c r="Q257" i="8"/>
  <c r="S256" i="8"/>
  <c r="R256" i="8"/>
  <c r="Q256" i="8"/>
  <c r="S255" i="8"/>
  <c r="R255" i="8"/>
  <c r="Q255" i="8"/>
  <c r="S254" i="8"/>
  <c r="R254" i="8"/>
  <c r="Q254" i="8"/>
  <c r="S253" i="8"/>
  <c r="R253" i="8"/>
  <c r="Q253" i="8"/>
  <c r="S252" i="8"/>
  <c r="R252" i="8"/>
  <c r="Q252" i="8"/>
  <c r="S251" i="8"/>
  <c r="R251" i="8"/>
  <c r="Q251" i="8"/>
  <c r="S250" i="8"/>
  <c r="R250" i="8"/>
  <c r="Q250" i="8"/>
  <c r="S249" i="8"/>
  <c r="R249" i="8"/>
  <c r="Q249" i="8"/>
  <c r="S248" i="8"/>
  <c r="R248" i="8"/>
  <c r="Q248" i="8"/>
  <c r="S247" i="8"/>
  <c r="R247" i="8"/>
  <c r="Q247" i="8"/>
  <c r="S246" i="8"/>
  <c r="R246" i="8"/>
  <c r="Q246" i="8"/>
  <c r="S245" i="8"/>
  <c r="R245" i="8"/>
  <c r="Q245" i="8"/>
  <c r="S244" i="8"/>
  <c r="R244" i="8"/>
  <c r="Q244" i="8"/>
  <c r="S243" i="8"/>
  <c r="R243" i="8"/>
  <c r="Q243" i="8"/>
  <c r="S242" i="8"/>
  <c r="R242" i="8"/>
  <c r="Q242" i="8"/>
  <c r="S241" i="8"/>
  <c r="R241" i="8"/>
  <c r="Q241" i="8"/>
  <c r="S240" i="8"/>
  <c r="R240" i="8"/>
  <c r="Q240" i="8"/>
  <c r="S239" i="8"/>
  <c r="R239" i="8"/>
  <c r="Q239" i="8"/>
  <c r="S238" i="8"/>
  <c r="R238" i="8"/>
  <c r="Q238" i="8"/>
  <c r="S237" i="8"/>
  <c r="R237" i="8"/>
  <c r="Q237" i="8"/>
  <c r="S236" i="8"/>
  <c r="R236" i="8"/>
  <c r="Q236" i="8"/>
  <c r="S235" i="8"/>
  <c r="R235" i="8"/>
  <c r="Q235" i="8"/>
  <c r="S234" i="8"/>
  <c r="R234" i="8"/>
  <c r="Q234" i="8"/>
  <c r="S233" i="8"/>
  <c r="R233" i="8"/>
  <c r="Q233" i="8"/>
  <c r="S232" i="8"/>
  <c r="R232" i="8"/>
  <c r="Q232" i="8"/>
  <c r="S231" i="8"/>
  <c r="R231" i="8"/>
  <c r="Q231" i="8"/>
  <c r="S230" i="8"/>
  <c r="R230" i="8"/>
  <c r="Q230" i="8"/>
  <c r="S229" i="8"/>
  <c r="R229" i="8"/>
  <c r="Q229" i="8"/>
  <c r="S228" i="8"/>
  <c r="R228" i="8"/>
  <c r="Q228" i="8"/>
  <c r="S227" i="8"/>
  <c r="R227" i="8"/>
  <c r="Q227" i="8"/>
  <c r="S226" i="8"/>
  <c r="R226" i="8"/>
  <c r="Q226" i="8"/>
  <c r="S225" i="8"/>
  <c r="R225" i="8"/>
  <c r="Q225" i="8"/>
  <c r="S224" i="8"/>
  <c r="R224" i="8"/>
  <c r="Q224" i="8"/>
  <c r="S223" i="8"/>
  <c r="R223" i="8"/>
  <c r="Q223" i="8"/>
  <c r="S222" i="8"/>
  <c r="R222" i="8"/>
  <c r="Q222" i="8"/>
  <c r="S221" i="8"/>
  <c r="R221" i="8"/>
  <c r="Q221" i="8"/>
  <c r="S220" i="8"/>
  <c r="R220" i="8"/>
  <c r="Q220" i="8"/>
  <c r="S219" i="8"/>
  <c r="R219" i="8"/>
  <c r="Q219" i="8"/>
  <c r="S218" i="8"/>
  <c r="R218" i="8"/>
  <c r="Q218" i="8"/>
  <c r="S217" i="8"/>
  <c r="R217" i="8"/>
  <c r="Q217" i="8"/>
  <c r="S216" i="8"/>
  <c r="R216" i="8"/>
  <c r="Q216" i="8"/>
  <c r="S215" i="8"/>
  <c r="R215" i="8"/>
  <c r="Q215" i="8"/>
  <c r="S214" i="8"/>
  <c r="R214" i="8"/>
  <c r="Q214" i="8"/>
  <c r="S213" i="8"/>
  <c r="R213" i="8"/>
  <c r="Q213" i="8"/>
  <c r="S212" i="8"/>
  <c r="R212" i="8"/>
  <c r="Q212" i="8"/>
  <c r="S211" i="8"/>
  <c r="R211" i="8"/>
  <c r="Q211" i="8"/>
  <c r="S210" i="8"/>
  <c r="R210" i="8"/>
  <c r="Q210" i="8"/>
  <c r="S209" i="8"/>
  <c r="R209" i="8"/>
  <c r="Q209" i="8"/>
  <c r="S208" i="8"/>
  <c r="R208" i="8"/>
  <c r="Q208" i="8"/>
  <c r="S207" i="8"/>
  <c r="R207" i="8"/>
  <c r="Q207" i="8"/>
  <c r="S206" i="8"/>
  <c r="R206" i="8"/>
  <c r="Q206" i="8"/>
  <c r="S205" i="8"/>
  <c r="R205" i="8"/>
  <c r="Q205" i="8"/>
  <c r="S204" i="8"/>
  <c r="R204" i="8"/>
  <c r="Q204" i="8"/>
  <c r="S203" i="8"/>
  <c r="R203" i="8"/>
  <c r="Q203" i="8"/>
  <c r="S202" i="8"/>
  <c r="R202" i="8"/>
  <c r="Q202" i="8"/>
  <c r="S201" i="8"/>
  <c r="R201" i="8"/>
  <c r="Q201" i="8"/>
  <c r="S200" i="8"/>
  <c r="R200" i="8"/>
  <c r="Q200" i="8"/>
  <c r="S199" i="8"/>
  <c r="R199" i="8"/>
  <c r="Q199" i="8"/>
  <c r="S198" i="8"/>
  <c r="R198" i="8"/>
  <c r="Q198" i="8"/>
  <c r="S197" i="8"/>
  <c r="R197" i="8"/>
  <c r="Q197" i="8"/>
  <c r="S196" i="8"/>
  <c r="R196" i="8"/>
  <c r="Q196" i="8"/>
  <c r="S195" i="8"/>
  <c r="R195" i="8"/>
  <c r="Q195" i="8"/>
  <c r="S194" i="8"/>
  <c r="R194" i="8"/>
  <c r="Q194" i="8"/>
  <c r="S193" i="8"/>
  <c r="R193" i="8"/>
  <c r="Q193" i="8"/>
  <c r="S192" i="8"/>
  <c r="R192" i="8"/>
  <c r="Q192" i="8"/>
  <c r="S191" i="8"/>
  <c r="R191" i="8"/>
  <c r="Q191" i="8"/>
  <c r="S190" i="8"/>
  <c r="R190" i="8"/>
  <c r="Q190" i="8"/>
  <c r="S189" i="8"/>
  <c r="R189" i="8"/>
  <c r="Q189" i="8"/>
  <c r="S188" i="8"/>
  <c r="R188" i="8"/>
  <c r="Q188" i="8"/>
  <c r="S187" i="8"/>
  <c r="R187" i="8"/>
  <c r="Q187" i="8"/>
  <c r="S186" i="8"/>
  <c r="R186" i="8"/>
  <c r="Q186" i="8"/>
  <c r="S185" i="8"/>
  <c r="R185" i="8"/>
  <c r="Q185" i="8"/>
  <c r="S184" i="8"/>
  <c r="R184" i="8"/>
  <c r="Q184" i="8"/>
  <c r="S183" i="8"/>
  <c r="R183" i="8"/>
  <c r="Q183" i="8"/>
  <c r="S182" i="8"/>
  <c r="R182" i="8"/>
  <c r="Q182" i="8"/>
  <c r="S181" i="8"/>
  <c r="R181" i="8"/>
  <c r="Q181" i="8"/>
  <c r="S180" i="8"/>
  <c r="R180" i="8"/>
  <c r="Q180" i="8"/>
  <c r="S179" i="8"/>
  <c r="R179" i="8"/>
  <c r="Q179" i="8"/>
  <c r="S178" i="8"/>
  <c r="R178" i="8"/>
  <c r="Q178" i="8"/>
  <c r="S177" i="8"/>
  <c r="R177" i="8"/>
  <c r="Q177" i="8"/>
  <c r="S176" i="8"/>
  <c r="R176" i="8"/>
  <c r="Q176" i="8"/>
  <c r="S175" i="8"/>
  <c r="R175" i="8"/>
  <c r="Q175" i="8"/>
  <c r="S174" i="8"/>
  <c r="R174" i="8"/>
  <c r="Q174" i="8"/>
  <c r="S173" i="8"/>
  <c r="R173" i="8"/>
  <c r="Q173" i="8"/>
  <c r="S172" i="8"/>
  <c r="R172" i="8"/>
  <c r="Q172" i="8"/>
  <c r="S171" i="8"/>
  <c r="R171" i="8"/>
  <c r="Q171" i="8"/>
  <c r="S170" i="8"/>
  <c r="R170" i="8"/>
  <c r="Q170" i="8"/>
  <c r="S169" i="8"/>
  <c r="R169" i="8"/>
  <c r="Q169" i="8"/>
  <c r="S168" i="8"/>
  <c r="R168" i="8"/>
  <c r="Q168" i="8"/>
  <c r="S167" i="8"/>
  <c r="R167" i="8"/>
  <c r="Q167" i="8"/>
  <c r="S166" i="8"/>
  <c r="R166" i="8"/>
  <c r="Q166" i="8"/>
  <c r="S165" i="8"/>
  <c r="R165" i="8"/>
  <c r="Q165" i="8"/>
  <c r="S164" i="8"/>
  <c r="R164" i="8"/>
  <c r="Q164" i="8"/>
  <c r="S163" i="8"/>
  <c r="R163" i="8"/>
  <c r="Q163" i="8"/>
  <c r="S162" i="8"/>
  <c r="R162" i="8"/>
  <c r="Q162" i="8"/>
  <c r="S161" i="8"/>
  <c r="R161" i="8"/>
  <c r="Q161" i="8"/>
  <c r="S160" i="8"/>
  <c r="R160" i="8"/>
  <c r="Q160" i="8"/>
  <c r="S159" i="8"/>
  <c r="R159" i="8"/>
  <c r="Q159" i="8"/>
  <c r="S158" i="8"/>
  <c r="R158" i="8"/>
  <c r="Q158" i="8"/>
  <c r="S157" i="8"/>
  <c r="R157" i="8"/>
  <c r="Q157" i="8"/>
  <c r="S156" i="8"/>
  <c r="R156" i="8"/>
  <c r="Q156" i="8"/>
  <c r="S155" i="8"/>
  <c r="R155" i="8"/>
  <c r="Q155" i="8"/>
  <c r="S154" i="8"/>
  <c r="R154" i="8"/>
  <c r="Q154" i="8"/>
  <c r="S153" i="8"/>
  <c r="R153" i="8"/>
  <c r="Q153" i="8"/>
  <c r="S152" i="8"/>
  <c r="R152" i="8"/>
  <c r="Q152" i="8"/>
  <c r="S151" i="8"/>
  <c r="R151" i="8"/>
  <c r="Q151" i="8"/>
  <c r="S150" i="8"/>
  <c r="R150" i="8"/>
  <c r="Q150" i="8"/>
  <c r="S149" i="8"/>
  <c r="R149" i="8"/>
  <c r="Q149" i="8"/>
  <c r="S148" i="8"/>
  <c r="R148" i="8"/>
  <c r="Q148" i="8"/>
  <c r="S147" i="8"/>
  <c r="R147" i="8"/>
  <c r="Q147" i="8"/>
  <c r="S146" i="8"/>
  <c r="R146" i="8"/>
  <c r="Q146" i="8"/>
  <c r="S145" i="8"/>
  <c r="R145" i="8"/>
  <c r="Q145" i="8"/>
  <c r="S144" i="8"/>
  <c r="R144" i="8"/>
  <c r="Q144" i="8"/>
  <c r="S143" i="8"/>
  <c r="R143" i="8"/>
  <c r="Q143" i="8"/>
  <c r="S142" i="8"/>
  <c r="R142" i="8"/>
  <c r="Q142" i="8"/>
  <c r="S141" i="8"/>
  <c r="R141" i="8"/>
  <c r="Q141" i="8"/>
  <c r="S140" i="8"/>
  <c r="R140" i="8"/>
  <c r="Q140" i="8"/>
  <c r="S139" i="8"/>
  <c r="R139" i="8"/>
  <c r="Q139" i="8"/>
  <c r="S138" i="8"/>
  <c r="R138" i="8"/>
  <c r="Q138" i="8"/>
  <c r="S137" i="8"/>
  <c r="R137" i="8"/>
  <c r="Q137" i="8"/>
  <c r="S136" i="8"/>
  <c r="R136" i="8"/>
  <c r="Q136" i="8"/>
  <c r="S135" i="8"/>
  <c r="R135" i="8"/>
  <c r="Q135" i="8"/>
  <c r="S134" i="8"/>
  <c r="R134" i="8"/>
  <c r="Q134" i="8"/>
  <c r="S133" i="8"/>
  <c r="R133" i="8"/>
  <c r="Q133" i="8"/>
  <c r="S132" i="8"/>
  <c r="R132" i="8"/>
  <c r="Q132" i="8"/>
  <c r="S131" i="8"/>
  <c r="R131" i="8"/>
  <c r="Q131" i="8"/>
  <c r="S130" i="8"/>
  <c r="R130" i="8"/>
  <c r="Q130" i="8"/>
  <c r="S129" i="8"/>
  <c r="R129" i="8"/>
  <c r="Q129" i="8"/>
  <c r="S128" i="8"/>
  <c r="R128" i="8"/>
  <c r="Q128" i="8"/>
  <c r="S127" i="8"/>
  <c r="R127" i="8"/>
  <c r="Q127" i="8"/>
  <c r="S126" i="8"/>
  <c r="R126" i="8"/>
  <c r="Q126" i="8"/>
  <c r="S125" i="8"/>
  <c r="R125" i="8"/>
  <c r="Q125" i="8"/>
  <c r="S124" i="8"/>
  <c r="R124" i="8"/>
  <c r="Q124" i="8"/>
  <c r="S123" i="8"/>
  <c r="R123" i="8"/>
  <c r="Q123" i="8"/>
  <c r="S122" i="8"/>
  <c r="R122" i="8"/>
  <c r="Q122" i="8"/>
  <c r="S121" i="8"/>
  <c r="R121" i="8"/>
  <c r="Q121" i="8"/>
  <c r="S120" i="8"/>
  <c r="R120" i="8"/>
  <c r="Q120" i="8"/>
  <c r="S119" i="8"/>
  <c r="R119" i="8"/>
  <c r="Q119" i="8"/>
  <c r="S118" i="8"/>
  <c r="R118" i="8"/>
  <c r="Q118" i="8"/>
  <c r="S117" i="8"/>
  <c r="R117" i="8"/>
  <c r="Q117" i="8"/>
  <c r="S116" i="8"/>
  <c r="R116" i="8"/>
  <c r="Q116" i="8"/>
  <c r="S115" i="8"/>
  <c r="R115" i="8"/>
  <c r="Q115" i="8"/>
  <c r="S114" i="8"/>
  <c r="R114" i="8"/>
  <c r="Q114" i="8"/>
  <c r="S113" i="8"/>
  <c r="R113" i="8"/>
  <c r="Q113" i="8"/>
  <c r="S112" i="8"/>
  <c r="R112" i="8"/>
  <c r="Q112" i="8"/>
  <c r="S111" i="8"/>
  <c r="R111" i="8"/>
  <c r="Q111" i="8"/>
  <c r="S110" i="8"/>
  <c r="R110" i="8"/>
  <c r="Q110" i="8"/>
  <c r="S109" i="8"/>
  <c r="R109" i="8"/>
  <c r="Q109" i="8"/>
  <c r="S108" i="8"/>
  <c r="R108" i="8"/>
  <c r="Q108" i="8"/>
  <c r="S107" i="8"/>
  <c r="R107" i="8"/>
  <c r="Q107" i="8"/>
  <c r="S106" i="8"/>
  <c r="R106" i="8"/>
  <c r="Q106" i="8"/>
  <c r="S105" i="8"/>
  <c r="R105" i="8"/>
  <c r="Q105" i="8"/>
  <c r="S104" i="8"/>
  <c r="R104" i="8"/>
  <c r="Q104" i="8"/>
  <c r="S103" i="8"/>
  <c r="R103" i="8"/>
  <c r="Q103" i="8"/>
  <c r="S102" i="8"/>
  <c r="R102" i="8"/>
  <c r="Q102" i="8"/>
  <c r="S101" i="8"/>
  <c r="R101" i="8"/>
  <c r="Q101" i="8"/>
  <c r="S100" i="8"/>
  <c r="R100" i="8"/>
  <c r="Q100" i="8"/>
  <c r="S99" i="8"/>
  <c r="R99" i="8"/>
  <c r="Q99" i="8"/>
  <c r="S98" i="8"/>
  <c r="R98" i="8"/>
  <c r="Q98" i="8"/>
  <c r="S97" i="8"/>
  <c r="R97" i="8"/>
  <c r="Q97" i="8"/>
  <c r="S96" i="8"/>
  <c r="R96" i="8"/>
  <c r="Q96" i="8"/>
  <c r="S95" i="8"/>
  <c r="R95" i="8"/>
  <c r="Q95" i="8"/>
  <c r="S94" i="8"/>
  <c r="R94" i="8"/>
  <c r="Q94" i="8"/>
  <c r="S93" i="8"/>
  <c r="R93" i="8"/>
  <c r="Q93" i="8"/>
  <c r="S92" i="8"/>
  <c r="R92" i="8"/>
  <c r="Q92" i="8"/>
  <c r="S91" i="8"/>
  <c r="R91" i="8"/>
  <c r="Q91" i="8"/>
  <c r="S90" i="8"/>
  <c r="R90" i="8"/>
  <c r="Q90" i="8"/>
  <c r="S89" i="8"/>
  <c r="R89" i="8"/>
  <c r="Q89" i="8"/>
  <c r="S88" i="8"/>
  <c r="R88" i="8"/>
  <c r="Q88" i="8"/>
  <c r="S87" i="8"/>
  <c r="R87" i="8"/>
  <c r="Q87" i="8"/>
  <c r="S86" i="8"/>
  <c r="R86" i="8"/>
  <c r="Q86" i="8"/>
  <c r="S85" i="8"/>
  <c r="R85" i="8"/>
  <c r="Q85" i="8"/>
  <c r="S84" i="8"/>
  <c r="R84" i="8"/>
  <c r="Q84" i="8"/>
  <c r="S83" i="8"/>
  <c r="R83" i="8"/>
  <c r="Q83" i="8"/>
  <c r="S82" i="8"/>
  <c r="R82" i="8"/>
  <c r="Q82" i="8"/>
  <c r="S81" i="8"/>
  <c r="R81" i="8"/>
  <c r="Q81" i="8"/>
  <c r="S80" i="8"/>
  <c r="R80" i="8"/>
  <c r="Q80" i="8"/>
  <c r="S79" i="8"/>
  <c r="R79" i="8"/>
  <c r="Q79" i="8"/>
  <c r="S78" i="8"/>
  <c r="R78" i="8"/>
  <c r="Q78" i="8"/>
  <c r="S77" i="8"/>
  <c r="R77" i="8"/>
  <c r="Q77" i="8"/>
  <c r="S76" i="8"/>
  <c r="R76" i="8"/>
  <c r="Q76" i="8"/>
  <c r="S75" i="8"/>
  <c r="R75" i="8"/>
  <c r="Q75" i="8"/>
  <c r="S74" i="8"/>
  <c r="R74" i="8"/>
  <c r="Q74" i="8"/>
  <c r="S73" i="8"/>
  <c r="R73" i="8"/>
  <c r="Q73" i="8"/>
  <c r="S72" i="8"/>
  <c r="R72" i="8"/>
  <c r="Q72" i="8"/>
  <c r="S71" i="8"/>
  <c r="R71" i="8"/>
  <c r="Q71" i="8"/>
  <c r="S70" i="8"/>
  <c r="R70" i="8"/>
  <c r="Q70" i="8"/>
  <c r="S69" i="8"/>
  <c r="R69" i="8"/>
  <c r="Q69" i="8"/>
  <c r="S68" i="8"/>
  <c r="R68" i="8"/>
  <c r="Q68" i="8"/>
  <c r="S67" i="8"/>
  <c r="R67" i="8"/>
  <c r="Q67" i="8"/>
  <c r="S66" i="8"/>
  <c r="R66" i="8"/>
  <c r="Q66" i="8"/>
  <c r="S65" i="8"/>
  <c r="R65" i="8"/>
  <c r="Q65" i="8"/>
  <c r="S64" i="8"/>
  <c r="R64" i="8"/>
  <c r="Q64" i="8"/>
  <c r="S63" i="8"/>
  <c r="R63" i="8"/>
  <c r="Q63" i="8"/>
  <c r="S62" i="8"/>
  <c r="R62" i="8"/>
  <c r="Q62" i="8"/>
  <c r="S61" i="8"/>
  <c r="R61" i="8"/>
  <c r="Q61" i="8"/>
  <c r="S60" i="8"/>
  <c r="R60" i="8"/>
  <c r="Q60" i="8"/>
  <c r="S59" i="8"/>
  <c r="R59" i="8"/>
  <c r="Q59" i="8"/>
  <c r="S58" i="8"/>
  <c r="R58" i="8"/>
  <c r="Q58" i="8"/>
  <c r="S57" i="8"/>
  <c r="R57" i="8"/>
  <c r="Q57" i="8"/>
  <c r="S56" i="8"/>
  <c r="R56" i="8"/>
  <c r="Q56" i="8"/>
  <c r="S55" i="8"/>
  <c r="R55" i="8"/>
  <c r="Q55" i="8"/>
  <c r="S54" i="8"/>
  <c r="R54" i="8"/>
  <c r="Q54" i="8"/>
  <c r="S53" i="8"/>
  <c r="R53" i="8"/>
  <c r="Q53" i="8"/>
  <c r="S52" i="8"/>
  <c r="R52" i="8"/>
  <c r="Q52" i="8"/>
  <c r="S51" i="8"/>
  <c r="R51" i="8"/>
  <c r="Q51" i="8"/>
  <c r="S50" i="8"/>
  <c r="R50" i="8"/>
  <c r="Q50" i="8"/>
  <c r="S49" i="8"/>
  <c r="R49" i="8"/>
  <c r="Q49" i="8"/>
  <c r="S48" i="8"/>
  <c r="R48" i="8"/>
  <c r="Q48" i="8"/>
  <c r="S47" i="8"/>
  <c r="R47" i="8"/>
  <c r="Q47" i="8"/>
  <c r="S46" i="8"/>
  <c r="R46" i="8"/>
  <c r="Q46" i="8"/>
  <c r="S45" i="8"/>
  <c r="R45" i="8"/>
  <c r="Q45" i="8"/>
  <c r="S44" i="8"/>
  <c r="R44" i="8"/>
  <c r="Q44" i="8"/>
  <c r="S43" i="8"/>
  <c r="R43" i="8"/>
  <c r="Q43" i="8"/>
  <c r="S42" i="8"/>
  <c r="R42" i="8"/>
  <c r="Q42" i="8"/>
  <c r="S41" i="8"/>
  <c r="R41" i="8"/>
  <c r="Q41" i="8"/>
  <c r="S40" i="8"/>
  <c r="R40" i="8"/>
  <c r="Q40" i="8"/>
  <c r="S39" i="8"/>
  <c r="R39" i="8"/>
  <c r="Q39" i="8"/>
  <c r="S38" i="8"/>
  <c r="R38" i="8"/>
  <c r="Q38" i="8"/>
  <c r="S37" i="8"/>
  <c r="R37" i="8"/>
  <c r="Q37" i="8"/>
  <c r="S36" i="8"/>
  <c r="R36" i="8"/>
  <c r="Q36" i="8"/>
  <c r="S35" i="8"/>
  <c r="R35" i="8"/>
  <c r="Q35" i="8"/>
  <c r="S34" i="8"/>
  <c r="R34" i="8"/>
  <c r="Q34" i="8"/>
  <c r="S33" i="8"/>
  <c r="R33" i="8"/>
  <c r="Q33" i="8"/>
  <c r="S32" i="8"/>
  <c r="R32" i="8"/>
  <c r="Q32" i="8"/>
  <c r="S31" i="8"/>
  <c r="R31" i="8"/>
  <c r="Q31" i="8"/>
  <c r="S30" i="8"/>
  <c r="R30" i="8"/>
  <c r="Q30" i="8"/>
  <c r="S29" i="8"/>
  <c r="R29" i="8"/>
  <c r="Q29" i="8"/>
  <c r="S28" i="8"/>
  <c r="R28" i="8"/>
  <c r="Q28" i="8"/>
  <c r="S27" i="8"/>
  <c r="R27" i="8"/>
  <c r="Q27" i="8"/>
  <c r="S26" i="8"/>
  <c r="R26" i="8"/>
  <c r="Q26" i="8"/>
  <c r="S25" i="8"/>
  <c r="R25" i="8"/>
  <c r="Q25" i="8"/>
  <c r="S24" i="8"/>
  <c r="R24" i="8"/>
  <c r="Q24" i="8"/>
  <c r="S23" i="8"/>
  <c r="R23" i="8"/>
  <c r="Q23" i="8"/>
  <c r="S22" i="8"/>
  <c r="R22" i="8"/>
  <c r="Q22" i="8"/>
  <c r="S21" i="8"/>
  <c r="R21" i="8"/>
  <c r="Q21" i="8"/>
  <c r="S20" i="8"/>
  <c r="R20" i="8"/>
  <c r="Q20" i="8"/>
  <c r="S19" i="8"/>
  <c r="R19" i="8"/>
  <c r="Q19" i="8"/>
  <c r="S18" i="8"/>
  <c r="R18" i="8"/>
  <c r="Q18" i="8"/>
  <c r="S17" i="8"/>
  <c r="R17" i="8"/>
  <c r="Q17" i="8"/>
  <c r="S16" i="8"/>
  <c r="R16" i="8"/>
  <c r="Q16" i="8"/>
  <c r="S15" i="8"/>
  <c r="R15" i="8"/>
  <c r="Q15" i="8"/>
  <c r="S14" i="8"/>
  <c r="R14" i="8"/>
  <c r="Q14" i="8"/>
  <c r="S13" i="8"/>
  <c r="R13" i="8"/>
  <c r="Q13" i="8"/>
  <c r="S12" i="8"/>
  <c r="R12" i="8"/>
  <c r="Q12" i="8"/>
  <c r="S11" i="8"/>
  <c r="R11" i="8"/>
  <c r="Q11" i="8"/>
  <c r="S10" i="8"/>
  <c r="R10" i="8"/>
  <c r="Q10" i="8"/>
  <c r="S9" i="8"/>
  <c r="R9" i="8"/>
  <c r="Q9" i="8"/>
  <c r="S8" i="8"/>
  <c r="R8" i="8"/>
  <c r="Q8" i="8"/>
  <c r="S7" i="8"/>
  <c r="R7" i="8"/>
  <c r="Q7" i="8"/>
  <c r="L2" i="7" a="1"/>
  <c r="L2" i="7" s="1"/>
  <c r="M2" i="7" a="1"/>
  <c r="M2" i="7" s="1"/>
  <c r="N2" i="7" a="1"/>
  <c r="N2" i="7" s="1"/>
  <c r="O2" i="7" a="1"/>
  <c r="O2" i="7" s="1"/>
  <c r="K2" i="7" a="1"/>
  <c r="K2" i="7" s="1"/>
  <c r="J2" i="7" a="1"/>
  <c r="J2" i="7" s="1"/>
  <c r="I2" i="7" a="1"/>
  <c r="I2" i="7" s="1"/>
  <c r="H2" i="7" a="1"/>
  <c r="H2" i="7" s="1"/>
  <c r="G2" i="7" a="1"/>
  <c r="G2" i="7" s="1"/>
  <c r="F2" i="7" a="1"/>
  <c r="F2" i="7" s="1"/>
  <c r="E2" i="7" a="1"/>
  <c r="E2" i="7" s="1"/>
  <c r="D2" i="7" a="1"/>
  <c r="D2" i="7" s="1"/>
  <c r="C2" i="7" a="1"/>
  <c r="C2" i="7" s="1"/>
  <c r="B2" i="7" a="1"/>
  <c r="B2" i="7" s="1"/>
  <c r="I2" i="5" a="1"/>
  <c r="I2" i="5" s="1"/>
  <c r="H2" i="5" a="1"/>
  <c r="H2" i="5" s="1"/>
  <c r="G2" i="5" a="1"/>
  <c r="G2" i="5" s="1"/>
  <c r="F2" i="5" a="1"/>
  <c r="F2" i="5" s="1"/>
  <c r="E2" i="5" a="1"/>
  <c r="E2" i="5" s="1"/>
  <c r="D2" i="5" a="1"/>
  <c r="D2" i="5" s="1"/>
  <c r="C2" i="5" a="1"/>
  <c r="C2" i="5" s="1"/>
  <c r="B2" i="5" a="1"/>
  <c r="B2" i="5" s="1"/>
  <c r="F127" i="9" l="1" a="1"/>
  <c r="F127" i="9" s="1"/>
  <c r="F111" i="9" a="1"/>
  <c r="F111" i="9" s="1"/>
  <c r="F87" i="9" a="1"/>
  <c r="F87" i="9" s="1"/>
  <c r="F66" i="9" a="1"/>
  <c r="F66" i="9" s="1"/>
  <c r="F31" i="9" a="1"/>
  <c r="F31" i="9" s="1"/>
  <c r="F15" i="9" a="1"/>
  <c r="F15" i="9" s="1"/>
  <c r="F71" i="9" a="1"/>
  <c r="F71" i="9" s="1"/>
  <c r="C22" i="9" a="1"/>
  <c r="C22" i="9" s="1"/>
  <c r="F122" i="9" a="1"/>
  <c r="F122" i="9" s="1"/>
  <c r="F106" i="9" a="1"/>
  <c r="F106" i="9" s="1"/>
  <c r="F82" i="9" a="1"/>
  <c r="F82" i="9" s="1"/>
  <c r="F58" i="9" a="1"/>
  <c r="F58" i="9" s="1"/>
  <c r="F26" i="9" a="1"/>
  <c r="F26" i="9" s="1"/>
  <c r="F10" i="9" a="1"/>
  <c r="F10" i="9" s="1"/>
  <c r="F138" i="9" a="1"/>
  <c r="F138" i="9" s="1"/>
  <c r="F119" i="9" a="1"/>
  <c r="F119" i="9" s="1"/>
  <c r="F98" i="9" a="1"/>
  <c r="F98" i="9" s="1"/>
  <c r="F74" i="9" a="1"/>
  <c r="F74" i="9" s="1"/>
  <c r="F47" i="9" a="1"/>
  <c r="F47" i="9" s="1"/>
  <c r="F23" i="9" a="1"/>
  <c r="F23" i="9" s="1"/>
  <c r="F7" i="9" a="1"/>
  <c r="F7" i="9" s="1"/>
  <c r="F130" i="9" a="1"/>
  <c r="F130" i="9" s="1"/>
  <c r="F90" i="9" a="1"/>
  <c r="F90" i="9" s="1"/>
  <c r="F79" i="9" a="1"/>
  <c r="F79" i="9" s="1"/>
  <c r="F39" i="9" a="1"/>
  <c r="F39" i="9" s="1"/>
  <c r="F140" i="9" a="1"/>
  <c r="F140" i="9" s="1"/>
  <c r="F137" i="9" a="1"/>
  <c r="F137" i="9" s="1"/>
  <c r="F132" i="9" a="1"/>
  <c r="F132" i="9" s="1"/>
  <c r="F129" i="9" a="1"/>
  <c r="F129" i="9" s="1"/>
  <c r="F124" i="9" a="1"/>
  <c r="F124" i="9" s="1"/>
  <c r="F121" i="9" a="1"/>
  <c r="F121" i="9" s="1"/>
  <c r="F116" i="9" a="1"/>
  <c r="F116" i="9" s="1"/>
  <c r="F113" i="9" a="1"/>
  <c r="F113" i="9" s="1"/>
  <c r="F108" i="9" a="1"/>
  <c r="F108" i="9" s="1"/>
  <c r="F105" i="9" a="1"/>
  <c r="F105" i="9" s="1"/>
  <c r="F100" i="9" a="1"/>
  <c r="F100" i="9" s="1"/>
  <c r="F97" i="9" a="1"/>
  <c r="F97" i="9" s="1"/>
  <c r="F92" i="9" a="1"/>
  <c r="F92" i="9" s="1"/>
  <c r="F89" i="9" a="1"/>
  <c r="F89" i="9" s="1"/>
  <c r="F84" i="9" a="1"/>
  <c r="F84" i="9" s="1"/>
  <c r="F81" i="9" a="1"/>
  <c r="F81" i="9" s="1"/>
  <c r="F76" i="9" a="1"/>
  <c r="F76" i="9" s="1"/>
  <c r="F73" i="9" a="1"/>
  <c r="F73" i="9" s="1"/>
  <c r="F68" i="9" a="1"/>
  <c r="F68" i="9" s="1"/>
  <c r="F65" i="9" a="1"/>
  <c r="F65" i="9" s="1"/>
  <c r="F60" i="9" a="1"/>
  <c r="F60" i="9" s="1"/>
  <c r="F57" i="9" a="1"/>
  <c r="F57" i="9" s="1"/>
  <c r="F52" i="9" a="1"/>
  <c r="F52" i="9" s="1"/>
  <c r="F49" i="9" a="1"/>
  <c r="F49" i="9" s="1"/>
  <c r="F44" i="9" a="1"/>
  <c r="F44" i="9" s="1"/>
  <c r="F41" i="9" a="1"/>
  <c r="F41" i="9" s="1"/>
  <c r="F36" i="9" a="1"/>
  <c r="F36" i="9" s="1"/>
  <c r="F28" i="9" a="1"/>
  <c r="F28" i="9" s="1"/>
  <c r="F25" i="9" a="1"/>
  <c r="F25" i="9" s="1"/>
  <c r="F20" i="9" a="1"/>
  <c r="F20" i="9" s="1"/>
  <c r="F17" i="9" a="1"/>
  <c r="F17" i="9" s="1"/>
  <c r="F12" i="9" a="1"/>
  <c r="F12" i="9" s="1"/>
  <c r="F9" i="9" a="1"/>
  <c r="F9" i="9" s="1"/>
  <c r="F4" i="9" a="1"/>
  <c r="F4" i="9" s="1"/>
  <c r="F63" i="9" a="1"/>
  <c r="F63" i="9" s="1"/>
  <c r="F55" i="9" a="1"/>
  <c r="F55" i="9" s="1"/>
  <c r="F42" i="9" a="1"/>
  <c r="F42" i="9" s="1"/>
  <c r="F2" i="9" a="1"/>
  <c r="F2" i="9" s="1"/>
  <c r="F139" i="9" a="1"/>
  <c r="F139" i="9" s="1"/>
  <c r="F134" i="9" a="1"/>
  <c r="F134" i="9" s="1"/>
  <c r="F131" i="9" a="1"/>
  <c r="F131" i="9" s="1"/>
  <c r="F126" i="9" a="1"/>
  <c r="F126" i="9" s="1"/>
  <c r="F123" i="9" a="1"/>
  <c r="F123" i="9" s="1"/>
  <c r="F118" i="9" a="1"/>
  <c r="F118" i="9" s="1"/>
  <c r="F115" i="9" a="1"/>
  <c r="F115" i="9" s="1"/>
  <c r="F110" i="9" a="1"/>
  <c r="F110" i="9" s="1"/>
  <c r="F107" i="9" a="1"/>
  <c r="F107" i="9" s="1"/>
  <c r="F102" i="9" a="1"/>
  <c r="F102" i="9" s="1"/>
  <c r="F99" i="9" a="1"/>
  <c r="F99" i="9" s="1"/>
  <c r="F94" i="9" a="1"/>
  <c r="F94" i="9" s="1"/>
  <c r="F91" i="9" a="1"/>
  <c r="F91" i="9" s="1"/>
  <c r="F86" i="9" a="1"/>
  <c r="F86" i="9" s="1"/>
  <c r="F83" i="9" a="1"/>
  <c r="F83" i="9" s="1"/>
  <c r="F78" i="9" a="1"/>
  <c r="F78" i="9" s="1"/>
  <c r="F75" i="9" a="1"/>
  <c r="F75" i="9" s="1"/>
  <c r="F70" i="9" a="1"/>
  <c r="F70" i="9" s="1"/>
  <c r="F67" i="9" a="1"/>
  <c r="F67" i="9" s="1"/>
  <c r="F62" i="9" a="1"/>
  <c r="F62" i="9" s="1"/>
  <c r="F59" i="9" a="1"/>
  <c r="F59" i="9" s="1"/>
  <c r="F54" i="9" a="1"/>
  <c r="F54" i="9" s="1"/>
  <c r="F51" i="9" a="1"/>
  <c r="F51" i="9" s="1"/>
  <c r="F46" i="9" a="1"/>
  <c r="F46" i="9" s="1"/>
  <c r="F43" i="9" a="1"/>
  <c r="F43" i="9" s="1"/>
  <c r="F38" i="9" a="1"/>
  <c r="F38" i="9" s="1"/>
  <c r="F35" i="9" a="1"/>
  <c r="F35" i="9" s="1"/>
  <c r="F30" i="9" a="1"/>
  <c r="F30" i="9" s="1"/>
  <c r="F27" i="9" a="1"/>
  <c r="F27" i="9" s="1"/>
  <c r="F19" i="9" a="1"/>
  <c r="F19" i="9" s="1"/>
  <c r="F14" i="9" a="1"/>
  <c r="F14" i="9" s="1"/>
  <c r="F11" i="9" a="1"/>
  <c r="F11" i="9" s="1"/>
  <c r="F6" i="9" a="1"/>
  <c r="F6" i="9" s="1"/>
  <c r="F103" i="9" a="1"/>
  <c r="F103" i="9" s="1"/>
  <c r="F50" i="9" a="1"/>
  <c r="F50" i="9" s="1"/>
  <c r="C128" i="9" a="1"/>
  <c r="C128" i="9" s="1"/>
  <c r="F141" i="9" a="1"/>
  <c r="F141" i="9" s="1"/>
  <c r="F136" i="9" a="1"/>
  <c r="F136" i="9" s="1"/>
  <c r="F133" i="9" a="1"/>
  <c r="F133" i="9" s="1"/>
  <c r="F125" i="9" a="1"/>
  <c r="F125" i="9" s="1"/>
  <c r="F120" i="9" a="1"/>
  <c r="F120" i="9" s="1"/>
  <c r="F117" i="9" a="1"/>
  <c r="F117" i="9" s="1"/>
  <c r="F112" i="9" a="1"/>
  <c r="F112" i="9" s="1"/>
  <c r="F109" i="9" a="1"/>
  <c r="F109" i="9" s="1"/>
  <c r="F104" i="9" a="1"/>
  <c r="F104" i="9" s="1"/>
  <c r="F101" i="9" a="1"/>
  <c r="F101" i="9" s="1"/>
  <c r="F96" i="9" a="1"/>
  <c r="F96" i="9" s="1"/>
  <c r="F93" i="9" a="1"/>
  <c r="F93" i="9" s="1"/>
  <c r="F88" i="9" a="1"/>
  <c r="F88" i="9" s="1"/>
  <c r="F85" i="9" a="1"/>
  <c r="F85" i="9" s="1"/>
  <c r="F80" i="9" a="1"/>
  <c r="F80" i="9" s="1"/>
  <c r="F77" i="9" a="1"/>
  <c r="F77" i="9" s="1"/>
  <c r="F72" i="9" a="1"/>
  <c r="F72" i="9" s="1"/>
  <c r="F69" i="9" a="1"/>
  <c r="F69" i="9" s="1"/>
  <c r="F64" i="9" a="1"/>
  <c r="F64" i="9" s="1"/>
  <c r="F61" i="9" a="1"/>
  <c r="F61" i="9" s="1"/>
  <c r="F56" i="9" a="1"/>
  <c r="F56" i="9" s="1"/>
  <c r="F53" i="9" a="1"/>
  <c r="F53" i="9" s="1"/>
  <c r="F48" i="9" a="1"/>
  <c r="F48" i="9" s="1"/>
  <c r="F45" i="9" a="1"/>
  <c r="F45" i="9" s="1"/>
  <c r="F37" i="9" a="1"/>
  <c r="F37" i="9" s="1"/>
  <c r="F32" i="9" a="1"/>
  <c r="F32" i="9" s="1"/>
  <c r="F29" i="9" a="1"/>
  <c r="F29" i="9" s="1"/>
  <c r="F24" i="9" a="1"/>
  <c r="F24" i="9" s="1"/>
  <c r="F21" i="9" a="1"/>
  <c r="F21" i="9" s="1"/>
  <c r="F16" i="9" a="1"/>
  <c r="F16" i="9" s="1"/>
  <c r="F8" i="9" a="1"/>
  <c r="F8" i="9" s="1"/>
  <c r="F5" i="9" a="1"/>
  <c r="F5" i="9" s="1"/>
  <c r="F3" i="9" a="1"/>
  <c r="F3" i="9" s="1"/>
  <c r="I3" i="1"/>
  <c r="I4" i="1"/>
  <c r="I5" i="1"/>
  <c r="I6" i="1"/>
  <c r="I7" i="1"/>
  <c r="I8" i="1"/>
  <c r="I9" i="1"/>
  <c r="I10" i="1"/>
  <c r="I11" i="1"/>
  <c r="I12" i="1"/>
  <c r="I13" i="1"/>
  <c r="I14" i="1"/>
  <c r="I15" i="1"/>
  <c r="I16" i="1"/>
  <c r="I17" i="1"/>
  <c r="I18" i="1"/>
  <c r="I19" i="1"/>
  <c r="I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<sst xmlns="http://schemas.openxmlformats.org/spreadsheetml/2006/main" count="7422" uniqueCount="2289">
  <si>
    <t>序號</t>
  </si>
  <si>
    <t>聲母碼</t>
  </si>
  <si>
    <t>國際音標</t>
  </si>
  <si>
    <t>十五音</t>
  </si>
  <si>
    <t>方音符號</t>
    <phoneticPr fontId="4" type="noConversion"/>
  </si>
  <si>
    <t>白話字</t>
    <phoneticPr fontId="4" type="noConversion"/>
  </si>
  <si>
    <t>閩拼標音</t>
    <phoneticPr fontId="4" type="noConversion"/>
  </si>
  <si>
    <t>台羅拼音</t>
  </si>
  <si>
    <t>Ø</t>
    <phoneticPr fontId="4" type="noConversion"/>
  </si>
  <si>
    <t>英</t>
  </si>
  <si>
    <t>Ø</t>
  </si>
  <si>
    <t>p</t>
  </si>
  <si>
    <t>邊</t>
  </si>
  <si>
    <t>ㄅ</t>
  </si>
  <si>
    <t>b</t>
  </si>
  <si>
    <t>門</t>
  </si>
  <si>
    <t>ㆠ</t>
  </si>
  <si>
    <t>bb</t>
  </si>
  <si>
    <t>ph</t>
  </si>
  <si>
    <t>頗</t>
  </si>
  <si>
    <t>ㄆ</t>
  </si>
  <si>
    <t>m</t>
  </si>
  <si>
    <t>ㄇ</t>
  </si>
  <si>
    <t>bbn</t>
    <phoneticPr fontId="4" type="noConversion"/>
  </si>
  <si>
    <t>t</t>
  </si>
  <si>
    <t>地</t>
  </si>
  <si>
    <t>ㄉ</t>
  </si>
  <si>
    <t>d</t>
  </si>
  <si>
    <t>th</t>
  </si>
  <si>
    <t>他</t>
  </si>
  <si>
    <t>ㄊ</t>
  </si>
  <si>
    <t>n</t>
  </si>
  <si>
    <t>柳</t>
  </si>
  <si>
    <t>ㄋ</t>
  </si>
  <si>
    <t>ln</t>
  </si>
  <si>
    <t>l</t>
  </si>
  <si>
    <t>ㄌ</t>
  </si>
  <si>
    <t>k</t>
  </si>
  <si>
    <t>求</t>
  </si>
  <si>
    <t>ㄍ</t>
  </si>
  <si>
    <t>g</t>
  </si>
  <si>
    <t>kh</t>
  </si>
  <si>
    <t>去</t>
  </si>
  <si>
    <t>ㄎ</t>
  </si>
  <si>
    <t>語</t>
  </si>
  <si>
    <t>ㆣ</t>
  </si>
  <si>
    <t>gg</t>
  </si>
  <si>
    <t>ng</t>
  </si>
  <si>
    <t>ㄫ</t>
  </si>
  <si>
    <t>ggn</t>
  </si>
  <si>
    <t>ts</t>
    <phoneticPr fontId="4" type="noConversion"/>
  </si>
  <si>
    <t>h</t>
  </si>
  <si>
    <t>喜</t>
  </si>
  <si>
    <t>ㄏ</t>
  </si>
  <si>
    <t>tsh</t>
    <phoneticPr fontId="4" type="noConversion"/>
  </si>
  <si>
    <t>ts</t>
  </si>
  <si>
    <t>曾</t>
  </si>
  <si>
    <t>ㄗ</t>
    <phoneticPr fontId="4" type="noConversion"/>
  </si>
  <si>
    <t>ch</t>
    <phoneticPr fontId="4" type="noConversion"/>
  </si>
  <si>
    <t>z</t>
  </si>
  <si>
    <t>s</t>
    <phoneticPr fontId="4" type="noConversion"/>
  </si>
  <si>
    <t>tsh</t>
  </si>
  <si>
    <t>出</t>
  </si>
  <si>
    <t>ㄘ</t>
    <phoneticPr fontId="4" type="noConversion"/>
  </si>
  <si>
    <t>chh</t>
    <phoneticPr fontId="4" type="noConversion"/>
  </si>
  <si>
    <t>c</t>
  </si>
  <si>
    <t>j</t>
    <phoneticPr fontId="4" type="noConversion"/>
  </si>
  <si>
    <t>s</t>
  </si>
  <si>
    <t>時</t>
  </si>
  <si>
    <t>ㄙ</t>
    <phoneticPr fontId="4" type="noConversion"/>
  </si>
  <si>
    <t>j</t>
  </si>
  <si>
    <t>入</t>
  </si>
  <si>
    <t>ㆡ</t>
    <phoneticPr fontId="4" type="noConversion"/>
  </si>
  <si>
    <t>zzi</t>
    <phoneticPr fontId="4" type="noConversion"/>
  </si>
  <si>
    <t>kʰ</t>
  </si>
  <si>
    <t>ɡ</t>
  </si>
  <si>
    <t>ŋ</t>
  </si>
  <si>
    <t>ʦ</t>
  </si>
  <si>
    <t>ʦʰ</t>
  </si>
  <si>
    <t>ʣ</t>
  </si>
  <si>
    <t>m</t>
    <phoneticPr fontId="4" type="noConversion"/>
  </si>
  <si>
    <t>t</t>
    <phoneticPr fontId="4" type="noConversion"/>
  </si>
  <si>
    <t>n</t>
    <phoneticPr fontId="4" type="noConversion"/>
  </si>
  <si>
    <t>l</t>
    <phoneticPr fontId="4" type="noConversion"/>
  </si>
  <si>
    <r>
      <t>p</t>
    </r>
    <r>
      <rPr>
        <b/>
        <sz val="18"/>
        <color rgb="FFFF0000"/>
        <rFont val="Times New Roman"/>
        <family val="1"/>
      </rPr>
      <t>ʰ</t>
    </r>
    <phoneticPr fontId="4" type="noConversion"/>
  </si>
  <si>
    <r>
      <t>t</t>
    </r>
    <r>
      <rPr>
        <b/>
        <sz val="18"/>
        <color rgb="FFFF0000"/>
        <rFont val="Times New Roman"/>
        <family val="1"/>
      </rPr>
      <t>ʰ</t>
    </r>
    <phoneticPr fontId="4" type="noConversion"/>
  </si>
  <si>
    <t>序號</t>
    <phoneticPr fontId="18" type="noConversion"/>
  </si>
  <si>
    <t>韻母碼</t>
    <phoneticPr fontId="18" type="noConversion"/>
  </si>
  <si>
    <t>國際音標</t>
    <phoneticPr fontId="18" type="noConversion"/>
  </si>
  <si>
    <t>十五音</t>
    <phoneticPr fontId="18" type="noConversion"/>
  </si>
  <si>
    <t>方音符號</t>
    <phoneticPr fontId="18" type="noConversion"/>
  </si>
  <si>
    <t>白話字</t>
    <phoneticPr fontId="18" type="noConversion"/>
  </si>
  <si>
    <t>閩拼標音</t>
    <phoneticPr fontId="18" type="noConversion"/>
  </si>
  <si>
    <t>台羅拼音</t>
    <phoneticPr fontId="18" type="noConversion"/>
  </si>
  <si>
    <t>a</t>
  </si>
  <si>
    <t>膠</t>
  </si>
  <si>
    <t>ㄚ</t>
  </si>
  <si>
    <t>ann</t>
  </si>
  <si>
    <t>ã</t>
  </si>
  <si>
    <t>監</t>
  </si>
  <si>
    <t>ㆩ</t>
  </si>
  <si>
    <r>
      <t>a</t>
    </r>
    <r>
      <rPr>
        <sz val="18"/>
        <color rgb="FF000000"/>
        <rFont val="蘋方-繁 標準體"/>
        <charset val="136"/>
      </rPr>
      <t>ⁿ</t>
    </r>
  </si>
  <si>
    <t>na</t>
  </si>
  <si>
    <t>ah</t>
  </si>
  <si>
    <t>a?</t>
  </si>
  <si>
    <t>ㄚㆷ</t>
  </si>
  <si>
    <t>annh</t>
  </si>
  <si>
    <t>ã?</t>
  </si>
  <si>
    <t>ㆩㆷ</t>
  </si>
  <si>
    <r>
      <t>ah</t>
    </r>
    <r>
      <rPr>
        <sz val="18"/>
        <color rgb="FF000000"/>
        <rFont val="蘋方-繁 標準體"/>
        <charset val="136"/>
      </rPr>
      <t>ⁿ</t>
    </r>
  </si>
  <si>
    <t>nah</t>
  </si>
  <si>
    <t>ai</t>
  </si>
  <si>
    <t>皆</t>
  </si>
  <si>
    <t>ㄞ</t>
  </si>
  <si>
    <t>ainn</t>
  </si>
  <si>
    <t>aĩ</t>
  </si>
  <si>
    <t>閒</t>
  </si>
  <si>
    <t>ㆮ</t>
  </si>
  <si>
    <r>
      <t>ai</t>
    </r>
    <r>
      <rPr>
        <sz val="18"/>
        <color rgb="FF000000"/>
        <rFont val="蘋方-繁 標準體"/>
        <charset val="136"/>
      </rPr>
      <t>ⁿ</t>
    </r>
  </si>
  <si>
    <t>nai</t>
  </si>
  <si>
    <t>ak</t>
  </si>
  <si>
    <t>ak̚</t>
  </si>
  <si>
    <t>江</t>
  </si>
  <si>
    <t>ㄚㆻ</t>
  </si>
  <si>
    <t>am</t>
  </si>
  <si>
    <t>甘</t>
  </si>
  <si>
    <t>ㆰ</t>
  </si>
  <si>
    <t>an</t>
  </si>
  <si>
    <t>干</t>
  </si>
  <si>
    <t>ㄢ</t>
  </si>
  <si>
    <t>ang</t>
  </si>
  <si>
    <t>aŋ</t>
  </si>
  <si>
    <t>ㄤ</t>
  </si>
  <si>
    <t>ap</t>
  </si>
  <si>
    <t>ap̚</t>
  </si>
  <si>
    <t>ㄚㆴ</t>
  </si>
  <si>
    <t>at</t>
  </si>
  <si>
    <t>at̚</t>
  </si>
  <si>
    <t>ㄚㆵ</t>
  </si>
  <si>
    <t>au</t>
  </si>
  <si>
    <t>交</t>
  </si>
  <si>
    <t>ㄠ</t>
  </si>
  <si>
    <t>ao</t>
  </si>
  <si>
    <t>auh</t>
  </si>
  <si>
    <t>au?</t>
  </si>
  <si>
    <t>ㄠㆷ</t>
  </si>
  <si>
    <t>aoh</t>
  </si>
  <si>
    <t>e</t>
  </si>
  <si>
    <t>伽</t>
  </si>
  <si>
    <t>ㆤ</t>
  </si>
  <si>
    <t>enn</t>
  </si>
  <si>
    <t>ɛ̃</t>
  </si>
  <si>
    <t>更</t>
  </si>
  <si>
    <t>ㆥ</t>
  </si>
  <si>
    <r>
      <t>e</t>
    </r>
    <r>
      <rPr>
        <sz val="18"/>
        <color rgb="FF000000"/>
        <rFont val="蘋方-繁 標準體"/>
        <charset val="136"/>
      </rPr>
      <t>ⁿ</t>
    </r>
  </si>
  <si>
    <t>ne</t>
  </si>
  <si>
    <t>eh</t>
  </si>
  <si>
    <t>e?</t>
  </si>
  <si>
    <t>ㆤㆷ</t>
  </si>
  <si>
    <t>ennh</t>
  </si>
  <si>
    <t>ɛ̃?</t>
  </si>
  <si>
    <t>ㆥㆷ</t>
  </si>
  <si>
    <r>
      <t>eh</t>
    </r>
    <r>
      <rPr>
        <sz val="18"/>
        <color rgb="FF000000"/>
        <rFont val="蘋方-繁 標準體"/>
        <charset val="136"/>
      </rPr>
      <t>ⁿ</t>
    </r>
  </si>
  <si>
    <t>neh</t>
  </si>
  <si>
    <t>ik</t>
  </si>
  <si>
    <t>ik̚</t>
  </si>
  <si>
    <t>經</t>
  </si>
  <si>
    <t>ㄧㆻ</t>
  </si>
  <si>
    <t>ek</t>
  </si>
  <si>
    <t>ing</t>
  </si>
  <si>
    <t>ɪŋ</t>
  </si>
  <si>
    <t>ㄧㄥ</t>
  </si>
  <si>
    <t>eng</t>
  </si>
  <si>
    <t>i</t>
  </si>
  <si>
    <t>居</t>
  </si>
  <si>
    <t>ㄧ</t>
  </si>
  <si>
    <t>inn</t>
  </si>
  <si>
    <t>ĩ</t>
  </si>
  <si>
    <t>梔</t>
  </si>
  <si>
    <t>ㆪ</t>
  </si>
  <si>
    <r>
      <t>i</t>
    </r>
    <r>
      <rPr>
        <sz val="18"/>
        <color rgb="FF000000"/>
        <rFont val="蘋方-繁 標準體"/>
        <charset val="136"/>
      </rPr>
      <t>ⁿ</t>
    </r>
  </si>
  <si>
    <t>ni</t>
  </si>
  <si>
    <t>ia</t>
  </si>
  <si>
    <t>迦</t>
  </si>
  <si>
    <t>ㄧㄚ</t>
  </si>
  <si>
    <t>iann</t>
  </si>
  <si>
    <t>iã</t>
  </si>
  <si>
    <t>驚</t>
  </si>
  <si>
    <t>ㄧㆩ</t>
  </si>
  <si>
    <r>
      <t>ia</t>
    </r>
    <r>
      <rPr>
        <sz val="18"/>
        <color rgb="FF000000"/>
        <rFont val="蘋方-繁 標準體"/>
        <charset val="136"/>
      </rPr>
      <t>ⁿ</t>
    </r>
  </si>
  <si>
    <t>nia</t>
  </si>
  <si>
    <t>iah</t>
  </si>
  <si>
    <t>ia?</t>
  </si>
  <si>
    <t>ㄧㄚㆷ</t>
  </si>
  <si>
    <t>iannh</t>
  </si>
  <si>
    <t>iã?</t>
  </si>
  <si>
    <t>ㄧㆩㆷ</t>
  </si>
  <si>
    <r>
      <t>iah</t>
    </r>
    <r>
      <rPr>
        <sz val="18"/>
        <color rgb="FFFF0000"/>
        <rFont val="蘋方-繁 標準體"/>
        <charset val="136"/>
      </rPr>
      <t>ⁿ</t>
    </r>
  </si>
  <si>
    <t>niah</t>
  </si>
  <si>
    <t>iak</t>
  </si>
  <si>
    <t>iak̚</t>
  </si>
  <si>
    <t>姜</t>
  </si>
  <si>
    <t>ㄧㄚㆻ</t>
  </si>
  <si>
    <t>iam</t>
  </si>
  <si>
    <t>兼</t>
  </si>
  <si>
    <t>ㄧㆰ</t>
  </si>
  <si>
    <t>ian</t>
  </si>
  <si>
    <t>堅</t>
  </si>
  <si>
    <t>ㄧㄢ</t>
  </si>
  <si>
    <t>iang</t>
  </si>
  <si>
    <t>iaŋ</t>
  </si>
  <si>
    <t>ㄧㄤ</t>
  </si>
  <si>
    <t>iap</t>
  </si>
  <si>
    <t>iap̚</t>
  </si>
  <si>
    <t>ㄧㄚㆴ</t>
  </si>
  <si>
    <t>iat</t>
  </si>
  <si>
    <t>iat̚</t>
  </si>
  <si>
    <t>ㄧㄚㆵ</t>
  </si>
  <si>
    <t>iau</t>
  </si>
  <si>
    <t>嬌</t>
  </si>
  <si>
    <t>ㄧㄠ</t>
  </si>
  <si>
    <t>iao</t>
  </si>
  <si>
    <t>iaunn</t>
  </si>
  <si>
    <t>iãu</t>
  </si>
  <si>
    <t>嘄</t>
  </si>
  <si>
    <t>ㄧㆯ</t>
  </si>
  <si>
    <r>
      <t>iau</t>
    </r>
    <r>
      <rPr>
        <sz val="18"/>
        <color rgb="FF000000"/>
        <rFont val="蘋方-繁 標準體"/>
        <charset val="136"/>
      </rPr>
      <t>ⁿ</t>
    </r>
  </si>
  <si>
    <t>niao</t>
  </si>
  <si>
    <t>iauh</t>
  </si>
  <si>
    <t>iau?</t>
  </si>
  <si>
    <t>ㄧㄠㆷ</t>
  </si>
  <si>
    <t>iaoh</t>
  </si>
  <si>
    <t>ih</t>
  </si>
  <si>
    <t>i?</t>
  </si>
  <si>
    <t>ㄧㆷ</t>
  </si>
  <si>
    <t>im</t>
  </si>
  <si>
    <t>金</t>
  </si>
  <si>
    <t>ㄧㆬ</t>
  </si>
  <si>
    <t>in</t>
  </si>
  <si>
    <t>巾</t>
  </si>
  <si>
    <t>ㄧㄣ</t>
  </si>
  <si>
    <t>io</t>
  </si>
  <si>
    <t>茄</t>
  </si>
  <si>
    <t>ㄧㄜ</t>
  </si>
  <si>
    <t>ioh</t>
  </si>
  <si>
    <t>io?</t>
  </si>
  <si>
    <t>ㄧㄜㆷ</t>
  </si>
  <si>
    <t>iok</t>
  </si>
  <si>
    <t>iɔk̚</t>
  </si>
  <si>
    <t>恭</t>
  </si>
  <si>
    <t>ㄧㆦㆻ</t>
  </si>
  <si>
    <t>iong</t>
  </si>
  <si>
    <t>iɔŋ</t>
  </si>
  <si>
    <t>ㄧㆲ</t>
  </si>
  <si>
    <t>ip</t>
  </si>
  <si>
    <t>ip̚</t>
  </si>
  <si>
    <t>ㄧㆴ</t>
  </si>
  <si>
    <t>it</t>
  </si>
  <si>
    <t>it̚</t>
  </si>
  <si>
    <t>ㄧㆵ</t>
  </si>
  <si>
    <t>iu</t>
  </si>
  <si>
    <t>丩</t>
  </si>
  <si>
    <t>ㄧㄨ</t>
  </si>
  <si>
    <t>iunn</t>
  </si>
  <si>
    <t>iũ</t>
  </si>
  <si>
    <t>牛</t>
  </si>
  <si>
    <t>ㄧㆫ</t>
  </si>
  <si>
    <r>
      <t>iu</t>
    </r>
    <r>
      <rPr>
        <sz val="18"/>
        <color rgb="FF000000"/>
        <rFont val="蘋方-繁 標準體"/>
        <charset val="136"/>
      </rPr>
      <t>ⁿ</t>
    </r>
  </si>
  <si>
    <t>niu</t>
  </si>
  <si>
    <t>iunnh</t>
  </si>
  <si>
    <t>iũh</t>
  </si>
  <si>
    <t>ㄧㆫㆷ</t>
  </si>
  <si>
    <r>
      <t>iuh</t>
    </r>
    <r>
      <rPr>
        <sz val="18"/>
        <color rgb="FFFF0000"/>
        <rFont val="蘋方-繁 標準體"/>
        <charset val="136"/>
      </rPr>
      <t>ⁿ</t>
    </r>
  </si>
  <si>
    <t>niuh</t>
  </si>
  <si>
    <t>姆</t>
  </si>
  <si>
    <t>ㆬ</t>
  </si>
  <si>
    <t>mh</t>
  </si>
  <si>
    <t>ㆬㆷ</t>
  </si>
  <si>
    <t>鋼</t>
  </si>
  <si>
    <t>ㆭ</t>
  </si>
  <si>
    <t>ngh</t>
  </si>
  <si>
    <t>ŋ?</t>
  </si>
  <si>
    <t>ㆭㆷ</t>
  </si>
  <si>
    <t>o</t>
  </si>
  <si>
    <t>高</t>
  </si>
  <si>
    <t>ㄜ</t>
  </si>
  <si>
    <t>oonn</t>
  </si>
  <si>
    <t>õu</t>
  </si>
  <si>
    <t>姑</t>
  </si>
  <si>
    <t>ㆧ</t>
  </si>
  <si>
    <r>
      <t>o</t>
    </r>
    <r>
      <rPr>
        <sz val="18"/>
        <color rgb="FF000000"/>
        <rFont val="蘋方-繁 標準體"/>
        <charset val="136"/>
      </rPr>
      <t>ⁿ</t>
    </r>
  </si>
  <si>
    <t>noo</t>
  </si>
  <si>
    <t>onn</t>
  </si>
  <si>
    <t>oo</t>
  </si>
  <si>
    <t>ou</t>
  </si>
  <si>
    <t>沽</t>
  </si>
  <si>
    <t>ㆦ</t>
  </si>
  <si>
    <t>o͘</t>
  </si>
  <si>
    <t>ua</t>
  </si>
  <si>
    <t>瓜</t>
  </si>
  <si>
    <t>ㄨㄚ</t>
  </si>
  <si>
    <t>oa</t>
  </si>
  <si>
    <t>uann</t>
  </si>
  <si>
    <t>uã</t>
  </si>
  <si>
    <t>官</t>
  </si>
  <si>
    <t>ㄨㆩ</t>
  </si>
  <si>
    <r>
      <t>oa</t>
    </r>
    <r>
      <rPr>
        <sz val="18"/>
        <color rgb="FF000000"/>
        <rFont val="蘋方-繁 標準體"/>
        <charset val="136"/>
      </rPr>
      <t>ⁿ</t>
    </r>
  </si>
  <si>
    <t>nua</t>
  </si>
  <si>
    <t>uah</t>
  </si>
  <si>
    <t>ua?</t>
  </si>
  <si>
    <t>ㄨㄚㆷ</t>
  </si>
  <si>
    <t>oah</t>
  </si>
  <si>
    <t>uai</t>
  </si>
  <si>
    <t>乖</t>
  </si>
  <si>
    <t>ㄨㄞ</t>
  </si>
  <si>
    <t>oai</t>
  </si>
  <si>
    <t>uainn</t>
  </si>
  <si>
    <t>uãi</t>
  </si>
  <si>
    <t>閂</t>
  </si>
  <si>
    <t>ㄨㆮ</t>
  </si>
  <si>
    <r>
      <t>oai</t>
    </r>
    <r>
      <rPr>
        <sz val="18"/>
        <color rgb="FF000000"/>
        <rFont val="蘋方-繁 標準體"/>
        <charset val="136"/>
      </rPr>
      <t>ⁿ</t>
    </r>
  </si>
  <si>
    <t>nuai</t>
  </si>
  <si>
    <t>uan</t>
  </si>
  <si>
    <t>觀</t>
  </si>
  <si>
    <t>ㄨㄢ</t>
  </si>
  <si>
    <t>oan</t>
  </si>
  <si>
    <t>uang</t>
  </si>
  <si>
    <t>uaŋ</t>
  </si>
  <si>
    <t>光</t>
  </si>
  <si>
    <t>ㄨㄤ</t>
  </si>
  <si>
    <t>oang</t>
  </si>
  <si>
    <t>uat</t>
  </si>
  <si>
    <t>uat̚</t>
  </si>
  <si>
    <t>ㄨㄚㆵ</t>
  </si>
  <si>
    <t>oat</t>
  </si>
  <si>
    <t>ue</t>
  </si>
  <si>
    <t>檜</t>
  </si>
  <si>
    <t>ㄨㆤ</t>
  </si>
  <si>
    <t>oe</t>
  </si>
  <si>
    <t>ueh</t>
  </si>
  <si>
    <t>ue?</t>
  </si>
  <si>
    <t>ㄨㆤㆷ</t>
  </si>
  <si>
    <t>oeh</t>
  </si>
  <si>
    <t>oh</t>
  </si>
  <si>
    <t>o?</t>
  </si>
  <si>
    <t>ㄜㆷ</t>
  </si>
  <si>
    <t>oonnh</t>
  </si>
  <si>
    <t>õu?</t>
  </si>
  <si>
    <t>ㆧㆷ</t>
  </si>
  <si>
    <r>
      <t>oh</t>
    </r>
    <r>
      <rPr>
        <sz val="18"/>
        <color rgb="FF000000"/>
        <rFont val="蘋方-繁 標準體"/>
        <charset val="136"/>
      </rPr>
      <t>ⁿ</t>
    </r>
  </si>
  <si>
    <t>nooh</t>
  </si>
  <si>
    <t>onnh</t>
  </si>
  <si>
    <t>ok</t>
  </si>
  <si>
    <t>ɔk̚</t>
  </si>
  <si>
    <t>公</t>
  </si>
  <si>
    <t>ㆦㆻ</t>
  </si>
  <si>
    <t>om</t>
  </si>
  <si>
    <t>ɔm</t>
  </si>
  <si>
    <t>箴</t>
  </si>
  <si>
    <t>ㆱ</t>
  </si>
  <si>
    <t>ong</t>
  </si>
  <si>
    <t>ɔŋ</t>
  </si>
  <si>
    <t>ㆲ</t>
  </si>
  <si>
    <t>u</t>
  </si>
  <si>
    <t>艍</t>
  </si>
  <si>
    <t>ㄨ</t>
  </si>
  <si>
    <t>uh</t>
  </si>
  <si>
    <t>u?</t>
  </si>
  <si>
    <t>ㄨㆷ</t>
  </si>
  <si>
    <t>ui</t>
  </si>
  <si>
    <t>規</t>
  </si>
  <si>
    <t>ㄨㄧ</t>
  </si>
  <si>
    <t>un</t>
  </si>
  <si>
    <t>君</t>
  </si>
  <si>
    <t>ㄨㄣ</t>
  </si>
  <si>
    <t>ut</t>
  </si>
  <si>
    <t>ut̚</t>
  </si>
  <si>
    <t>ㄨㆵ</t>
  </si>
  <si>
    <t>c</t>
    <phoneticPr fontId="4" type="noConversion"/>
  </si>
  <si>
    <t>ch</t>
  </si>
  <si>
    <t>廣韻聲母</t>
  </si>
  <si>
    <t>雅俗通聲母</t>
  </si>
  <si>
    <t>泥</t>
  </si>
  <si>
    <t>來</t>
  </si>
  <si>
    <t>娘</t>
  </si>
  <si>
    <t>幫</t>
  </si>
  <si>
    <t>並</t>
  </si>
  <si>
    <t>見</t>
  </si>
  <si>
    <t>群</t>
  </si>
  <si>
    <t>溪</t>
  </si>
  <si>
    <t>知</t>
  </si>
  <si>
    <t>端</t>
  </si>
  <si>
    <t>定</t>
  </si>
  <si>
    <t>澄</t>
  </si>
  <si>
    <t>滂</t>
  </si>
  <si>
    <t>徹</t>
  </si>
  <si>
    <t>透</t>
  </si>
  <si>
    <t>照</t>
  </si>
  <si>
    <t>莊</t>
  </si>
  <si>
    <t>精</t>
  </si>
  <si>
    <t>從</t>
  </si>
  <si>
    <t>日</t>
  </si>
  <si>
    <t>疏</t>
  </si>
  <si>
    <t>審</t>
  </si>
  <si>
    <t>心</t>
  </si>
  <si>
    <t>邪</t>
  </si>
  <si>
    <t>神</t>
  </si>
  <si>
    <t>禪</t>
  </si>
  <si>
    <t>喻</t>
  </si>
  <si>
    <t>影</t>
  </si>
  <si>
    <t>為</t>
  </si>
  <si>
    <t>微</t>
  </si>
  <si>
    <t>明</t>
  </si>
  <si>
    <t>疑</t>
  </si>
  <si>
    <t>初</t>
  </si>
  <si>
    <t>清</t>
  </si>
  <si>
    <t>穿</t>
  </si>
  <si>
    <t>匣</t>
  </si>
  <si>
    <t>曉</t>
  </si>
  <si>
    <t>非</t>
  </si>
  <si>
    <t>奉</t>
  </si>
  <si>
    <t>敷</t>
  </si>
  <si>
    <t>泥來娘</t>
  </si>
  <si>
    <t>幫並</t>
  </si>
  <si>
    <t>見群</t>
  </si>
  <si>
    <t>知端定澄</t>
  </si>
  <si>
    <t>徹透</t>
  </si>
  <si>
    <t>照莊精從牀</t>
  </si>
  <si>
    <t>疏審心邪神禪</t>
  </si>
  <si>
    <t>喻影</t>
  </si>
  <si>
    <t>微明</t>
  </si>
  <si>
    <t>初清穿</t>
  </si>
  <si>
    <t>匣曉非奉敷</t>
  </si>
  <si>
    <t>十五音聲母</t>
    <phoneticPr fontId="4" type="noConversion"/>
  </si>
  <si>
    <t>廣韻聲母</t>
    <phoneticPr fontId="4" type="noConversion"/>
  </si>
  <si>
    <t>廣韻</t>
    <phoneticPr fontId="4" type="noConversion"/>
  </si>
  <si>
    <t>聲母碼</t>
    <phoneticPr fontId="18" type="noConversion"/>
  </si>
  <si>
    <r>
      <t>方音</t>
    </r>
    <r>
      <rPr>
        <sz val="16"/>
        <color rgb="FF000000"/>
        <rFont val="PingFang TC Semibold"/>
        <family val="1"/>
      </rPr>
      <t>聲母</t>
    </r>
    <phoneticPr fontId="18" type="noConversion"/>
  </si>
  <si>
    <r>
      <rPr>
        <sz val="16"/>
        <color rgb="FF000000"/>
        <rFont val="PingFang TC"/>
        <family val="2"/>
        <charset val="136"/>
      </rPr>
      <t>白話字</t>
    </r>
    <r>
      <rPr>
        <sz val="16"/>
        <color rgb="FF000000"/>
        <rFont val="蘋方-繁 標準體"/>
        <charset val="136"/>
      </rPr>
      <t>聲母</t>
    </r>
    <phoneticPr fontId="18" type="noConversion"/>
  </si>
  <si>
    <t>台羅聲母</t>
    <phoneticPr fontId="18" type="noConversion"/>
  </si>
  <si>
    <t>閩拼聲母</t>
    <phoneticPr fontId="18" type="noConversion"/>
  </si>
  <si>
    <t>ㄌ</t>
    <phoneticPr fontId="18" type="noConversion"/>
  </si>
  <si>
    <t>l</t>
    <phoneticPr fontId="18" type="noConversion"/>
  </si>
  <si>
    <t>ㄅ</t>
    <phoneticPr fontId="18" type="noConversion"/>
  </si>
  <si>
    <t>ㄍ</t>
    <phoneticPr fontId="18" type="noConversion"/>
  </si>
  <si>
    <t>ㄎ</t>
    <phoneticPr fontId="18" type="noConversion"/>
  </si>
  <si>
    <t>ㄉ</t>
    <phoneticPr fontId="18" type="noConversion"/>
  </si>
  <si>
    <t>pʰ</t>
  </si>
  <si>
    <t>ㄆ</t>
    <phoneticPr fontId="18" type="noConversion"/>
  </si>
  <si>
    <t>tʰ</t>
  </si>
  <si>
    <t>ㄊ</t>
    <phoneticPr fontId="18" type="noConversion"/>
  </si>
  <si>
    <t>ㄗ</t>
    <phoneticPr fontId="18" type="noConversion"/>
  </si>
  <si>
    <t>ch</t>
    <phoneticPr fontId="18" type="noConversion"/>
  </si>
  <si>
    <t>tsi</t>
  </si>
  <si>
    <t>ʨ</t>
  </si>
  <si>
    <t>ㄐ</t>
    <phoneticPr fontId="18" type="noConversion"/>
  </si>
  <si>
    <t>chi</t>
    <phoneticPr fontId="18" type="noConversion"/>
  </si>
  <si>
    <t>tsi</t>
    <phoneticPr fontId="18" type="noConversion"/>
  </si>
  <si>
    <t>zi</t>
    <phoneticPr fontId="18" type="noConversion"/>
  </si>
  <si>
    <t>ㆡ</t>
    <phoneticPr fontId="18" type="noConversion"/>
  </si>
  <si>
    <t>zz</t>
  </si>
  <si>
    <t>ji</t>
  </si>
  <si>
    <t>ʥ</t>
  </si>
  <si>
    <t>ㆢ</t>
    <phoneticPr fontId="18" type="noConversion"/>
  </si>
  <si>
    <r>
      <t>j</t>
    </r>
    <r>
      <rPr>
        <sz val="36"/>
        <color rgb="FFFF0000"/>
        <rFont val="Arial"/>
        <family val="2"/>
      </rPr>
      <t>i</t>
    </r>
    <phoneticPr fontId="18" type="noConversion"/>
  </si>
  <si>
    <r>
      <t>zz</t>
    </r>
    <r>
      <rPr>
        <sz val="36"/>
        <color rgb="FFFF0000"/>
        <rFont val="Arial"/>
        <family val="2"/>
      </rPr>
      <t>i</t>
    </r>
    <phoneticPr fontId="18" type="noConversion"/>
  </si>
  <si>
    <t>ㄙ</t>
    <phoneticPr fontId="18" type="noConversion"/>
  </si>
  <si>
    <t>si</t>
  </si>
  <si>
    <t>ɕ</t>
  </si>
  <si>
    <t>ㄒ</t>
    <phoneticPr fontId="18" type="noConversion"/>
  </si>
  <si>
    <r>
      <t>s</t>
    </r>
    <r>
      <rPr>
        <sz val="36"/>
        <color rgb="FFFF0000"/>
        <rFont val="Arial"/>
        <family val="2"/>
      </rPr>
      <t>i</t>
    </r>
    <phoneticPr fontId="18" type="noConversion"/>
  </si>
  <si>
    <t>ㆠ</t>
    <phoneticPr fontId="18" type="noConversion"/>
  </si>
  <si>
    <t>b</t>
    <phoneticPr fontId="18" type="noConversion"/>
  </si>
  <si>
    <t>bb</t>
    <phoneticPr fontId="18" type="noConversion"/>
  </si>
  <si>
    <t>ㆣ</t>
    <phoneticPr fontId="18" type="noConversion"/>
  </si>
  <si>
    <t>g</t>
    <phoneticPr fontId="18" type="noConversion"/>
  </si>
  <si>
    <t>gg</t>
    <phoneticPr fontId="18" type="noConversion"/>
  </si>
  <si>
    <t>ㄘ</t>
    <phoneticPr fontId="18" type="noConversion"/>
  </si>
  <si>
    <t>chh</t>
    <phoneticPr fontId="18" type="noConversion"/>
  </si>
  <si>
    <t>tshi</t>
  </si>
  <si>
    <t>ʨʰ</t>
  </si>
  <si>
    <t>ㄑ</t>
    <phoneticPr fontId="18" type="noConversion"/>
  </si>
  <si>
    <r>
      <t>chh</t>
    </r>
    <r>
      <rPr>
        <sz val="36"/>
        <color rgb="FFFF0000"/>
        <rFont val="Arial"/>
        <family val="2"/>
      </rPr>
      <t>i</t>
    </r>
    <phoneticPr fontId="18" type="noConversion"/>
  </si>
  <si>
    <r>
      <t>tsh</t>
    </r>
    <r>
      <rPr>
        <sz val="36"/>
        <color rgb="FFFF0000"/>
        <rFont val="Arial"/>
        <family val="2"/>
      </rPr>
      <t>i</t>
    </r>
    <phoneticPr fontId="18" type="noConversion"/>
  </si>
  <si>
    <r>
      <t>c</t>
    </r>
    <r>
      <rPr>
        <sz val="36"/>
        <color rgb="FFFF0000"/>
        <rFont val="Arial"/>
        <family val="2"/>
      </rPr>
      <t>i</t>
    </r>
    <phoneticPr fontId="18" type="noConversion"/>
  </si>
  <si>
    <t>ㄏ</t>
    <phoneticPr fontId="18" type="noConversion"/>
  </si>
  <si>
    <t>毛</t>
    <phoneticPr fontId="18" type="noConversion"/>
  </si>
  <si>
    <t>ㄇ</t>
    <phoneticPr fontId="18" type="noConversion"/>
  </si>
  <si>
    <t>m</t>
    <phoneticPr fontId="18" type="noConversion"/>
  </si>
  <si>
    <t>bbn</t>
    <phoneticPr fontId="18" type="noConversion"/>
  </si>
  <si>
    <t>耐</t>
    <phoneticPr fontId="18" type="noConversion"/>
  </si>
  <si>
    <t>ㄋ</t>
    <phoneticPr fontId="18" type="noConversion"/>
  </si>
  <si>
    <t>n</t>
    <phoneticPr fontId="18" type="noConversion"/>
  </si>
  <si>
    <t>ln</t>
    <phoneticPr fontId="18" type="noConversion"/>
  </si>
  <si>
    <t>雅</t>
    <phoneticPr fontId="18" type="noConversion"/>
  </si>
  <si>
    <t>ㄫ</t>
    <phoneticPr fontId="18" type="noConversion"/>
  </si>
  <si>
    <t>ng</t>
    <phoneticPr fontId="18" type="noConversion"/>
  </si>
  <si>
    <t>ggn</t>
    <phoneticPr fontId="18" type="noConversion"/>
  </si>
  <si>
    <t>uih</t>
  </si>
  <si>
    <t>ㄨㄧㆷ</t>
  </si>
  <si>
    <t>嘉</t>
  </si>
  <si>
    <t>ɛ?</t>
  </si>
  <si>
    <t>ee</t>
  </si>
  <si>
    <t>eeh</t>
  </si>
  <si>
    <t>ㄝ</t>
  </si>
  <si>
    <t>ㄝㆷ</t>
  </si>
  <si>
    <t>uaih</t>
  </si>
  <si>
    <t>uai?</t>
  </si>
  <si>
    <t>oaih</t>
  </si>
  <si>
    <t>ㄨㄞㆷ</t>
  </si>
  <si>
    <t>ooh</t>
  </si>
  <si>
    <t>ㆦㆷ</t>
  </si>
  <si>
    <t>稽</t>
  </si>
  <si>
    <t>ei</t>
  </si>
  <si>
    <t>aih</t>
  </si>
  <si>
    <t>ㄞㆷ</t>
  </si>
  <si>
    <t>aⁿ</t>
  </si>
  <si>
    <t>iuh</t>
  </si>
  <si>
    <t>ㄧㄨㆷ</t>
  </si>
  <si>
    <t>eⁿ</t>
  </si>
  <si>
    <t>褌</t>
  </si>
  <si>
    <t>uinn</t>
  </si>
  <si>
    <t>uinnh</t>
  </si>
  <si>
    <t>nui</t>
  </si>
  <si>
    <t>ㄨㆪ</t>
  </si>
  <si>
    <t>ㄨㆪㆷ</t>
  </si>
  <si>
    <t>innh</t>
  </si>
  <si>
    <t>ĩ?</t>
  </si>
  <si>
    <t>iⁿ</t>
  </si>
  <si>
    <t>iⁿh</t>
  </si>
  <si>
    <t>nih</t>
  </si>
  <si>
    <t>薑</t>
  </si>
  <si>
    <t>ionn</t>
  </si>
  <si>
    <t>ionnh</t>
  </si>
  <si>
    <t>ioⁿ</t>
  </si>
  <si>
    <t>nioo</t>
  </si>
  <si>
    <t>ㄧㆧ</t>
  </si>
  <si>
    <t>ㄧㆧㆷ</t>
  </si>
  <si>
    <t>iaⁿ</t>
  </si>
  <si>
    <t>uannh</t>
  </si>
  <si>
    <t>oaⁿ</t>
  </si>
  <si>
    <t>ㄨㆩㆷ</t>
  </si>
  <si>
    <t>ainnh</t>
  </si>
  <si>
    <t>aiⁿ</t>
  </si>
  <si>
    <t>ㆮㆷ</t>
  </si>
  <si>
    <t>oⁿ</t>
  </si>
  <si>
    <t>uak</t>
  </si>
  <si>
    <t>uak̚</t>
  </si>
  <si>
    <t>oak</t>
  </si>
  <si>
    <t>ㄨㄚㆻ</t>
  </si>
  <si>
    <t>uainnh</t>
  </si>
  <si>
    <t>oaiⁿ</t>
  </si>
  <si>
    <t>oaiⁿh</t>
  </si>
  <si>
    <t>nuaih</t>
  </si>
  <si>
    <t>ㄨㆮㆷ</t>
  </si>
  <si>
    <t>糜</t>
  </si>
  <si>
    <t>uenn</t>
  </si>
  <si>
    <t>uennh</t>
  </si>
  <si>
    <t>oeⁿ</t>
  </si>
  <si>
    <t>nue</t>
  </si>
  <si>
    <t>ㄨㆥ</t>
  </si>
  <si>
    <t>ㄨㆥㆷ</t>
  </si>
  <si>
    <t>iaunnh</t>
  </si>
  <si>
    <t>iauⁿ</t>
  </si>
  <si>
    <t>iauⁿh</t>
  </si>
  <si>
    <t>niaoh</t>
  </si>
  <si>
    <t>ㄧㆯㆷ</t>
  </si>
  <si>
    <t>op</t>
  </si>
  <si>
    <t>ɔp̚</t>
  </si>
  <si>
    <t>ㆦㆴ</t>
  </si>
  <si>
    <t>爻</t>
  </si>
  <si>
    <t>aunn</t>
  </si>
  <si>
    <t>aunnh</t>
  </si>
  <si>
    <t>nao</t>
  </si>
  <si>
    <t>ㆯ</t>
  </si>
  <si>
    <t>ㆯㆷ</t>
  </si>
  <si>
    <t>扛</t>
  </si>
  <si>
    <t>iuⁿ</t>
  </si>
  <si>
    <t>十五音序</t>
    <phoneticPr fontId="18" type="noConversion"/>
  </si>
  <si>
    <t>聲韻</t>
    <phoneticPr fontId="18" type="noConversion"/>
  </si>
  <si>
    <t>白話字韻母</t>
    <phoneticPr fontId="18" type="noConversion"/>
  </si>
  <si>
    <t>台羅韻母</t>
    <phoneticPr fontId="18" type="noConversion"/>
  </si>
  <si>
    <t>閩拼韻母</t>
    <phoneticPr fontId="18" type="noConversion"/>
  </si>
  <si>
    <t>方音韻母</t>
    <phoneticPr fontId="18" type="noConversion"/>
  </si>
  <si>
    <t>舒聲</t>
  </si>
  <si>
    <t>入聲</t>
  </si>
  <si>
    <t>ui?</t>
  </si>
  <si>
    <t>ɛ</t>
  </si>
  <si>
    <t>ou?</t>
  </si>
  <si>
    <t>o͘h</t>
  </si>
  <si>
    <t>ㄟ</t>
  </si>
  <si>
    <t>eih</t>
  </si>
  <si>
    <t>ei?</t>
  </si>
  <si>
    <t>ㄟㆷ</t>
  </si>
  <si>
    <t>ai?</t>
  </si>
  <si>
    <t>ahⁿ</t>
  </si>
  <si>
    <t>iu?</t>
  </si>
  <si>
    <t>ehⁿ</t>
  </si>
  <si>
    <t>uĩ</t>
  </si>
  <si>
    <t>uiⁿ</t>
  </si>
  <si>
    <t>uĩ?</t>
  </si>
  <si>
    <t>uihⁿ</t>
  </si>
  <si>
    <t>nuih</t>
  </si>
  <si>
    <t>iɔ̃</t>
  </si>
  <si>
    <t>iɔ̃?</t>
  </si>
  <si>
    <t>iohⁿ</t>
  </si>
  <si>
    <t>niooh</t>
  </si>
  <si>
    <t>iahⁿ</t>
  </si>
  <si>
    <t>uã?</t>
  </si>
  <si>
    <t>oahⁿ</t>
  </si>
  <si>
    <t>nuah</t>
  </si>
  <si>
    <t>aĩ?</t>
  </si>
  <si>
    <t>aihⁿ</t>
  </si>
  <si>
    <t>naih</t>
  </si>
  <si>
    <t>ohⁿ</t>
  </si>
  <si>
    <t>uãi?</t>
  </si>
  <si>
    <t>uẽi</t>
  </si>
  <si>
    <t>uẽi?</t>
  </si>
  <si>
    <t>oehⁿ</t>
  </si>
  <si>
    <t>nueh</t>
  </si>
  <si>
    <t>iãu?</t>
  </si>
  <si>
    <t>ãu</t>
  </si>
  <si>
    <t>auⁿ</t>
  </si>
  <si>
    <t>ãu?</t>
  </si>
  <si>
    <t>auhⁿ</t>
  </si>
  <si>
    <t>naoh</t>
  </si>
  <si>
    <t>ɔ̃</t>
  </si>
  <si>
    <t>no</t>
  </si>
  <si>
    <t>ɔ̃h</t>
  </si>
  <si>
    <t>noh</t>
  </si>
  <si>
    <t>iuhⁿ</t>
  </si>
  <si>
    <t>諄文元魂痕</t>
    <phoneticPr fontId="4" type="noConversion"/>
  </si>
  <si>
    <t>準吻混韻很獮</t>
    <phoneticPr fontId="4" type="noConversion"/>
  </si>
  <si>
    <t>廣韻平聲韻母</t>
    <phoneticPr fontId="18" type="noConversion"/>
  </si>
  <si>
    <t>廣韻上聲韻母</t>
    <phoneticPr fontId="18" type="noConversion"/>
  </si>
  <si>
    <t>廣韻去聲韻母</t>
    <phoneticPr fontId="18" type="noConversion"/>
  </si>
  <si>
    <t>廣韻入聲韻母</t>
    <phoneticPr fontId="18" type="noConversion"/>
  </si>
  <si>
    <t>稕問慁</t>
    <phoneticPr fontId="4" type="noConversion"/>
  </si>
  <si>
    <t>屋術物沒</t>
    <phoneticPr fontId="4" type="noConversion"/>
  </si>
  <si>
    <t>鹽薺阮銑獮琰</t>
    <phoneticPr fontId="4" type="noConversion"/>
  </si>
  <si>
    <t>願襉霰線</t>
    <phoneticPr fontId="4" type="noConversion"/>
  </si>
  <si>
    <t>真元先仙耕霰</t>
    <phoneticPr fontId="4" type="noConversion"/>
  </si>
  <si>
    <t>祭質術櫛月屑薛陌錫葉洽</t>
    <phoneticPr fontId="4" type="noConversion"/>
  </si>
  <si>
    <t>韻母碼</t>
    <phoneticPr fontId="75" type="noConversion"/>
  </si>
  <si>
    <t>舒促聲</t>
    <phoneticPr fontId="75" type="noConversion"/>
  </si>
  <si>
    <t>拚音碼</t>
    <phoneticPr fontId="75" type="noConversion"/>
  </si>
  <si>
    <t>&lt;&gt;""</t>
    <phoneticPr fontId="75" type="noConversion"/>
  </si>
  <si>
    <t>識別號</t>
    <phoneticPr fontId="75" type="noConversion"/>
  </si>
  <si>
    <t>韻系列號</t>
  </si>
  <si>
    <t>韻系行號</t>
    <phoneticPr fontId="75" type="noConversion"/>
  </si>
  <si>
    <t>韻目索引</t>
    <phoneticPr fontId="75" type="noConversion"/>
  </si>
  <si>
    <t>目次識別號</t>
    <phoneticPr fontId="75" type="noConversion"/>
  </si>
  <si>
    <t>目次</t>
  </si>
  <si>
    <t>攝</t>
    <phoneticPr fontId="75" type="noConversion"/>
  </si>
  <si>
    <t>韻系</t>
  </si>
  <si>
    <t>韻目</t>
  </si>
  <si>
    <t>調</t>
  </si>
  <si>
    <t>呼</t>
  </si>
  <si>
    <t>等</t>
  </si>
  <si>
    <t>韻母</t>
    <phoneticPr fontId="75" type="noConversion"/>
  </si>
  <si>
    <t>切語下字</t>
    <phoneticPr fontId="75" type="noConversion"/>
  </si>
  <si>
    <t>等呼</t>
    <phoneticPr fontId="75" type="noConversion"/>
  </si>
  <si>
    <t>韻母拼音碼</t>
    <phoneticPr fontId="75" type="noConversion"/>
  </si>
  <si>
    <t>01-1</t>
  </si>
  <si>
    <t>1.01東</t>
  </si>
  <si>
    <t>通</t>
  </si>
  <si>
    <t>東</t>
  </si>
  <si>
    <t>平</t>
  </si>
  <si>
    <t>開</t>
    <phoneticPr fontId="75" type="noConversion"/>
  </si>
  <si>
    <t>東開1</t>
  </si>
  <si>
    <r>
      <t>工公紅東洪</t>
    </r>
    <r>
      <rPr>
        <sz val="20"/>
        <color rgb="FFFF0000"/>
        <rFont val="KangXi Font Full Version"/>
        <family val="3"/>
        <charset val="136"/>
      </rPr>
      <t>空</t>
    </r>
    <phoneticPr fontId="75" type="noConversion"/>
  </si>
  <si>
    <t>獨洪</t>
    <phoneticPr fontId="75" type="noConversion"/>
  </si>
  <si>
    <t>ong</t>
    <phoneticPr fontId="75" type="noConversion"/>
  </si>
  <si>
    <t>01-2</t>
  </si>
  <si>
    <t>3.01董</t>
  </si>
  <si>
    <t>董</t>
  </si>
  <si>
    <t>上</t>
  </si>
  <si>
    <t>董開1</t>
  </si>
  <si>
    <r>
      <t>動乙摠董蠓</t>
    </r>
    <r>
      <rPr>
        <sz val="20"/>
        <color rgb="FFFF0000"/>
        <rFont val="KangXi Font Full Version"/>
        <family val="3"/>
        <charset val="136"/>
      </rPr>
      <t>孔</t>
    </r>
    <r>
      <rPr>
        <sz val="20"/>
        <color theme="1"/>
        <rFont val="KangXi Font Full Version"/>
        <family val="3"/>
        <charset val="136"/>
      </rPr>
      <t>揔</t>
    </r>
    <phoneticPr fontId="75" type="noConversion"/>
  </si>
  <si>
    <t>獨洪</t>
  </si>
  <si>
    <t>促聲</t>
  </si>
  <si>
    <t>01-3</t>
  </si>
  <si>
    <t>4.01送</t>
  </si>
  <si>
    <t>送</t>
  </si>
  <si>
    <t>送開1</t>
  </si>
  <si>
    <r>
      <t>貢弄送凍</t>
    </r>
    <r>
      <rPr>
        <sz val="20"/>
        <color rgb="FFFF0000"/>
        <rFont val="KangXi Font Full Version"/>
        <family val="3"/>
        <charset val="136"/>
      </rPr>
      <t>鳳</t>
    </r>
    <phoneticPr fontId="75" type="noConversion"/>
  </si>
  <si>
    <t>東開3</t>
  </si>
  <si>
    <t>01-4</t>
  </si>
  <si>
    <t>5.01屋</t>
  </si>
  <si>
    <t>屋</t>
  </si>
  <si>
    <t>屋開1</t>
  </si>
  <si>
    <r>
      <t>谷祿</t>
    </r>
    <r>
      <rPr>
        <sz val="20"/>
        <color rgb="FFFF0000"/>
        <rFont val="KangXi Font Full Version"/>
        <family val="3"/>
        <charset val="136"/>
      </rPr>
      <t>禄</t>
    </r>
    <r>
      <rPr>
        <sz val="20"/>
        <color theme="1"/>
        <rFont val="KangXi Font Full Version"/>
        <family val="3"/>
        <charset val="136"/>
      </rPr>
      <t>木卜</t>
    </r>
    <phoneticPr fontId="75" type="noConversion"/>
  </si>
  <si>
    <t>ok</t>
    <phoneticPr fontId="75" type="noConversion"/>
  </si>
  <si>
    <t>弓戎中宮終融隆</t>
    <phoneticPr fontId="75" type="noConversion"/>
  </si>
  <si>
    <t>獨細</t>
    <phoneticPr fontId="75" type="noConversion"/>
  </si>
  <si>
    <t>iong</t>
    <phoneticPr fontId="75" type="noConversion"/>
  </si>
  <si>
    <t>冬開1</t>
  </si>
  <si>
    <t>董開3</t>
  </si>
  <si>
    <t>獨細</t>
  </si>
  <si>
    <t>送開3</t>
  </si>
  <si>
    <r>
      <t>仲眾</t>
    </r>
    <r>
      <rPr>
        <sz val="20"/>
        <color rgb="FFFF0000"/>
        <rFont val="KangXi Font Full Version"/>
        <family val="3"/>
        <charset val="136"/>
      </rPr>
      <t>衆</t>
    </r>
    <phoneticPr fontId="75" type="noConversion"/>
  </si>
  <si>
    <t>鍾開3</t>
  </si>
  <si>
    <t>屋開3</t>
  </si>
  <si>
    <t>六逐匊宿竹菊福</t>
    <phoneticPr fontId="75" type="noConversion"/>
  </si>
  <si>
    <t>iok</t>
    <phoneticPr fontId="75" type="noConversion"/>
  </si>
  <si>
    <t>02-1</t>
  </si>
  <si>
    <t>1.02冬</t>
  </si>
  <si>
    <t>冬</t>
  </si>
  <si>
    <t>宗冬</t>
    <phoneticPr fontId="75" type="noConversion"/>
  </si>
  <si>
    <t>江開2</t>
  </si>
  <si>
    <t>02-2</t>
  </si>
  <si>
    <t/>
  </si>
  <si>
    <t>02-3</t>
  </si>
  <si>
    <t>4.02宋</t>
  </si>
  <si>
    <t>宋</t>
  </si>
  <si>
    <t>宋開1</t>
  </si>
  <si>
    <t>統宋綜</t>
    <phoneticPr fontId="75" type="noConversion"/>
  </si>
  <si>
    <t>支開3</t>
  </si>
  <si>
    <t>02-4</t>
  </si>
  <si>
    <t>5.02沃</t>
  </si>
  <si>
    <t>沃</t>
  </si>
  <si>
    <t>沃開1</t>
  </si>
  <si>
    <t>毒沃篤酷</t>
    <phoneticPr fontId="75" type="noConversion"/>
  </si>
  <si>
    <t>支合3</t>
  </si>
  <si>
    <t>03-1</t>
  </si>
  <si>
    <t>1.03鍾</t>
  </si>
  <si>
    <t>鍾</t>
  </si>
  <si>
    <t>容凶庸鍾恭封</t>
    <phoneticPr fontId="75" type="noConversion"/>
  </si>
  <si>
    <t>脂開3</t>
  </si>
  <si>
    <t>03-2</t>
  </si>
  <si>
    <t>3.02腫</t>
  </si>
  <si>
    <t>腫</t>
  </si>
  <si>
    <t>腫開3</t>
  </si>
  <si>
    <r>
      <t>隴勇拱悚冢冗踵奉</t>
    </r>
    <r>
      <rPr>
        <sz val="20"/>
        <color rgb="FFFF0000"/>
        <rFont val="KangXi Font Full Version"/>
        <family val="3"/>
        <charset val="136"/>
      </rPr>
      <t>宂𪁪湩</t>
    </r>
    <phoneticPr fontId="75" type="noConversion"/>
  </si>
  <si>
    <t>脂合3</t>
  </si>
  <si>
    <t>03-3</t>
  </si>
  <si>
    <t>4.03用</t>
  </si>
  <si>
    <t>用</t>
  </si>
  <si>
    <t>用開3</t>
  </si>
  <si>
    <r>
      <t>用訟</t>
    </r>
    <r>
      <rPr>
        <sz val="20"/>
        <color rgb="FFFF0000"/>
        <rFont val="KangXi Font Full Version"/>
        <family val="3"/>
        <charset val="136"/>
      </rPr>
      <t>頌</t>
    </r>
    <phoneticPr fontId="75" type="noConversion"/>
  </si>
  <si>
    <t>之開3</t>
  </si>
  <si>
    <t>03-4</t>
  </si>
  <si>
    <t>5.03燭</t>
  </si>
  <si>
    <t>燭</t>
  </si>
  <si>
    <t>燭開3</t>
  </si>
  <si>
    <r>
      <t>玉欲曲足蜀祿</t>
    </r>
    <r>
      <rPr>
        <sz val="20"/>
        <color rgb="FFFF0000"/>
        <rFont val="KangXi Font Full Version"/>
        <family val="3"/>
        <charset val="136"/>
      </rPr>
      <t>録</t>
    </r>
    <phoneticPr fontId="75" type="noConversion"/>
  </si>
  <si>
    <t>微開3</t>
  </si>
  <si>
    <t>04-1</t>
  </si>
  <si>
    <t>1.04江</t>
  </si>
  <si>
    <t>雙江</t>
    <phoneticPr fontId="75" type="noConversion"/>
  </si>
  <si>
    <t>ang</t>
    <phoneticPr fontId="75" type="noConversion"/>
  </si>
  <si>
    <t>微合3</t>
  </si>
  <si>
    <t>04-2</t>
  </si>
  <si>
    <t>3.03講</t>
  </si>
  <si>
    <t>講</t>
  </si>
  <si>
    <t>講開2</t>
  </si>
  <si>
    <t>項講慃</t>
    <phoneticPr fontId="75" type="noConversion"/>
  </si>
  <si>
    <t>魚開3</t>
  </si>
  <si>
    <t>ir</t>
  </si>
  <si>
    <t>04-3</t>
  </si>
  <si>
    <t>4.04絳</t>
  </si>
  <si>
    <t>絳</t>
  </si>
  <si>
    <t>絳開2</t>
  </si>
  <si>
    <t>巷絳降</t>
    <phoneticPr fontId="75" type="noConversion"/>
  </si>
  <si>
    <t>虞開3</t>
  </si>
  <si>
    <t>04-4</t>
  </si>
  <si>
    <t>5.04覺</t>
  </si>
  <si>
    <t>覺</t>
  </si>
  <si>
    <t>覺開2</t>
  </si>
  <si>
    <t>岳角覺</t>
    <phoneticPr fontId="75" type="noConversion"/>
  </si>
  <si>
    <t>ak</t>
    <phoneticPr fontId="75" type="noConversion"/>
  </si>
  <si>
    <t>模開1</t>
  </si>
  <si>
    <t>05-1</t>
  </si>
  <si>
    <t>1.05支</t>
  </si>
  <si>
    <t>止</t>
  </si>
  <si>
    <t>支</t>
  </si>
  <si>
    <r>
      <t>移支離知宜羈奇皮</t>
    </r>
    <r>
      <rPr>
        <sz val="20"/>
        <color rgb="FFFF0000"/>
        <rFont val="KangXi Font Full Version"/>
        <family val="3"/>
        <charset val="136"/>
      </rPr>
      <t>肌其兹甾</t>
    </r>
    <phoneticPr fontId="75" type="noConversion"/>
  </si>
  <si>
    <t>開細</t>
    <phoneticPr fontId="75" type="noConversion"/>
  </si>
  <si>
    <t>i</t>
    <phoneticPr fontId="75" type="noConversion"/>
  </si>
  <si>
    <t>齊開4</t>
  </si>
  <si>
    <t>05-2</t>
  </si>
  <si>
    <t>3.04紙</t>
  </si>
  <si>
    <t>紙</t>
  </si>
  <si>
    <t>紙開3</t>
  </si>
  <si>
    <r>
      <t>氏紙此是豸侈爾綺倚俾婢弭</t>
    </r>
    <r>
      <rPr>
        <sz val="20"/>
        <color rgb="FFFF0000"/>
        <rFont val="KangXi Font Full Version"/>
        <family val="3"/>
        <charset val="136"/>
      </rPr>
      <t>帋</t>
    </r>
    <phoneticPr fontId="75" type="noConversion"/>
  </si>
  <si>
    <t>開細</t>
  </si>
  <si>
    <t>齊合4</t>
  </si>
  <si>
    <t>05-3</t>
  </si>
  <si>
    <t>4.05寘</t>
  </si>
  <si>
    <t>寘</t>
  </si>
  <si>
    <t>寘開3</t>
  </si>
  <si>
    <t>義賜豉智寄企避靡彼</t>
    <phoneticPr fontId="75" type="noConversion"/>
  </si>
  <si>
    <t>祭開3</t>
  </si>
  <si>
    <t>05-4</t>
  </si>
  <si>
    <t>祭合3</t>
  </si>
  <si>
    <t>合</t>
    <phoneticPr fontId="75" type="noConversion"/>
  </si>
  <si>
    <r>
      <t>為</t>
    </r>
    <r>
      <rPr>
        <sz val="20"/>
        <color rgb="FFFF0000"/>
        <rFont val="KangXi Font Full Version"/>
        <family val="3"/>
        <charset val="136"/>
      </rPr>
      <t>爲</t>
    </r>
    <r>
      <rPr>
        <sz val="20"/>
        <color theme="1"/>
        <rFont val="KangXi Font Full Version"/>
        <family val="3"/>
        <charset val="136"/>
      </rPr>
      <t>垂危吹隨規隋</t>
    </r>
    <r>
      <rPr>
        <sz val="20"/>
        <color rgb="FFFF0000"/>
        <rFont val="KangXi Font Full Version"/>
        <family val="3"/>
        <charset val="136"/>
      </rPr>
      <t>隹</t>
    </r>
    <phoneticPr fontId="75" type="noConversion"/>
  </si>
  <si>
    <t>合細</t>
    <phoneticPr fontId="75" type="noConversion"/>
  </si>
  <si>
    <t>ui</t>
    <phoneticPr fontId="75" type="noConversion"/>
  </si>
  <si>
    <t>泰開1</t>
  </si>
  <si>
    <t>紙合3</t>
  </si>
  <si>
    <t>累委詭捶髓毀</t>
    <phoneticPr fontId="75" type="noConversion"/>
  </si>
  <si>
    <t>合細</t>
  </si>
  <si>
    <t>泰合1</t>
  </si>
  <si>
    <t>寘合3</t>
  </si>
  <si>
    <t>睡僞恚瑞累</t>
    <phoneticPr fontId="75" type="noConversion"/>
  </si>
  <si>
    <t>佳開2</t>
  </si>
  <si>
    <t>佳合2</t>
  </si>
  <si>
    <t>06-1</t>
  </si>
  <si>
    <t>1.06脂</t>
  </si>
  <si>
    <t>脂</t>
  </si>
  <si>
    <t>夷脂飢尼冗資私眉悲</t>
    <phoneticPr fontId="75" type="noConversion"/>
  </si>
  <si>
    <t>06-2</t>
  </si>
  <si>
    <t>3.05旨</t>
  </si>
  <si>
    <t>旨</t>
  </si>
  <si>
    <t>旨開3</t>
  </si>
  <si>
    <r>
      <t>雉視矢姊屐</t>
    </r>
    <r>
      <rPr>
        <sz val="20"/>
        <color rgb="FFFF0000"/>
        <rFont val="KangXi Font Full Version"/>
        <family val="3"/>
        <charset val="136"/>
      </rPr>
      <t>履</t>
    </r>
    <r>
      <rPr>
        <sz val="20"/>
        <color theme="1"/>
        <rFont val="KangXi Font Full Version"/>
        <family val="3"/>
        <charset val="136"/>
      </rPr>
      <t>几美鄙</t>
    </r>
    <phoneticPr fontId="75" type="noConversion"/>
  </si>
  <si>
    <t>皆開2</t>
  </si>
  <si>
    <t>06-3</t>
  </si>
  <si>
    <t>4.06至</t>
  </si>
  <si>
    <t>至</t>
  </si>
  <si>
    <t>至開3</t>
  </si>
  <si>
    <r>
      <t>利四自冀</t>
    </r>
    <r>
      <rPr>
        <sz val="20"/>
        <color rgb="FFFF0000"/>
        <rFont val="KangXi Font Full Version"/>
        <family val="3"/>
        <charset val="136"/>
      </rPr>
      <t>兾</t>
    </r>
    <r>
      <rPr>
        <sz val="20"/>
        <color theme="1"/>
        <rFont val="KangXi Font Full Version"/>
        <family val="3"/>
        <charset val="136"/>
      </rPr>
      <t>至器二季悸媚備寐祕</t>
    </r>
    <phoneticPr fontId="75" type="noConversion"/>
  </si>
  <si>
    <t>皆合2</t>
  </si>
  <si>
    <t>06-4</t>
  </si>
  <si>
    <t>夬開2</t>
  </si>
  <si>
    <t>追綏佳遺維</t>
    <phoneticPr fontId="75" type="noConversion"/>
  </si>
  <si>
    <t>夬合2</t>
  </si>
  <si>
    <t>旨合3</t>
  </si>
  <si>
    <t>誄洧水軌癸壘</t>
    <phoneticPr fontId="75" type="noConversion"/>
  </si>
  <si>
    <t>灰合1</t>
  </si>
  <si>
    <t>至合3</t>
  </si>
  <si>
    <t>類遂萃位醉愧</t>
    <phoneticPr fontId="75" type="noConversion"/>
  </si>
  <si>
    <t>咍開1</t>
  </si>
  <si>
    <t>07-1</t>
  </si>
  <si>
    <t>1.07之</t>
  </si>
  <si>
    <t>之</t>
  </si>
  <si>
    <t>而之茲持甚菑</t>
    <phoneticPr fontId="75" type="noConversion"/>
  </si>
  <si>
    <t>廢合1</t>
  </si>
  <si>
    <t>07-2</t>
  </si>
  <si>
    <t>3.06止</t>
  </si>
  <si>
    <t>止開3</t>
  </si>
  <si>
    <t>己止紀市里史理擬士</t>
    <phoneticPr fontId="75" type="noConversion"/>
  </si>
  <si>
    <t>眞開3</t>
  </si>
  <si>
    <t>07-3</t>
  </si>
  <si>
    <t>4.07志</t>
  </si>
  <si>
    <t>志</t>
  </si>
  <si>
    <t>志開3</t>
  </si>
  <si>
    <t>吏記志置</t>
    <phoneticPr fontId="75" type="noConversion"/>
  </si>
  <si>
    <t>07-4</t>
  </si>
  <si>
    <t>諄合3</t>
  </si>
  <si>
    <t>08-1</t>
  </si>
  <si>
    <t>1.08微</t>
  </si>
  <si>
    <t>希衣依</t>
    <phoneticPr fontId="75" type="noConversion"/>
  </si>
  <si>
    <t>08-2</t>
  </si>
  <si>
    <t>3.07尾</t>
  </si>
  <si>
    <t>尾</t>
  </si>
  <si>
    <t>尾開3</t>
  </si>
  <si>
    <r>
      <t>豈</t>
    </r>
    <r>
      <rPr>
        <sz val="20"/>
        <color rgb="FFFF0000"/>
        <rFont val="KangXi Font Full Version"/>
        <family val="3"/>
        <charset val="136"/>
      </rPr>
      <t>狶</t>
    </r>
    <r>
      <rPr>
        <sz val="20"/>
        <color theme="1"/>
        <rFont val="KangXi Font Full Version"/>
        <family val="3"/>
        <charset val="136"/>
      </rPr>
      <t>豨</t>
    </r>
    <phoneticPr fontId="75" type="noConversion"/>
  </si>
  <si>
    <t>臻開2</t>
  </si>
  <si>
    <t>en</t>
  </si>
  <si>
    <t>08-3</t>
  </si>
  <si>
    <t>4.08未</t>
  </si>
  <si>
    <t>未</t>
  </si>
  <si>
    <t>未開3</t>
  </si>
  <si>
    <r>
      <t>既</t>
    </r>
    <r>
      <rPr>
        <sz val="20"/>
        <color rgb="FFFF0000"/>
        <rFont val="KangXi Font Full Version"/>
        <family val="3"/>
        <charset val="136"/>
      </rPr>
      <t>旣</t>
    </r>
    <r>
      <rPr>
        <sz val="20"/>
        <color theme="1"/>
        <rFont val="KangXi Font Full Version"/>
        <family val="3"/>
        <charset val="136"/>
      </rPr>
      <t>豙</t>
    </r>
    <phoneticPr fontId="75" type="noConversion"/>
  </si>
  <si>
    <t>et</t>
  </si>
  <si>
    <t>08-4</t>
  </si>
  <si>
    <t>文合3</t>
  </si>
  <si>
    <t>韋歸微非</t>
    <phoneticPr fontId="75" type="noConversion"/>
  </si>
  <si>
    <t>尾合3</t>
  </si>
  <si>
    <t>偉鬼匪尾</t>
    <phoneticPr fontId="75" type="noConversion"/>
  </si>
  <si>
    <t>欣開3</t>
  </si>
  <si>
    <t>未合3</t>
  </si>
  <si>
    <t>貴胃畏沸未味</t>
    <phoneticPr fontId="75" type="noConversion"/>
  </si>
  <si>
    <t>元開3</t>
  </si>
  <si>
    <t>09-1</t>
  </si>
  <si>
    <t>1.09魚</t>
  </si>
  <si>
    <t>遇</t>
  </si>
  <si>
    <t>魚</t>
  </si>
  <si>
    <t>居魚諸余葅</t>
    <phoneticPr fontId="75" type="noConversion"/>
  </si>
  <si>
    <t>ir</t>
    <phoneticPr fontId="75" type="noConversion"/>
  </si>
  <si>
    <t>09-2</t>
  </si>
  <si>
    <t>3.08語</t>
  </si>
  <si>
    <t>語開3</t>
  </si>
  <si>
    <r>
      <t>巨舉呂</t>
    </r>
    <r>
      <rPr>
        <sz val="20"/>
        <color rgb="FFFF0000"/>
        <rFont val="KangXi Font Full Version"/>
        <family val="3"/>
        <charset val="136"/>
      </rPr>
      <t>吕</t>
    </r>
    <r>
      <rPr>
        <sz val="20"/>
        <color theme="1"/>
        <rFont val="KangXi Font Full Version"/>
        <family val="3"/>
        <charset val="136"/>
      </rPr>
      <t>渚與許與与</t>
    </r>
    <phoneticPr fontId="75" type="noConversion"/>
  </si>
  <si>
    <t>元合3</t>
  </si>
  <si>
    <t>09-3</t>
  </si>
  <si>
    <t>4.09御</t>
  </si>
  <si>
    <t>御</t>
  </si>
  <si>
    <t>御開3</t>
  </si>
  <si>
    <t>倨去據洳預恕署助慮御</t>
    <phoneticPr fontId="75" type="noConversion"/>
  </si>
  <si>
    <t>09-4</t>
  </si>
  <si>
    <t>魂合3</t>
  </si>
  <si>
    <t>10-1</t>
  </si>
  <si>
    <t>1.10虞</t>
  </si>
  <si>
    <t>虞</t>
  </si>
  <si>
    <t>俱朱誅隅俞輸逾芻于無夫</t>
    <phoneticPr fontId="75" type="noConversion"/>
  </si>
  <si>
    <t>u</t>
    <phoneticPr fontId="75" type="noConversion"/>
  </si>
  <si>
    <t>10-2</t>
  </si>
  <si>
    <t>3.09麌</t>
  </si>
  <si>
    <t>麌</t>
  </si>
  <si>
    <t>麌開3</t>
  </si>
  <si>
    <t>矩主庾雨禹羽武甫</t>
    <phoneticPr fontId="75" type="noConversion"/>
  </si>
  <si>
    <t>痕開1</t>
  </si>
  <si>
    <t>irn</t>
  </si>
  <si>
    <t>10-3</t>
  </si>
  <si>
    <t>4.10遇</t>
  </si>
  <si>
    <t>遇開3</t>
  </si>
  <si>
    <r>
      <t>具遇句戌</t>
    </r>
    <r>
      <rPr>
        <sz val="20"/>
        <color rgb="FFFF0000"/>
        <rFont val="KangXi Font Full Version"/>
        <family val="3"/>
        <charset val="136"/>
      </rPr>
      <t>戍</t>
    </r>
    <r>
      <rPr>
        <sz val="20"/>
        <color theme="1"/>
        <rFont val="KangXi Font Full Version"/>
        <family val="3"/>
        <charset val="136"/>
      </rPr>
      <t>注</t>
    </r>
    <phoneticPr fontId="75" type="noConversion"/>
  </si>
  <si>
    <t>irt</t>
  </si>
  <si>
    <t>10-4</t>
  </si>
  <si>
    <t>寒開1</t>
  </si>
  <si>
    <t>11-1</t>
  </si>
  <si>
    <t>1.11模</t>
  </si>
  <si>
    <t>模</t>
  </si>
  <si>
    <t>胡都吳乎姑烏吾孤</t>
    <phoneticPr fontId="75" type="noConversion"/>
  </si>
  <si>
    <t>oo</t>
    <phoneticPr fontId="75" type="noConversion"/>
  </si>
  <si>
    <t>11-2</t>
  </si>
  <si>
    <t>3.10姥</t>
  </si>
  <si>
    <t>姥</t>
  </si>
  <si>
    <t>姥開1</t>
  </si>
  <si>
    <r>
      <t>古戶</t>
    </r>
    <r>
      <rPr>
        <b/>
        <sz val="20"/>
        <color rgb="FFFF0000"/>
        <rFont val="Yu Gothic"/>
        <family val="2"/>
        <charset val="128"/>
      </rPr>
      <t>戸</t>
    </r>
    <r>
      <rPr>
        <sz val="20"/>
        <color theme="1"/>
        <rFont val="KangXi Font Full Version"/>
        <family val="3"/>
        <charset val="136"/>
      </rPr>
      <t>杜魯補</t>
    </r>
    <phoneticPr fontId="75" type="noConversion"/>
  </si>
  <si>
    <t>桓合1</t>
  </si>
  <si>
    <t>11-3</t>
  </si>
  <si>
    <t>4.11暮</t>
  </si>
  <si>
    <t>暮</t>
  </si>
  <si>
    <t>暮開1</t>
  </si>
  <si>
    <t>故誤暮祚路</t>
    <phoneticPr fontId="75" type="noConversion"/>
  </si>
  <si>
    <t>11-4</t>
  </si>
  <si>
    <t>刪開2</t>
  </si>
  <si>
    <t>12-1</t>
  </si>
  <si>
    <t>1.12齊</t>
  </si>
  <si>
    <t>蟹</t>
  </si>
  <si>
    <t>齊</t>
  </si>
  <si>
    <t>奚雞稽低兮臡迷</t>
    <phoneticPr fontId="75" type="noConversion"/>
  </si>
  <si>
    <t>e</t>
    <phoneticPr fontId="75" type="noConversion"/>
  </si>
  <si>
    <t>12-2</t>
  </si>
  <si>
    <t>3.11薺</t>
  </si>
  <si>
    <t>薺</t>
  </si>
  <si>
    <t>薺開4</t>
  </si>
  <si>
    <r>
      <t>禮啟</t>
    </r>
    <r>
      <rPr>
        <sz val="20"/>
        <color rgb="FFFF0000"/>
        <rFont val="KangXi Font Full Version"/>
        <family val="3"/>
        <charset val="136"/>
      </rPr>
      <t>啓</t>
    </r>
    <r>
      <rPr>
        <sz val="20"/>
        <color theme="1"/>
        <rFont val="KangXi Font Full Version"/>
        <family val="3"/>
        <charset val="136"/>
      </rPr>
      <t>弟米</t>
    </r>
    <phoneticPr fontId="75" type="noConversion"/>
  </si>
  <si>
    <t>刪合2</t>
  </si>
  <si>
    <t>12-3</t>
  </si>
  <si>
    <t>4.12霽</t>
  </si>
  <si>
    <t>霽</t>
  </si>
  <si>
    <t>霽開4</t>
  </si>
  <si>
    <t>詣計戾</t>
    <phoneticPr fontId="75" type="noConversion"/>
  </si>
  <si>
    <t>12-4</t>
  </si>
  <si>
    <t>山開2</t>
  </si>
  <si>
    <t>圭攜</t>
    <phoneticPr fontId="75" type="noConversion"/>
  </si>
  <si>
    <t>ue</t>
    <phoneticPr fontId="75" type="noConversion"/>
  </si>
  <si>
    <t>薺合4</t>
  </si>
  <si>
    <t>山合2</t>
  </si>
  <si>
    <t>霽合4</t>
  </si>
  <si>
    <t>桂惠</t>
    <phoneticPr fontId="75" type="noConversion"/>
  </si>
  <si>
    <t>先開4</t>
  </si>
  <si>
    <t>13-1</t>
  </si>
  <si>
    <t>祭</t>
  </si>
  <si>
    <t>13-2</t>
  </si>
  <si>
    <t>先合2</t>
  </si>
  <si>
    <t>13-3</t>
  </si>
  <si>
    <t>4.13祭</t>
  </si>
  <si>
    <r>
      <t>例制罽祭憩袂蔽弊</t>
    </r>
    <r>
      <rPr>
        <sz val="20"/>
        <color rgb="FFFF0000"/>
        <rFont val="PMingLiU-ExtB"/>
        <family val="1"/>
        <charset val="136"/>
      </rPr>
      <t>𡚁</t>
    </r>
    <phoneticPr fontId="75" type="noConversion"/>
  </si>
  <si>
    <t>13-4</t>
  </si>
  <si>
    <t>仙開3</t>
  </si>
  <si>
    <t>仙合3</t>
  </si>
  <si>
    <t>芮銳衛稅劌歲</t>
    <phoneticPr fontId="75" type="noConversion"/>
  </si>
  <si>
    <t>蕭開4</t>
  </si>
  <si>
    <t>14-1</t>
  </si>
  <si>
    <t>泰</t>
  </si>
  <si>
    <t>宵開3</t>
  </si>
  <si>
    <t>14-2</t>
  </si>
  <si>
    <t>肴開2</t>
  </si>
  <si>
    <t>14-3</t>
  </si>
  <si>
    <t>4.14泰</t>
  </si>
  <si>
    <t>蓋太艾大帶</t>
    <phoneticPr fontId="75" type="noConversion"/>
  </si>
  <si>
    <t>開洪</t>
    <phoneticPr fontId="75" type="noConversion"/>
  </si>
  <si>
    <t>ai</t>
    <phoneticPr fontId="75" type="noConversion"/>
  </si>
  <si>
    <t>豪開1</t>
  </si>
  <si>
    <t>14-4</t>
  </si>
  <si>
    <t>歌開1</t>
  </si>
  <si>
    <t>戈合1</t>
  </si>
  <si>
    <t>戈開3</t>
  </si>
  <si>
    <t>外會最貝</t>
    <phoneticPr fontId="75" type="noConversion"/>
  </si>
  <si>
    <t>合洪</t>
    <phoneticPr fontId="75" type="noConversion"/>
  </si>
  <si>
    <t>ua</t>
    <phoneticPr fontId="75" type="noConversion"/>
  </si>
  <si>
    <t>戈合3</t>
  </si>
  <si>
    <t>麻開2</t>
  </si>
  <si>
    <t>15-1</t>
  </si>
  <si>
    <t>1.13佳</t>
  </si>
  <si>
    <t>佳</t>
  </si>
  <si>
    <t>佳膎</t>
    <phoneticPr fontId="75" type="noConversion"/>
  </si>
  <si>
    <t>麻合2</t>
  </si>
  <si>
    <t>15-2</t>
  </si>
  <si>
    <t>3.12蟹</t>
  </si>
  <si>
    <t>蟹開2</t>
  </si>
  <si>
    <t>蟹買</t>
    <phoneticPr fontId="75" type="noConversion"/>
  </si>
  <si>
    <t>開洪</t>
  </si>
  <si>
    <t>麻開3</t>
  </si>
  <si>
    <t>15-3</t>
  </si>
  <si>
    <t>4.15卦</t>
  </si>
  <si>
    <t>卦</t>
  </si>
  <si>
    <t>卦開2</t>
  </si>
  <si>
    <r>
      <t>隘懈賣</t>
    </r>
    <r>
      <rPr>
        <sz val="20"/>
        <color rgb="FFFF0000"/>
        <rFont val="KangXi Font Full Version"/>
        <family val="3"/>
        <charset val="136"/>
      </rPr>
      <t>卦</t>
    </r>
    <phoneticPr fontId="75" type="noConversion"/>
  </si>
  <si>
    <t>陽開3</t>
  </si>
  <si>
    <t>15-4</t>
  </si>
  <si>
    <t>蛙媧緺</t>
    <phoneticPr fontId="75" type="noConversion"/>
  </si>
  <si>
    <t>陽合3</t>
  </si>
  <si>
    <t>蟹合2</t>
  </si>
  <si>
    <t>夥</t>
    <phoneticPr fontId="75" type="noConversion"/>
  </si>
  <si>
    <t>合洪</t>
  </si>
  <si>
    <t>uai</t>
    <phoneticPr fontId="75" type="noConversion"/>
  </si>
  <si>
    <t>卦合2</t>
  </si>
  <si>
    <t>唐開1</t>
  </si>
  <si>
    <t>16-1</t>
  </si>
  <si>
    <t>1.14皆</t>
  </si>
  <si>
    <t>諧皆</t>
    <phoneticPr fontId="75" type="noConversion"/>
  </si>
  <si>
    <t>庚開2</t>
  </si>
  <si>
    <t>irng</t>
  </si>
  <si>
    <t>16-2</t>
  </si>
  <si>
    <t>3.13駭</t>
  </si>
  <si>
    <t>駭</t>
  </si>
  <si>
    <t>駭開2</t>
  </si>
  <si>
    <t>駭楷</t>
    <phoneticPr fontId="75" type="noConversion"/>
  </si>
  <si>
    <t>irk</t>
  </si>
  <si>
    <t>16-3</t>
  </si>
  <si>
    <t>4.16怪</t>
  </si>
  <si>
    <t>怪</t>
  </si>
  <si>
    <t>怪開2</t>
  </si>
  <si>
    <t>戒介界拜</t>
    <phoneticPr fontId="75" type="noConversion"/>
  </si>
  <si>
    <t>庚合2</t>
  </si>
  <si>
    <t>16-4</t>
  </si>
  <si>
    <t>乖懷淮</t>
    <phoneticPr fontId="75" type="noConversion"/>
  </si>
  <si>
    <t>庚開3</t>
  </si>
  <si>
    <t>ieng</t>
  </si>
  <si>
    <t>駭合2</t>
  </si>
  <si>
    <t>ierk</t>
  </si>
  <si>
    <t>怪合2</t>
  </si>
  <si>
    <t>怪壞</t>
    <phoneticPr fontId="75" type="noConversion"/>
  </si>
  <si>
    <t>庚合3</t>
  </si>
  <si>
    <t>17-1</t>
  </si>
  <si>
    <t>夬</t>
  </si>
  <si>
    <t>耕開2</t>
  </si>
  <si>
    <t>17-2</t>
  </si>
  <si>
    <t>17-3</t>
  </si>
  <si>
    <t>4.17夬</t>
  </si>
  <si>
    <r>
      <t>介</t>
    </r>
    <r>
      <rPr>
        <sz val="20"/>
        <color rgb="FFFF0000"/>
        <rFont val="KangXi Font Full Version"/>
        <family val="3"/>
        <charset val="136"/>
      </rPr>
      <t>喝犗</t>
    </r>
    <phoneticPr fontId="75" type="noConversion"/>
  </si>
  <si>
    <t>耕合2</t>
  </si>
  <si>
    <t>17-4</t>
  </si>
  <si>
    <t>清開3</t>
  </si>
  <si>
    <t>夬快話邁</t>
    <phoneticPr fontId="75" type="noConversion"/>
  </si>
  <si>
    <t>清合3</t>
  </si>
  <si>
    <t>18-1</t>
  </si>
  <si>
    <t>1.15灰</t>
  </si>
  <si>
    <t>灰</t>
  </si>
  <si>
    <r>
      <rPr>
        <sz val="20"/>
        <color rgb="FFFF0000"/>
        <rFont val="KangXi Font Full Version"/>
        <family val="3"/>
        <charset val="136"/>
      </rPr>
      <t>灰</t>
    </r>
    <r>
      <rPr>
        <sz val="20"/>
        <color theme="1"/>
        <rFont val="KangXi Font Full Version"/>
        <family val="3"/>
        <charset val="136"/>
      </rPr>
      <t>恢回杯</t>
    </r>
    <phoneticPr fontId="75" type="noConversion"/>
  </si>
  <si>
    <t>青開4</t>
  </si>
  <si>
    <t>18-2</t>
  </si>
  <si>
    <t>3.14賄</t>
  </si>
  <si>
    <t>賄</t>
  </si>
  <si>
    <t>賄合1</t>
  </si>
  <si>
    <t>罪猥賄</t>
    <phoneticPr fontId="75" type="noConversion"/>
  </si>
  <si>
    <t>18-3</t>
  </si>
  <si>
    <t>4.18隊</t>
  </si>
  <si>
    <t>隊</t>
  </si>
  <si>
    <t>隊合1</t>
  </si>
  <si>
    <r>
      <rPr>
        <sz val="20"/>
        <color rgb="FFFF0000"/>
        <rFont val="KangXi Font Full Version"/>
        <family val="3"/>
        <charset val="136"/>
      </rPr>
      <t>隊</t>
    </r>
    <r>
      <rPr>
        <sz val="20"/>
        <color theme="1"/>
        <rFont val="KangXi Font Full Version"/>
        <family val="3"/>
        <charset val="136"/>
      </rPr>
      <t>內</t>
    </r>
    <r>
      <rPr>
        <sz val="20"/>
        <color rgb="FFFF0000"/>
        <rFont val="KangXi Font Full Version"/>
        <family val="3"/>
        <charset val="136"/>
      </rPr>
      <t>内</t>
    </r>
    <r>
      <rPr>
        <sz val="20"/>
        <color theme="1"/>
        <rFont val="KangXi Font Full Version"/>
        <family val="3"/>
        <charset val="136"/>
      </rPr>
      <t>對繢妹佩昧</t>
    </r>
    <r>
      <rPr>
        <sz val="20"/>
        <color rgb="FFFF0000"/>
        <rFont val="KangXi Font Full Version"/>
        <family val="3"/>
        <charset val="136"/>
      </rPr>
      <t>輩</t>
    </r>
    <phoneticPr fontId="75" type="noConversion"/>
  </si>
  <si>
    <t>青合3</t>
  </si>
  <si>
    <t>18-4</t>
  </si>
  <si>
    <t>19-1</t>
  </si>
  <si>
    <t>1.16咍</t>
  </si>
  <si>
    <t>咍</t>
  </si>
  <si>
    <t>來開哀才哉</t>
    <phoneticPr fontId="75" type="noConversion"/>
  </si>
  <si>
    <t>蒸開3</t>
  </si>
  <si>
    <t>19-2</t>
  </si>
  <si>
    <t>3.15海</t>
  </si>
  <si>
    <t>海</t>
  </si>
  <si>
    <t>海開1</t>
  </si>
  <si>
    <r>
      <t>忍軫引盡腎敏</t>
    </r>
    <r>
      <rPr>
        <sz val="20"/>
        <color rgb="FFFF0000"/>
        <rFont val="KangXi Font Full Version"/>
        <family val="3"/>
        <charset val="136"/>
      </rPr>
      <t>改亥愷宰紿乃在</t>
    </r>
    <phoneticPr fontId="75" type="noConversion"/>
  </si>
  <si>
    <t>19-3</t>
  </si>
  <si>
    <t>4.19代</t>
  </si>
  <si>
    <t>代</t>
  </si>
  <si>
    <t>代開1</t>
  </si>
  <si>
    <r>
      <rPr>
        <sz val="20"/>
        <color rgb="FFFF0000"/>
        <rFont val="KangXi Font Full Version"/>
        <family val="3"/>
        <charset val="136"/>
      </rPr>
      <t>代</t>
    </r>
    <r>
      <rPr>
        <sz val="20"/>
        <color theme="1"/>
        <rFont val="KangXi Font Full Version"/>
        <family val="3"/>
        <charset val="136"/>
      </rPr>
      <t>刃晉遴振印覲</t>
    </r>
    <r>
      <rPr>
        <sz val="20"/>
        <color rgb="FFFF0000"/>
        <rFont val="KangXi Font Full Version"/>
        <family val="3"/>
        <charset val="136"/>
      </rPr>
      <t>耐漑槩愛</t>
    </r>
    <phoneticPr fontId="75" type="noConversion"/>
  </si>
  <si>
    <t>登開1</t>
  </si>
  <si>
    <t>19-4</t>
  </si>
  <si>
    <t>20-1</t>
  </si>
  <si>
    <t>廢</t>
  </si>
  <si>
    <t>登合1</t>
  </si>
  <si>
    <t>20-2</t>
  </si>
  <si>
    <t>20-3</t>
  </si>
  <si>
    <t>4.20廢</t>
  </si>
  <si>
    <t>穢肺吠廢</t>
    <phoneticPr fontId="75" type="noConversion"/>
  </si>
  <si>
    <t>尤開3</t>
  </si>
  <si>
    <t>20-4</t>
  </si>
  <si>
    <t>侯開3</t>
  </si>
  <si>
    <t>21-1</t>
  </si>
  <si>
    <t>1.17眞</t>
  </si>
  <si>
    <t>臻</t>
  </si>
  <si>
    <t>眞</t>
  </si>
  <si>
    <r>
      <t>鄰人真</t>
    </r>
    <r>
      <rPr>
        <sz val="20"/>
        <color rgb="FFFF0000"/>
        <rFont val="KangXi Font Full Version"/>
        <family val="3"/>
        <charset val="136"/>
      </rPr>
      <t>眞</t>
    </r>
    <r>
      <rPr>
        <sz val="20"/>
        <color theme="1"/>
        <rFont val="KangXi Font Full Version"/>
        <family val="3"/>
        <charset val="136"/>
      </rPr>
      <t>珍巾銀賓</t>
    </r>
    <phoneticPr fontId="75" type="noConversion"/>
  </si>
  <si>
    <t>in</t>
    <phoneticPr fontId="75" type="noConversion"/>
  </si>
  <si>
    <t>幽開3</t>
  </si>
  <si>
    <t>21-2</t>
  </si>
  <si>
    <t>3.16軫</t>
  </si>
  <si>
    <t>軫</t>
  </si>
  <si>
    <t>軫開3</t>
  </si>
  <si>
    <t>忍軫引盡腎敏</t>
    <phoneticPr fontId="75" type="noConversion"/>
  </si>
  <si>
    <t>21-3</t>
  </si>
  <si>
    <t>4.21震</t>
  </si>
  <si>
    <t>震</t>
  </si>
  <si>
    <t>震開3</t>
  </si>
  <si>
    <t>刃晉遴振印覲</t>
    <phoneticPr fontId="75" type="noConversion"/>
  </si>
  <si>
    <t>侵開3</t>
  </si>
  <si>
    <t>21-4</t>
  </si>
  <si>
    <t>5.05質</t>
  </si>
  <si>
    <t>質</t>
  </si>
  <si>
    <t>質開3</t>
  </si>
  <si>
    <t>栗悉七吉質日一乙叱必畢筆密</t>
    <phoneticPr fontId="75" type="noConversion"/>
  </si>
  <si>
    <t>it</t>
    <phoneticPr fontId="75" type="noConversion"/>
  </si>
  <si>
    <t>22-1</t>
  </si>
  <si>
    <t>1.18諄</t>
  </si>
  <si>
    <t>諄</t>
  </si>
  <si>
    <t>倫綸脣勻遵均迍旬囷筠贇</t>
    <phoneticPr fontId="75" type="noConversion"/>
  </si>
  <si>
    <t>un</t>
    <phoneticPr fontId="75" type="noConversion"/>
  </si>
  <si>
    <t>覃開1</t>
  </si>
  <si>
    <t>22-2</t>
  </si>
  <si>
    <t>3.17準</t>
  </si>
  <si>
    <t>準</t>
  </si>
  <si>
    <t>準合3</t>
  </si>
  <si>
    <r>
      <t>尹準允殞</t>
    </r>
    <r>
      <rPr>
        <sz val="20"/>
        <color rgb="FFFF0000"/>
        <rFont val="KangXi Font Full Version"/>
        <family val="3"/>
        <charset val="136"/>
      </rPr>
      <t>紖</t>
    </r>
    <phoneticPr fontId="75" type="noConversion"/>
  </si>
  <si>
    <t>22-3</t>
  </si>
  <si>
    <t>4.22稕</t>
  </si>
  <si>
    <t>稕</t>
  </si>
  <si>
    <t>稕合3</t>
  </si>
  <si>
    <t>閏峻順</t>
    <phoneticPr fontId="75" type="noConversion"/>
  </si>
  <si>
    <t>談開1</t>
  </si>
  <si>
    <t>22-4</t>
  </si>
  <si>
    <t>5.06術</t>
  </si>
  <si>
    <t>術</t>
  </si>
  <si>
    <t>術合3</t>
  </si>
  <si>
    <t>術律聿卹率</t>
    <phoneticPr fontId="75" type="noConversion"/>
  </si>
  <si>
    <t>ut</t>
    <phoneticPr fontId="75" type="noConversion"/>
  </si>
  <si>
    <t>23-1</t>
  </si>
  <si>
    <t>1.19臻</t>
  </si>
  <si>
    <t>詵臻</t>
    <phoneticPr fontId="75" type="noConversion"/>
  </si>
  <si>
    <t>en</t>
    <phoneticPr fontId="75" type="noConversion"/>
  </si>
  <si>
    <t>鹽開4</t>
  </si>
  <si>
    <t>23-2</t>
  </si>
  <si>
    <t>𧤛</t>
  </si>
  <si>
    <t>𧤛開2</t>
  </si>
  <si>
    <t>23-3</t>
  </si>
  <si>
    <t>4.21櫬</t>
  </si>
  <si>
    <t>櫬</t>
  </si>
  <si>
    <t>櫬開2</t>
  </si>
  <si>
    <t>添開3</t>
  </si>
  <si>
    <t>23-4</t>
  </si>
  <si>
    <t>5.07櫛</t>
  </si>
  <si>
    <t>櫛</t>
  </si>
  <si>
    <t>櫛開2</t>
  </si>
  <si>
    <t>瑟櫛</t>
    <phoneticPr fontId="75" type="noConversion"/>
  </si>
  <si>
    <t>et</t>
    <phoneticPr fontId="75" type="noConversion"/>
  </si>
  <si>
    <t>24-1</t>
  </si>
  <si>
    <t>1.20文</t>
  </si>
  <si>
    <t>文</t>
  </si>
  <si>
    <t>云分文</t>
    <phoneticPr fontId="75" type="noConversion"/>
  </si>
  <si>
    <t>咸開2</t>
  </si>
  <si>
    <t>24-2</t>
  </si>
  <si>
    <t>3.18吻</t>
  </si>
  <si>
    <t>吻</t>
  </si>
  <si>
    <t>吻合3</t>
  </si>
  <si>
    <t>粉吻</t>
    <phoneticPr fontId="75" type="noConversion"/>
  </si>
  <si>
    <t>24-3</t>
  </si>
  <si>
    <t>4.23問</t>
  </si>
  <si>
    <t>問</t>
  </si>
  <si>
    <t>問合3</t>
  </si>
  <si>
    <t>運問</t>
    <phoneticPr fontId="75" type="noConversion"/>
  </si>
  <si>
    <t>銜開2</t>
  </si>
  <si>
    <t>24-4</t>
  </si>
  <si>
    <t>5.08物</t>
  </si>
  <si>
    <t>物</t>
  </si>
  <si>
    <t>物合3</t>
  </si>
  <si>
    <t>弗物勿</t>
    <phoneticPr fontId="75" type="noConversion"/>
  </si>
  <si>
    <t>25-1</t>
  </si>
  <si>
    <t>1.21欣</t>
  </si>
  <si>
    <t>欣</t>
  </si>
  <si>
    <t>斤欣</t>
    <phoneticPr fontId="75" type="noConversion"/>
  </si>
  <si>
    <t>嚴開3</t>
  </si>
  <si>
    <t>25-2</t>
  </si>
  <si>
    <t>3.19隱</t>
  </si>
  <si>
    <t>隱</t>
  </si>
  <si>
    <t>隱開3</t>
  </si>
  <si>
    <t>謹隱</t>
    <phoneticPr fontId="75" type="noConversion"/>
  </si>
  <si>
    <t>25-3</t>
  </si>
  <si>
    <t>4.24焮</t>
  </si>
  <si>
    <t>焮</t>
  </si>
  <si>
    <t>焮開3</t>
  </si>
  <si>
    <t>焮靳</t>
    <phoneticPr fontId="75" type="noConversion"/>
  </si>
  <si>
    <t>凡合3</t>
  </si>
  <si>
    <t>25-4</t>
  </si>
  <si>
    <t>5.09迄</t>
  </si>
  <si>
    <t>迄</t>
  </si>
  <si>
    <t>迄開3</t>
  </si>
  <si>
    <t>乞迄訖</t>
    <phoneticPr fontId="75" type="noConversion"/>
  </si>
  <si>
    <t>26-1</t>
  </si>
  <si>
    <t>1.22元</t>
  </si>
  <si>
    <t>元</t>
  </si>
  <si>
    <t>言軒</t>
    <phoneticPr fontId="75" type="noConversion"/>
  </si>
  <si>
    <t>ian</t>
    <phoneticPr fontId="75" type="noConversion"/>
  </si>
  <si>
    <t>26-2</t>
  </si>
  <si>
    <t>3.20阮</t>
  </si>
  <si>
    <t>阮</t>
  </si>
  <si>
    <t>阮開3</t>
  </si>
  <si>
    <t>偃幰遠</t>
    <phoneticPr fontId="75" type="noConversion"/>
  </si>
  <si>
    <t>26-3</t>
  </si>
  <si>
    <t>4.25願</t>
  </si>
  <si>
    <t>願</t>
  </si>
  <si>
    <t>願開3</t>
  </si>
  <si>
    <t>堰建</t>
    <phoneticPr fontId="75" type="noConversion"/>
  </si>
  <si>
    <t>26-4</t>
  </si>
  <si>
    <t>5.10月</t>
  </si>
  <si>
    <t>月</t>
  </si>
  <si>
    <t>月開3</t>
  </si>
  <si>
    <t>訐竭謁歇</t>
    <phoneticPr fontId="75" type="noConversion"/>
  </si>
  <si>
    <t>iat</t>
    <phoneticPr fontId="75" type="noConversion"/>
  </si>
  <si>
    <t>合</t>
  </si>
  <si>
    <t>袁元煩</t>
  </si>
  <si>
    <t>阮合3</t>
  </si>
  <si>
    <t>阮遠晚</t>
  </si>
  <si>
    <t>願合3</t>
  </si>
  <si>
    <t>願怨万販</t>
  </si>
  <si>
    <t>月合3</t>
  </si>
  <si>
    <t>厥越月伐發</t>
  </si>
  <si>
    <t>27-1</t>
  </si>
  <si>
    <t>1.23魂</t>
  </si>
  <si>
    <t>魂</t>
  </si>
  <si>
    <t>昆尊渾魂奔</t>
    <phoneticPr fontId="75" type="noConversion"/>
  </si>
  <si>
    <t>27-2</t>
  </si>
  <si>
    <t>3.21混</t>
  </si>
  <si>
    <t>混</t>
  </si>
  <si>
    <t>混合3</t>
  </si>
  <si>
    <r>
      <t>損袞</t>
    </r>
    <r>
      <rPr>
        <sz val="20"/>
        <color rgb="FFFF0000"/>
        <rFont val="KangXi Font Full Version"/>
        <family val="3"/>
        <charset val="136"/>
      </rPr>
      <t>衮</t>
    </r>
    <r>
      <rPr>
        <sz val="20"/>
        <color theme="1"/>
        <rFont val="KangXi Font Full Version"/>
        <family val="3"/>
        <charset val="136"/>
      </rPr>
      <t>忖本</t>
    </r>
    <phoneticPr fontId="75" type="noConversion"/>
  </si>
  <si>
    <t>27-3</t>
  </si>
  <si>
    <t>4.26慁</t>
  </si>
  <si>
    <t>慁</t>
  </si>
  <si>
    <t>慁合3</t>
  </si>
  <si>
    <t>困寸悶</t>
    <phoneticPr fontId="75" type="noConversion"/>
  </si>
  <si>
    <t>27-4</t>
  </si>
  <si>
    <t>5.11沒</t>
  </si>
  <si>
    <t>沒</t>
  </si>
  <si>
    <t>沒合3</t>
  </si>
  <si>
    <r>
      <t>骨忽没</t>
    </r>
    <r>
      <rPr>
        <sz val="20"/>
        <color rgb="FFFF0000"/>
        <rFont val="KangXi Font Full Version"/>
        <family val="3"/>
        <charset val="136"/>
      </rPr>
      <t>沒</t>
    </r>
    <r>
      <rPr>
        <sz val="20"/>
        <color theme="1"/>
        <rFont val="KangXi Font Full Version"/>
        <family val="3"/>
        <charset val="136"/>
      </rPr>
      <t>勃</t>
    </r>
    <phoneticPr fontId="75" type="noConversion"/>
  </si>
  <si>
    <t>28-1</t>
  </si>
  <si>
    <t>1.24痕</t>
  </si>
  <si>
    <t>痕</t>
  </si>
  <si>
    <t>根痕恩</t>
    <phoneticPr fontId="75" type="noConversion"/>
  </si>
  <si>
    <t>irn</t>
    <phoneticPr fontId="75" type="noConversion"/>
  </si>
  <si>
    <t>28-2</t>
  </si>
  <si>
    <t>3.22很</t>
  </si>
  <si>
    <t>很</t>
  </si>
  <si>
    <t>很開1</t>
  </si>
  <si>
    <t>墾很</t>
    <phoneticPr fontId="75" type="noConversion"/>
  </si>
  <si>
    <t>28-3</t>
  </si>
  <si>
    <t>4.27恨</t>
  </si>
  <si>
    <t>恨</t>
  </si>
  <si>
    <t>恨開1</t>
  </si>
  <si>
    <t>艮恨</t>
    <phoneticPr fontId="75" type="noConversion"/>
  </si>
  <si>
    <t>28-4</t>
  </si>
  <si>
    <t>5.11麧</t>
  </si>
  <si>
    <t>麧</t>
  </si>
  <si>
    <t>麧開1</t>
  </si>
  <si>
    <t>irt</t>
    <phoneticPr fontId="75" type="noConversion"/>
  </si>
  <si>
    <t>29-1</t>
  </si>
  <si>
    <t>1.25寒</t>
  </si>
  <si>
    <t>山</t>
  </si>
  <si>
    <t>寒</t>
  </si>
  <si>
    <t>安寒干</t>
    <phoneticPr fontId="75" type="noConversion"/>
  </si>
  <si>
    <t>an</t>
    <phoneticPr fontId="75" type="noConversion"/>
  </si>
  <si>
    <t>29-2</t>
  </si>
  <si>
    <t>3.23旱</t>
  </si>
  <si>
    <t>旱</t>
  </si>
  <si>
    <t>旱開1</t>
  </si>
  <si>
    <t>笴旱但</t>
    <phoneticPr fontId="75" type="noConversion"/>
  </si>
  <si>
    <t>29-3</t>
  </si>
  <si>
    <t>4.28翰</t>
  </si>
  <si>
    <t>翰</t>
  </si>
  <si>
    <t>翰開1</t>
  </si>
  <si>
    <r>
      <t>旱案贊</t>
    </r>
    <r>
      <rPr>
        <sz val="20"/>
        <color rgb="FFFF0000"/>
        <rFont val="KangXi Font Full Version"/>
        <family val="3"/>
        <charset val="136"/>
      </rPr>
      <t>賛</t>
    </r>
    <r>
      <rPr>
        <sz val="20"/>
        <color theme="1"/>
        <rFont val="KangXi Font Full Version"/>
        <family val="3"/>
        <charset val="136"/>
      </rPr>
      <t>按旦</t>
    </r>
    <r>
      <rPr>
        <sz val="20"/>
        <color rgb="FFFF0000"/>
        <rFont val="KangXi Font Full Version"/>
        <family val="3"/>
        <charset val="136"/>
      </rPr>
      <t>旰</t>
    </r>
    <phoneticPr fontId="75" type="noConversion"/>
  </si>
  <si>
    <t>29-4</t>
  </si>
  <si>
    <t>5.12曷</t>
  </si>
  <si>
    <t>曷</t>
  </si>
  <si>
    <t>曷開1</t>
  </si>
  <si>
    <t>葛曷割達</t>
    <phoneticPr fontId="75" type="noConversion"/>
  </si>
  <si>
    <t>at</t>
    <phoneticPr fontId="75" type="noConversion"/>
  </si>
  <si>
    <t>30-1</t>
  </si>
  <si>
    <t>1.26桓</t>
  </si>
  <si>
    <t>桓</t>
  </si>
  <si>
    <r>
      <t>官丸端潘</t>
    </r>
    <r>
      <rPr>
        <sz val="20"/>
        <color rgb="FFFF0000"/>
        <rFont val="KangXi Font Full Version"/>
        <family val="3"/>
        <charset val="136"/>
      </rPr>
      <t>袁元煩</t>
    </r>
    <phoneticPr fontId="75" type="noConversion"/>
  </si>
  <si>
    <t>uan</t>
    <phoneticPr fontId="75" type="noConversion"/>
  </si>
  <si>
    <t>30-2</t>
  </si>
  <si>
    <t>3.24緩</t>
  </si>
  <si>
    <t>緩</t>
  </si>
  <si>
    <t>緩合1</t>
  </si>
  <si>
    <r>
      <t>管伴滿</t>
    </r>
    <r>
      <rPr>
        <sz val="20"/>
        <color rgb="FFFF0000"/>
        <rFont val="KangXi Font Full Version"/>
        <family val="3"/>
        <charset val="136"/>
      </rPr>
      <t>緩纂</t>
    </r>
    <phoneticPr fontId="75" type="noConversion"/>
  </si>
  <si>
    <t>30-3</t>
  </si>
  <si>
    <t>4.29換</t>
  </si>
  <si>
    <t>換</t>
  </si>
  <si>
    <t>換合1</t>
  </si>
  <si>
    <r>
      <rPr>
        <sz val="20"/>
        <color rgb="FFFF0000"/>
        <rFont val="KangXi Font Full Version"/>
        <family val="3"/>
        <charset val="136"/>
      </rPr>
      <t>換喚</t>
    </r>
    <r>
      <rPr>
        <sz val="20"/>
        <color theme="1"/>
        <rFont val="KangXi Font Full Version"/>
        <family val="3"/>
        <charset val="136"/>
      </rPr>
      <t>玩段貫筭亂半幔</t>
    </r>
    <phoneticPr fontId="75" type="noConversion"/>
  </si>
  <si>
    <t>30-4</t>
  </si>
  <si>
    <t>5.13末</t>
  </si>
  <si>
    <t>末</t>
  </si>
  <si>
    <t>末合1</t>
  </si>
  <si>
    <t>括活栝撥末</t>
    <phoneticPr fontId="75" type="noConversion"/>
  </si>
  <si>
    <t>uat</t>
    <phoneticPr fontId="75" type="noConversion"/>
  </si>
  <si>
    <t>31-1</t>
  </si>
  <si>
    <t>1.27刪</t>
  </si>
  <si>
    <t>刪</t>
  </si>
  <si>
    <r>
      <t>姦顏</t>
    </r>
    <r>
      <rPr>
        <b/>
        <sz val="20"/>
        <color rgb="FFFF0000"/>
        <rFont val="Yu Gothic"/>
        <family val="2"/>
        <charset val="128"/>
      </rPr>
      <t>顔</t>
    </r>
    <r>
      <rPr>
        <sz val="20"/>
        <color rgb="FFFF0000"/>
        <rFont val="KangXi Font Full Version"/>
        <family val="3"/>
        <charset val="136"/>
      </rPr>
      <t>閒</t>
    </r>
    <phoneticPr fontId="75" type="noConversion"/>
  </si>
  <si>
    <t>31-2</t>
  </si>
  <si>
    <t>3.25潸</t>
  </si>
  <si>
    <t>潸</t>
  </si>
  <si>
    <t>潸開2</t>
  </si>
  <si>
    <t>赧</t>
    <phoneticPr fontId="75" type="noConversion"/>
  </si>
  <si>
    <t>31-3</t>
  </si>
  <si>
    <t>4.30諫</t>
  </si>
  <si>
    <t>諫</t>
  </si>
  <si>
    <t>諫開2</t>
  </si>
  <si>
    <t>晏諫鴈澗</t>
    <phoneticPr fontId="75" type="noConversion"/>
  </si>
  <si>
    <t>31-4</t>
  </si>
  <si>
    <t>5.14黠</t>
  </si>
  <si>
    <t>黠</t>
  </si>
  <si>
    <t>黠開2</t>
  </si>
  <si>
    <t>黠八拔</t>
    <phoneticPr fontId="75" type="noConversion"/>
  </si>
  <si>
    <t>還關班</t>
    <phoneticPr fontId="75" type="noConversion"/>
  </si>
  <si>
    <t>潸合2</t>
  </si>
  <si>
    <r>
      <t>綰板版</t>
    </r>
    <r>
      <rPr>
        <sz val="20"/>
        <color rgb="FFFF0000"/>
        <rFont val="KangXi Font Full Version"/>
        <family val="3"/>
        <charset val="136"/>
      </rPr>
      <t>鯇</t>
    </r>
    <phoneticPr fontId="75" type="noConversion"/>
  </si>
  <si>
    <t>諫合2</t>
  </si>
  <si>
    <t>患慣</t>
    <phoneticPr fontId="75" type="noConversion"/>
  </si>
  <si>
    <t>黠合2</t>
  </si>
  <si>
    <t>滑婠</t>
    <phoneticPr fontId="75" type="noConversion"/>
  </si>
  <si>
    <t>32-1</t>
  </si>
  <si>
    <t>1.28山</t>
  </si>
  <si>
    <t>間閑山</t>
    <phoneticPr fontId="75" type="noConversion"/>
  </si>
  <si>
    <t>32-2</t>
  </si>
  <si>
    <t>3.26產</t>
  </si>
  <si>
    <t>產</t>
  </si>
  <si>
    <t>產開2</t>
  </si>
  <si>
    <t>簡限</t>
    <phoneticPr fontId="75" type="noConversion"/>
  </si>
  <si>
    <t>32-3</t>
  </si>
  <si>
    <t>4.31襇</t>
  </si>
  <si>
    <t>襇</t>
  </si>
  <si>
    <t>襇開2</t>
  </si>
  <si>
    <r>
      <t>襉</t>
    </r>
    <r>
      <rPr>
        <sz val="20"/>
        <color rgb="FFFF0000"/>
        <rFont val="Microsoft YaHei"/>
        <family val="2"/>
        <charset val="134"/>
      </rPr>
      <t>襇</t>
    </r>
    <r>
      <rPr>
        <sz val="20"/>
        <color theme="1"/>
        <rFont val="KangXi Font Full Version"/>
        <family val="3"/>
        <charset val="136"/>
      </rPr>
      <t>莧</t>
    </r>
    <phoneticPr fontId="75" type="noConversion"/>
  </si>
  <si>
    <t>32-4</t>
  </si>
  <si>
    <t>5.15鎋</t>
  </si>
  <si>
    <t>鎋</t>
  </si>
  <si>
    <t>鎋開2</t>
  </si>
  <si>
    <t>瞎轄鎋</t>
    <phoneticPr fontId="75" type="noConversion"/>
  </si>
  <si>
    <t>頑鰥頁</t>
    <phoneticPr fontId="75" type="noConversion"/>
  </si>
  <si>
    <t>產合2</t>
  </si>
  <si>
    <t>綰</t>
    <phoneticPr fontId="75" type="noConversion"/>
  </si>
  <si>
    <t>襇合2</t>
  </si>
  <si>
    <t>幻</t>
    <phoneticPr fontId="75" type="noConversion"/>
  </si>
  <si>
    <t>鎋合2</t>
  </si>
  <si>
    <r>
      <t>刮</t>
    </r>
    <r>
      <rPr>
        <sz val="20"/>
        <color rgb="FFFF0000"/>
        <rFont val="KangXi Font Full Version"/>
        <family val="3"/>
        <charset val="136"/>
      </rPr>
      <t>䫄</t>
    </r>
    <phoneticPr fontId="75" type="noConversion"/>
  </si>
  <si>
    <t>33-1</t>
  </si>
  <si>
    <t>2.01先</t>
  </si>
  <si>
    <t>先</t>
  </si>
  <si>
    <r>
      <t>前先賢年堅煙田顛</t>
    </r>
    <r>
      <rPr>
        <sz val="20"/>
        <color rgb="FFFF0000"/>
        <rFont val="KangXi Font Full Version"/>
        <family val="3"/>
        <charset val="136"/>
      </rPr>
      <t>顚</t>
    </r>
    <phoneticPr fontId="75" type="noConversion"/>
  </si>
  <si>
    <t>33-2</t>
  </si>
  <si>
    <t>3.27銑</t>
  </si>
  <si>
    <t>銑</t>
  </si>
  <si>
    <t>銑開4</t>
  </si>
  <si>
    <t>典殄繭峴</t>
    <phoneticPr fontId="75" type="noConversion"/>
  </si>
  <si>
    <t>33-3</t>
  </si>
  <si>
    <t>4.32霰</t>
  </si>
  <si>
    <t>霰</t>
  </si>
  <si>
    <t>霰開4</t>
  </si>
  <si>
    <t>佃甸電練麪</t>
    <phoneticPr fontId="75" type="noConversion"/>
  </si>
  <si>
    <t>33-4</t>
  </si>
  <si>
    <t>5.16屑</t>
  </si>
  <si>
    <t>屑</t>
  </si>
  <si>
    <t>屑開4</t>
  </si>
  <si>
    <t>結屑蔑</t>
    <phoneticPr fontId="75" type="noConversion"/>
  </si>
  <si>
    <t>玄涓</t>
    <phoneticPr fontId="75" type="noConversion"/>
  </si>
  <si>
    <t>銑合2</t>
  </si>
  <si>
    <t>泫畎</t>
    <phoneticPr fontId="75" type="noConversion"/>
  </si>
  <si>
    <t>霰合2</t>
  </si>
  <si>
    <r>
      <t>縣絢</t>
    </r>
    <r>
      <rPr>
        <sz val="20"/>
        <color rgb="FFFF0000"/>
        <rFont val="KangXi Font Full Version"/>
        <family val="3"/>
        <charset val="136"/>
      </rPr>
      <t>麵</t>
    </r>
    <phoneticPr fontId="75" type="noConversion"/>
  </si>
  <si>
    <t>屑合2</t>
  </si>
  <si>
    <t>穴決</t>
    <phoneticPr fontId="75" type="noConversion"/>
  </si>
  <si>
    <t>34-1</t>
  </si>
  <si>
    <t>2.02仙</t>
  </si>
  <si>
    <t>仙</t>
  </si>
  <si>
    <t>然仙延連乾焉</t>
    <phoneticPr fontId="75" type="noConversion"/>
  </si>
  <si>
    <t>34-2</t>
  </si>
  <si>
    <t>3.28獮</t>
  </si>
  <si>
    <t>獮</t>
  </si>
  <si>
    <t>獮開3</t>
  </si>
  <si>
    <t>淺演善輦蹇展翦辨免</t>
    <phoneticPr fontId="75" type="noConversion"/>
  </si>
  <si>
    <t>34-3</t>
  </si>
  <si>
    <t>4.33線</t>
  </si>
  <si>
    <t>線</t>
  </si>
  <si>
    <t>線開3</t>
  </si>
  <si>
    <r>
      <t>箭賤膳扇戰見碾線面</t>
    </r>
    <r>
      <rPr>
        <sz val="20"/>
        <color rgb="FFFF0000"/>
        <rFont val="KangXi Font Full Version"/>
        <family val="3"/>
        <charset val="136"/>
      </rPr>
      <t>彦</t>
    </r>
    <phoneticPr fontId="75" type="noConversion"/>
  </si>
  <si>
    <t>34-4</t>
  </si>
  <si>
    <t>5.17薛</t>
  </si>
  <si>
    <t>薛</t>
  </si>
  <si>
    <t>薛開3</t>
  </si>
  <si>
    <r>
      <t>列熱滅竭薛</t>
    </r>
    <r>
      <rPr>
        <sz val="20"/>
        <color rgb="FFFF0000"/>
        <rFont val="KangXi Font Full Version"/>
        <family val="3"/>
        <charset val="136"/>
      </rPr>
      <t>辥别</t>
    </r>
    <phoneticPr fontId="75" type="noConversion"/>
  </si>
  <si>
    <r>
      <t>員緣泉權圓專孿</t>
    </r>
    <r>
      <rPr>
        <sz val="20"/>
        <color rgb="FFFF0000"/>
        <rFont val="KangXi Font Full Version"/>
        <family val="3"/>
        <charset val="136"/>
      </rPr>
      <t>攣</t>
    </r>
    <r>
      <rPr>
        <sz val="20"/>
        <color theme="1"/>
        <rFont val="KangXi Font Full Version"/>
        <family val="3"/>
        <charset val="136"/>
      </rPr>
      <t>宣川全</t>
    </r>
    <r>
      <rPr>
        <sz val="20"/>
        <color rgb="FFFF0000"/>
        <rFont val="KangXi Font Full Version"/>
        <family val="3"/>
        <charset val="136"/>
      </rPr>
      <t>貟</t>
    </r>
    <phoneticPr fontId="75" type="noConversion"/>
  </si>
  <si>
    <t>獮合3</t>
  </si>
  <si>
    <r>
      <t>轉篆兗</t>
    </r>
    <r>
      <rPr>
        <sz val="20"/>
        <color rgb="FFFF0000"/>
        <rFont val="KangXi Font Full Version"/>
        <family val="3"/>
        <charset val="136"/>
      </rPr>
      <t>兖</t>
    </r>
    <r>
      <rPr>
        <sz val="20"/>
        <color theme="1"/>
        <rFont val="KangXi Font Full Version"/>
        <family val="3"/>
        <charset val="136"/>
      </rPr>
      <t>緬</t>
    </r>
    <phoneticPr fontId="75" type="noConversion"/>
  </si>
  <si>
    <t>線合3</t>
  </si>
  <si>
    <t>絹囀倦掾戀眷釧卷變</t>
    <phoneticPr fontId="75" type="noConversion"/>
  </si>
  <si>
    <t>薛合3</t>
  </si>
  <si>
    <t>絕悅劣爇雪輟</t>
    <phoneticPr fontId="75" type="noConversion"/>
  </si>
  <si>
    <t>35-1</t>
  </si>
  <si>
    <t>2.03蕭</t>
  </si>
  <si>
    <t>效</t>
  </si>
  <si>
    <t>蕭</t>
  </si>
  <si>
    <r>
      <t>彫聊堯么</t>
    </r>
    <r>
      <rPr>
        <sz val="20"/>
        <color rgb="FFFF0000"/>
        <rFont val="KangXi Font Full Version"/>
        <family val="3"/>
        <charset val="136"/>
      </rPr>
      <t>幺</t>
    </r>
    <r>
      <rPr>
        <sz val="20"/>
        <color theme="1"/>
        <rFont val="KangXi Font Full Version"/>
        <family val="3"/>
        <charset val="136"/>
      </rPr>
      <t>蕭</t>
    </r>
    <phoneticPr fontId="75" type="noConversion"/>
  </si>
  <si>
    <t>iau</t>
    <phoneticPr fontId="75" type="noConversion"/>
  </si>
  <si>
    <t>35-2</t>
  </si>
  <si>
    <t>3.29篠</t>
  </si>
  <si>
    <t>篠</t>
  </si>
  <si>
    <t>篠開4</t>
  </si>
  <si>
    <t>鳥了皎皛</t>
    <phoneticPr fontId="75" type="noConversion"/>
  </si>
  <si>
    <t>35-3</t>
  </si>
  <si>
    <t>4.34嘯</t>
  </si>
  <si>
    <t>嘯</t>
  </si>
  <si>
    <t>嘯開4</t>
  </si>
  <si>
    <t>弔叫嘯</t>
    <phoneticPr fontId="75" type="noConversion"/>
  </si>
  <si>
    <t>35-4</t>
  </si>
  <si>
    <t>36-1</t>
  </si>
  <si>
    <t>2.04宵</t>
  </si>
  <si>
    <t>宵</t>
  </si>
  <si>
    <r>
      <t>邀宵遙嬌消招霄囂焦昭瀌</t>
    </r>
    <r>
      <rPr>
        <sz val="20"/>
        <color rgb="FFFF0000"/>
        <rFont val="KangXi Font Full Version"/>
        <family val="3"/>
        <charset val="136"/>
      </rPr>
      <t>喬嚻</t>
    </r>
    <phoneticPr fontId="75" type="noConversion"/>
  </si>
  <si>
    <t>36-2</t>
  </si>
  <si>
    <t>3.30小</t>
  </si>
  <si>
    <t>小</t>
  </si>
  <si>
    <t>小開3</t>
  </si>
  <si>
    <t>兆小夭沼矯少表</t>
    <phoneticPr fontId="75" type="noConversion"/>
  </si>
  <si>
    <t>36-3</t>
  </si>
  <si>
    <t>4.35笑</t>
  </si>
  <si>
    <t>笑</t>
  </si>
  <si>
    <t>笑開3</t>
  </si>
  <si>
    <r>
      <t>召肖照笑</t>
    </r>
    <r>
      <rPr>
        <sz val="20"/>
        <color rgb="FFFF0000"/>
        <rFont val="PMingLiU-ExtB"/>
        <family val="1"/>
        <charset val="136"/>
      </rPr>
      <t>𥬇</t>
    </r>
    <r>
      <rPr>
        <sz val="20"/>
        <color theme="1"/>
        <rFont val="KangXi Font Full Version"/>
        <family val="3"/>
        <charset val="136"/>
      </rPr>
      <t>要廟妙</t>
    </r>
    <phoneticPr fontId="75" type="noConversion"/>
  </si>
  <si>
    <t>36-4</t>
  </si>
  <si>
    <t>37-1</t>
  </si>
  <si>
    <t>2.05肴</t>
  </si>
  <si>
    <t>肴</t>
  </si>
  <si>
    <t>交嘲肴茅</t>
    <phoneticPr fontId="75" type="noConversion"/>
  </si>
  <si>
    <t>au</t>
    <phoneticPr fontId="75" type="noConversion"/>
  </si>
  <si>
    <t>37-2</t>
  </si>
  <si>
    <t>3.31巧</t>
  </si>
  <si>
    <t>巧</t>
  </si>
  <si>
    <t>巧開2</t>
  </si>
  <si>
    <r>
      <t>絞巧飽</t>
    </r>
    <r>
      <rPr>
        <sz val="20"/>
        <color rgb="FFFF0000"/>
        <rFont val="KangXi Font Full Version"/>
        <family val="3"/>
        <charset val="136"/>
      </rPr>
      <t>爪</t>
    </r>
    <phoneticPr fontId="75" type="noConversion"/>
  </si>
  <si>
    <t>37-3</t>
  </si>
  <si>
    <t>4.36效</t>
  </si>
  <si>
    <t>效開2</t>
  </si>
  <si>
    <r>
      <t>教</t>
    </r>
    <r>
      <rPr>
        <sz val="20"/>
        <color rgb="FFFF0000"/>
        <rFont val="KangXi Font Full Version"/>
        <family val="3"/>
        <charset val="136"/>
      </rPr>
      <t>敎</t>
    </r>
    <r>
      <rPr>
        <sz val="20"/>
        <color theme="1"/>
        <rFont val="KangXi Font Full Version"/>
        <family val="3"/>
        <charset val="136"/>
      </rPr>
      <t>稍孝</t>
    </r>
    <r>
      <rPr>
        <sz val="20"/>
        <color rgb="FFFF0000"/>
        <rFont val="KangXi Font Full Version"/>
        <family val="3"/>
        <charset val="136"/>
      </rPr>
      <t>皃</t>
    </r>
    <phoneticPr fontId="75" type="noConversion"/>
  </si>
  <si>
    <t>37-4</t>
  </si>
  <si>
    <t>38-1</t>
  </si>
  <si>
    <t>2.06豪</t>
  </si>
  <si>
    <t>豪</t>
  </si>
  <si>
    <r>
      <t>刀勞牢遭曹袍褒毛</t>
    </r>
    <r>
      <rPr>
        <sz val="20"/>
        <color rgb="FFFF0000"/>
        <rFont val="KangXi Font Full Version"/>
        <family val="3"/>
        <charset val="136"/>
      </rPr>
      <t>襃</t>
    </r>
    <phoneticPr fontId="75" type="noConversion"/>
  </si>
  <si>
    <t>o</t>
    <phoneticPr fontId="75" type="noConversion"/>
  </si>
  <si>
    <t>38-2</t>
  </si>
  <si>
    <t>3.32晧</t>
  </si>
  <si>
    <t>晧</t>
  </si>
  <si>
    <t>晧開1</t>
  </si>
  <si>
    <t>老晧道浩早抱</t>
    <phoneticPr fontId="75" type="noConversion"/>
  </si>
  <si>
    <t>38-3</t>
  </si>
  <si>
    <t>4.37号</t>
  </si>
  <si>
    <t>号</t>
  </si>
  <si>
    <t>号開1</t>
  </si>
  <si>
    <t>到導耗報</t>
    <phoneticPr fontId="75" type="noConversion"/>
  </si>
  <si>
    <t>38-4</t>
  </si>
  <si>
    <t>39-1</t>
  </si>
  <si>
    <t>2.07歌</t>
  </si>
  <si>
    <t>果</t>
  </si>
  <si>
    <t>歌</t>
  </si>
  <si>
    <t>俄何河歌</t>
    <phoneticPr fontId="75" type="noConversion"/>
  </si>
  <si>
    <t>39-2</t>
  </si>
  <si>
    <t>3.33哿</t>
  </si>
  <si>
    <t>哿</t>
  </si>
  <si>
    <t>哿開1</t>
  </si>
  <si>
    <t>我可</t>
    <phoneticPr fontId="75" type="noConversion"/>
  </si>
  <si>
    <t>39-3</t>
  </si>
  <si>
    <t>4.38箇</t>
  </si>
  <si>
    <t>箇</t>
  </si>
  <si>
    <t>箇開1</t>
  </si>
  <si>
    <t>賀佐箇邏个</t>
    <phoneticPr fontId="75" type="noConversion"/>
  </si>
  <si>
    <t>39-4</t>
  </si>
  <si>
    <t>40-1</t>
  </si>
  <si>
    <t>2.08戈</t>
  </si>
  <si>
    <t>戈</t>
  </si>
  <si>
    <r>
      <t>禾戈和靴波婆</t>
    </r>
    <r>
      <rPr>
        <sz val="20"/>
        <color rgb="FFFF0000"/>
        <rFont val="KangXi Font Full Version"/>
        <family val="3"/>
        <charset val="136"/>
      </rPr>
      <t>𦚢𩩆𩨷</t>
    </r>
    <phoneticPr fontId="75" type="noConversion"/>
  </si>
  <si>
    <t>40-2</t>
  </si>
  <si>
    <t>3.34果</t>
  </si>
  <si>
    <t>果合1</t>
  </si>
  <si>
    <t>火果</t>
    <phoneticPr fontId="75" type="noConversion"/>
  </si>
  <si>
    <t>40-3</t>
  </si>
  <si>
    <t>4.39過</t>
  </si>
  <si>
    <t>過</t>
  </si>
  <si>
    <t>過合1</t>
  </si>
  <si>
    <r>
      <t>臥</t>
    </r>
    <r>
      <rPr>
        <sz val="20"/>
        <color rgb="FFFF0000"/>
        <rFont val="KangXi Font Full Version"/>
        <family val="3"/>
        <charset val="136"/>
      </rPr>
      <t>卧</t>
    </r>
    <r>
      <rPr>
        <sz val="20"/>
        <color theme="1"/>
        <rFont val="KangXi Font Full Version"/>
        <family val="3"/>
        <charset val="136"/>
      </rPr>
      <t>唾過貨</t>
    </r>
    <phoneticPr fontId="75" type="noConversion"/>
  </si>
  <si>
    <t>40-4</t>
  </si>
  <si>
    <t>迦伽</t>
    <phoneticPr fontId="75" type="noConversion"/>
  </si>
  <si>
    <t>ia</t>
    <phoneticPr fontId="75" type="noConversion"/>
  </si>
  <si>
    <t>果開3</t>
  </si>
  <si>
    <t>過開3</t>
  </si>
  <si>
    <t>脞</t>
    <phoneticPr fontId="75" type="noConversion"/>
  </si>
  <si>
    <t>果合3</t>
  </si>
  <si>
    <t>過合3</t>
  </si>
  <si>
    <t>41-1</t>
  </si>
  <si>
    <t>2.09麻</t>
  </si>
  <si>
    <t>假</t>
  </si>
  <si>
    <t>麻</t>
  </si>
  <si>
    <t>霞加牙巴</t>
    <phoneticPr fontId="75" type="noConversion"/>
  </si>
  <si>
    <t>a</t>
    <phoneticPr fontId="75" type="noConversion"/>
  </si>
  <si>
    <t>41-2</t>
  </si>
  <si>
    <t>3.35馬</t>
  </si>
  <si>
    <t>馬</t>
  </si>
  <si>
    <t>馬開2</t>
  </si>
  <si>
    <t>下雅疋賈</t>
    <phoneticPr fontId="75" type="noConversion"/>
  </si>
  <si>
    <t>41-3</t>
  </si>
  <si>
    <t>4.40禡</t>
  </si>
  <si>
    <t>禡</t>
  </si>
  <si>
    <t>禡開2</t>
  </si>
  <si>
    <r>
      <t>駕亞訝嫁</t>
    </r>
    <r>
      <rPr>
        <sz val="20"/>
        <color rgb="FFFF0000"/>
        <rFont val="KangXi Font Full Version"/>
        <family val="3"/>
        <charset val="136"/>
      </rPr>
      <t>罵</t>
    </r>
    <phoneticPr fontId="75" type="noConversion"/>
  </si>
  <si>
    <t>41-4</t>
  </si>
  <si>
    <t>花瓜華</t>
    <phoneticPr fontId="75" type="noConversion"/>
  </si>
  <si>
    <t>馬合2</t>
  </si>
  <si>
    <t>瓦寡</t>
    <phoneticPr fontId="75" type="noConversion"/>
  </si>
  <si>
    <t>禡合2</t>
  </si>
  <si>
    <r>
      <t>化</t>
    </r>
    <r>
      <rPr>
        <sz val="20"/>
        <color rgb="FFFF0000"/>
        <rFont val="KangXi Font Full Version"/>
        <family val="3"/>
        <charset val="136"/>
      </rPr>
      <t>霸㕦</t>
    </r>
    <phoneticPr fontId="75" type="noConversion"/>
  </si>
  <si>
    <t>遮嗟邪車奢賒</t>
    <phoneticPr fontId="75" type="noConversion"/>
  </si>
  <si>
    <t>馬開3</t>
  </si>
  <si>
    <t>也者野冶姐</t>
    <phoneticPr fontId="75" type="noConversion"/>
  </si>
  <si>
    <t>禡開3</t>
  </si>
  <si>
    <t>謝夜</t>
    <phoneticPr fontId="75" type="noConversion"/>
  </si>
  <si>
    <t>42-1</t>
  </si>
  <si>
    <t>2.10陽</t>
  </si>
  <si>
    <t>宕</t>
  </si>
  <si>
    <t>陽</t>
  </si>
  <si>
    <t>章羊張良陽莊方</t>
    <phoneticPr fontId="75" type="noConversion"/>
  </si>
  <si>
    <t>42-2</t>
  </si>
  <si>
    <t>3.36養</t>
  </si>
  <si>
    <t>養</t>
  </si>
  <si>
    <t>養開3</t>
  </si>
  <si>
    <r>
      <t>兩奬</t>
    </r>
    <r>
      <rPr>
        <sz val="20"/>
        <color rgb="FFFF0000"/>
        <rFont val="KangXi Font Full Version"/>
        <family val="3"/>
        <charset val="136"/>
      </rPr>
      <t>㢡</t>
    </r>
    <r>
      <rPr>
        <sz val="20"/>
        <color theme="1"/>
        <rFont val="KangXi Font Full Version"/>
        <family val="3"/>
        <charset val="136"/>
      </rPr>
      <t>養掌丈</t>
    </r>
    <phoneticPr fontId="75" type="noConversion"/>
  </si>
  <si>
    <t>42-3</t>
  </si>
  <si>
    <t>4.41漾</t>
  </si>
  <si>
    <t>漾</t>
  </si>
  <si>
    <t>漾開3</t>
  </si>
  <si>
    <t>亮讓樣向</t>
    <phoneticPr fontId="75" type="noConversion"/>
  </si>
  <si>
    <t>42-4</t>
  </si>
  <si>
    <t>5.18藥</t>
  </si>
  <si>
    <t>藥</t>
  </si>
  <si>
    <t>藥開3</t>
  </si>
  <si>
    <t>灼略若爵虐藥約雀勺</t>
    <phoneticPr fontId="75" type="noConversion"/>
  </si>
  <si>
    <t>王</t>
    <phoneticPr fontId="75" type="noConversion"/>
  </si>
  <si>
    <t>養合3</t>
  </si>
  <si>
    <r>
      <t>往</t>
    </r>
    <r>
      <rPr>
        <sz val="20"/>
        <color rgb="FFFF0000"/>
        <rFont val="KangXi Font Full Version"/>
        <family val="3"/>
        <charset val="136"/>
      </rPr>
      <t>网昉</t>
    </r>
    <phoneticPr fontId="75" type="noConversion"/>
  </si>
  <si>
    <t>漾合3</t>
  </si>
  <si>
    <r>
      <t>況</t>
    </r>
    <r>
      <rPr>
        <sz val="20"/>
        <color rgb="FFFF0000"/>
        <rFont val="KangXi Font Full Version"/>
        <family val="3"/>
        <charset val="136"/>
      </rPr>
      <t>放訪妄</t>
    </r>
    <phoneticPr fontId="75" type="noConversion"/>
  </si>
  <si>
    <t>藥合3</t>
  </si>
  <si>
    <t>钁縛籰</t>
    <phoneticPr fontId="75" type="noConversion"/>
  </si>
  <si>
    <t>43-1</t>
  </si>
  <si>
    <t>2.11唐</t>
  </si>
  <si>
    <t>唐</t>
  </si>
  <si>
    <t>郎當剛岡</t>
    <phoneticPr fontId="75" type="noConversion"/>
  </si>
  <si>
    <t>43-2</t>
  </si>
  <si>
    <t>3.37蕩</t>
  </si>
  <si>
    <t>蕩</t>
  </si>
  <si>
    <t>蕩開1</t>
  </si>
  <si>
    <t>朗黨</t>
    <phoneticPr fontId="75" type="noConversion"/>
  </si>
  <si>
    <t>43-3</t>
  </si>
  <si>
    <t>4.42宕</t>
  </si>
  <si>
    <t>宕開1</t>
  </si>
  <si>
    <t>浪宕</t>
    <phoneticPr fontId="75" type="noConversion"/>
  </si>
  <si>
    <t>43-4</t>
  </si>
  <si>
    <t>5.19鐸</t>
  </si>
  <si>
    <t>鐸</t>
  </si>
  <si>
    <t>鐸開1</t>
  </si>
  <si>
    <t>落各</t>
    <phoneticPr fontId="75" type="noConversion"/>
  </si>
  <si>
    <t>光黃旁</t>
    <phoneticPr fontId="75" type="noConversion"/>
  </si>
  <si>
    <t>廣晃</t>
    <phoneticPr fontId="75" type="noConversion"/>
  </si>
  <si>
    <t>曠謗</t>
    <phoneticPr fontId="75" type="noConversion"/>
  </si>
  <si>
    <t>穫郭博</t>
    <phoneticPr fontId="75" type="noConversion"/>
  </si>
  <si>
    <t>44-1</t>
  </si>
  <si>
    <t>2.12庚</t>
  </si>
  <si>
    <t>梗</t>
  </si>
  <si>
    <t>庚</t>
  </si>
  <si>
    <t>行庚盲</t>
    <phoneticPr fontId="75" type="noConversion"/>
  </si>
  <si>
    <t>irng</t>
    <phoneticPr fontId="75" type="noConversion"/>
  </si>
  <si>
    <t>44-2</t>
  </si>
  <si>
    <t>3.38梗</t>
  </si>
  <si>
    <t>梗開2</t>
  </si>
  <si>
    <r>
      <t>杏梗冷打猛</t>
    </r>
    <r>
      <rPr>
        <sz val="20"/>
        <color rgb="FFFF0000"/>
        <rFont val="KangXi Font Full Version"/>
        <family val="3"/>
        <charset val="136"/>
      </rPr>
      <t>丙</t>
    </r>
    <phoneticPr fontId="75" type="noConversion"/>
  </si>
  <si>
    <t>44-3</t>
  </si>
  <si>
    <t>4.43映</t>
  </si>
  <si>
    <t>映</t>
  </si>
  <si>
    <t>映開2</t>
  </si>
  <si>
    <t>更孟</t>
    <phoneticPr fontId="75" type="noConversion"/>
  </si>
  <si>
    <t>44-4</t>
  </si>
  <si>
    <t>5.20陌</t>
  </si>
  <si>
    <t>陌</t>
  </si>
  <si>
    <t>陌開2</t>
  </si>
  <si>
    <t>格陌伯白</t>
    <phoneticPr fontId="75" type="noConversion"/>
  </si>
  <si>
    <t>irk</t>
    <phoneticPr fontId="75" type="noConversion"/>
  </si>
  <si>
    <t>觥橫</t>
    <phoneticPr fontId="75" type="noConversion"/>
  </si>
  <si>
    <t>梗合2</t>
  </si>
  <si>
    <t>礦</t>
    <phoneticPr fontId="75" type="noConversion"/>
  </si>
  <si>
    <t>映合2</t>
  </si>
  <si>
    <t>蝗</t>
    <phoneticPr fontId="75" type="noConversion"/>
  </si>
  <si>
    <t>陌合2</t>
  </si>
  <si>
    <t>虢</t>
    <phoneticPr fontId="75" type="noConversion"/>
  </si>
  <si>
    <t>驚卿京</t>
    <phoneticPr fontId="75" type="noConversion"/>
  </si>
  <si>
    <t>ieng</t>
    <phoneticPr fontId="75" type="noConversion"/>
  </si>
  <si>
    <t>梗開3</t>
  </si>
  <si>
    <t>景影</t>
    <phoneticPr fontId="75" type="noConversion"/>
  </si>
  <si>
    <t>映開3</t>
  </si>
  <si>
    <t>慶敬</t>
    <phoneticPr fontId="75" type="noConversion"/>
  </si>
  <si>
    <t>陌開3</t>
  </si>
  <si>
    <r>
      <t>戟刻郤逆</t>
    </r>
    <r>
      <rPr>
        <sz val="20"/>
        <color rgb="FFFF0000"/>
        <rFont val="KangXi Font Full Version"/>
        <family val="3"/>
        <charset val="136"/>
      </rPr>
      <t>劇擭迹</t>
    </r>
    <phoneticPr fontId="75" type="noConversion"/>
  </si>
  <si>
    <t>ierk</t>
    <phoneticPr fontId="75" type="noConversion"/>
  </si>
  <si>
    <t>榮兵明</t>
    <phoneticPr fontId="75" type="noConversion"/>
  </si>
  <si>
    <t>梗合3</t>
  </si>
  <si>
    <r>
      <t>永憬</t>
    </r>
    <r>
      <rPr>
        <sz val="20"/>
        <color rgb="FFFF0000"/>
        <rFont val="KangXi Font Full Version"/>
        <family val="3"/>
        <charset val="136"/>
      </rPr>
      <t>䁝</t>
    </r>
    <phoneticPr fontId="75" type="noConversion"/>
  </si>
  <si>
    <t>映合3</t>
  </si>
  <si>
    <t>命病</t>
    <phoneticPr fontId="75" type="noConversion"/>
  </si>
  <si>
    <t>陌合3</t>
  </si>
  <si>
    <t>45-1</t>
  </si>
  <si>
    <t>2.13耕</t>
  </si>
  <si>
    <t>耕</t>
  </si>
  <si>
    <t>莖耕</t>
    <phoneticPr fontId="75" type="noConversion"/>
  </si>
  <si>
    <t>45-2</t>
  </si>
  <si>
    <t>3.39耿</t>
  </si>
  <si>
    <t>耿</t>
  </si>
  <si>
    <t>耿開2</t>
  </si>
  <si>
    <t>幸耿</t>
    <phoneticPr fontId="75" type="noConversion"/>
  </si>
  <si>
    <t>45-3</t>
  </si>
  <si>
    <t>4.44諍</t>
  </si>
  <si>
    <t>諍</t>
  </si>
  <si>
    <t>諍開2</t>
  </si>
  <si>
    <r>
      <rPr>
        <sz val="20"/>
        <color rgb="FFFF0000"/>
        <rFont val="KangXi Font Full Version"/>
        <family val="3"/>
        <charset val="136"/>
      </rPr>
      <t>諍爭</t>
    </r>
    <r>
      <rPr>
        <sz val="20"/>
        <color theme="1"/>
        <rFont val="KangXi Font Full Version"/>
        <family val="3"/>
        <charset val="136"/>
      </rPr>
      <t>迸</t>
    </r>
    <phoneticPr fontId="75" type="noConversion"/>
  </si>
  <si>
    <t>45-4</t>
  </si>
  <si>
    <t>5.21麥</t>
  </si>
  <si>
    <t>麥</t>
  </si>
  <si>
    <t>麥開2</t>
  </si>
  <si>
    <t>核革責摘厄戹</t>
    <phoneticPr fontId="75" type="noConversion"/>
  </si>
  <si>
    <t>宏轟萌</t>
    <phoneticPr fontId="75" type="noConversion"/>
  </si>
  <si>
    <t>耿合2</t>
  </si>
  <si>
    <t>諍合2</t>
  </si>
  <si>
    <t>麥合2</t>
  </si>
  <si>
    <t>獲摑麥</t>
    <phoneticPr fontId="75" type="noConversion"/>
  </si>
  <si>
    <t>46-1</t>
  </si>
  <si>
    <t>2.14清</t>
  </si>
  <si>
    <t>情盈貞成征井</t>
    <phoneticPr fontId="75" type="noConversion"/>
  </si>
  <si>
    <t>46-2</t>
  </si>
  <si>
    <t>3.40靜</t>
  </si>
  <si>
    <t>靜</t>
  </si>
  <si>
    <t>靜開3</t>
  </si>
  <si>
    <t>靜郢井整</t>
    <phoneticPr fontId="75" type="noConversion"/>
  </si>
  <si>
    <t>46-3</t>
  </si>
  <si>
    <t>4.45勁</t>
  </si>
  <si>
    <t>勁</t>
  </si>
  <si>
    <t>勁開3</t>
  </si>
  <si>
    <r>
      <t>政姓鄭正盛</t>
    </r>
    <r>
      <rPr>
        <sz val="20"/>
        <color rgb="FFFF0000"/>
        <rFont val="KangXi Font Full Version"/>
        <family val="3"/>
        <charset val="136"/>
      </rPr>
      <t>令</t>
    </r>
    <phoneticPr fontId="75" type="noConversion"/>
  </si>
  <si>
    <t>46-4</t>
  </si>
  <si>
    <t>5.22昔</t>
  </si>
  <si>
    <t>昔</t>
  </si>
  <si>
    <t>昔開3</t>
  </si>
  <si>
    <t>積炙易石辟隻亦益昔</t>
    <phoneticPr fontId="75" type="noConversion"/>
  </si>
  <si>
    <t>營傾</t>
    <phoneticPr fontId="75" type="noConversion"/>
  </si>
  <si>
    <t>靜合3</t>
  </si>
  <si>
    <t>潁頃</t>
    <phoneticPr fontId="75" type="noConversion"/>
  </si>
  <si>
    <t>勁合3</t>
  </si>
  <si>
    <t>昔合3</t>
  </si>
  <si>
    <t>役</t>
    <phoneticPr fontId="75" type="noConversion"/>
  </si>
  <si>
    <t>47-1</t>
  </si>
  <si>
    <t>2.15青</t>
  </si>
  <si>
    <t>青</t>
  </si>
  <si>
    <t>經靈刑丁</t>
    <phoneticPr fontId="75" type="noConversion"/>
  </si>
  <si>
    <t>47-2</t>
  </si>
  <si>
    <t>3.41迥</t>
  </si>
  <si>
    <t>迥</t>
  </si>
  <si>
    <t>迥開4</t>
  </si>
  <si>
    <t>挺鼎涬頂醒剄</t>
    <phoneticPr fontId="75" type="noConversion"/>
  </si>
  <si>
    <t>47-3</t>
  </si>
  <si>
    <t>4.46徑</t>
  </si>
  <si>
    <t>徑</t>
  </si>
  <si>
    <t>徑開4</t>
  </si>
  <si>
    <t>定佞徑</t>
    <phoneticPr fontId="75" type="noConversion"/>
  </si>
  <si>
    <t>47-4</t>
  </si>
  <si>
    <t>5.23錫</t>
  </si>
  <si>
    <t>錫</t>
  </si>
  <si>
    <t>錫開4</t>
  </si>
  <si>
    <r>
      <t>歷擊淚狄</t>
    </r>
    <r>
      <rPr>
        <sz val="20"/>
        <color rgb="FFFF0000"/>
        <rFont val="KangXi Font Full Version"/>
        <family val="3"/>
        <charset val="136"/>
      </rPr>
      <t>激</t>
    </r>
    <phoneticPr fontId="75" type="noConversion"/>
  </si>
  <si>
    <t>螢扃</t>
    <phoneticPr fontId="75" type="noConversion"/>
  </si>
  <si>
    <t>迥合3</t>
  </si>
  <si>
    <t>迥熲</t>
    <phoneticPr fontId="75" type="noConversion"/>
  </si>
  <si>
    <t>徑合3</t>
  </si>
  <si>
    <t>錫合3</t>
  </si>
  <si>
    <t>闃鶪狊</t>
    <phoneticPr fontId="75" type="noConversion"/>
  </si>
  <si>
    <t>48-1</t>
  </si>
  <si>
    <t>2.16蒸</t>
  </si>
  <si>
    <t>蒸</t>
  </si>
  <si>
    <r>
      <t>仍陵蒸矜兢膺乘冰</t>
    </r>
    <r>
      <rPr>
        <sz val="20"/>
        <color rgb="FFFF0000"/>
        <rFont val="Yu Gothic"/>
        <family val="2"/>
        <charset val="128"/>
      </rPr>
      <t>乗</t>
    </r>
    <r>
      <rPr>
        <sz val="20"/>
        <color rgb="FFFF0000"/>
        <rFont val="KangXi Font Full Version"/>
        <family val="3"/>
        <charset val="136"/>
      </rPr>
      <t>升</t>
    </r>
    <phoneticPr fontId="75" type="noConversion"/>
  </si>
  <si>
    <t>48-2</t>
  </si>
  <si>
    <t>3.42拯</t>
  </si>
  <si>
    <t>拯</t>
  </si>
  <si>
    <t>拯開3</t>
  </si>
  <si>
    <t>拯庱</t>
    <phoneticPr fontId="75" type="noConversion"/>
  </si>
  <si>
    <t>48-3</t>
  </si>
  <si>
    <t>4.47證</t>
  </si>
  <si>
    <t>證</t>
  </si>
  <si>
    <t>證開3</t>
  </si>
  <si>
    <r>
      <t>應證孕</t>
    </r>
    <r>
      <rPr>
        <sz val="20"/>
        <color rgb="FFFF0000"/>
        <rFont val="KangXi Font Full Version"/>
        <family val="3"/>
        <charset val="136"/>
      </rPr>
      <t>甑𩜁</t>
    </r>
    <phoneticPr fontId="75" type="noConversion"/>
  </si>
  <si>
    <t>48-4</t>
  </si>
  <si>
    <t>5.24職</t>
  </si>
  <si>
    <t>職</t>
  </si>
  <si>
    <t>職開3</t>
  </si>
  <si>
    <t>翼力側職直即極逼</t>
    <phoneticPr fontId="75" type="noConversion"/>
  </si>
  <si>
    <t>49-1</t>
  </si>
  <si>
    <t>2.17登</t>
  </si>
  <si>
    <t>登</t>
  </si>
  <si>
    <r>
      <t>滕增恆</t>
    </r>
    <r>
      <rPr>
        <sz val="20"/>
        <color rgb="FFFF0000"/>
        <rFont val="KangXi Font Full Version"/>
        <family val="3"/>
        <charset val="136"/>
      </rPr>
      <t>恒</t>
    </r>
    <r>
      <rPr>
        <sz val="20"/>
        <color theme="1"/>
        <rFont val="KangXi Font Full Version"/>
        <family val="3"/>
        <charset val="136"/>
      </rPr>
      <t>登棱崩朋</t>
    </r>
    <phoneticPr fontId="75" type="noConversion"/>
  </si>
  <si>
    <t>49-2</t>
  </si>
  <si>
    <t>3.43等</t>
  </si>
  <si>
    <t>等開1</t>
  </si>
  <si>
    <t>肯等</t>
    <phoneticPr fontId="75" type="noConversion"/>
  </si>
  <si>
    <t>49-3</t>
  </si>
  <si>
    <t>4.48嶝</t>
  </si>
  <si>
    <t>嶝</t>
  </si>
  <si>
    <t>嶝開1</t>
  </si>
  <si>
    <r>
      <t>鄧贈</t>
    </r>
    <r>
      <rPr>
        <sz val="20"/>
        <color rgb="FFFF0000"/>
        <rFont val="KangXi Font Full Version"/>
        <family val="3"/>
        <charset val="136"/>
      </rPr>
      <t>亘</t>
    </r>
    <r>
      <rPr>
        <sz val="20"/>
        <color theme="1"/>
        <rFont val="KangXi Font Full Version"/>
        <family val="3"/>
        <charset val="136"/>
      </rPr>
      <t>亙</t>
    </r>
    <r>
      <rPr>
        <sz val="20"/>
        <color rgb="FFFF0000"/>
        <rFont val="KangXi Font Full Version"/>
        <family val="3"/>
        <charset val="136"/>
      </rPr>
      <t>隥</t>
    </r>
    <phoneticPr fontId="75" type="noConversion"/>
  </si>
  <si>
    <t>49-4</t>
  </si>
  <si>
    <t>5.25德</t>
  </si>
  <si>
    <t>德</t>
  </si>
  <si>
    <t>德開1</t>
  </si>
  <si>
    <t>則德得黑勒墨北</t>
    <phoneticPr fontId="75" type="noConversion"/>
  </si>
  <si>
    <t>弘肱</t>
    <phoneticPr fontId="75" type="noConversion"/>
  </si>
  <si>
    <t>等合1</t>
  </si>
  <si>
    <t>或國</t>
    <phoneticPr fontId="75" type="noConversion"/>
  </si>
  <si>
    <t>嶝合1</t>
  </si>
  <si>
    <t>德合1</t>
  </si>
  <si>
    <t>50-1</t>
  </si>
  <si>
    <t>2.18尤</t>
  </si>
  <si>
    <t>流</t>
  </si>
  <si>
    <t>尤</t>
  </si>
  <si>
    <r>
      <t>求周秋流由尤鳩州謀浮</t>
    </r>
    <r>
      <rPr>
        <sz val="20"/>
        <color rgb="FFFF0000"/>
        <rFont val="KangXi Font Full Version"/>
        <family val="3"/>
        <charset val="136"/>
      </rPr>
      <t>羞</t>
    </r>
    <phoneticPr fontId="75" type="noConversion"/>
  </si>
  <si>
    <t>iu</t>
    <phoneticPr fontId="75" type="noConversion"/>
  </si>
  <si>
    <t>50-2</t>
  </si>
  <si>
    <t>3.44有</t>
  </si>
  <si>
    <t>有</t>
  </si>
  <si>
    <t>有開3</t>
  </si>
  <si>
    <t>九久酉柳有婦否</t>
    <phoneticPr fontId="75" type="noConversion"/>
  </si>
  <si>
    <t>50-3</t>
  </si>
  <si>
    <t>4.49宥</t>
  </si>
  <si>
    <t>宥</t>
  </si>
  <si>
    <t>宥開3</t>
  </si>
  <si>
    <r>
      <t>就僦咒</t>
    </r>
    <r>
      <rPr>
        <sz val="20"/>
        <color rgb="FFFF0000"/>
        <rFont val="KangXi Font Full Version"/>
        <family val="3"/>
        <charset val="136"/>
      </rPr>
      <t>呪</t>
    </r>
    <r>
      <rPr>
        <sz val="20"/>
        <color theme="1"/>
        <rFont val="KangXi Font Full Version"/>
        <family val="3"/>
        <charset val="136"/>
      </rPr>
      <t>又祐救溜富</t>
    </r>
    <r>
      <rPr>
        <sz val="20"/>
        <color rgb="FFFF0000"/>
        <rFont val="KangXi Font Full Version"/>
        <family val="3"/>
        <charset val="136"/>
      </rPr>
      <t>副</t>
    </r>
    <phoneticPr fontId="75" type="noConversion"/>
  </si>
  <si>
    <t>50-4</t>
  </si>
  <si>
    <t>51-1</t>
  </si>
  <si>
    <t>2.19侯</t>
  </si>
  <si>
    <t>侯</t>
  </si>
  <si>
    <t>鉤侯婁</t>
    <phoneticPr fontId="75" type="noConversion"/>
  </si>
  <si>
    <t>io</t>
    <phoneticPr fontId="75" type="noConversion"/>
  </si>
  <si>
    <t>51-2</t>
  </si>
  <si>
    <t>3.45厚</t>
  </si>
  <si>
    <t>厚</t>
  </si>
  <si>
    <t>厚開3</t>
  </si>
  <si>
    <t>口后斗垢苟厚</t>
    <phoneticPr fontId="75" type="noConversion"/>
  </si>
  <si>
    <t>51-3</t>
  </si>
  <si>
    <t>4.50候</t>
  </si>
  <si>
    <t>候</t>
  </si>
  <si>
    <t>候開3</t>
  </si>
  <si>
    <r>
      <t>溝</t>
    </r>
    <r>
      <rPr>
        <sz val="20"/>
        <color rgb="FFFF0000"/>
        <rFont val="KangXi Font Full Version"/>
        <family val="3"/>
        <charset val="136"/>
      </rPr>
      <t>遘</t>
    </r>
    <r>
      <rPr>
        <sz val="20"/>
        <color theme="1"/>
        <rFont val="KangXi Font Full Version"/>
        <family val="3"/>
        <charset val="136"/>
      </rPr>
      <t>豆候奏漏</t>
    </r>
    <phoneticPr fontId="75" type="noConversion"/>
  </si>
  <si>
    <t>51-4</t>
  </si>
  <si>
    <t>52-1</t>
  </si>
  <si>
    <t>2.20幽</t>
  </si>
  <si>
    <t>幽</t>
  </si>
  <si>
    <t>虯烋幽彪</t>
    <phoneticPr fontId="75" type="noConversion"/>
  </si>
  <si>
    <t>52-2</t>
  </si>
  <si>
    <t>3.46黝</t>
  </si>
  <si>
    <t>黝</t>
  </si>
  <si>
    <t>黝開3</t>
  </si>
  <si>
    <t>糾黝</t>
    <phoneticPr fontId="75" type="noConversion"/>
  </si>
  <si>
    <t>52-3</t>
  </si>
  <si>
    <t>4.51幼</t>
  </si>
  <si>
    <t>幼</t>
  </si>
  <si>
    <t>幼開3</t>
  </si>
  <si>
    <t>幼謬</t>
    <phoneticPr fontId="75" type="noConversion"/>
  </si>
  <si>
    <t>52-4</t>
  </si>
  <si>
    <t>53-1</t>
  </si>
  <si>
    <t>2.21侵</t>
  </si>
  <si>
    <t>深</t>
  </si>
  <si>
    <t>侵</t>
  </si>
  <si>
    <t>林深針淫金心今吟簪尋</t>
    <phoneticPr fontId="75" type="noConversion"/>
  </si>
  <si>
    <t>im</t>
    <phoneticPr fontId="75" type="noConversion"/>
  </si>
  <si>
    <t>53-2</t>
  </si>
  <si>
    <t>3.47寑</t>
  </si>
  <si>
    <t>寑</t>
  </si>
  <si>
    <t>寑開3</t>
  </si>
  <si>
    <r>
      <t>稔甚荏錦朕飲枕凜</t>
    </r>
    <r>
      <rPr>
        <sz val="20"/>
        <color rgb="FFFF0000"/>
        <rFont val="Microsoft JhengHei UI"/>
        <family val="1"/>
        <charset val="136"/>
      </rPr>
      <t>㾕</t>
    </r>
    <phoneticPr fontId="75" type="noConversion"/>
  </si>
  <si>
    <t>53-3</t>
  </si>
  <si>
    <t>4.52沁</t>
  </si>
  <si>
    <t>沁</t>
  </si>
  <si>
    <t>沁開3</t>
  </si>
  <si>
    <t>鴆禁任蔭譖</t>
    <phoneticPr fontId="75" type="noConversion"/>
  </si>
  <si>
    <t>53-4</t>
  </si>
  <si>
    <t>5.26緝</t>
  </si>
  <si>
    <t>緝</t>
  </si>
  <si>
    <t>緝開3</t>
  </si>
  <si>
    <t>入立急汲執戢及汁</t>
    <phoneticPr fontId="75" type="noConversion"/>
  </si>
  <si>
    <t>ip</t>
    <phoneticPr fontId="75" type="noConversion"/>
  </si>
  <si>
    <t>54-1</t>
  </si>
  <si>
    <t>2.22覃</t>
  </si>
  <si>
    <t>咸</t>
  </si>
  <si>
    <t>覃</t>
  </si>
  <si>
    <t>含南男</t>
    <phoneticPr fontId="75" type="noConversion"/>
  </si>
  <si>
    <t>am</t>
    <phoneticPr fontId="75" type="noConversion"/>
  </si>
  <si>
    <t>54-2</t>
  </si>
  <si>
    <t>3.48感</t>
  </si>
  <si>
    <t>感</t>
  </si>
  <si>
    <t>感開1</t>
  </si>
  <si>
    <t>感禫唵</t>
    <phoneticPr fontId="75" type="noConversion"/>
  </si>
  <si>
    <t>54-3</t>
  </si>
  <si>
    <t>4.53勘</t>
  </si>
  <si>
    <t>勘</t>
  </si>
  <si>
    <t>勘開1</t>
  </si>
  <si>
    <t>紺暗</t>
    <phoneticPr fontId="75" type="noConversion"/>
  </si>
  <si>
    <t>54-4</t>
  </si>
  <si>
    <t>5.27合</t>
  </si>
  <si>
    <t>合開1</t>
  </si>
  <si>
    <t>荅答合閤沓</t>
    <phoneticPr fontId="75" type="noConversion"/>
  </si>
  <si>
    <t>ap</t>
    <phoneticPr fontId="75" type="noConversion"/>
  </si>
  <si>
    <t>55-1</t>
  </si>
  <si>
    <t>2.23談</t>
  </si>
  <si>
    <t>談</t>
  </si>
  <si>
    <t>甘三酣談</t>
    <phoneticPr fontId="75" type="noConversion"/>
  </si>
  <si>
    <t>55-2</t>
  </si>
  <si>
    <t>3.49敢</t>
  </si>
  <si>
    <t>敢</t>
  </si>
  <si>
    <t>敢開1</t>
  </si>
  <si>
    <t>敢覽</t>
    <phoneticPr fontId="75" type="noConversion"/>
  </si>
  <si>
    <t>55-3</t>
  </si>
  <si>
    <t>4.54闞</t>
  </si>
  <si>
    <t>闞</t>
  </si>
  <si>
    <t>闞開1</t>
  </si>
  <si>
    <r>
      <t>濫瞰</t>
    </r>
    <r>
      <rPr>
        <sz val="20"/>
        <color rgb="FFFF0000"/>
        <rFont val="KangXi Font Full Version"/>
        <family val="3"/>
        <charset val="136"/>
      </rPr>
      <t>𣊟</t>
    </r>
    <r>
      <rPr>
        <sz val="20"/>
        <color theme="1"/>
        <rFont val="KangXi Font Full Version"/>
        <family val="3"/>
        <charset val="136"/>
      </rPr>
      <t>蹔暫</t>
    </r>
    <phoneticPr fontId="75" type="noConversion"/>
  </si>
  <si>
    <t>55-4</t>
  </si>
  <si>
    <t>5.28盍</t>
  </si>
  <si>
    <t>盍</t>
  </si>
  <si>
    <t>盍開1</t>
  </si>
  <si>
    <r>
      <t>盍</t>
    </r>
    <r>
      <rPr>
        <sz val="20"/>
        <color rgb="FFFF0000"/>
        <rFont val="KangXi Font Full Version"/>
        <family val="3"/>
        <charset val="136"/>
      </rPr>
      <t>榼</t>
    </r>
    <r>
      <rPr>
        <sz val="20"/>
        <color theme="1"/>
        <rFont val="KangXi Font Full Version"/>
        <family val="3"/>
        <charset val="136"/>
      </rPr>
      <t>臘</t>
    </r>
    <r>
      <rPr>
        <sz val="20"/>
        <color rgb="FFFF0000"/>
        <rFont val="KangXi Font Full Version"/>
        <family val="3"/>
        <charset val="136"/>
      </rPr>
      <t>雜</t>
    </r>
    <phoneticPr fontId="75" type="noConversion"/>
  </si>
  <si>
    <t>56-1</t>
  </si>
  <si>
    <t>2.24鹽</t>
  </si>
  <si>
    <t>鹽</t>
  </si>
  <si>
    <t>廉鹽炎淹占</t>
    <phoneticPr fontId="75" type="noConversion"/>
  </si>
  <si>
    <t>iam</t>
    <phoneticPr fontId="75" type="noConversion"/>
  </si>
  <si>
    <t>56-2</t>
  </si>
  <si>
    <t>3.50琰</t>
  </si>
  <si>
    <t>琰</t>
  </si>
  <si>
    <t>琰開4</t>
  </si>
  <si>
    <r>
      <t>冉染琰歛</t>
    </r>
    <r>
      <rPr>
        <sz val="20"/>
        <color rgb="FFFF0000"/>
        <rFont val="KangXi Font Full Version"/>
        <family val="3"/>
        <charset val="136"/>
      </rPr>
      <t>斂</t>
    </r>
    <r>
      <rPr>
        <sz val="20"/>
        <color theme="1"/>
        <rFont val="KangXi Font Full Version"/>
        <family val="3"/>
        <charset val="136"/>
      </rPr>
      <t>漸險儉檢</t>
    </r>
    <r>
      <rPr>
        <sz val="20"/>
        <color rgb="FFFF0000"/>
        <rFont val="KangXi Font Full Version"/>
        <family val="3"/>
        <charset val="136"/>
      </rPr>
      <t>奄</t>
    </r>
    <phoneticPr fontId="75" type="noConversion"/>
  </si>
  <si>
    <t>56-3</t>
  </si>
  <si>
    <t>4.55豔</t>
  </si>
  <si>
    <t>豔</t>
  </si>
  <si>
    <t>豔開4</t>
  </si>
  <si>
    <t>贍豔驗窆</t>
    <phoneticPr fontId="75" type="noConversion"/>
  </si>
  <si>
    <t>56-4</t>
  </si>
  <si>
    <t>5.29葉</t>
  </si>
  <si>
    <t>葉</t>
  </si>
  <si>
    <t>葉開4</t>
  </si>
  <si>
    <t>涉攝葉接輒</t>
    <phoneticPr fontId="75" type="noConversion"/>
  </si>
  <si>
    <t>iap</t>
    <phoneticPr fontId="75" type="noConversion"/>
  </si>
  <si>
    <t>57-1</t>
  </si>
  <si>
    <t>2.25添</t>
  </si>
  <si>
    <t>添</t>
  </si>
  <si>
    <t>兼甜</t>
    <phoneticPr fontId="75" type="noConversion"/>
  </si>
  <si>
    <t>57-2</t>
  </si>
  <si>
    <t>3.51忝</t>
  </si>
  <si>
    <t>忝</t>
  </si>
  <si>
    <t>忝開3</t>
  </si>
  <si>
    <t>點忝簟玷</t>
    <phoneticPr fontId="75" type="noConversion"/>
  </si>
  <si>
    <t>57-3</t>
  </si>
  <si>
    <t>4.56㮇</t>
  </si>
  <si>
    <t>㮇</t>
  </si>
  <si>
    <t>㮇開3</t>
  </si>
  <si>
    <t>念店</t>
    <phoneticPr fontId="75" type="noConversion"/>
  </si>
  <si>
    <t>57-4</t>
  </si>
  <si>
    <t>5.30怗</t>
  </si>
  <si>
    <t>怗</t>
  </si>
  <si>
    <t>怗開3</t>
  </si>
  <si>
    <t>協愜牒頰</t>
    <phoneticPr fontId="75" type="noConversion"/>
  </si>
  <si>
    <t>58-1</t>
  </si>
  <si>
    <t>2.26咸</t>
  </si>
  <si>
    <r>
      <t>䜛</t>
    </r>
    <r>
      <rPr>
        <sz val="20"/>
        <color rgb="FFFF0000"/>
        <rFont val="KangXi Font Full Version"/>
        <family val="3"/>
        <charset val="136"/>
      </rPr>
      <t>讒</t>
    </r>
    <r>
      <rPr>
        <sz val="20"/>
        <color theme="1"/>
        <rFont val="KangXi Font Full Version"/>
        <family val="3"/>
        <charset val="136"/>
      </rPr>
      <t>咸</t>
    </r>
    <phoneticPr fontId="75" type="noConversion"/>
  </si>
  <si>
    <t>58-2</t>
  </si>
  <si>
    <t>3.52豏</t>
  </si>
  <si>
    <t>豏</t>
  </si>
  <si>
    <t>豏開2</t>
  </si>
  <si>
    <t>減斬豏</t>
    <phoneticPr fontId="75" type="noConversion"/>
  </si>
  <si>
    <t>58-3</t>
  </si>
  <si>
    <t>4.58陷</t>
  </si>
  <si>
    <t>陷</t>
  </si>
  <si>
    <t>陷開2</t>
  </si>
  <si>
    <t>陷韽賺</t>
    <phoneticPr fontId="75" type="noConversion"/>
  </si>
  <si>
    <t>58-4</t>
  </si>
  <si>
    <t>5.31洽</t>
  </si>
  <si>
    <t>洽</t>
  </si>
  <si>
    <t>洽開2</t>
  </si>
  <si>
    <r>
      <t>夾洽</t>
    </r>
    <r>
      <rPr>
        <sz val="20"/>
        <color rgb="FFFF0000"/>
        <rFont val="KangXi Font Full Version"/>
        <family val="3"/>
        <charset val="136"/>
      </rPr>
      <t>㘝</t>
    </r>
    <phoneticPr fontId="75" type="noConversion"/>
  </si>
  <si>
    <t>59-1</t>
  </si>
  <si>
    <t>2.27銜</t>
  </si>
  <si>
    <t>銜</t>
  </si>
  <si>
    <t>監銜</t>
    <phoneticPr fontId="75" type="noConversion"/>
  </si>
  <si>
    <t>59-2</t>
  </si>
  <si>
    <t>3.53檻</t>
  </si>
  <si>
    <t>檻</t>
  </si>
  <si>
    <t>檻開2</t>
  </si>
  <si>
    <t>檻黤</t>
    <phoneticPr fontId="75" type="noConversion"/>
  </si>
  <si>
    <t>59-3</t>
  </si>
  <si>
    <t>4.59鑑</t>
  </si>
  <si>
    <t>鑑</t>
  </si>
  <si>
    <t>鑑開2</t>
  </si>
  <si>
    <t>懺鑑鑒</t>
    <phoneticPr fontId="75" type="noConversion"/>
  </si>
  <si>
    <t>59-4</t>
  </si>
  <si>
    <t>5.32狎</t>
  </si>
  <si>
    <t>狎</t>
  </si>
  <si>
    <t>狎開2</t>
  </si>
  <si>
    <t>甲狎</t>
    <phoneticPr fontId="75" type="noConversion"/>
  </si>
  <si>
    <t>60-1</t>
  </si>
  <si>
    <t>2.28嚴</t>
  </si>
  <si>
    <t>嚴</t>
  </si>
  <si>
    <r>
      <t>嚴</t>
    </r>
    <r>
      <rPr>
        <sz val="20"/>
        <color rgb="FFFF0000"/>
        <rFont val="KangXi Font Full Version"/>
        <family val="3"/>
        <charset val="136"/>
      </rPr>
      <t>𩏩</t>
    </r>
    <phoneticPr fontId="75" type="noConversion"/>
  </si>
  <si>
    <t>60-2</t>
  </si>
  <si>
    <t>3.54儼</t>
  </si>
  <si>
    <t>儼</t>
  </si>
  <si>
    <t>儼開3</t>
  </si>
  <si>
    <r>
      <t>掩</t>
    </r>
    <r>
      <rPr>
        <sz val="20"/>
        <color rgb="FFFF0000"/>
        <rFont val="KangXi Font Full Version"/>
        <family val="3"/>
        <charset val="136"/>
      </rPr>
      <t>广</t>
    </r>
    <phoneticPr fontId="75" type="noConversion"/>
  </si>
  <si>
    <t>60-3</t>
  </si>
  <si>
    <t>4.57釅</t>
  </si>
  <si>
    <t>釅</t>
  </si>
  <si>
    <t>釅開3</t>
  </si>
  <si>
    <r>
      <t>欠劍</t>
    </r>
    <r>
      <rPr>
        <sz val="20"/>
        <color rgb="FFFF0000"/>
        <rFont val="KangXi Font Full Version"/>
        <family val="3"/>
        <charset val="136"/>
      </rPr>
      <t>劒</t>
    </r>
    <r>
      <rPr>
        <sz val="20"/>
        <color theme="1"/>
        <rFont val="KangXi Font Full Version"/>
        <family val="3"/>
        <charset val="136"/>
      </rPr>
      <t>釅</t>
    </r>
    <phoneticPr fontId="75" type="noConversion"/>
  </si>
  <si>
    <t>60-4</t>
  </si>
  <si>
    <t>5.33業</t>
  </si>
  <si>
    <t>業</t>
  </si>
  <si>
    <t>業開3</t>
  </si>
  <si>
    <t>怯業劫</t>
    <phoneticPr fontId="75" type="noConversion"/>
  </si>
  <si>
    <t>61-1</t>
  </si>
  <si>
    <t>2.29凡</t>
  </si>
  <si>
    <t>凡</t>
  </si>
  <si>
    <t>凡</t>
    <phoneticPr fontId="75" type="noConversion"/>
  </si>
  <si>
    <t>61-2</t>
  </si>
  <si>
    <t>3.55梵</t>
  </si>
  <si>
    <t>梵</t>
  </si>
  <si>
    <t>梵合3</t>
  </si>
  <si>
    <r>
      <t>犯范鋄</t>
    </r>
    <r>
      <rPr>
        <sz val="20"/>
        <color rgb="FFFF0000"/>
        <rFont val="Microsoft YaHei"/>
        <family val="2"/>
        <charset val="134"/>
      </rPr>
      <t>錽</t>
    </r>
    <phoneticPr fontId="75" type="noConversion"/>
  </si>
  <si>
    <t>61-3</t>
  </si>
  <si>
    <t>4.55范</t>
  </si>
  <si>
    <t>范</t>
  </si>
  <si>
    <t>范合3</t>
  </si>
  <si>
    <t>梵泛</t>
    <phoneticPr fontId="75" type="noConversion"/>
  </si>
  <si>
    <t>61-4</t>
  </si>
  <si>
    <t>5.34乏</t>
  </si>
  <si>
    <t>乏</t>
  </si>
  <si>
    <t>乏合3</t>
  </si>
  <si>
    <r>
      <t>去乏</t>
    </r>
    <r>
      <rPr>
        <sz val="20"/>
        <color rgb="FFFF0000"/>
        <rFont val="KangXi Font Full Version"/>
        <family val="3"/>
        <charset val="136"/>
      </rPr>
      <t>法</t>
    </r>
    <phoneticPr fontId="75" type="noConversion"/>
  </si>
  <si>
    <t>i</t>
    <phoneticPr fontId="4" type="noConversion"/>
  </si>
  <si>
    <t>uai</t>
    <phoneticPr fontId="4" type="noConversion"/>
  </si>
  <si>
    <t>in</t>
    <phoneticPr fontId="4" type="noConversion"/>
  </si>
  <si>
    <t>it</t>
    <phoneticPr fontId="4" type="noConversion"/>
  </si>
  <si>
    <t>un</t>
    <phoneticPr fontId="4" type="noConversion"/>
  </si>
  <si>
    <t>ut</t>
    <phoneticPr fontId="4" type="noConversion"/>
  </si>
  <si>
    <t>ing</t>
    <phoneticPr fontId="4" type="noConversion"/>
  </si>
  <si>
    <t>ik</t>
    <phoneticPr fontId="4" type="noConversion"/>
  </si>
  <si>
    <t>iu</t>
    <phoneticPr fontId="4" type="noConversion"/>
  </si>
  <si>
    <t>十五音韻母</t>
    <phoneticPr fontId="18" type="noConversion"/>
  </si>
  <si>
    <t>林進三拚音碼</t>
    <phoneticPr fontId="75" type="noConversion"/>
  </si>
  <si>
    <t>舒促聲</t>
  </si>
  <si>
    <t>韻母拼音碼</t>
  </si>
  <si>
    <t>雅俗通韻母</t>
  </si>
  <si>
    <t>iŋ</t>
  </si>
  <si>
    <t>ɔu</t>
  </si>
  <si>
    <t>ə</t>
  </si>
  <si>
    <t>iə</t>
  </si>
  <si>
    <t>國際音標</t>
    <phoneticPr fontId="75" type="noConversion"/>
  </si>
  <si>
    <t>雅俗通韻母</t>
    <phoneticPr fontId="75" type="noConversion"/>
  </si>
  <si>
    <t>十五音序號</t>
    <phoneticPr fontId="75" type="noConversion"/>
  </si>
  <si>
    <t>廣韻韻母</t>
  </si>
  <si>
    <t>諄合3舒聲</t>
  </si>
  <si>
    <t>諄合3促聲</t>
  </si>
  <si>
    <t>文合3舒聲</t>
  </si>
  <si>
    <t>文合3促聲</t>
  </si>
  <si>
    <t>魂合3舒聲</t>
  </si>
  <si>
    <t>魂合3促聲</t>
  </si>
  <si>
    <t>痕開1舒聲</t>
  </si>
  <si>
    <t>痕開1促聲</t>
  </si>
  <si>
    <t>元開3舒聲</t>
  </si>
  <si>
    <t>元開3促聲</t>
  </si>
  <si>
    <t>先開4舒聲</t>
  </si>
  <si>
    <t>先開4促聲</t>
  </si>
  <si>
    <t>先合2舒聲</t>
  </si>
  <si>
    <t>先合2促聲</t>
  </si>
  <si>
    <t>仙開3舒聲</t>
  </si>
  <si>
    <t>仙開3促聲</t>
  </si>
  <si>
    <t>侵開3舒聲</t>
  </si>
  <si>
    <t>侵開3促聲</t>
  </si>
  <si>
    <t>支合3舒聲</t>
  </si>
  <si>
    <t>脂合3舒聲</t>
  </si>
  <si>
    <t>微合3舒聲</t>
  </si>
  <si>
    <t>寒開1舒聲</t>
  </si>
  <si>
    <t>寒開1促聲</t>
  </si>
  <si>
    <t>刪開2舒聲</t>
  </si>
  <si>
    <t>刪開2促聲</t>
  </si>
  <si>
    <t>山開2舒聲</t>
  </si>
  <si>
    <t>山開2促聲</t>
  </si>
  <si>
    <t>東開1舒聲</t>
  </si>
  <si>
    <t>東開1促聲</t>
  </si>
  <si>
    <t>冬開1舒聲</t>
  </si>
  <si>
    <t>冬開1促聲</t>
  </si>
  <si>
    <t>陽合3舒聲</t>
  </si>
  <si>
    <t>陽合3促聲</t>
  </si>
  <si>
    <t>唐開1舒聲</t>
  </si>
  <si>
    <t>唐開1促聲</t>
  </si>
  <si>
    <t>庚合2舒聲</t>
  </si>
  <si>
    <t>庚合2促聲</t>
  </si>
  <si>
    <t>耕合2舒聲</t>
  </si>
  <si>
    <t>耕合2促聲</t>
  </si>
  <si>
    <t>登合1舒聲</t>
  </si>
  <si>
    <t>登合1促聲</t>
  </si>
  <si>
    <t>佳合2舒聲</t>
  </si>
  <si>
    <t>皆合2舒聲</t>
  </si>
  <si>
    <t>夬合2舒聲</t>
  </si>
  <si>
    <t>庚開2舒聲</t>
  </si>
  <si>
    <t>庚開2促聲</t>
  </si>
  <si>
    <t>庚開3舒聲</t>
  </si>
  <si>
    <t>庚開3促聲</t>
  </si>
  <si>
    <t>庚合3舒聲</t>
  </si>
  <si>
    <t>庚合3促聲</t>
  </si>
  <si>
    <t>耕開2舒聲</t>
  </si>
  <si>
    <t>耕開2促聲</t>
  </si>
  <si>
    <t>清開3舒聲</t>
  </si>
  <si>
    <t>清開3促聲</t>
  </si>
  <si>
    <t>清合3舒聲</t>
  </si>
  <si>
    <t>清合3促聲</t>
  </si>
  <si>
    <t>青開4舒聲</t>
  </si>
  <si>
    <t>青開4促聲</t>
  </si>
  <si>
    <t>青合3舒聲</t>
  </si>
  <si>
    <t>青合3促聲</t>
  </si>
  <si>
    <t>蒸開3舒聲</t>
  </si>
  <si>
    <t>蒸開3促聲</t>
  </si>
  <si>
    <t>登開1舒聲</t>
  </si>
  <si>
    <t>登開1促聲</t>
  </si>
  <si>
    <t>元合3舒聲</t>
  </si>
  <si>
    <t>元合3促聲</t>
  </si>
  <si>
    <t>桓合1舒聲</t>
  </si>
  <si>
    <t>桓合1促聲</t>
  </si>
  <si>
    <t>刪合2舒聲</t>
  </si>
  <si>
    <t>刪合2促聲</t>
  </si>
  <si>
    <t>山合2舒聲</t>
  </si>
  <si>
    <t>山合2促聲</t>
  </si>
  <si>
    <t>仙合3舒聲</t>
  </si>
  <si>
    <t>仙合3促聲</t>
  </si>
  <si>
    <t>凡合3舒聲</t>
  </si>
  <si>
    <t>凡合3促聲</t>
  </si>
  <si>
    <t>模開1舒聲</t>
  </si>
  <si>
    <t>蕭開4舒聲</t>
  </si>
  <si>
    <t>宵開3舒聲</t>
  </si>
  <si>
    <t>東開3舒聲</t>
  </si>
  <si>
    <t>東開3促聲</t>
  </si>
  <si>
    <t>鍾開3舒聲</t>
  </si>
  <si>
    <t>鍾開3促聲</t>
  </si>
  <si>
    <t>陽開3舒聲</t>
  </si>
  <si>
    <t>陽開3促聲</t>
  </si>
  <si>
    <t>豪開1舒聲</t>
  </si>
  <si>
    <t>歌開1舒聲</t>
  </si>
  <si>
    <t>戈合1舒聲</t>
  </si>
  <si>
    <t>泰開1舒聲</t>
  </si>
  <si>
    <t>佳開2舒聲</t>
  </si>
  <si>
    <t>皆開2舒聲</t>
  </si>
  <si>
    <t>夬開2舒聲</t>
  </si>
  <si>
    <t>咍開1舒聲</t>
  </si>
  <si>
    <t>眞開3舒聲</t>
  </si>
  <si>
    <t>眞開3促聲</t>
  </si>
  <si>
    <t>臻開2舒聲</t>
  </si>
  <si>
    <t>臻開2促聲</t>
  </si>
  <si>
    <t>欣開3舒聲</t>
  </si>
  <si>
    <t>欣開3促聲</t>
  </si>
  <si>
    <t>覃開1舒聲</t>
  </si>
  <si>
    <t>覃開1促聲</t>
  </si>
  <si>
    <t>談開1舒聲</t>
  </si>
  <si>
    <t>談開1促聲</t>
  </si>
  <si>
    <t>咸開2舒聲</t>
  </si>
  <si>
    <t>咸開2促聲</t>
  </si>
  <si>
    <t>銜開2舒聲</t>
  </si>
  <si>
    <t>銜開2促聲</t>
  </si>
  <si>
    <t>泰合1舒聲</t>
  </si>
  <si>
    <t>麻合2舒聲</t>
  </si>
  <si>
    <t>江開2舒聲</t>
  </si>
  <si>
    <t>江開2促聲</t>
  </si>
  <si>
    <t>鹽開4舒聲</t>
  </si>
  <si>
    <t>鹽開4促聲</t>
  </si>
  <si>
    <t>添開3舒聲</t>
  </si>
  <si>
    <t>添開3促聲</t>
  </si>
  <si>
    <t>嚴開3舒聲</t>
  </si>
  <si>
    <t>嚴開3促聲</t>
  </si>
  <si>
    <t>肴開2舒聲</t>
  </si>
  <si>
    <t>戈開3舒聲</t>
  </si>
  <si>
    <t>戈合3舒聲</t>
  </si>
  <si>
    <t>麻開3舒聲</t>
  </si>
  <si>
    <t>齊合4舒聲</t>
  </si>
  <si>
    <t>祭合3舒聲</t>
  </si>
  <si>
    <t>灰合1舒聲</t>
  </si>
  <si>
    <t>廢合1舒聲</t>
  </si>
  <si>
    <t>虞開3舒聲</t>
  </si>
  <si>
    <t>麻開2舒聲</t>
  </si>
  <si>
    <t>支開3舒聲</t>
  </si>
  <si>
    <t>脂開3舒聲</t>
  </si>
  <si>
    <t>之開3舒聲</t>
  </si>
  <si>
    <t>微開3舒聲</t>
  </si>
  <si>
    <t>魚開3舒聲</t>
  </si>
  <si>
    <t>尤開3舒聲</t>
  </si>
  <si>
    <t>幽開3舒聲</t>
  </si>
  <si>
    <t>侯開3舒聲</t>
  </si>
  <si>
    <t>齊開4舒聲</t>
  </si>
  <si>
    <t>祭開3舒聲</t>
  </si>
  <si>
    <t>叉</t>
    <phoneticPr fontId="93" type="noConversion"/>
  </si>
  <si>
    <t>昌</t>
    <phoneticPr fontId="93" type="noConversion"/>
  </si>
  <si>
    <t>尺</t>
    <phoneticPr fontId="93" type="noConversion"/>
  </si>
  <si>
    <t>識別號</t>
    <phoneticPr fontId="93" type="noConversion"/>
  </si>
  <si>
    <t>發音部位</t>
    <phoneticPr fontId="93" type="noConversion"/>
  </si>
  <si>
    <t>聲母</t>
    <phoneticPr fontId="93" type="noConversion"/>
  </si>
  <si>
    <t>清濁</t>
    <phoneticPr fontId="93" type="noConversion"/>
  </si>
  <si>
    <t>發送收</t>
  </si>
  <si>
    <t>聲母拼音碼</t>
    <phoneticPr fontId="93" type="noConversion"/>
  </si>
  <si>
    <t>切語上字</t>
    <phoneticPr fontId="93" type="noConversion"/>
  </si>
  <si>
    <t>備註</t>
    <phoneticPr fontId="93" type="noConversion"/>
  </si>
  <si>
    <t>牙音</t>
  </si>
  <si>
    <t>全清</t>
  </si>
  <si>
    <t>發聲</t>
  </si>
  <si>
    <r>
      <t>居</t>
    </r>
    <r>
      <rPr>
        <b/>
        <sz val="16"/>
        <color rgb="FFFF0000"/>
        <rFont val="Yu Gothic"/>
        <family val="2"/>
        <charset val="128"/>
      </rPr>
      <t>曁</t>
    </r>
    <r>
      <rPr>
        <sz val="16"/>
        <rFont val="Noto Serif TC"/>
        <family val="1"/>
        <charset val="136"/>
      </rPr>
      <t>九俱舉規吉紀几古公過各格兼姑佳詭乖</t>
    </r>
    <phoneticPr fontId="93" type="noConversion"/>
  </si>
  <si>
    <t>次清</t>
  </si>
  <si>
    <t>送氣</t>
  </si>
  <si>
    <t>康枯牽空謙口楷客恪苦去丘墟袪詰窺羌欽傾起綺豈區驅曲可乞棄卿弃</t>
  </si>
  <si>
    <t>全濁</t>
  </si>
  <si>
    <t>渠強求巨具臼衢其奇暨跪近狂</t>
  </si>
  <si>
    <t>次濁</t>
  </si>
  <si>
    <t>收聲</t>
  </si>
  <si>
    <t>疑魚牛語宜擬危五玉俄吾研遇虞愚</t>
  </si>
  <si>
    <t>舌頭音</t>
  </si>
  <si>
    <t>多德得丁都當冬</t>
  </si>
  <si>
    <t>f</t>
    <phoneticPr fontId="93" type="noConversion"/>
  </si>
  <si>
    <t>他託土吐通天台湯</t>
    <phoneticPr fontId="93" type="noConversion"/>
  </si>
  <si>
    <t>徒同特度杜唐堂田陀地</t>
  </si>
  <si>
    <r>
      <t>奴乃諾內</t>
    </r>
    <r>
      <rPr>
        <b/>
        <sz val="16"/>
        <color rgb="FFFF0000"/>
        <rFont val="Yu Gothic"/>
        <family val="2"/>
        <charset val="128"/>
      </rPr>
      <t>内</t>
    </r>
    <r>
      <rPr>
        <sz val="16"/>
        <rFont val="Noto Serif TC"/>
        <family val="1"/>
        <charset val="136"/>
      </rPr>
      <t>嬭妳那</t>
    </r>
    <phoneticPr fontId="93" type="noConversion"/>
  </si>
  <si>
    <t>舌上音</t>
  </si>
  <si>
    <r>
      <t>知張豬</t>
    </r>
    <r>
      <rPr>
        <b/>
        <sz val="16"/>
        <color rgb="FFFF0000"/>
        <rFont val="Yu Gothic"/>
        <family val="2"/>
        <charset val="128"/>
      </rPr>
      <t>猪</t>
    </r>
    <r>
      <rPr>
        <sz val="16"/>
        <rFont val="Noto Serif TC"/>
        <family val="1"/>
        <charset val="136"/>
      </rPr>
      <t>徵中追陟卓竹珍</t>
    </r>
    <phoneticPr fontId="93" type="noConversion"/>
  </si>
  <si>
    <r>
      <t>抽癡楮褚</t>
    </r>
    <r>
      <rPr>
        <sz val="16"/>
        <rFont val="Microsoft YaHei"/>
        <family val="1"/>
        <charset val="134"/>
      </rPr>
      <t>禇</t>
    </r>
    <r>
      <rPr>
        <sz val="16"/>
        <rFont val="Noto Serif TC"/>
        <family val="1"/>
        <charset val="136"/>
      </rPr>
      <t>丑恥敕</t>
    </r>
    <phoneticPr fontId="93" type="noConversion"/>
  </si>
  <si>
    <r>
      <t>除場池治持遲</t>
    </r>
    <r>
      <rPr>
        <b/>
        <sz val="16"/>
        <color rgb="FFFF0000"/>
        <rFont val="Microsoft YaHei"/>
        <family val="2"/>
        <charset val="134"/>
      </rPr>
      <t>遟</t>
    </r>
    <r>
      <rPr>
        <sz val="16"/>
        <rFont val="Noto Serif TC"/>
        <family val="1"/>
        <charset val="136"/>
      </rPr>
      <t>佇柱丈直宅墜馳</t>
    </r>
    <phoneticPr fontId="93" type="noConversion"/>
  </si>
  <si>
    <r>
      <t>尼拏女穠</t>
    </r>
    <r>
      <rPr>
        <b/>
        <sz val="16"/>
        <color rgb="FFFF0000"/>
        <rFont val="Noto Serif TC"/>
        <family val="1"/>
        <charset val="136"/>
      </rPr>
      <t>匿</t>
    </r>
    <phoneticPr fontId="93" type="noConversion"/>
  </si>
  <si>
    <t>孃</t>
    <phoneticPr fontId="93" type="noConversion"/>
  </si>
  <si>
    <t>重脣音</t>
  </si>
  <si>
    <r>
      <t>邊布補伯百北博</t>
    </r>
    <r>
      <rPr>
        <b/>
        <sz val="16"/>
        <color rgb="FFFF0000"/>
        <rFont val="Yu Gothic"/>
        <family val="2"/>
        <charset val="128"/>
      </rPr>
      <t>愽</t>
    </r>
    <r>
      <rPr>
        <sz val="16"/>
        <rFont val="Noto Serif TC"/>
        <family val="1"/>
        <charset val="136"/>
      </rPr>
      <t>巴卑并鄙必彼兵筆陂畀晡</t>
    </r>
    <phoneticPr fontId="93" type="noConversion"/>
  </si>
  <si>
    <t>滂普匹譬披丕</t>
  </si>
  <si>
    <t>蒲步裴薄白傍部平皮便毗弼婢簿捕</t>
  </si>
  <si>
    <r>
      <t>莫慕模謨摸母明彌眉綿靡美</t>
    </r>
    <r>
      <rPr>
        <b/>
        <sz val="16"/>
        <color rgb="FFFF0000"/>
        <rFont val="Noto Serif TC"/>
        <family val="1"/>
        <charset val="136"/>
      </rPr>
      <t>矛</t>
    </r>
    <phoneticPr fontId="93" type="noConversion"/>
  </si>
  <si>
    <t>輕脣音</t>
  </si>
  <si>
    <t>方封分府甫</t>
  </si>
  <si>
    <r>
      <t>敷孚妃撫芳峰</t>
    </r>
    <r>
      <rPr>
        <b/>
        <sz val="16"/>
        <color rgb="FFFF0000"/>
        <rFont val="Yu Gothic"/>
        <family val="2"/>
        <charset val="128"/>
      </rPr>
      <t>峯</t>
    </r>
    <r>
      <rPr>
        <sz val="16"/>
        <rFont val="Noto Serif TC"/>
        <family val="1"/>
        <charset val="136"/>
      </rPr>
      <t>拂</t>
    </r>
    <phoneticPr fontId="93" type="noConversion"/>
  </si>
  <si>
    <t>房防縛附符苻扶馮浮父</t>
  </si>
  <si>
    <t>巫無亡武文望</t>
  </si>
  <si>
    <t>齒頭音</t>
  </si>
  <si>
    <r>
      <t>將子資即則借茲</t>
    </r>
    <r>
      <rPr>
        <b/>
        <sz val="16"/>
        <color rgb="FFFF0000"/>
        <rFont val="Microsoft YaHei"/>
        <family val="2"/>
        <charset val="134"/>
      </rPr>
      <t>兹</t>
    </r>
    <r>
      <rPr>
        <b/>
        <sz val="16"/>
        <color rgb="FFFF0000"/>
        <rFont val="PMingLiU-ExtB"/>
        <family val="2"/>
        <charset val="134"/>
      </rPr>
      <t>𩛠</t>
    </r>
    <r>
      <rPr>
        <sz val="16"/>
        <rFont val="Noto Serif TC"/>
        <family val="1"/>
        <charset val="136"/>
      </rPr>
      <t>醉姊遵祖臧作</t>
    </r>
    <phoneticPr fontId="93" type="noConversion"/>
  </si>
  <si>
    <t>倉蒼親遷取七青采醋麁麤千此雌</t>
  </si>
  <si>
    <t>才徂在前藏昨酢疾秦匠慈自情漸</t>
    <phoneticPr fontId="93" type="noConversion"/>
  </si>
  <si>
    <t>蘇素速桑相悉思司斯私雖辛息須胥先寫</t>
  </si>
  <si>
    <r>
      <t>徐祥詳辭</t>
    </r>
    <r>
      <rPr>
        <b/>
        <sz val="16"/>
        <color rgb="FFFF0000"/>
        <rFont val="PMingLiU"/>
        <family val="1"/>
        <charset val="136"/>
      </rPr>
      <t>辞辝</t>
    </r>
    <r>
      <rPr>
        <sz val="16"/>
        <rFont val="Noto Serif TC"/>
        <family val="1"/>
        <charset val="136"/>
      </rPr>
      <t>似旬寺夕隨</t>
    </r>
    <phoneticPr fontId="93" type="noConversion"/>
  </si>
  <si>
    <t>正齒近齒頭</t>
  </si>
  <si>
    <t>莊爭阻鄒簪側仄</t>
  </si>
  <si>
    <r>
      <t>初楚創瘡測叉廁</t>
    </r>
    <r>
      <rPr>
        <b/>
        <sz val="16"/>
        <color rgb="FFFF0000"/>
        <rFont val="Yu Gothic"/>
        <family val="2"/>
        <charset val="128"/>
      </rPr>
      <t>厠</t>
    </r>
    <r>
      <rPr>
        <sz val="16"/>
        <rFont val="Noto Serif TC"/>
        <family val="1"/>
        <charset val="136"/>
      </rPr>
      <t>芻</t>
    </r>
    <phoneticPr fontId="93" type="noConversion"/>
  </si>
  <si>
    <t>床</t>
  </si>
  <si>
    <r>
      <t>床</t>
    </r>
    <r>
      <rPr>
        <sz val="16"/>
        <rFont val="Yu Gothic"/>
        <family val="1"/>
        <charset val="128"/>
      </rPr>
      <t>牀</t>
    </r>
    <r>
      <rPr>
        <sz val="16"/>
        <rFont val="Noto Serif TC"/>
        <family val="1"/>
        <charset val="136"/>
      </rPr>
      <t>鋤鉏豺</t>
    </r>
    <r>
      <rPr>
        <b/>
        <sz val="16"/>
        <color rgb="FFFF0000"/>
        <rFont val="Yu Gothic"/>
        <family val="2"/>
        <charset val="128"/>
      </rPr>
      <t>犲</t>
    </r>
    <r>
      <rPr>
        <sz val="16"/>
        <rFont val="Noto Serif TC"/>
        <family val="1"/>
        <charset val="136"/>
      </rPr>
      <t>崱士仕崇查俟助雛</t>
    </r>
    <r>
      <rPr>
        <b/>
        <sz val="16"/>
        <color rgb="FFFF0000"/>
        <rFont val="Noto Serif TC"/>
        <family val="1"/>
        <charset val="136"/>
      </rPr>
      <t>鶵</t>
    </r>
    <r>
      <rPr>
        <sz val="16"/>
        <rFont val="Yu Gothic"/>
        <family val="1"/>
        <charset val="128"/>
      </rPr>
      <t>査</t>
    </r>
    <phoneticPr fontId="93" type="noConversion"/>
  </si>
  <si>
    <r>
      <t>疏山沙砂生色數所史</t>
    </r>
    <r>
      <rPr>
        <b/>
        <sz val="16"/>
        <color rgb="FFFF0000"/>
        <rFont val="Yu Gothic"/>
        <family val="2"/>
        <charset val="128"/>
      </rPr>
      <t>踈</t>
    </r>
    <phoneticPr fontId="93" type="noConversion"/>
  </si>
  <si>
    <t>正齒近舌上</t>
  </si>
  <si>
    <r>
      <t>之止章征諸煮</t>
    </r>
    <r>
      <rPr>
        <sz val="16"/>
        <rFont val="Microsoft YaHei"/>
        <family val="1"/>
        <charset val="134"/>
      </rPr>
      <t>煑</t>
    </r>
    <r>
      <rPr>
        <sz val="16"/>
        <rFont val="Noto Serif TC"/>
        <family val="1"/>
        <charset val="136"/>
      </rPr>
      <t>支職正旨占脂</t>
    </r>
    <phoneticPr fontId="93" type="noConversion"/>
  </si>
  <si>
    <t>昌尺赤充處叱春姝</t>
  </si>
  <si>
    <r>
      <t>神乘</t>
    </r>
    <r>
      <rPr>
        <b/>
        <sz val="16"/>
        <color rgb="FFFF0000"/>
        <rFont val="Yu Gothic"/>
        <family val="2"/>
        <charset val="128"/>
      </rPr>
      <t>乗</t>
    </r>
    <r>
      <rPr>
        <sz val="16"/>
        <rFont val="Noto Serif TC"/>
        <family val="1"/>
        <charset val="136"/>
      </rPr>
      <t>食實</t>
    </r>
    <phoneticPr fontId="93" type="noConversion"/>
  </si>
  <si>
    <t>書舒傷商施失矢試式識賞詩釋始</t>
  </si>
  <si>
    <r>
      <t>時殊嘗</t>
    </r>
    <r>
      <rPr>
        <b/>
        <sz val="16"/>
        <color rgb="FFFF0000"/>
        <rFont val="Yu Gothic"/>
        <family val="2"/>
        <charset val="128"/>
      </rPr>
      <t>甞</t>
    </r>
    <r>
      <rPr>
        <sz val="16"/>
        <color theme="1"/>
        <rFont val="Noto Serif TC"/>
        <family val="1"/>
        <charset val="136"/>
      </rPr>
      <t>常蜀市植殖寔署臣是氏視成</t>
    </r>
    <r>
      <rPr>
        <b/>
        <sz val="16"/>
        <color rgb="FFFF0000"/>
        <rFont val="Noto Serif TC"/>
        <family val="1"/>
        <charset val="136"/>
      </rPr>
      <t>承十</t>
    </r>
    <phoneticPr fontId="93" type="noConversion"/>
  </si>
  <si>
    <t>喉音</t>
  </si>
  <si>
    <t>於央憶伊衣依憂一乙握謁紆挹烏哀安烟鷖愛委</t>
  </si>
  <si>
    <r>
      <t>呼荒虎馨火海呵香朽羲休況</t>
    </r>
    <r>
      <rPr>
        <b/>
        <sz val="16"/>
        <color rgb="FFFF0000"/>
        <rFont val="Yu Gothic"/>
        <family val="2"/>
        <charset val="128"/>
      </rPr>
      <t>况</t>
    </r>
    <r>
      <rPr>
        <sz val="16"/>
        <color theme="1"/>
        <rFont val="Noto Serif TC"/>
        <family val="1"/>
        <charset val="136"/>
      </rPr>
      <t>許興喜虛</t>
    </r>
    <r>
      <rPr>
        <sz val="16"/>
        <color theme="1"/>
        <rFont val="Yu Gothic"/>
        <family val="1"/>
        <charset val="128"/>
      </rPr>
      <t>虚</t>
    </r>
    <r>
      <rPr>
        <sz val="16"/>
        <color theme="1"/>
        <rFont val="Noto Serif TC"/>
        <family val="1"/>
        <charset val="136"/>
      </rPr>
      <t>花</t>
    </r>
    <phoneticPr fontId="93" type="noConversion"/>
  </si>
  <si>
    <r>
      <t>胡乎侯戶</t>
    </r>
    <r>
      <rPr>
        <sz val="16"/>
        <color theme="1"/>
        <rFont val="Yu Gothic"/>
        <family val="1"/>
        <charset val="128"/>
      </rPr>
      <t>戸</t>
    </r>
    <r>
      <rPr>
        <sz val="16"/>
        <color theme="1"/>
        <rFont val="Noto Serif TC"/>
        <family val="1"/>
        <charset val="136"/>
      </rPr>
      <t>下黃何獲懷</t>
    </r>
    <phoneticPr fontId="93" type="noConversion"/>
  </si>
  <si>
    <r>
      <t>于羽雨雲云王韋永有薳為</t>
    </r>
    <r>
      <rPr>
        <sz val="16"/>
        <color theme="1"/>
        <rFont val="Yu Gothic"/>
        <family val="1"/>
        <charset val="128"/>
      </rPr>
      <t>爲</t>
    </r>
    <r>
      <rPr>
        <sz val="16"/>
        <color theme="1"/>
        <rFont val="Noto Serif TC"/>
        <family val="1"/>
        <charset val="136"/>
      </rPr>
      <t>洧筠</t>
    </r>
    <r>
      <rPr>
        <b/>
        <sz val="16"/>
        <color rgb="FFFF0000"/>
        <rFont val="Noto Serif TC"/>
        <family val="1"/>
        <charset val="136"/>
      </rPr>
      <t>榮</t>
    </r>
    <phoneticPr fontId="93" type="noConversion"/>
  </si>
  <si>
    <t>余餘予夷以羊弋翼與營移悅</t>
    <phoneticPr fontId="93" type="noConversion"/>
  </si>
  <si>
    <t>半舌</t>
  </si>
  <si>
    <r>
      <t>來盧賴洛落勒力林呂</t>
    </r>
    <r>
      <rPr>
        <sz val="16"/>
        <color theme="1"/>
        <rFont val="Microsoft YaHei"/>
        <family val="1"/>
        <charset val="134"/>
      </rPr>
      <t>吕</t>
    </r>
    <r>
      <rPr>
        <sz val="16"/>
        <color theme="1"/>
        <rFont val="Noto Serif TC"/>
        <family val="1"/>
        <charset val="136"/>
      </rPr>
      <t>良離里郎魯練縷連</t>
    </r>
    <phoneticPr fontId="93" type="noConversion"/>
  </si>
  <si>
    <t>半齒</t>
  </si>
  <si>
    <t>如汝儒人而仍兒耳</t>
  </si>
  <si>
    <t xml:space="preserve">《廣韻》《韻鏡》反切上字與河洛音對應表 </t>
  </si>
  <si>
    <t>幫</t>
    <phoneticPr fontId="4" type="noConversion"/>
  </si>
  <si>
    <t>滂</t>
    <phoneticPr fontId="4" type="noConversion"/>
  </si>
  <si>
    <t>並</t>
    <phoneticPr fontId="4" type="noConversion"/>
  </si>
  <si>
    <t>明</t>
    <phoneticPr fontId="4" type="noConversion"/>
  </si>
  <si>
    <t>非</t>
    <phoneticPr fontId="4" type="noConversion"/>
  </si>
  <si>
    <t>敷</t>
    <phoneticPr fontId="4" type="noConversion"/>
  </si>
  <si>
    <t>奉</t>
    <phoneticPr fontId="4" type="noConversion"/>
  </si>
  <si>
    <t>微</t>
    <phoneticPr fontId="4" type="noConversion"/>
  </si>
  <si>
    <t>端</t>
    <phoneticPr fontId="4" type="noConversion"/>
  </si>
  <si>
    <t>透</t>
    <phoneticPr fontId="4" type="noConversion"/>
  </si>
  <si>
    <t>定</t>
    <phoneticPr fontId="4" type="noConversion"/>
  </si>
  <si>
    <t>泥</t>
    <phoneticPr fontId="4" type="noConversion"/>
  </si>
  <si>
    <t>知</t>
    <phoneticPr fontId="4" type="noConversion"/>
  </si>
  <si>
    <t>徹</t>
    <phoneticPr fontId="4" type="noConversion"/>
  </si>
  <si>
    <t>澄</t>
    <phoneticPr fontId="4" type="noConversion"/>
  </si>
  <si>
    <t>娘</t>
    <phoneticPr fontId="4" type="noConversion"/>
  </si>
  <si>
    <t>孃</t>
    <phoneticPr fontId="4" type="noConversion"/>
  </si>
  <si>
    <t>見</t>
    <phoneticPr fontId="4" type="noConversion"/>
  </si>
  <si>
    <t>溪</t>
    <phoneticPr fontId="4" type="noConversion"/>
  </si>
  <si>
    <t>群</t>
    <phoneticPr fontId="4" type="noConversion"/>
  </si>
  <si>
    <t>疑</t>
    <phoneticPr fontId="4" type="noConversion"/>
  </si>
  <si>
    <t>精</t>
    <phoneticPr fontId="4" type="noConversion"/>
  </si>
  <si>
    <t>清</t>
    <phoneticPr fontId="4" type="noConversion"/>
  </si>
  <si>
    <t>從</t>
    <phoneticPr fontId="4" type="noConversion"/>
  </si>
  <si>
    <t>心</t>
    <phoneticPr fontId="4" type="noConversion"/>
  </si>
  <si>
    <t>邪</t>
    <phoneticPr fontId="4" type="noConversion"/>
  </si>
  <si>
    <t>禪</t>
    <phoneticPr fontId="4" type="noConversion"/>
  </si>
  <si>
    <t>影</t>
    <phoneticPr fontId="4" type="noConversion"/>
  </si>
  <si>
    <t>曉</t>
    <phoneticPr fontId="4" type="noConversion"/>
  </si>
  <si>
    <t>匣</t>
    <phoneticPr fontId="4" type="noConversion"/>
  </si>
  <si>
    <t>喻</t>
    <phoneticPr fontId="4" type="noConversion"/>
  </si>
  <si>
    <t>來</t>
    <phoneticPr fontId="4" type="noConversion"/>
  </si>
  <si>
    <t>日</t>
    <phoneticPr fontId="4" type="noConversion"/>
  </si>
  <si>
    <t>以</t>
  </si>
  <si>
    <t>以</t>
    <phoneticPr fontId="4" type="noConversion"/>
  </si>
  <si>
    <t>云</t>
  </si>
  <si>
    <t>云</t>
    <phoneticPr fontId="4" type="noConversion"/>
  </si>
  <si>
    <t>聲母序</t>
    <phoneticPr fontId="4" type="noConversion"/>
  </si>
  <si>
    <t>聲母字</t>
    <phoneticPr fontId="4" type="noConversion"/>
  </si>
  <si>
    <t>備註</t>
    <phoneticPr fontId="4" type="noConversion"/>
  </si>
  <si>
    <t>識別號</t>
    <phoneticPr fontId="4" type="noConversion"/>
  </si>
  <si>
    <t>莊</t>
    <phoneticPr fontId="4" type="noConversion"/>
  </si>
  <si>
    <t>初</t>
    <phoneticPr fontId="4" type="noConversion"/>
  </si>
  <si>
    <t>崇</t>
  </si>
  <si>
    <t>崇</t>
    <phoneticPr fontId="4" type="noConversion"/>
  </si>
  <si>
    <t>生</t>
  </si>
  <si>
    <t>生</t>
    <phoneticPr fontId="4" type="noConversion"/>
  </si>
  <si>
    <t>章</t>
  </si>
  <si>
    <t>昌</t>
  </si>
  <si>
    <t>俟</t>
  </si>
  <si>
    <t>書</t>
  </si>
  <si>
    <t>船</t>
  </si>
  <si>
    <t>莊爭阻鄒簪側仄</t>
    <phoneticPr fontId="4" type="noConversion"/>
  </si>
  <si>
    <t>雛鶵犲查崇助鉏崱士仕</t>
    <phoneticPr fontId="93" type="noConversion"/>
  </si>
  <si>
    <r>
      <rPr>
        <b/>
        <sz val="16"/>
        <color rgb="FFFF0000"/>
        <rFont val="PMingLiU"/>
        <family val="1"/>
      </rPr>
      <t>踈</t>
    </r>
    <r>
      <rPr>
        <sz val="16"/>
        <rFont val="Noto Serif TC"/>
        <family val="1"/>
        <charset val="128"/>
      </rPr>
      <t>山沙砂生色數所史</t>
    </r>
    <phoneticPr fontId="4" type="noConversion"/>
  </si>
  <si>
    <t>俟床牀</t>
    <phoneticPr fontId="93" type="noConversion"/>
  </si>
  <si>
    <t>書舒傷商施失矢試式識賞詩釋始</t>
    <phoneticPr fontId="4" type="noConversion"/>
  </si>
  <si>
    <t>神乗食實</t>
    <phoneticPr fontId="93" type="noConversion"/>
  </si>
  <si>
    <t>昌尺赤充處叱春姝</t>
    <phoneticPr fontId="4" type="noConversion"/>
  </si>
  <si>
    <r>
      <t>之止章征諸煮</t>
    </r>
    <r>
      <rPr>
        <sz val="16"/>
        <color rgb="FFFF0000"/>
        <rFont val="Microsoft YaHei"/>
        <family val="2"/>
      </rPr>
      <t>煑</t>
    </r>
    <r>
      <rPr>
        <sz val="16"/>
        <rFont val="Noto Serif TC"/>
        <family val="1"/>
        <charset val="136"/>
      </rPr>
      <t>支職正旨占脂蒸</t>
    </r>
    <phoneticPr fontId="93" type="noConversion"/>
  </si>
  <si>
    <t>余餘予夷以羊弋翼與營移悅</t>
  </si>
  <si>
    <r>
      <t>于羽雨雲云王韋永有薳為</t>
    </r>
    <r>
      <rPr>
        <sz val="16"/>
        <color theme="1"/>
        <rFont val="PMingLiU"/>
        <family val="1"/>
        <charset val="136"/>
      </rPr>
      <t>爲</t>
    </r>
    <r>
      <rPr>
        <sz val="16"/>
        <color theme="1"/>
        <rFont val="Noto Serif TC"/>
        <family val="1"/>
        <charset val="128"/>
      </rPr>
      <t>洧筠</t>
    </r>
    <r>
      <rPr>
        <b/>
        <sz val="16"/>
        <color rgb="FFFF0000"/>
        <rFont val="Noto Serif TC"/>
        <family val="1"/>
        <charset val="128"/>
      </rPr>
      <t>榮</t>
    </r>
    <phoneticPr fontId="4" type="noConversion"/>
  </si>
  <si>
    <t>脣音</t>
    <phoneticPr fontId="4" type="noConversion"/>
  </si>
  <si>
    <t>七聲類</t>
    <phoneticPr fontId="4" type="noConversion"/>
  </si>
  <si>
    <t>舌音</t>
    <phoneticPr fontId="4" type="noConversion"/>
  </si>
  <si>
    <t>牙音</t>
    <phoneticPr fontId="4" type="noConversion"/>
  </si>
  <si>
    <t>齒頭音</t>
    <phoneticPr fontId="4" type="noConversion"/>
  </si>
  <si>
    <t>齒音</t>
    <phoneticPr fontId="4" type="noConversion"/>
  </si>
  <si>
    <t>喉音</t>
    <phoneticPr fontId="4" type="noConversion"/>
  </si>
  <si>
    <t>半舌音</t>
    <phoneticPr fontId="4" type="noConversion"/>
  </si>
  <si>
    <t>半齒音</t>
    <phoneticPr fontId="4" type="noConversion"/>
  </si>
  <si>
    <t>b</t>
    <phoneticPr fontId="4" type="noConversion"/>
  </si>
  <si>
    <t>k</t>
    <phoneticPr fontId="4" type="noConversion"/>
  </si>
  <si>
    <t>原聲母序</t>
    <phoneticPr fontId="4" type="noConversion"/>
  </si>
  <si>
    <t>上字表序</t>
    <phoneticPr fontId="4" type="noConversion"/>
  </si>
  <si>
    <t>聲母識別號</t>
  </si>
  <si>
    <t>聲母拼音碼</t>
  </si>
  <si>
    <t>聲母國際音標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</si>
</sst>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eneral;;"/>
    <numFmt numFmtId="177" formatCode="0_ "/>
  </numFmts>
  <fonts count="140">
    <font>
      <sz val="18"/>
      <color theme="1"/>
      <name val="黒体-繁"/>
      <family val="2"/>
      <charset val="136"/>
    </font>
    <font>
      <sz val="16"/>
      <color theme="1"/>
      <name val="Noto Sans TC"/>
      <family val="2"/>
      <charset val="136"/>
    </font>
    <font>
      <sz val="16"/>
      <color theme="1"/>
      <name val="Noto Sans TC"/>
      <family val="2"/>
      <charset val="136"/>
    </font>
    <font>
      <sz val="16"/>
      <color theme="1"/>
      <name val="Noto Sans TC"/>
      <family val="2"/>
      <charset val="136"/>
    </font>
    <font>
      <sz val="9"/>
      <name val="黒体-繁"/>
      <family val="2"/>
      <charset val="136"/>
    </font>
    <font>
      <sz val="10"/>
      <color rgb="FF000000"/>
      <name val="Linux Libertine G"/>
      <family val="2"/>
    </font>
    <font>
      <sz val="18"/>
      <color rgb="FF000000"/>
      <name val="Linux Libertine G"/>
      <family val="2"/>
    </font>
    <font>
      <sz val="18"/>
      <color rgb="FF000000"/>
      <name val="蘋方-繁"/>
      <family val="2"/>
      <charset val="136"/>
    </font>
    <font>
      <b/>
      <sz val="18"/>
      <color rgb="FF000000"/>
      <name val="蘋方-繁"/>
      <family val="2"/>
      <charset val="136"/>
    </font>
    <font>
      <sz val="28"/>
      <color theme="1"/>
      <name val="黒体-繁"/>
      <family val="2"/>
      <charset val="136"/>
    </font>
    <font>
      <sz val="28"/>
      <color rgb="FF000000"/>
      <name val="Arial"/>
      <family val="2"/>
    </font>
    <font>
      <sz val="26"/>
      <color theme="1"/>
      <name val="LXGW WenKai Mono TC Bold"/>
    </font>
    <font>
      <sz val="22"/>
      <color theme="1"/>
      <name val="微軟正黑體"/>
      <family val="2"/>
      <charset val="136"/>
    </font>
    <font>
      <b/>
      <sz val="18"/>
      <color rgb="FFFF0000"/>
      <name val="Cambria"/>
      <family val="1"/>
    </font>
    <font>
      <b/>
      <sz val="18"/>
      <color rgb="FFFF0000"/>
      <name val="黒体-繁"/>
      <family val="2"/>
      <charset val="136"/>
    </font>
    <font>
      <b/>
      <sz val="18"/>
      <color rgb="FFFF0000"/>
      <name val="Times New Roman"/>
      <family val="1"/>
    </font>
    <font>
      <b/>
      <sz val="18"/>
      <color rgb="FF0070C0"/>
      <name val="黒体-繁"/>
      <family val="1"/>
      <charset val="136"/>
    </font>
    <font>
      <b/>
      <sz val="16"/>
      <color rgb="FFFFFFFF"/>
      <name val="Noto Serif TC SemiBold"/>
      <family val="1"/>
      <charset val="136"/>
    </font>
    <font>
      <sz val="9"/>
      <name val="cwTeX 仿宋體"/>
      <family val="3"/>
      <charset val="136"/>
    </font>
    <font>
      <b/>
      <sz val="16"/>
      <color rgb="FFFFFFFF"/>
      <name val="新細明體"/>
      <family val="1"/>
      <charset val="136"/>
      <scheme val="minor"/>
    </font>
    <font>
      <sz val="18"/>
      <color theme="1"/>
      <name val="Noto Serif TC SemiBold"/>
      <family val="1"/>
      <charset val="136"/>
    </font>
    <font>
      <sz val="18"/>
      <color rgb="FF000000"/>
      <name val="Noto Serif TC SemiBold"/>
      <family val="1"/>
      <charset val="136"/>
    </font>
    <font>
      <b/>
      <sz val="18"/>
      <color rgb="FFFF0000"/>
      <name val="Noto Serif TC SemiBold"/>
      <family val="1"/>
      <charset val="136"/>
    </font>
    <font>
      <sz val="18"/>
      <color rgb="FF000000"/>
      <name val="新細明體"/>
      <family val="1"/>
      <scheme val="minor"/>
    </font>
    <font>
      <sz val="18"/>
      <color rgb="FF000000"/>
      <name val="蘋方-繁 標準體"/>
      <charset val="136"/>
    </font>
    <font>
      <sz val="18"/>
      <color rgb="FFFF0000"/>
      <name val="Noto Serif TC SemiBold"/>
      <family val="1"/>
      <charset val="136"/>
    </font>
    <font>
      <sz val="18"/>
      <color rgb="FFFF0000"/>
      <name val="新細明體"/>
      <family val="1"/>
      <scheme val="minor"/>
    </font>
    <font>
      <sz val="18"/>
      <color rgb="FFFF0000"/>
      <name val="蘋方-繁 標準體"/>
      <charset val="136"/>
    </font>
    <font>
      <sz val="18"/>
      <color theme="1"/>
      <name val="新細明體"/>
      <family val="1"/>
      <scheme val="minor"/>
    </font>
    <font>
      <sz val="18"/>
      <color theme="1"/>
      <name val="Arial"/>
      <family val="2"/>
    </font>
    <font>
      <sz val="10"/>
      <name val="宋体"/>
      <family val="3"/>
      <charset val="136"/>
    </font>
    <font>
      <sz val="20"/>
      <name val="Noto Serif TC Black"/>
      <family val="1"/>
      <charset val="136"/>
    </font>
    <font>
      <sz val="20"/>
      <name val="Yu Gothic"/>
      <family val="1"/>
      <charset val="128"/>
    </font>
    <font>
      <sz val="20"/>
      <color theme="8" tint="0.59999389629810485"/>
      <name val="Noto Serif TC Black"/>
      <family val="1"/>
      <charset val="136"/>
    </font>
    <font>
      <sz val="12"/>
      <color theme="1"/>
      <name val="新細明體"/>
      <family val="2"/>
      <scheme val="minor"/>
    </font>
    <font>
      <u/>
      <sz val="12"/>
      <color theme="10"/>
      <name val="新細明體"/>
      <family val="2"/>
      <scheme val="minor"/>
    </font>
    <font>
      <u/>
      <sz val="10"/>
      <color theme="10"/>
      <name val="宋体"/>
    </font>
    <font>
      <b/>
      <sz val="16"/>
      <color rgb="FFFFFFFF"/>
      <name val="Noto Sans TC"/>
      <family val="2"/>
    </font>
    <font>
      <sz val="18"/>
      <color theme="1"/>
      <name val="霞鹜文楷等宽 TC"/>
      <family val="3"/>
      <charset val="136"/>
    </font>
    <font>
      <u/>
      <sz val="16"/>
      <color theme="10"/>
      <name val="Noto Sans TC"/>
      <family val="2"/>
      <charset val="136"/>
    </font>
    <font>
      <sz val="10"/>
      <name val="宋体"/>
    </font>
    <font>
      <b/>
      <sz val="18"/>
      <color rgb="FF000000"/>
      <name val="PMingLiU"/>
      <family val="2"/>
      <charset val="136"/>
    </font>
    <font>
      <sz val="18"/>
      <color theme="1"/>
      <name val="Noto Serif TC Black"/>
      <family val="1"/>
      <charset val="136"/>
    </font>
    <font>
      <sz val="36"/>
      <color rgb="FF000000"/>
      <name val="蘋方-繁 標準體"/>
      <charset val="136"/>
    </font>
    <font>
      <sz val="18"/>
      <color theme="0"/>
      <name val="黒体-繁"/>
      <family val="2"/>
      <charset val="136"/>
    </font>
    <font>
      <sz val="16"/>
      <color rgb="FF000000"/>
      <name val="蘋方-繁 標準體"/>
      <charset val="136"/>
    </font>
    <font>
      <sz val="16"/>
      <color rgb="FF000000"/>
      <name val="PingFang TC Semibold"/>
      <family val="1"/>
    </font>
    <font>
      <sz val="16"/>
      <color rgb="FF000000"/>
      <name val="蘋方-繁 標準體"/>
      <family val="2"/>
      <charset val="136"/>
    </font>
    <font>
      <sz val="16"/>
      <color rgb="FF000000"/>
      <name val="PingFang TC"/>
      <family val="2"/>
      <charset val="136"/>
    </font>
    <font>
      <sz val="18"/>
      <color rgb="FF000000"/>
      <name val="Arial"/>
      <family val="2"/>
    </font>
    <font>
      <sz val="36"/>
      <color rgb="FF000000"/>
      <name val="Arial"/>
      <family val="2"/>
    </font>
    <font>
      <sz val="36"/>
      <color rgb="FF000000"/>
      <name val="蘋方-繁"/>
      <family val="2"/>
      <charset val="136"/>
    </font>
    <font>
      <sz val="36"/>
      <color rgb="FF000000"/>
      <name val="PingFang TC"/>
      <family val="2"/>
      <charset val="136"/>
    </font>
    <font>
      <sz val="36"/>
      <color rgb="FFFF0000"/>
      <name val="Arial"/>
      <family val="2"/>
    </font>
    <font>
      <sz val="36"/>
      <color rgb="FFFF0000"/>
      <name val="蘋方-繁"/>
      <family val="2"/>
      <charset val="136"/>
    </font>
    <font>
      <sz val="36"/>
      <color theme="8" tint="0.39997558519241921"/>
      <name val="Arial"/>
      <family val="2"/>
    </font>
    <font>
      <sz val="36"/>
      <color theme="8" tint="0.39997558519241921"/>
      <name val="蘋方-繁"/>
      <family val="2"/>
      <charset val="136"/>
    </font>
    <font>
      <sz val="36"/>
      <color theme="8" tint="0.39997558519241921"/>
      <name val="PingFang TC"/>
      <family val="2"/>
      <charset val="136"/>
    </font>
    <font>
      <sz val="16"/>
      <color rgb="FF00B0F0"/>
      <name val="Arial"/>
      <family val="2"/>
    </font>
    <font>
      <sz val="10"/>
      <color rgb="FF000000"/>
      <name val="Arial"/>
      <family val="2"/>
    </font>
    <font>
      <sz val="16"/>
      <color rgb="FF000000"/>
      <name val="Linux Libertine G"/>
      <family val="2"/>
    </font>
    <font>
      <sz val="14"/>
      <color theme="1"/>
      <name val="Arial"/>
      <family val="2"/>
    </font>
    <font>
      <sz val="24"/>
      <color theme="1"/>
      <name val="Arial"/>
      <family val="2"/>
    </font>
    <font>
      <sz val="18"/>
      <color theme="0"/>
      <name val="Arial"/>
      <family val="2"/>
    </font>
    <font>
      <sz val="24"/>
      <color theme="1"/>
      <name val="Noto Sans TC"/>
      <family val="2"/>
      <charset val="136"/>
    </font>
    <font>
      <b/>
      <sz val="16"/>
      <color rgb="FFFFFFFF"/>
      <name val="Noto Sans TC"/>
      <family val="2"/>
      <charset val="136"/>
    </font>
    <font>
      <sz val="18"/>
      <color theme="0"/>
      <name val="Noto Serif TC Black"/>
      <family val="1"/>
      <charset val="136"/>
    </font>
    <font>
      <sz val="24"/>
      <color theme="1"/>
      <name val="Noto Serif TC Black"/>
      <family val="1"/>
      <charset val="136"/>
    </font>
    <font>
      <sz val="10"/>
      <color rgb="FF000000"/>
      <name val="Noto Serif TC Black"/>
      <family val="1"/>
      <charset val="136"/>
    </font>
    <font>
      <b/>
      <sz val="16"/>
      <color theme="0"/>
      <name val="Noto Sans TC"/>
      <family val="2"/>
      <charset val="136"/>
    </font>
    <font>
      <sz val="16"/>
      <color rgb="FFFF0000"/>
      <name val="Noto Sans TC"/>
      <family val="2"/>
      <charset val="136"/>
    </font>
    <font>
      <sz val="16"/>
      <color rgb="FF7030A0"/>
      <name val="Noto Sans TC"/>
      <family val="2"/>
      <charset val="136"/>
    </font>
    <font>
      <sz val="20"/>
      <color theme="1"/>
      <name val="KangXi Font Full Version"/>
      <family val="3"/>
      <charset val="136"/>
    </font>
    <font>
      <sz val="16"/>
      <name val="Noto Sans TC"/>
      <family val="2"/>
      <charset val="136"/>
    </font>
    <font>
      <b/>
      <sz val="16"/>
      <color theme="0"/>
      <name val="Noto Sans TC Medium"/>
      <family val="2"/>
    </font>
    <font>
      <sz val="9"/>
      <name val="Noto Sans TC"/>
      <family val="2"/>
      <charset val="136"/>
    </font>
    <font>
      <sz val="18"/>
      <color rgb="FF7030A0"/>
      <name val="Noto Sans TC Medium"/>
      <family val="2"/>
    </font>
    <font>
      <sz val="14"/>
      <name val="Noto Sans TC Medium"/>
      <family val="2"/>
    </font>
    <font>
      <sz val="18"/>
      <color rgb="FF7030A0"/>
      <name val="KangXi Font Full Version"/>
      <family val="3"/>
      <charset val="136"/>
    </font>
    <font>
      <sz val="22"/>
      <color rgb="FFC00000"/>
      <name val="KangXi Font Full Version"/>
      <family val="3"/>
      <charset val="136"/>
    </font>
    <font>
      <sz val="20"/>
      <color rgb="FFFF0000"/>
      <name val="KangXi Font Full Version"/>
      <family val="3"/>
      <charset val="136"/>
    </font>
    <font>
      <sz val="20"/>
      <name val="KangXi Font Full Version"/>
      <family val="3"/>
      <charset val="136"/>
    </font>
    <font>
      <b/>
      <sz val="20"/>
      <color rgb="FFFF0000"/>
      <name val="Yu Gothic"/>
      <family val="2"/>
      <charset val="128"/>
    </font>
    <font>
      <sz val="20"/>
      <color rgb="FFFF0000"/>
      <name val="PMingLiU-ExtB"/>
      <family val="1"/>
      <charset val="136"/>
    </font>
    <font>
      <sz val="20"/>
      <color rgb="FFFF0000"/>
      <name val="Microsoft YaHei"/>
      <family val="2"/>
      <charset val="134"/>
    </font>
    <font>
      <sz val="20"/>
      <color rgb="FFFF0000"/>
      <name val="Yu Gothic"/>
      <family val="2"/>
      <charset val="128"/>
    </font>
    <font>
      <sz val="20"/>
      <color rgb="FFFF0000"/>
      <name val="Microsoft JhengHei UI"/>
      <family val="1"/>
      <charset val="136"/>
    </font>
    <font>
      <sz val="16"/>
      <color theme="1"/>
      <name val="Arial"/>
      <family val="2"/>
    </font>
    <font>
      <b/>
      <sz val="16"/>
      <color rgb="FFFF0000"/>
      <name val="Arial"/>
      <family val="2"/>
    </font>
    <font>
      <sz val="16"/>
      <color rgb="FFFF0000"/>
      <name val="Arial"/>
      <family val="2"/>
    </font>
    <font>
      <b/>
      <sz val="18"/>
      <color rgb="FFC00000"/>
      <name val="Noto Serif TC SemiBold"/>
      <family val="1"/>
      <charset val="136"/>
    </font>
    <font>
      <sz val="22"/>
      <color theme="3" tint="0.749992370372631"/>
      <name val="Noto Serif TC Black"/>
      <family val="1"/>
      <charset val="136"/>
    </font>
    <font>
      <sz val="22"/>
      <color theme="1"/>
      <name val="PMingLiU"/>
      <family val="1"/>
      <charset val="136"/>
    </font>
    <font>
      <sz val="9"/>
      <name val="BopomofoRuby1909-v1"/>
      <family val="3"/>
      <charset val="136"/>
    </font>
    <font>
      <sz val="22"/>
      <color theme="1"/>
      <name val="Noto Serif TC Black"/>
      <family val="1"/>
      <charset val="136"/>
    </font>
    <font>
      <sz val="16"/>
      <color theme="1"/>
      <name val="Noto Serif TC"/>
      <family val="1"/>
      <charset val="136"/>
    </font>
    <font>
      <sz val="16"/>
      <color theme="1"/>
      <name val="Noto Serif TC Black"/>
      <family val="1"/>
      <charset val="136"/>
    </font>
    <font>
      <sz val="10"/>
      <name val="Noto Serif TC"/>
      <family val="1"/>
      <charset val="136"/>
    </font>
    <font>
      <b/>
      <sz val="16"/>
      <color theme="4"/>
      <name val="Noto Sans TC Black"/>
      <family val="2"/>
      <charset val="136"/>
    </font>
    <font>
      <sz val="16"/>
      <color theme="1"/>
      <name val="Noto Sans TC Black"/>
      <family val="2"/>
      <charset val="136"/>
    </font>
    <font>
      <sz val="16"/>
      <color rgb="FF000000"/>
      <name val="Noto Serif TC"/>
      <family val="1"/>
      <charset val="136"/>
    </font>
    <font>
      <sz val="16"/>
      <color rgb="FFC00000"/>
      <name val="Noto Serif TC Black"/>
      <family val="1"/>
      <charset val="136"/>
    </font>
    <font>
      <sz val="16"/>
      <color rgb="FF000000"/>
      <name val="Noto Serif TC Black"/>
      <family val="1"/>
      <charset val="136"/>
    </font>
    <font>
      <sz val="16"/>
      <name val="Noto Serif TC"/>
      <family val="1"/>
      <charset val="136"/>
    </font>
    <font>
      <b/>
      <sz val="16"/>
      <color rgb="FFFF0000"/>
      <name val="Yu Gothic"/>
      <family val="2"/>
      <charset val="128"/>
    </font>
    <font>
      <sz val="16"/>
      <color theme="10"/>
      <name val="Noto Serif TC Black"/>
      <family val="1"/>
      <charset val="136"/>
    </font>
    <font>
      <sz val="16"/>
      <color theme="10"/>
      <name val="Noto Serif TC"/>
      <family val="1"/>
      <charset val="136"/>
    </font>
    <font>
      <b/>
      <sz val="16"/>
      <color rgb="FFFF0000"/>
      <name val="Noto Serif TC"/>
      <family val="1"/>
      <charset val="136"/>
    </font>
    <font>
      <sz val="16"/>
      <color theme="4"/>
      <name val="Noto Serif TC"/>
      <family val="1"/>
      <charset val="136"/>
    </font>
    <font>
      <sz val="16"/>
      <name val="Microsoft YaHei"/>
      <family val="1"/>
      <charset val="134"/>
    </font>
    <font>
      <b/>
      <sz val="16"/>
      <color rgb="FFFF0000"/>
      <name val="Microsoft YaHei"/>
      <family val="2"/>
      <charset val="134"/>
    </font>
    <font>
      <sz val="16"/>
      <color rgb="FFC00000"/>
      <name val="Noto Serif TC"/>
      <family val="1"/>
      <charset val="136"/>
    </font>
    <font>
      <sz val="16"/>
      <color rgb="FFFF0000"/>
      <name val="Noto Serif TC Black"/>
      <family val="1"/>
      <charset val="136"/>
    </font>
    <font>
      <b/>
      <sz val="16"/>
      <color rgb="FFFF0000"/>
      <name val="PMingLiU-ExtB"/>
      <family val="2"/>
      <charset val="134"/>
    </font>
    <font>
      <sz val="16"/>
      <name val="Noto Serif TC"/>
      <family val="1"/>
      <charset val="134"/>
    </font>
    <font>
      <sz val="16"/>
      <name val="Noto Serif TC Black"/>
      <family val="1"/>
      <charset val="136"/>
    </font>
    <font>
      <sz val="16"/>
      <color rgb="FFFF0000"/>
      <name val="Yu Gothic"/>
      <family val="1"/>
      <charset val="128"/>
    </font>
    <font>
      <b/>
      <sz val="16"/>
      <color rgb="FFFF0000"/>
      <name val="PMingLiU"/>
      <family val="1"/>
      <charset val="136"/>
    </font>
    <font>
      <b/>
      <sz val="16"/>
      <color rgb="FFFF0000"/>
      <name val="Yu Gothic"/>
      <family val="1"/>
      <charset val="128"/>
    </font>
    <font>
      <sz val="16"/>
      <color theme="5" tint="-0.249977111117893"/>
      <name val="Noto Serif TC"/>
      <family val="1"/>
      <charset val="136"/>
    </font>
    <font>
      <sz val="16"/>
      <color theme="5" tint="-0.249977111117893"/>
      <name val="Noto Serif TC Black"/>
      <family val="1"/>
      <charset val="136"/>
    </font>
    <font>
      <sz val="16"/>
      <name val="Yu Gothic"/>
      <family val="1"/>
      <charset val="128"/>
    </font>
    <font>
      <sz val="16"/>
      <color theme="1"/>
      <name val="Yu Gothic"/>
      <family val="1"/>
      <charset val="128"/>
    </font>
    <font>
      <sz val="16"/>
      <color theme="1"/>
      <name val="Microsoft YaHei"/>
      <family val="1"/>
      <charset val="134"/>
    </font>
    <font>
      <u/>
      <sz val="16"/>
      <color theme="10"/>
      <name val="Noto Serif TC"/>
      <family val="1"/>
      <charset val="136"/>
    </font>
    <font>
      <sz val="16"/>
      <color theme="1"/>
      <name val="BopomofoRuby1909-v1"/>
      <family val="1"/>
      <charset val="136"/>
    </font>
    <font>
      <sz val="16"/>
      <color theme="1"/>
      <name val="Noto Serif TC"/>
      <family val="1"/>
      <charset val="128"/>
    </font>
    <font>
      <sz val="16"/>
      <color theme="5" tint="-0.249977111117893"/>
      <name val="Noto Serif TC"/>
      <family val="1"/>
      <charset val="128"/>
    </font>
    <font>
      <sz val="16"/>
      <color theme="1"/>
      <name val="Microsoft JhengHei"/>
      <family val="2"/>
      <charset val="136"/>
    </font>
    <font>
      <sz val="16"/>
      <color theme="5" tint="-0.249977111117893"/>
      <name val="BopomofoRuby1909-v1"/>
      <family val="1"/>
      <charset val="136"/>
    </font>
    <font>
      <sz val="16"/>
      <color theme="10"/>
      <name val="BopomofoRuby1909-v1"/>
      <family val="1"/>
      <charset val="136"/>
    </font>
    <font>
      <sz val="16"/>
      <name val="Noto Serif TC"/>
      <family val="1"/>
      <charset val="128"/>
    </font>
    <font>
      <b/>
      <sz val="16"/>
      <color rgb="FFFF0000"/>
      <name val="PMingLiU"/>
      <family val="1"/>
    </font>
    <font>
      <sz val="16"/>
      <color rgb="FFFF0000"/>
      <name val="Microsoft YaHei"/>
      <family val="2"/>
    </font>
    <font>
      <sz val="16"/>
      <color theme="1"/>
      <name val="PMingLiU"/>
      <family val="1"/>
      <charset val="136"/>
    </font>
    <font>
      <b/>
      <sz val="16"/>
      <color rgb="FFFF0000"/>
      <name val="Noto Serif TC"/>
      <family val="1"/>
      <charset val="128"/>
    </font>
    <font>
      <sz val="16"/>
      <color rgb="FF000000"/>
      <name val="BopomofoRuby1909-v1"/>
      <family val="1"/>
      <charset val="136"/>
    </font>
    <font>
      <sz val="11"/>
      <color theme="1"/>
      <name val="Noto Sans TC Black"/>
      <family val="2"/>
      <charset val="136"/>
    </font>
    <font>
      <sz val="20"/>
      <color theme="0"/>
      <name val="Noto Serif TC Black"/>
      <family val="1"/>
      <charset val="136"/>
    </font>
    <font>
      <sz val="20"/>
      <color theme="0"/>
      <name val="Noto Serif TC Black"/>
      <family val="1"/>
      <charset val="128"/>
    </font>
  </fonts>
  <fills count="13">
    <fill>
      <patternFill patternType="none"/>
    </fill>
    <fill>
      <patternFill patternType="gray125"/>
    </fill>
    <fill>
      <patternFill patternType="solid">
        <fgColor rgb="FFC9DAF8"/>
        <bgColor rgb="FFCFE2F3"/>
      </patternFill>
    </fill>
    <fill>
      <patternFill patternType="solid">
        <fgColor rgb="FF45818E"/>
        <bgColor rgb="FF45818E"/>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4"/>
        <bgColor indexed="64"/>
      </patternFill>
    </fill>
    <fill>
      <patternFill patternType="solid">
        <fgColor theme="3"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FFC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215C98"/>
      </top>
      <bottom style="thin">
        <color theme="4" tint="0.39997558519241921"/>
      </bottom>
      <diagonal/>
    </border>
    <border>
      <left/>
      <right style="thin">
        <color theme="4" tint="0.39997558519241921"/>
      </right>
      <top style="thin">
        <color rgb="FF215C98"/>
      </top>
      <bottom style="thin">
        <color theme="4" tint="0.39997558519241921"/>
      </bottom>
      <diagonal/>
    </border>
    <border>
      <left/>
      <right/>
      <top style="thin">
        <color theme="4" tint="0.39997558519241921"/>
      </top>
      <bottom style="thin">
        <color theme="4" tint="0.39997558519241921"/>
      </bottom>
      <diagonal/>
    </border>
    <border>
      <left style="thin">
        <color theme="3" tint="0.2499465926084170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bottom style="thin">
        <color theme="4" tint="0.39997558519241921"/>
      </bottom>
      <diagonal/>
    </border>
    <border>
      <left style="thin">
        <color theme="3" tint="0.24994659260841701"/>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7030A0"/>
      </left>
      <right/>
      <top style="thin">
        <color rgb="FF7030A0"/>
      </top>
      <bottom/>
      <diagonal/>
    </border>
    <border>
      <left/>
      <right/>
      <top style="thin">
        <color rgb="FF7030A0"/>
      </top>
      <bottom/>
      <diagonal/>
    </border>
    <border>
      <left/>
      <right/>
      <top style="thin">
        <color rgb="FF7030A0"/>
      </top>
      <bottom style="thin">
        <color theme="4" tint="0.39997558519241921"/>
      </bottom>
      <diagonal/>
    </border>
    <border>
      <left/>
      <right style="thin">
        <color theme="4" tint="0.39997558519241921"/>
      </right>
      <top style="thin">
        <color rgb="FF7030A0"/>
      </top>
      <bottom style="thin">
        <color theme="4" tint="0.39997558519241921"/>
      </bottom>
      <diagonal/>
    </border>
    <border>
      <left style="thin">
        <color rgb="FF7030A0"/>
      </left>
      <right/>
      <top/>
      <bottom/>
      <diagonal/>
    </border>
    <border>
      <left style="thin">
        <color rgb="FF7030A0"/>
      </left>
      <right/>
      <top/>
      <bottom style="thin">
        <color rgb="FF7030A0"/>
      </bottom>
      <diagonal/>
    </border>
    <border>
      <left/>
      <right/>
      <top/>
      <bottom style="thin">
        <color rgb="FF7030A0"/>
      </bottom>
      <diagonal/>
    </border>
    <border>
      <left/>
      <right/>
      <top style="thin">
        <color theme="4" tint="0.39997558519241921"/>
      </top>
      <bottom style="thin">
        <color rgb="FF7030A0"/>
      </bottom>
      <diagonal/>
    </border>
    <border>
      <left/>
      <right style="thin">
        <color theme="4" tint="0.39997558519241921"/>
      </right>
      <top style="thin">
        <color theme="4" tint="0.39997558519241921"/>
      </top>
      <bottom style="thin">
        <color rgb="FF7030A0"/>
      </bottom>
      <diagonal/>
    </border>
    <border>
      <left/>
      <right style="thin">
        <color rgb="FF7030A0"/>
      </right>
      <top/>
      <bottom/>
      <diagonal/>
    </border>
    <border>
      <left/>
      <right/>
      <top style="thin">
        <color indexed="64"/>
      </top>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indexed="64"/>
      </bottom>
      <diagonal/>
    </border>
    <border>
      <left/>
      <right/>
      <top style="thin">
        <color theme="4" tint="0.39997558519241921"/>
      </top>
      <bottom style="thin">
        <color indexed="64"/>
      </bottom>
      <diagonal/>
    </border>
    <border>
      <left/>
      <right style="thin">
        <color theme="4" tint="0.39997558519241921"/>
      </right>
      <top style="thin">
        <color theme="4" tint="0.39997558519241921"/>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lignment vertical="center"/>
    </xf>
    <xf numFmtId="0" fontId="5" fillId="0" borderId="0"/>
    <xf numFmtId="0" fontId="3" fillId="0" borderId="0">
      <alignment vertical="center"/>
    </xf>
    <xf numFmtId="0" fontId="30" fillId="0" borderId="0"/>
    <xf numFmtId="0" fontId="3" fillId="0" borderId="0">
      <alignment vertical="center"/>
    </xf>
    <xf numFmtId="0" fontId="34" fillId="0" borderId="0"/>
    <xf numFmtId="0" fontId="35" fillId="0" borderId="0" applyNumberFormat="0" applyFill="0" applyBorder="0" applyAlignment="0" applyProtection="0"/>
    <xf numFmtId="0" fontId="36" fillId="0" borderId="0" applyNumberFormat="0" applyFill="0" applyBorder="0" applyAlignment="0" applyProtection="0"/>
    <xf numFmtId="0" fontId="3" fillId="0" borderId="0">
      <alignment vertical="center"/>
    </xf>
    <xf numFmtId="0" fontId="38" fillId="0" borderId="0">
      <alignment vertical="center"/>
    </xf>
    <xf numFmtId="0" fontId="39" fillId="0" borderId="0" applyNumberFormat="0" applyFill="0" applyBorder="0" applyAlignment="0" applyProtection="0">
      <alignment vertical="center"/>
    </xf>
    <xf numFmtId="0" fontId="40" fillId="0" borderId="0"/>
    <xf numFmtId="0" fontId="2" fillId="0" borderId="0">
      <alignment vertical="center"/>
    </xf>
    <xf numFmtId="0" fontId="1" fillId="0" borderId="0">
      <alignment vertical="center"/>
    </xf>
  </cellStyleXfs>
  <cellXfs count="248">
    <xf numFmtId="0" fontId="0" fillId="0" borderId="0" xfId="0">
      <alignment vertical="center"/>
    </xf>
    <xf numFmtId="0" fontId="6" fillId="0" borderId="0" xfId="1" applyFont="1"/>
    <xf numFmtId="0" fontId="7" fillId="0" borderId="0" xfId="1" applyFont="1" applyAlignment="1">
      <alignment horizontal="center" vertical="center"/>
    </xf>
    <xf numFmtId="0" fontId="6" fillId="0" borderId="0" xfId="1" applyFont="1" applyAlignment="1">
      <alignment horizontal="center" vertical="center"/>
    </xf>
    <xf numFmtId="0" fontId="8" fillId="2" borderId="1" xfId="0" applyFont="1" applyFill="1" applyBorder="1" applyAlignment="1">
      <alignment horizontal="center" vertical="center" wrapText="1"/>
    </xf>
    <xf numFmtId="0" fontId="10" fillId="0" borderId="1" xfId="1"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pplyAlignment="1">
      <alignment horizontal="left" vertical="center" indent="2"/>
    </xf>
    <xf numFmtId="0" fontId="0" fillId="0" borderId="1" xfId="0" applyBorder="1" applyAlignment="1">
      <alignment horizontal="left" vertical="center" indent="1"/>
    </xf>
    <xf numFmtId="0" fontId="9" fillId="0" borderId="0" xfId="0" applyFont="1">
      <alignment vertical="center"/>
    </xf>
    <xf numFmtId="0" fontId="13" fillId="0" borderId="1" xfId="0" applyFont="1" applyBorder="1" applyAlignment="1">
      <alignment horizontal="left" vertical="center" indent="1"/>
    </xf>
    <xf numFmtId="0" fontId="14" fillId="0" borderId="1" xfId="0" applyFont="1" applyBorder="1" applyAlignment="1">
      <alignment horizontal="left" vertical="center" indent="1"/>
    </xf>
    <xf numFmtId="0" fontId="16" fillId="0" borderId="1" xfId="0" applyFont="1" applyBorder="1" applyAlignment="1">
      <alignment horizontal="left" vertical="center" indent="1"/>
    </xf>
    <xf numFmtId="0" fontId="17" fillId="3" borderId="2" xfId="1" applyFont="1" applyFill="1" applyBorder="1" applyAlignment="1">
      <alignment horizontal="center" vertical="center"/>
    </xf>
    <xf numFmtId="0" fontId="19" fillId="3" borderId="2" xfId="1" applyFont="1" applyFill="1"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lignment horizontal="left" vertical="center" indent="1"/>
    </xf>
    <xf numFmtId="0" fontId="22" fillId="0" borderId="0" xfId="0" applyFont="1" applyAlignment="1">
      <alignment horizontal="left" vertical="center" indent="1"/>
    </xf>
    <xf numFmtId="0" fontId="23" fillId="0" borderId="0" xfId="0" applyFont="1" applyAlignment="1">
      <alignment horizontal="left" vertical="center" indent="1"/>
    </xf>
    <xf numFmtId="0" fontId="20" fillId="0" borderId="0" xfId="0" applyFont="1" applyAlignment="1">
      <alignment horizontal="left" vertical="center"/>
    </xf>
    <xf numFmtId="0" fontId="25" fillId="4" borderId="0" xfId="0" applyFont="1" applyFill="1" applyAlignment="1">
      <alignment horizontal="left" vertical="center" indent="1"/>
    </xf>
    <xf numFmtId="0" fontId="22" fillId="4" borderId="0" xfId="0" applyFont="1" applyFill="1" applyAlignment="1">
      <alignment horizontal="left" vertical="center" indent="1"/>
    </xf>
    <xf numFmtId="0" fontId="25" fillId="4" borderId="0" xfId="0" applyFont="1" applyFill="1" applyAlignment="1">
      <alignment horizontal="center" vertical="center"/>
    </xf>
    <xf numFmtId="0" fontId="26" fillId="4" borderId="0" xfId="0" applyFont="1" applyFill="1" applyAlignment="1">
      <alignment horizontal="left" vertical="center" indent="1"/>
    </xf>
    <xf numFmtId="0" fontId="20" fillId="0" borderId="0" xfId="0" applyFont="1" applyAlignment="1">
      <alignment horizontal="left" vertical="center" indent="1"/>
    </xf>
    <xf numFmtId="0" fontId="28" fillId="0" borderId="0" xfId="0" applyFont="1" applyAlignment="1">
      <alignment horizontal="left" vertical="center" indent="1"/>
    </xf>
    <xf numFmtId="0" fontId="29" fillId="0" borderId="1" xfId="0" applyFont="1" applyBorder="1" applyAlignment="1">
      <alignment horizontal="left" vertical="center" indent="2"/>
    </xf>
    <xf numFmtId="0" fontId="12" fillId="5" borderId="1" xfId="0" applyFont="1" applyFill="1" applyBorder="1" applyAlignment="1">
      <alignment horizontal="left" vertical="center" indent="2"/>
    </xf>
    <xf numFmtId="0" fontId="0" fillId="5" borderId="1" xfId="0" applyFill="1" applyBorder="1" applyAlignment="1">
      <alignment horizontal="left" vertical="center" indent="1"/>
    </xf>
    <xf numFmtId="0" fontId="16" fillId="5" borderId="1" xfId="0" applyFont="1" applyFill="1" applyBorder="1" applyAlignment="1">
      <alignment horizontal="left" vertical="center" indent="1"/>
    </xf>
    <xf numFmtId="0" fontId="13" fillId="5" borderId="1" xfId="0" applyFont="1" applyFill="1" applyBorder="1" applyAlignment="1">
      <alignment horizontal="left" vertical="center" indent="1"/>
    </xf>
    <xf numFmtId="0" fontId="43" fillId="0" borderId="0" xfId="1" applyFont="1" applyAlignment="1">
      <alignment horizontal="center" vertical="center"/>
    </xf>
    <xf numFmtId="177" fontId="44" fillId="7" borderId="0" xfId="0" applyNumberFormat="1" applyFont="1" applyFill="1" applyAlignment="1">
      <alignment horizontal="center" vertical="center"/>
    </xf>
    <xf numFmtId="0" fontId="45" fillId="2" borderId="1" xfId="1" applyFont="1" applyFill="1" applyBorder="1" applyAlignment="1">
      <alignment horizontal="center" vertical="center" wrapText="1"/>
    </xf>
    <xf numFmtId="0" fontId="7" fillId="0" borderId="0" xfId="1" applyFont="1" applyAlignment="1">
      <alignment horizontal="left" vertical="center" indent="2"/>
    </xf>
    <xf numFmtId="0" fontId="42" fillId="0" borderId="1" xfId="0" applyFont="1" applyBorder="1" applyAlignment="1">
      <alignment horizontal="left" vertical="center" indent="1"/>
    </xf>
    <xf numFmtId="0" fontId="41" fillId="2" borderId="1" xfId="0" applyFont="1" applyFill="1" applyBorder="1" applyAlignment="1">
      <alignment horizontal="center" vertical="center" wrapText="1"/>
    </xf>
    <xf numFmtId="0" fontId="3" fillId="0" borderId="0" xfId="8">
      <alignment vertical="center"/>
    </xf>
    <xf numFmtId="0" fontId="31" fillId="0" borderId="0" xfId="11" applyFont="1"/>
    <xf numFmtId="0" fontId="46" fillId="2" borderId="1" xfId="1" applyFont="1" applyFill="1" applyBorder="1" applyAlignment="1">
      <alignment horizontal="center" vertical="center" wrapText="1"/>
    </xf>
    <xf numFmtId="0" fontId="47" fillId="2" borderId="1" xfId="1" applyFont="1" applyFill="1" applyBorder="1" applyAlignment="1">
      <alignment horizontal="center" vertical="center" wrapText="1"/>
    </xf>
    <xf numFmtId="0" fontId="48" fillId="2" borderId="1" xfId="1" applyFont="1" applyFill="1" applyBorder="1" applyAlignment="1">
      <alignment horizontal="center" vertical="center" wrapText="1"/>
    </xf>
    <xf numFmtId="0" fontId="24" fillId="0" borderId="0" xfId="1" applyFont="1"/>
    <xf numFmtId="0" fontId="49" fillId="0" borderId="1" xfId="1" applyFont="1" applyBorder="1" applyAlignment="1">
      <alignment horizontal="center" vertical="center"/>
    </xf>
    <xf numFmtId="0" fontId="50" fillId="0" borderId="1" xfId="1" applyFont="1" applyBorder="1" applyAlignment="1">
      <alignment horizontal="left" vertical="center" wrapText="1" indent="2"/>
    </xf>
    <xf numFmtId="0" fontId="50" fillId="0" borderId="1" xfId="1" applyFont="1" applyBorder="1" applyAlignment="1">
      <alignment horizontal="center" vertical="center" wrapText="1"/>
    </xf>
    <xf numFmtId="0" fontId="51" fillId="0" borderId="1" xfId="1" applyFont="1" applyBorder="1" applyAlignment="1">
      <alignment horizontal="center" vertical="center" wrapText="1"/>
    </xf>
    <xf numFmtId="0" fontId="52" fillId="0" borderId="1" xfId="1" applyFont="1" applyBorder="1" applyAlignment="1">
      <alignment horizontal="center" vertical="center" wrapText="1"/>
    </xf>
    <xf numFmtId="0" fontId="50" fillId="0" borderId="1" xfId="1" applyFont="1" applyBorder="1" applyAlignment="1">
      <alignment horizontal="center" vertical="center"/>
    </xf>
    <xf numFmtId="0" fontId="43" fillId="0" borderId="1" xfId="1" applyFont="1" applyBorder="1" applyAlignment="1">
      <alignment horizontal="center" vertical="center" wrapText="1"/>
    </xf>
    <xf numFmtId="0" fontId="50" fillId="8" borderId="1" xfId="1" applyFont="1" applyFill="1" applyBorder="1" applyAlignment="1">
      <alignment horizontal="left" vertical="center" wrapText="1" indent="2"/>
    </xf>
    <xf numFmtId="0" fontId="50" fillId="8" borderId="1" xfId="1" applyFont="1" applyFill="1" applyBorder="1" applyAlignment="1">
      <alignment horizontal="center" vertical="center" wrapText="1"/>
    </xf>
    <xf numFmtId="0" fontId="51" fillId="8" borderId="1" xfId="1" applyFont="1" applyFill="1" applyBorder="1" applyAlignment="1">
      <alignment horizontal="center" vertical="center" wrapText="1"/>
    </xf>
    <xf numFmtId="0" fontId="43" fillId="8" borderId="1" xfId="1" applyFont="1" applyFill="1" applyBorder="1" applyAlignment="1">
      <alignment horizontal="center" vertical="center" wrapText="1"/>
    </xf>
    <xf numFmtId="0" fontId="53" fillId="0" borderId="1" xfId="1" applyFont="1" applyBorder="1" applyAlignment="1">
      <alignment horizontal="left" vertical="center" indent="2"/>
    </xf>
    <xf numFmtId="0" fontId="53" fillId="0" borderId="1" xfId="1" applyFont="1" applyBorder="1" applyAlignment="1">
      <alignment horizontal="center" vertical="center"/>
    </xf>
    <xf numFmtId="0" fontId="54" fillId="0" borderId="1" xfId="1" applyFont="1" applyBorder="1" applyAlignment="1">
      <alignment horizontal="center" vertical="center" wrapText="1"/>
    </xf>
    <xf numFmtId="0" fontId="52" fillId="8" borderId="1" xfId="1" applyFont="1" applyFill="1" applyBorder="1" applyAlignment="1">
      <alignment horizontal="center" vertical="center" wrapText="1"/>
    </xf>
    <xf numFmtId="0" fontId="50" fillId="0" borderId="0" xfId="1" applyFont="1" applyAlignment="1">
      <alignment horizontal="center" vertical="center"/>
    </xf>
    <xf numFmtId="0" fontId="55" fillId="0" borderId="1" xfId="1" applyFont="1" applyBorder="1" applyAlignment="1">
      <alignment horizontal="left" vertical="center" wrapText="1" indent="2"/>
    </xf>
    <xf numFmtId="0" fontId="55" fillId="0" borderId="1" xfId="1" applyFont="1" applyBorder="1" applyAlignment="1">
      <alignment horizontal="center" vertical="center" wrapText="1"/>
    </xf>
    <xf numFmtId="0" fontId="56" fillId="0" borderId="1" xfId="1" applyFont="1" applyBorder="1" applyAlignment="1">
      <alignment horizontal="center" vertical="center" wrapText="1"/>
    </xf>
    <xf numFmtId="0" fontId="57" fillId="0" borderId="1" xfId="1" applyFont="1" applyBorder="1" applyAlignment="1">
      <alignment horizontal="center" vertical="center" wrapText="1"/>
    </xf>
    <xf numFmtId="0" fontId="5" fillId="0" borderId="0" xfId="1"/>
    <xf numFmtId="0" fontId="58" fillId="0" borderId="0" xfId="1" applyFont="1" applyAlignment="1">
      <alignment horizontal="center" vertical="center"/>
    </xf>
    <xf numFmtId="0" fontId="5" fillId="0" borderId="0" xfId="1" applyAlignment="1">
      <alignment horizontal="center"/>
    </xf>
    <xf numFmtId="0" fontId="59" fillId="0" borderId="0" xfId="1" applyFont="1" applyAlignment="1">
      <alignment horizontal="left" vertical="center" indent="1"/>
    </xf>
    <xf numFmtId="0" fontId="5" fillId="0" borderId="0" xfId="1" applyAlignment="1">
      <alignment horizontal="left" indent="1"/>
    </xf>
    <xf numFmtId="0" fontId="60" fillId="0" borderId="0" xfId="1" applyFont="1"/>
    <xf numFmtId="0" fontId="61" fillId="0" borderId="2" xfId="1" applyFont="1" applyBorder="1" applyAlignment="1">
      <alignment horizontal="center" vertical="center"/>
    </xf>
    <xf numFmtId="0" fontId="62" fillId="0" borderId="2" xfId="1" applyFont="1" applyBorder="1" applyAlignment="1">
      <alignment horizontal="center" vertical="center"/>
    </xf>
    <xf numFmtId="176" fontId="62" fillId="0" borderId="2" xfId="1" applyNumberFormat="1" applyFont="1" applyBorder="1" applyAlignment="1">
      <alignment horizontal="left" vertical="center" indent="1"/>
    </xf>
    <xf numFmtId="177" fontId="63" fillId="6" borderId="0" xfId="0" applyNumberFormat="1" applyFont="1" applyFill="1" applyAlignment="1">
      <alignment horizontal="center" vertical="center"/>
    </xf>
    <xf numFmtId="176" fontId="64" fillId="0" borderId="2" xfId="1" applyNumberFormat="1" applyFont="1" applyBorder="1" applyAlignment="1">
      <alignment horizontal="left" vertical="center" indent="1"/>
    </xf>
    <xf numFmtId="0" fontId="65" fillId="3" borderId="2" xfId="1" applyFont="1" applyFill="1" applyBorder="1" applyAlignment="1">
      <alignment horizontal="center" vertical="center"/>
    </xf>
    <xf numFmtId="0" fontId="37" fillId="3" borderId="2" xfId="1" applyFont="1" applyFill="1" applyBorder="1" applyAlignment="1">
      <alignment horizontal="center" vertical="center"/>
    </xf>
    <xf numFmtId="177" fontId="66" fillId="6" borderId="0" xfId="0" applyNumberFormat="1" applyFont="1" applyFill="1" applyAlignment="1">
      <alignment horizontal="center" vertical="center"/>
    </xf>
    <xf numFmtId="176" fontId="67" fillId="0" borderId="2" xfId="1" applyNumberFormat="1" applyFont="1" applyBorder="1" applyAlignment="1">
      <alignment horizontal="left" vertical="center" indent="1"/>
    </xf>
    <xf numFmtId="0" fontId="68" fillId="0" borderId="0" xfId="1" applyFont="1" applyAlignment="1">
      <alignment horizontal="left" indent="1"/>
    </xf>
    <xf numFmtId="0" fontId="2" fillId="0" borderId="0" xfId="12" applyAlignment="1">
      <alignment horizontal="center" vertical="center"/>
    </xf>
    <xf numFmtId="0" fontId="2" fillId="0" borderId="0" xfId="12">
      <alignment vertical="center"/>
    </xf>
    <xf numFmtId="0" fontId="71" fillId="0" borderId="0" xfId="12" applyFont="1">
      <alignment vertical="center"/>
    </xf>
    <xf numFmtId="0" fontId="70" fillId="0" borderId="0" xfId="12" applyFont="1" applyAlignment="1">
      <alignment horizontal="center" vertical="center"/>
    </xf>
    <xf numFmtId="0" fontId="72" fillId="0" borderId="0" xfId="12" applyFont="1">
      <alignment vertical="center"/>
    </xf>
    <xf numFmtId="0" fontId="73" fillId="0" borderId="0" xfId="12" applyFont="1" applyAlignment="1">
      <alignment horizontal="center" vertical="center"/>
    </xf>
    <xf numFmtId="0" fontId="73" fillId="0" borderId="0" xfId="12" applyFont="1">
      <alignment vertical="center"/>
    </xf>
    <xf numFmtId="0" fontId="2" fillId="0" borderId="0" xfId="12" applyAlignment="1">
      <alignment horizontal="left" vertical="center"/>
    </xf>
    <xf numFmtId="0" fontId="74" fillId="9" borderId="3" xfId="12" applyFont="1" applyFill="1" applyBorder="1" applyAlignment="1">
      <alignment horizontal="left" vertical="center" wrapText="1"/>
    </xf>
    <xf numFmtId="0" fontId="74" fillId="9" borderId="3" xfId="12" applyFont="1" applyFill="1" applyBorder="1" applyAlignment="1">
      <alignment horizontal="center" vertical="center" wrapText="1"/>
    </xf>
    <xf numFmtId="0" fontId="74" fillId="9" borderId="4" xfId="12" applyFont="1" applyFill="1" applyBorder="1" applyAlignment="1">
      <alignment horizontal="left" vertical="center" wrapText="1"/>
    </xf>
    <xf numFmtId="0" fontId="2" fillId="10" borderId="5" xfId="12" quotePrefix="1" applyFill="1" applyBorder="1" applyAlignment="1">
      <alignment horizontal="left" vertical="center"/>
    </xf>
    <xf numFmtId="0" fontId="74" fillId="0" borderId="6" xfId="12" applyFont="1" applyBorder="1" applyAlignment="1">
      <alignment horizontal="center" vertical="center"/>
    </xf>
    <xf numFmtId="0" fontId="74" fillId="0" borderId="7" xfId="12" applyFont="1" applyBorder="1" applyAlignment="1">
      <alignment horizontal="center" vertical="center" wrapText="1"/>
    </xf>
    <xf numFmtId="0" fontId="74" fillId="0" borderId="8" xfId="12" applyFont="1" applyBorder="1" applyAlignment="1">
      <alignment horizontal="center" vertical="center"/>
    </xf>
    <xf numFmtId="0" fontId="74" fillId="0" borderId="9" xfId="12" applyFont="1" applyBorder="1" applyAlignment="1">
      <alignment horizontal="center" vertical="center" wrapText="1"/>
    </xf>
    <xf numFmtId="0" fontId="74" fillId="0" borderId="7" xfId="12" applyFont="1" applyBorder="1" applyAlignment="1">
      <alignment horizontal="center" vertical="center"/>
    </xf>
    <xf numFmtId="0" fontId="2" fillId="0" borderId="10" xfId="12" applyBorder="1" applyAlignment="1">
      <alignment horizontal="center" vertical="center"/>
    </xf>
    <xf numFmtId="0" fontId="76" fillId="0" borderId="5" xfId="12" applyFont="1" applyBorder="1" applyAlignment="1">
      <alignment horizontal="center" vertical="center" wrapText="1"/>
    </xf>
    <xf numFmtId="176" fontId="77" fillId="0" borderId="11" xfId="12" applyNumberFormat="1" applyFont="1" applyBorder="1" applyAlignment="1">
      <alignment horizontal="center" vertical="center"/>
    </xf>
    <xf numFmtId="176" fontId="2" fillId="0" borderId="0" xfId="12" applyNumberFormat="1" applyAlignment="1">
      <alignment horizontal="center" vertical="center"/>
    </xf>
    <xf numFmtId="176" fontId="78" fillId="0" borderId="0" xfId="12" applyNumberFormat="1" applyFont="1" applyAlignment="1">
      <alignment horizontal="center" vertical="center"/>
    </xf>
    <xf numFmtId="176" fontId="79" fillId="0" borderId="0" xfId="12" applyNumberFormat="1" applyFont="1" applyAlignment="1">
      <alignment horizontal="center" vertical="center"/>
    </xf>
    <xf numFmtId="0" fontId="71" fillId="0" borderId="0" xfId="12" applyFont="1" applyAlignment="1">
      <alignment horizontal="center" vertical="center"/>
    </xf>
    <xf numFmtId="0" fontId="73" fillId="0" borderId="0" xfId="12" applyFont="1" applyAlignment="1">
      <alignment horizontal="left" vertical="center"/>
    </xf>
    <xf numFmtId="0" fontId="76" fillId="0" borderId="12" xfId="12" applyFont="1" applyBorder="1" applyAlignment="1">
      <alignment horizontal="center" vertical="center" wrapText="1"/>
    </xf>
    <xf numFmtId="176" fontId="77" fillId="0" borderId="13" xfId="12" applyNumberFormat="1" applyFont="1" applyBorder="1" applyAlignment="1">
      <alignment horizontal="center" vertical="center"/>
    </xf>
    <xf numFmtId="0" fontId="2" fillId="0" borderId="14" xfId="12" applyBorder="1" applyAlignment="1">
      <alignment horizontal="center" vertical="center"/>
    </xf>
    <xf numFmtId="0" fontId="2" fillId="0" borderId="15" xfId="12" applyBorder="1" applyAlignment="1">
      <alignment horizontal="center" vertical="center"/>
    </xf>
    <xf numFmtId="0" fontId="76" fillId="0" borderId="16" xfId="12" applyFont="1" applyBorder="1" applyAlignment="1">
      <alignment horizontal="center" vertical="center" wrapText="1"/>
    </xf>
    <xf numFmtId="176" fontId="77" fillId="0" borderId="17" xfId="12" applyNumberFormat="1" applyFont="1" applyBorder="1" applyAlignment="1">
      <alignment horizontal="center" vertical="center"/>
    </xf>
    <xf numFmtId="176" fontId="2" fillId="0" borderId="15" xfId="12" applyNumberFormat="1" applyBorder="1" applyAlignment="1">
      <alignment horizontal="center" vertical="center"/>
    </xf>
    <xf numFmtId="176" fontId="78" fillId="0" borderId="15" xfId="12" applyNumberFormat="1" applyFont="1" applyBorder="1" applyAlignment="1">
      <alignment horizontal="center" vertical="center"/>
    </xf>
    <xf numFmtId="176" fontId="79" fillId="0" borderId="15" xfId="12" applyNumberFormat="1" applyFont="1" applyBorder="1" applyAlignment="1">
      <alignment horizontal="center" vertical="center"/>
    </xf>
    <xf numFmtId="0" fontId="71" fillId="0" borderId="15" xfId="12" applyFont="1" applyBorder="1" applyAlignment="1">
      <alignment horizontal="center" vertical="center"/>
    </xf>
    <xf numFmtId="0" fontId="72" fillId="0" borderId="15" xfId="12" applyFont="1" applyBorder="1">
      <alignment vertical="center"/>
    </xf>
    <xf numFmtId="0" fontId="73" fillId="0" borderId="15" xfId="12" applyFont="1" applyBorder="1" applyAlignment="1">
      <alignment horizontal="center" vertical="center"/>
    </xf>
    <xf numFmtId="0" fontId="73" fillId="0" borderId="15" xfId="12" applyFont="1" applyBorder="1">
      <alignment vertical="center"/>
    </xf>
    <xf numFmtId="0" fontId="2" fillId="0" borderId="18" xfId="12" applyBorder="1" applyAlignment="1">
      <alignment horizontal="center" vertical="center"/>
    </xf>
    <xf numFmtId="0" fontId="2" fillId="0" borderId="19" xfId="12" applyBorder="1" applyAlignment="1">
      <alignment horizontal="center" vertical="center"/>
    </xf>
    <xf numFmtId="0" fontId="2" fillId="0" borderId="20" xfId="12" applyBorder="1" applyAlignment="1">
      <alignment horizontal="center" vertical="center"/>
    </xf>
    <xf numFmtId="0" fontId="76" fillId="0" borderId="21" xfId="12" applyFont="1" applyBorder="1" applyAlignment="1">
      <alignment horizontal="center" vertical="center" wrapText="1"/>
    </xf>
    <xf numFmtId="176" fontId="77" fillId="0" borderId="22" xfId="12" applyNumberFormat="1" applyFont="1" applyBorder="1" applyAlignment="1">
      <alignment horizontal="center" vertical="center"/>
    </xf>
    <xf numFmtId="176" fontId="2" fillId="0" borderId="20" xfId="12" applyNumberFormat="1" applyBorder="1" applyAlignment="1">
      <alignment horizontal="center" vertical="center"/>
    </xf>
    <xf numFmtId="176" fontId="78" fillId="0" borderId="20" xfId="12" applyNumberFormat="1" applyFont="1" applyBorder="1" applyAlignment="1">
      <alignment horizontal="center" vertical="center"/>
    </xf>
    <xf numFmtId="176" fontId="79" fillId="0" borderId="20" xfId="12" applyNumberFormat="1" applyFont="1" applyBorder="1" applyAlignment="1">
      <alignment horizontal="center" vertical="center"/>
    </xf>
    <xf numFmtId="0" fontId="71" fillId="0" borderId="20" xfId="12" applyFont="1" applyBorder="1" applyAlignment="1">
      <alignment horizontal="center" vertical="center"/>
    </xf>
    <xf numFmtId="0" fontId="72" fillId="0" borderId="20" xfId="12" applyFont="1" applyBorder="1">
      <alignment vertical="center"/>
    </xf>
    <xf numFmtId="0" fontId="73" fillId="0" borderId="20" xfId="12" applyFont="1" applyBorder="1" applyAlignment="1">
      <alignment horizontal="center" vertical="center"/>
    </xf>
    <xf numFmtId="0" fontId="73" fillId="0" borderId="20" xfId="12" applyFont="1" applyBorder="1">
      <alignment vertical="center"/>
    </xf>
    <xf numFmtId="0" fontId="81" fillId="0" borderId="20" xfId="12" applyFont="1" applyBorder="1">
      <alignment vertical="center"/>
    </xf>
    <xf numFmtId="0" fontId="73" fillId="0" borderId="23" xfId="12" applyFont="1" applyBorder="1">
      <alignment vertical="center"/>
    </xf>
    <xf numFmtId="0" fontId="80" fillId="0" borderId="0" xfId="12" applyFont="1">
      <alignment vertical="center"/>
    </xf>
    <xf numFmtId="0" fontId="2" fillId="0" borderId="24" xfId="12" applyBorder="1" applyAlignment="1">
      <alignment horizontal="center" vertical="center"/>
    </xf>
    <xf numFmtId="0" fontId="76" fillId="0" borderId="25" xfId="12" applyFont="1" applyBorder="1" applyAlignment="1">
      <alignment horizontal="center" vertical="center" wrapText="1"/>
    </xf>
    <xf numFmtId="176" fontId="77" fillId="0" borderId="26" xfId="12" applyNumberFormat="1" applyFont="1" applyBorder="1" applyAlignment="1">
      <alignment horizontal="center" vertical="center"/>
    </xf>
    <xf numFmtId="176" fontId="2" fillId="0" borderId="24" xfId="12" applyNumberFormat="1" applyBorder="1" applyAlignment="1">
      <alignment horizontal="center" vertical="center"/>
    </xf>
    <xf numFmtId="176" fontId="78" fillId="0" borderId="24" xfId="12" applyNumberFormat="1" applyFont="1" applyBorder="1" applyAlignment="1">
      <alignment horizontal="center" vertical="center"/>
    </xf>
    <xf numFmtId="176" fontId="79" fillId="0" borderId="24" xfId="12" applyNumberFormat="1" applyFont="1" applyBorder="1" applyAlignment="1">
      <alignment horizontal="center" vertical="center"/>
    </xf>
    <xf numFmtId="0" fontId="71" fillId="0" borderId="24" xfId="12" applyFont="1" applyBorder="1" applyAlignment="1">
      <alignment horizontal="center" vertical="center"/>
    </xf>
    <xf numFmtId="0" fontId="72" fillId="0" borderId="24" xfId="12" applyFont="1" applyBorder="1">
      <alignment vertical="center"/>
    </xf>
    <xf numFmtId="0" fontId="73" fillId="0" borderId="24" xfId="12" applyFont="1" applyBorder="1" applyAlignment="1">
      <alignment horizontal="center" vertical="center"/>
    </xf>
    <xf numFmtId="0" fontId="73" fillId="0" borderId="24" xfId="12" applyFont="1" applyBorder="1">
      <alignment vertical="center"/>
    </xf>
    <xf numFmtId="0" fontId="2" fillId="0" borderId="27" xfId="12" applyBorder="1" applyAlignment="1">
      <alignment horizontal="center" vertical="center"/>
    </xf>
    <xf numFmtId="0" fontId="76" fillId="0" borderId="28" xfId="12" applyFont="1" applyBorder="1" applyAlignment="1">
      <alignment horizontal="center" vertical="center" wrapText="1"/>
    </xf>
    <xf numFmtId="176" fontId="77" fillId="0" borderId="29" xfId="12" applyNumberFormat="1" applyFont="1" applyBorder="1" applyAlignment="1">
      <alignment horizontal="center" vertical="center"/>
    </xf>
    <xf numFmtId="176" fontId="2" fillId="0" borderId="27" xfId="12" applyNumberFormat="1" applyBorder="1" applyAlignment="1">
      <alignment horizontal="center" vertical="center"/>
    </xf>
    <xf numFmtId="176" fontId="78" fillId="0" borderId="27" xfId="12" applyNumberFormat="1" applyFont="1" applyBorder="1" applyAlignment="1">
      <alignment horizontal="center" vertical="center"/>
    </xf>
    <xf numFmtId="176" fontId="79" fillId="0" borderId="27" xfId="12" applyNumberFormat="1" applyFont="1" applyBorder="1" applyAlignment="1">
      <alignment horizontal="center" vertical="center"/>
    </xf>
    <xf numFmtId="0" fontId="71" fillId="0" borderId="27" xfId="12" applyFont="1" applyBorder="1" applyAlignment="1">
      <alignment horizontal="center" vertical="center"/>
    </xf>
    <xf numFmtId="0" fontId="72" fillId="0" borderId="27" xfId="12" applyFont="1" applyBorder="1">
      <alignment vertical="center"/>
    </xf>
    <xf numFmtId="0" fontId="73" fillId="0" borderId="27" xfId="12" applyFont="1" applyBorder="1" applyAlignment="1">
      <alignment horizontal="center" vertical="center"/>
    </xf>
    <xf numFmtId="0" fontId="73" fillId="0" borderId="27" xfId="12" applyFont="1" applyBorder="1">
      <alignment vertical="center"/>
    </xf>
    <xf numFmtId="0" fontId="76" fillId="0" borderId="7" xfId="12" applyFont="1" applyBorder="1" applyAlignment="1">
      <alignment horizontal="center" vertical="center" wrapText="1"/>
    </xf>
    <xf numFmtId="176" fontId="77" fillId="0" borderId="8" xfId="12" applyNumberFormat="1" applyFont="1" applyBorder="1" applyAlignment="1">
      <alignment horizontal="center" vertical="center"/>
    </xf>
    <xf numFmtId="0" fontId="70" fillId="0" borderId="24" xfId="12" applyFont="1" applyBorder="1" applyAlignment="1">
      <alignment horizontal="center" vertical="center"/>
    </xf>
    <xf numFmtId="0" fontId="70" fillId="0" borderId="27" xfId="12" applyFont="1" applyBorder="1" applyAlignment="1">
      <alignment horizontal="center" vertical="center"/>
    </xf>
    <xf numFmtId="0" fontId="74" fillId="9" borderId="4" xfId="12" applyFont="1" applyFill="1" applyBorder="1" applyAlignment="1">
      <alignment horizontal="center" vertical="center" wrapText="1"/>
    </xf>
    <xf numFmtId="0" fontId="0" fillId="0" borderId="0" xfId="0" applyAlignment="1">
      <alignment horizontal="center" vertical="center"/>
    </xf>
    <xf numFmtId="0" fontId="69" fillId="9" borderId="5" xfId="0" applyFont="1" applyFill="1" applyBorder="1">
      <alignment vertical="center"/>
    </xf>
    <xf numFmtId="0" fontId="69" fillId="9" borderId="11" xfId="0" applyFont="1" applyFill="1" applyBorder="1">
      <alignment vertical="center"/>
    </xf>
    <xf numFmtId="0" fontId="29" fillId="0" borderId="0" xfId="0" applyFont="1">
      <alignment vertical="center"/>
    </xf>
    <xf numFmtId="0" fontId="87" fillId="0" borderId="0" xfId="12" applyFont="1">
      <alignment vertical="center"/>
    </xf>
    <xf numFmtId="0" fontId="29" fillId="0" borderId="0" xfId="0" applyFont="1" applyAlignment="1">
      <alignment horizontal="center" vertical="center"/>
    </xf>
    <xf numFmtId="0" fontId="88" fillId="11" borderId="0" xfId="12" applyFont="1" applyFill="1">
      <alignment vertical="center"/>
    </xf>
    <xf numFmtId="0" fontId="89" fillId="4" borderId="0" xfId="12" applyFont="1" applyFill="1">
      <alignment vertical="center"/>
    </xf>
    <xf numFmtId="0" fontId="88" fillId="4" borderId="0" xfId="12" applyFont="1" applyFill="1">
      <alignment vertical="center"/>
    </xf>
    <xf numFmtId="0" fontId="90" fillId="0" borderId="0" xfId="0" applyFont="1" applyAlignment="1">
      <alignment horizontal="center" vertical="center"/>
    </xf>
    <xf numFmtId="0" fontId="91" fillId="0" borderId="0" xfId="13" applyFont="1" applyAlignment="1">
      <alignment horizontal="center" vertical="center"/>
    </xf>
    <xf numFmtId="0" fontId="91" fillId="0" borderId="0" xfId="5" applyFont="1"/>
    <xf numFmtId="0" fontId="92" fillId="12" borderId="0" xfId="5" applyFont="1" applyFill="1" applyAlignment="1">
      <alignment horizontal="center" vertical="center"/>
    </xf>
    <xf numFmtId="0" fontId="94" fillId="0" borderId="0" xfId="5" applyFont="1" applyAlignment="1">
      <alignment horizontal="center" vertical="center"/>
    </xf>
    <xf numFmtId="0" fontId="94" fillId="12" borderId="0" xfId="5" applyFont="1" applyFill="1" applyAlignment="1">
      <alignment horizontal="center" vertical="center"/>
    </xf>
    <xf numFmtId="0" fontId="91" fillId="0" borderId="0" xfId="13" applyFont="1">
      <alignment vertical="center"/>
    </xf>
    <xf numFmtId="0" fontId="95" fillId="0" borderId="0" xfId="5" applyFont="1" applyAlignment="1">
      <alignment vertical="center"/>
    </xf>
    <xf numFmtId="0" fontId="96" fillId="0" borderId="0" xfId="5" applyFont="1" applyAlignment="1">
      <alignment vertical="center"/>
    </xf>
    <xf numFmtId="0" fontId="95" fillId="0" borderId="0" xfId="5" applyFont="1"/>
    <xf numFmtId="0" fontId="97" fillId="0" borderId="0" xfId="11" applyFont="1"/>
    <xf numFmtId="0" fontId="95" fillId="0" borderId="0" xfId="5" applyFont="1" applyAlignment="1">
      <alignment horizontal="center" vertical="center"/>
    </xf>
    <xf numFmtId="0" fontId="98" fillId="6" borderId="30" xfId="5" applyFont="1" applyFill="1" applyBorder="1" applyAlignment="1">
      <alignment vertical="center"/>
    </xf>
    <xf numFmtId="0" fontId="98" fillId="6" borderId="31" xfId="5" applyFont="1" applyFill="1" applyBorder="1" applyAlignment="1">
      <alignment vertical="center"/>
    </xf>
    <xf numFmtId="0" fontId="98" fillId="6" borderId="31" xfId="5" applyFont="1" applyFill="1" applyBorder="1"/>
    <xf numFmtId="0" fontId="98" fillId="6" borderId="32" xfId="5" applyFont="1" applyFill="1" applyBorder="1"/>
    <xf numFmtId="0" fontId="99" fillId="0" borderId="0" xfId="5" applyFont="1"/>
    <xf numFmtId="0" fontId="95" fillId="0" borderId="33" xfId="5" applyFont="1" applyBorder="1" applyAlignment="1">
      <alignment vertical="center"/>
    </xf>
    <xf numFmtId="0" fontId="100" fillId="0" borderId="1" xfId="5" applyFont="1" applyBorder="1" applyAlignment="1">
      <alignment vertical="center"/>
    </xf>
    <xf numFmtId="0" fontId="101" fillId="0" borderId="1" xfId="6" applyFont="1" applyBorder="1" applyAlignment="1">
      <alignment vertical="center"/>
    </xf>
    <xf numFmtId="0" fontId="102" fillId="0" borderId="1" xfId="6" applyFont="1" applyBorder="1" applyAlignment="1">
      <alignment vertical="center"/>
    </xf>
    <xf numFmtId="0" fontId="95" fillId="0" borderId="1" xfId="5" applyFont="1" applyBorder="1"/>
    <xf numFmtId="0" fontId="100" fillId="0" borderId="1" xfId="6" applyFont="1" applyBorder="1" applyAlignment="1">
      <alignment vertical="center"/>
    </xf>
    <xf numFmtId="0" fontId="103" fillId="0" borderId="1" xfId="5" applyFont="1" applyBorder="1" applyAlignment="1">
      <alignment vertical="center"/>
    </xf>
    <xf numFmtId="0" fontId="95" fillId="0" borderId="34" xfId="5" applyFont="1" applyBorder="1"/>
    <xf numFmtId="0" fontId="105" fillId="0" borderId="1" xfId="7" applyFont="1" applyBorder="1" applyAlignment="1">
      <alignment vertical="center"/>
    </xf>
    <xf numFmtId="0" fontId="106" fillId="0" borderId="1" xfId="7" applyFont="1" applyBorder="1" applyAlignment="1">
      <alignment vertical="center"/>
    </xf>
    <xf numFmtId="0" fontId="107" fillId="0" borderId="34" xfId="5" applyFont="1" applyBorder="1"/>
    <xf numFmtId="0" fontId="108" fillId="0" borderId="1" xfId="5" applyFont="1" applyBorder="1" applyAlignment="1">
      <alignment vertical="center"/>
    </xf>
    <xf numFmtId="0" fontId="105" fillId="0" borderId="1" xfId="6" applyFont="1" applyBorder="1" applyAlignment="1">
      <alignment vertical="center"/>
    </xf>
    <xf numFmtId="0" fontId="106" fillId="0" borderId="1" xfId="6" applyFont="1" applyBorder="1" applyAlignment="1">
      <alignment vertical="center"/>
    </xf>
    <xf numFmtId="0" fontId="111" fillId="0" borderId="1" xfId="5" applyFont="1" applyBorder="1" applyAlignment="1">
      <alignment vertical="center"/>
    </xf>
    <xf numFmtId="0" fontId="111" fillId="0" borderId="1" xfId="6" applyFont="1" applyBorder="1" applyAlignment="1">
      <alignment vertical="center"/>
    </xf>
    <xf numFmtId="0" fontId="112" fillId="0" borderId="1" xfId="6" applyFont="1" applyBorder="1" applyAlignment="1">
      <alignment vertical="center"/>
    </xf>
    <xf numFmtId="0" fontId="103" fillId="0" borderId="1" xfId="6" applyFont="1" applyBorder="1" applyAlignment="1">
      <alignment vertical="center" wrapText="1"/>
    </xf>
    <xf numFmtId="0" fontId="95" fillId="0" borderId="1" xfId="5" applyFont="1" applyBorder="1" applyAlignment="1">
      <alignment vertical="center"/>
    </xf>
    <xf numFmtId="0" fontId="114" fillId="0" borderId="1" xfId="5" applyFont="1" applyBorder="1" applyAlignment="1">
      <alignment vertical="center"/>
    </xf>
    <xf numFmtId="0" fontId="115" fillId="0" borderId="1" xfId="6" applyFont="1" applyBorder="1" applyAlignment="1">
      <alignment vertical="center"/>
    </xf>
    <xf numFmtId="0" fontId="116" fillId="0" borderId="1" xfId="6" applyFont="1" applyBorder="1" applyAlignment="1">
      <alignment vertical="center"/>
    </xf>
    <xf numFmtId="0" fontId="118" fillId="0" borderId="34" xfId="5" applyFont="1" applyBorder="1"/>
    <xf numFmtId="0" fontId="119" fillId="0" borderId="1" xfId="5" applyFont="1" applyBorder="1" applyAlignment="1">
      <alignment vertical="center"/>
    </xf>
    <xf numFmtId="0" fontId="120" fillId="0" borderId="1" xfId="6" applyFont="1" applyBorder="1" applyAlignment="1">
      <alignment vertical="center"/>
    </xf>
    <xf numFmtId="0" fontId="119" fillId="0" borderId="1" xfId="5" applyFont="1" applyBorder="1"/>
    <xf numFmtId="0" fontId="119" fillId="0" borderId="1" xfId="6" applyFont="1" applyBorder="1" applyAlignment="1">
      <alignment vertical="center"/>
    </xf>
    <xf numFmtId="0" fontId="119" fillId="0" borderId="34" xfId="5" applyFont="1" applyBorder="1"/>
    <xf numFmtId="0" fontId="119" fillId="0" borderId="0" xfId="5" applyFont="1"/>
    <xf numFmtId="0" fontId="95" fillId="0" borderId="35" xfId="5" applyFont="1" applyBorder="1" applyAlignment="1">
      <alignment vertical="center"/>
    </xf>
    <xf numFmtId="0" fontId="100" fillId="0" borderId="36" xfId="5" applyFont="1" applyBorder="1" applyAlignment="1">
      <alignment vertical="center"/>
    </xf>
    <xf numFmtId="0" fontId="101" fillId="0" borderId="36" xfId="6" applyFont="1" applyBorder="1" applyAlignment="1">
      <alignment vertical="center"/>
    </xf>
    <xf numFmtId="0" fontId="112" fillId="0" borderId="36" xfId="6" applyFont="1" applyBorder="1" applyAlignment="1">
      <alignment vertical="center"/>
    </xf>
    <xf numFmtId="0" fontId="95" fillId="0" borderId="36" xfId="5" applyFont="1" applyBorder="1"/>
    <xf numFmtId="0" fontId="100" fillId="0" borderId="36" xfId="6" applyFont="1" applyBorder="1" applyAlignment="1">
      <alignment vertical="center"/>
    </xf>
    <xf numFmtId="0" fontId="95" fillId="0" borderId="36" xfId="5" applyFont="1" applyBorder="1" applyAlignment="1">
      <alignment vertical="center"/>
    </xf>
    <xf numFmtId="0" fontId="107" fillId="0" borderId="37" xfId="5" applyFont="1" applyBorder="1"/>
    <xf numFmtId="0" fontId="124" fillId="0" borderId="0" xfId="6" applyFont="1" applyAlignment="1">
      <alignment vertical="center"/>
    </xf>
    <xf numFmtId="0" fontId="40" fillId="0" borderId="0" xfId="11"/>
    <xf numFmtId="0" fontId="125" fillId="0" borderId="0" xfId="5" applyFont="1"/>
    <xf numFmtId="0" fontId="126" fillId="0" borderId="0" xfId="5" applyFont="1"/>
    <xf numFmtId="0" fontId="127" fillId="0" borderId="0" xfId="5" applyFont="1"/>
    <xf numFmtId="0" fontId="128" fillId="0" borderId="0" xfId="5" applyFont="1"/>
    <xf numFmtId="0" fontId="129" fillId="0" borderId="0" xfId="5" applyFont="1"/>
    <xf numFmtId="0" fontId="95" fillId="0" borderId="0" xfId="5" applyFont="1" applyFill="1"/>
    <xf numFmtId="0" fontId="95" fillId="0" borderId="0" xfId="5" applyNumberFormat="1" applyFont="1" applyFill="1"/>
    <xf numFmtId="0" fontId="128" fillId="0" borderId="0" xfId="5" applyFont="1" applyFill="1"/>
    <xf numFmtId="0" fontId="95" fillId="0" borderId="1" xfId="5" applyNumberFormat="1" applyFont="1" applyFill="1" applyBorder="1" applyAlignment="1">
      <alignment vertical="center"/>
    </xf>
    <xf numFmtId="0" fontId="129" fillId="0" borderId="1" xfId="6" applyFont="1" applyBorder="1" applyAlignment="1">
      <alignment vertical="center"/>
    </xf>
    <xf numFmtId="0" fontId="130" fillId="0" borderId="1" xfId="7" applyFont="1" applyBorder="1" applyAlignment="1">
      <alignment vertical="center"/>
    </xf>
    <xf numFmtId="0" fontId="128" fillId="0" borderId="1" xfId="5" applyFont="1" applyBorder="1" applyAlignment="1">
      <alignment vertical="center"/>
    </xf>
    <xf numFmtId="0" fontId="125" fillId="0" borderId="33" xfId="5" applyFont="1" applyBorder="1" applyAlignment="1">
      <alignment vertical="center"/>
    </xf>
    <xf numFmtId="0" fontId="125" fillId="0" borderId="35" xfId="5" applyFont="1" applyBorder="1" applyAlignment="1">
      <alignment vertical="center"/>
    </xf>
    <xf numFmtId="0" fontId="136" fillId="0" borderId="1" xfId="6" applyFont="1" applyBorder="1" applyAlignment="1">
      <alignment vertical="center"/>
    </xf>
    <xf numFmtId="0" fontId="130" fillId="0" borderId="1" xfId="6" applyFont="1" applyBorder="1" applyAlignment="1">
      <alignment vertical="center"/>
    </xf>
    <xf numFmtId="0" fontId="135" fillId="0" borderId="34" xfId="5" applyFont="1" applyBorder="1"/>
    <xf numFmtId="0" fontId="137" fillId="0" borderId="0" xfId="5" applyFont="1"/>
    <xf numFmtId="0" fontId="138" fillId="0" borderId="0" xfId="11" applyFont="1" applyAlignment="1">
      <alignment horizontal="center"/>
    </xf>
    <xf numFmtId="0" fontId="139" fillId="0" borderId="0" xfId="11" applyFont="1" applyAlignment="1">
      <alignment horizontal="center"/>
    </xf>
    <xf numFmtId="0" fontId="31" fillId="0" borderId="0" xfId="11" applyFont="1" applyAlignment="1">
      <alignment horizontal="center"/>
    </xf>
    <xf numFmtId="0" fontId="31" fillId="0" borderId="0" xfId="11" applyFont="1" applyAlignment="1">
      <alignment horizontal="left" indent="1"/>
    </xf>
    <xf numFmtId="0" fontId="32" fillId="0" borderId="0" xfId="11" applyFont="1" applyAlignment="1">
      <alignment horizontal="center"/>
    </xf>
    <xf numFmtId="0" fontId="33" fillId="0" borderId="0" xfId="11" applyFont="1" applyAlignment="1">
      <alignment horizontal="center"/>
    </xf>
    <xf numFmtId="0" fontId="33" fillId="0" borderId="0" xfId="11" applyFont="1" applyAlignment="1">
      <alignment horizontal="left" indent="1"/>
    </xf>
  </cellXfs>
  <cellStyles count="14">
    <cellStyle name="Hyperlink" xfId="7" xr:uid="{52AFB5B9-5D40-42E3-8208-3C77C74475E5}"/>
    <cellStyle name="Hyperlink 2" xfId="6" xr:uid="{0329790B-B98F-4892-8B79-028D252D0A24}"/>
    <cellStyle name="一般" xfId="0" builtinId="0"/>
    <cellStyle name="一般 2" xfId="1" xr:uid="{80A12667-C233-4E1D-87FC-74EC5184F4A3}"/>
    <cellStyle name="一般 2 2" xfId="8" xr:uid="{E1B16157-F46D-4842-AEC9-B2F5DACC67EB}"/>
    <cellStyle name="一般 2 3" xfId="9" xr:uid="{B287B10D-7431-4F43-9676-5F04DD48672F}"/>
    <cellStyle name="一般 2 4" xfId="3" xr:uid="{484D6D64-65FF-4BB9-90B8-8A75328A2095}"/>
    <cellStyle name="一般 2 5" xfId="11" xr:uid="{DB31CDDD-9F4F-42D1-8276-0394250AFD07}"/>
    <cellStyle name="一般 3" xfId="2" xr:uid="{3062C0C1-3F63-4CED-B3F5-25D3AFCFE7E8}"/>
    <cellStyle name="一般 4" xfId="5" xr:uid="{F174FE9E-259C-4DFA-838C-A29B3CB4420F}"/>
    <cellStyle name="一般 5" xfId="4" xr:uid="{36410E62-76AD-4F8F-965F-5881FC867BB9}"/>
    <cellStyle name="一般 5 2" xfId="13" xr:uid="{45A5E4AC-0A55-4565-A394-AE78E15A8A2F}"/>
    <cellStyle name="一般 6" xfId="12" xr:uid="{4DDD1204-BC2D-42A8-9982-CE858CBA5C10}"/>
    <cellStyle name="超連結 2" xfId="10" xr:uid="{4C9224DB-D8EB-4B7B-AFB9-2E62BC71E100}"/>
  </cellStyles>
  <dxfs count="67">
    <dxf>
      <font>
        <b val="0"/>
        <i val="0"/>
        <strike val="0"/>
        <condense val="0"/>
        <extend val="0"/>
        <outline val="0"/>
        <shadow val="0"/>
        <u val="none"/>
        <vertAlign val="baseline"/>
        <sz val="20"/>
        <color auto="1"/>
        <name val="Noto Serif TC Black"/>
        <family val="1"/>
        <charset val="136"/>
        <scheme val="none"/>
      </font>
    </dxf>
    <dxf>
      <font>
        <b val="0"/>
        <i val="0"/>
        <strike val="0"/>
        <condense val="0"/>
        <extend val="0"/>
        <outline val="0"/>
        <shadow val="0"/>
        <u val="none"/>
        <vertAlign val="baseline"/>
        <sz val="20"/>
        <color theme="8" tint="0.59999389629810485"/>
        <name val="Noto Serif TC Black"/>
        <family val="1"/>
        <charset val="136"/>
        <scheme val="none"/>
      </font>
      <numFmt numFmtId="0" formatCode="General"/>
      <alignment horizontal="left" vertical="bottom" textRotation="0" wrapText="0" relativeIndent="1"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left" vertical="bottom" textRotation="0" wrapText="0" relativeIndent="1"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center" vertical="bottom" textRotation="0" wrapText="0" indent="0" justifyLastLine="0" shrinkToFit="0" readingOrder="0"/>
    </dxf>
    <dxf>
      <font>
        <b val="0"/>
        <i val="0"/>
        <strike val="0"/>
        <condense val="0"/>
        <extend val="0"/>
        <outline val="0"/>
        <shadow val="0"/>
        <u val="none"/>
        <vertAlign val="baseline"/>
        <sz val="20"/>
        <color theme="8" tint="0.59999389629810485"/>
        <name val="Noto Serif TC Black"/>
        <family val="1"/>
        <charset val="136"/>
        <scheme val="none"/>
      </font>
      <alignment horizontal="center" vertical="bottom" textRotation="0" wrapText="0" indent="0" justifyLastLine="0" shrinkToFit="0" readingOrder="0"/>
    </dxf>
    <dxf>
      <font>
        <b val="0"/>
        <i val="0"/>
        <strike val="0"/>
        <condense val="0"/>
        <extend val="0"/>
        <outline val="0"/>
        <shadow val="0"/>
        <u val="none"/>
        <vertAlign val="baseline"/>
        <sz val="20"/>
        <color auto="1"/>
        <name val="Noto Serif TC Black"/>
        <family val="1"/>
        <charset val="136"/>
        <scheme val="none"/>
      </font>
    </dxf>
    <dxf>
      <font>
        <b val="0"/>
        <i val="0"/>
        <strike val="0"/>
        <condense val="0"/>
        <extend val="0"/>
        <outline val="0"/>
        <shadow val="0"/>
        <u val="none"/>
        <vertAlign val="baseline"/>
        <sz val="20"/>
        <color theme="8" tint="0.59999389629810485"/>
        <name val="Noto Serif TC Black"/>
        <family val="1"/>
        <charset val="136"/>
        <scheme val="none"/>
      </font>
    </dxf>
    <dxf>
      <font>
        <b val="0"/>
        <i val="0"/>
        <strike val="0"/>
        <condense val="0"/>
        <extend val="0"/>
        <outline val="0"/>
        <shadow val="0"/>
        <u val="none"/>
        <vertAlign val="baseline"/>
        <sz val="20"/>
        <color theme="0"/>
        <name val="Noto Serif TC Black"/>
        <family val="1"/>
        <charset val="128"/>
        <scheme val="none"/>
      </font>
      <alignment horizontal="center" vertical="bottom" textRotation="0" wrapText="0" indent="0" justifyLastLine="0" shrinkToFit="0" readingOrder="0"/>
    </dxf>
    <dxf>
      <fill>
        <patternFill>
          <bgColor theme="1" tint="0.499984740745262"/>
        </patternFill>
      </fill>
    </dxf>
    <dxf>
      <fill>
        <patternFill>
          <bgColor theme="1" tint="0.499984740745262"/>
        </patternFill>
      </fill>
    </dxf>
    <dxf>
      <font>
        <color rgb="FFC00000"/>
      </font>
    </dxf>
    <dxf>
      <font>
        <color rgb="FF006100"/>
      </font>
      <fill>
        <patternFill>
          <bgColor rgb="FFC6EFCE"/>
        </patternFill>
      </fill>
    </dxf>
    <dxf>
      <font>
        <color rgb="FFC00000"/>
      </font>
    </dxf>
    <dxf>
      <font>
        <color rgb="FF006100"/>
      </font>
      <fill>
        <patternFill>
          <bgColor rgb="FFC6EFCE"/>
        </patternFill>
      </fill>
    </dxf>
    <dxf>
      <font>
        <b val="0"/>
        <i val="0"/>
        <strike val="0"/>
        <condense val="0"/>
        <extend val="0"/>
        <outline val="0"/>
        <shadow val="0"/>
        <u val="none"/>
        <vertAlign val="baseline"/>
        <sz val="16"/>
        <color theme="1"/>
        <name val="Noto Serif TC"/>
        <family val="1"/>
        <charset val="136"/>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Noto Serif TC"/>
        <family val="1"/>
        <charset val="136"/>
        <scheme val="none"/>
      </font>
    </dxf>
    <dxf>
      <font>
        <b val="0"/>
        <i val="0"/>
        <strike val="0"/>
        <condense val="0"/>
        <extend val="0"/>
        <outline val="0"/>
        <shadow val="0"/>
        <u val="none"/>
        <vertAlign val="baseline"/>
        <sz val="16"/>
        <color theme="1"/>
        <name val="Noto Serif TC"/>
        <family val="1"/>
        <charset val="136"/>
        <scheme val="none"/>
      </font>
      <numFmt numFmtId="0" formatCode="General"/>
    </dxf>
    <dxf>
      <font>
        <b val="0"/>
        <i val="0"/>
        <strike val="0"/>
        <condense val="0"/>
        <extend val="0"/>
        <outline val="0"/>
        <shadow val="0"/>
        <u val="none"/>
        <vertAlign val="baseline"/>
        <sz val="16"/>
        <color theme="1"/>
        <name val="Noto Serif TC"/>
        <family val="1"/>
        <charset val="136"/>
        <scheme val="none"/>
      </font>
    </dxf>
    <dxf>
      <font>
        <b val="0"/>
        <i val="0"/>
        <strike val="0"/>
        <condense val="0"/>
        <extend val="0"/>
        <outline val="0"/>
        <shadow val="0"/>
        <u val="none"/>
        <vertAlign val="baseline"/>
        <sz val="16"/>
        <color theme="1"/>
        <name val="Noto Sans TC Black"/>
        <family val="2"/>
        <charset val="136"/>
        <scheme val="none"/>
      </font>
    </dxf>
    <dxf>
      <font>
        <strike val="0"/>
        <outline val="0"/>
        <shadow val="0"/>
        <vertAlign val="baseline"/>
        <sz val="16"/>
        <name val="Noto Serif TC"/>
        <family val="1"/>
        <charset val="136"/>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Noto Serif TC"/>
        <family val="1"/>
        <charset val="136"/>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Black"/>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C00000"/>
        <name val="Noto Serif TC Black"/>
        <family val="1"/>
        <charset val="136"/>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strike val="0"/>
        <outline val="0"/>
        <shadow val="0"/>
        <vertAlign val="baseline"/>
        <sz val="16"/>
        <name val="Noto Serif TC"/>
        <family val="1"/>
        <charset val="136"/>
        <scheme val="none"/>
      </font>
    </dxf>
    <dxf>
      <font>
        <b/>
        <i val="0"/>
        <strike val="0"/>
        <condense val="0"/>
        <extend val="0"/>
        <outline val="0"/>
        <shadow val="0"/>
        <u val="none"/>
        <vertAlign val="baseline"/>
        <sz val="16"/>
        <color theme="4"/>
        <name val="Noto Sans TC Black"/>
        <family val="2"/>
        <charset val="136"/>
        <scheme val="none"/>
      </font>
      <fill>
        <patternFill patternType="solid">
          <fgColor indexed="64"/>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vertAlign val="baseline"/>
        <sz val="16"/>
        <name val="Noto Serif TC"/>
        <family val="1"/>
        <charset val="136"/>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theme="1"/>
        <name val="Noto Serif TC"/>
        <family val="1"/>
        <charset val="136"/>
        <scheme val="none"/>
      </font>
      <numFmt numFmtId="0" formatCode="Genera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name val="Noto Serif TC Black"/>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6"/>
        <color rgb="FFC00000"/>
        <name val="Noto Serif TC Black"/>
        <family val="1"/>
        <charset val="136"/>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outline="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6"/>
        <name val="Noto Serif TC"/>
        <family val="1"/>
        <charset val="136"/>
        <scheme val="none"/>
      </font>
    </dxf>
    <dxf>
      <font>
        <b/>
        <i val="0"/>
        <strike val="0"/>
        <condense val="0"/>
        <extend val="0"/>
        <outline val="0"/>
        <shadow val="0"/>
        <u val="none"/>
        <vertAlign val="baseline"/>
        <sz val="16"/>
        <color theme="4"/>
        <name val="Noto Sans TC Black"/>
        <family val="2"/>
        <charset val="136"/>
        <scheme val="none"/>
      </font>
      <fill>
        <patternFill patternType="solid">
          <fgColor indexed="64"/>
          <bgColor theme="4"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none">
          <fgColor rgb="FF000000"/>
          <bgColor auto="1"/>
        </patternFill>
      </fill>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rgb="FF000000"/>
          <bgColor auto="1"/>
        </patternFill>
      </fill>
    </dxf>
    <dxf>
      <font>
        <strike val="0"/>
        <outline val="0"/>
        <shadow val="0"/>
        <u val="none"/>
        <vertAlign val="baseline"/>
        <color auto="1"/>
      </font>
      <fill>
        <patternFill patternType="none">
          <fgColor indexed="64"/>
          <bgColor auto="1"/>
        </patternFill>
      </fill>
    </dxf>
    <dxf>
      <font>
        <b val="0"/>
        <i val="0"/>
        <strike val="0"/>
        <condense val="0"/>
        <extend val="0"/>
        <outline val="0"/>
        <shadow val="0"/>
        <u val="none"/>
        <vertAlign val="baseline"/>
        <sz val="16"/>
        <color auto="1"/>
        <name val="Noto Sans TC"/>
        <family val="2"/>
        <charset val="136"/>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20"/>
        <color theme="1"/>
        <name val="KangXi Font Full Version"/>
        <family val="3"/>
        <charset val="136"/>
        <scheme val="none"/>
      </font>
      <fill>
        <patternFill patternType="none">
          <fgColor indexed="64"/>
          <bgColor auto="1"/>
        </patternFill>
      </fill>
    </dxf>
    <dxf>
      <font>
        <b val="0"/>
        <i val="0"/>
        <strike val="0"/>
        <condense val="0"/>
        <extend val="0"/>
        <outline val="0"/>
        <shadow val="0"/>
        <u val="none"/>
        <vertAlign val="baseline"/>
        <sz val="16"/>
        <color rgb="FF7030A0"/>
        <name val="Noto Sans TC"/>
        <family val="2"/>
        <charset val="136"/>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6"/>
        <color auto="1"/>
        <name val="Noto Sans TC"/>
        <family val="2"/>
        <charset val="136"/>
        <scheme val="none"/>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22"/>
        <color rgb="FFC00000"/>
        <name val="KangXi Font Full Version"/>
        <family val="3"/>
        <charset val="136"/>
        <scheme val="none"/>
      </font>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8"/>
        <color rgb="FF7030A0"/>
        <name val="KangXi Font Full Version"/>
        <family val="3"/>
        <charset val="136"/>
        <scheme val="none"/>
      </font>
      <numFmt numFmtId="176" formatCode="General;;"/>
      <fill>
        <patternFill patternType="none">
          <fgColor indexed="64"/>
          <bgColor auto="1"/>
        </patternFill>
      </fill>
      <alignment horizontal="center" vertical="center" textRotation="0" wrapText="0" indent="0" justifyLastLine="0" shrinkToFit="0" readingOrder="0"/>
    </dxf>
    <dxf>
      <numFmt numFmtId="176"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auto="1"/>
        <name val="Noto Sans TC Medium"/>
        <family val="2"/>
        <scheme val="none"/>
      </font>
      <numFmt numFmtId="176"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8"/>
        <color rgb="FF7030A0"/>
        <name val="Noto Sans TC Medium"/>
        <family val="2"/>
        <scheme val="none"/>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border outline="0">
        <top style="thin">
          <color rgb="FF215C98"/>
        </top>
      </border>
    </dxf>
    <dxf>
      <fill>
        <patternFill patternType="none">
          <fgColor rgb="FF000000"/>
          <bgColor auto="1"/>
        </patternFill>
      </fill>
    </dxf>
    <dxf>
      <font>
        <b/>
        <i val="0"/>
        <strike val="0"/>
        <condense val="0"/>
        <extend val="0"/>
        <outline val="0"/>
        <shadow val="0"/>
        <u val="none"/>
        <vertAlign val="baseline"/>
        <sz val="16"/>
        <color theme="0"/>
        <name val="Noto Sans TC Medium"/>
        <family val="2"/>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work\Piau-Im\tools\D100_&#28450;&#35486;&#27880;&#38899;&#23565;&#29031;&#34920;.xlsx" TargetMode="External"/><Relationship Id="rId1" Type="http://schemas.openxmlformats.org/officeDocument/2006/relationships/externalLinkPath" Target="/work/Piau-Im/tools/D100_&#28450;&#35486;&#27880;&#38899;&#23565;&#29031;&#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work\Piau-Im\docs\D200_&#24291;&#38907;&#20840;&#23383;&#34920;&#21453;&#20999;&#26597;&#35426;.xlsx" TargetMode="External"/><Relationship Id="rId1" Type="http://schemas.openxmlformats.org/officeDocument/2006/relationships/externalLinkPath" Target="D200_&#24291;&#38907;&#20840;&#23383;&#34920;&#21453;&#20999;&#26597;&#354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工作表1"/>
      <sheetName val="台語聲母18音排序"/>
      <sheetName val="台語韻母45音排序"/>
      <sheetName val="聲母碼"/>
      <sheetName val="韻母碼"/>
      <sheetName val="調號碼"/>
      <sheetName val="閩拚調號"/>
      <sheetName val="變調規則"/>
      <sheetName val="十五音-聲母"/>
      <sheetName val="十五音聲母清單"/>
      <sheetName val="十五音-韻母"/>
      <sheetName val="十五音韻母清單"/>
      <sheetName val="十五音韻母排序表"/>
      <sheetName val="十五音-韻母八音反切"/>
      <sheetName val="閩拚方案45韻母"/>
      <sheetName val="彙音寶鑑45韻母"/>
      <sheetName val="彙音妙悟50韻母"/>
      <sheetName val="台語45韻母"/>
      <sheetName val="台語彙音44韻母"/>
      <sheetName val="台語十五音-聲母（切音）"/>
      <sheetName val="台語十五音-。韻母 (字祖)"/>
      <sheetName val="十五音聲母排序"/>
      <sheetName val="台羅韻母排序"/>
      <sheetName val="閩拼-聲母"/>
      <sheetName val="閩拼-韻母"/>
      <sheetName val="閩拼-聲調"/>
      <sheetName val="閩拼-韻母八音反切"/>
      <sheetName val="方音聲母排序"/>
      <sheetName val="方音韻母排序"/>
      <sheetName val="方音符號．鍵盤"/>
      <sheetName val="白話字-音節表"/>
      <sheetName val="方音-音節表"/>
      <sheetName val="台語ㄅㄆㄇ-聲母碼"/>
      <sheetName val="台語ㄅㄆㄇ-韻母碼"/>
      <sheetName val="台語ㄅㄆㄇ轉換對照表"/>
      <sheetName val="韻母碼 (台羅)"/>
      <sheetName val="十五音韻母比較表"/>
      <sheetName val="方音-聲母"/>
      <sheetName val="方音-韻母"/>
      <sheetName val="方音．組合韻母表"/>
      <sheetName val="方音符號表"/>
      <sheetName val="聲母對照表（舊）"/>
      <sheetName val="韻母對照表（舊）"/>
      <sheetName val="白話字-韻母八音反切"/>
      <sheetName val="台羅拼音-音節表"/>
      <sheetName val="台羅-韻母八音反切"/>
      <sheetName val="增補彙音"/>
    </sheetNames>
    <sheetDataSet>
      <sheetData sheetId="0" refreshError="1"/>
      <sheetData sheetId="1"/>
      <sheetData sheetId="2"/>
      <sheetData sheetId="3">
        <row r="6">
          <cell r="D6">
            <v>1</v>
          </cell>
          <cell r="E6" t="str">
            <v>q</v>
          </cell>
          <cell r="F6" t="str">
            <v>Ø</v>
          </cell>
          <cell r="G6" t="str">
            <v>英</v>
          </cell>
          <cell r="H6" t="str">
            <v>Ø</v>
          </cell>
          <cell r="I6" t="str">
            <v>Ø</v>
          </cell>
          <cell r="J6" t="str">
            <v>Ø</v>
          </cell>
          <cell r="K6" t="str">
            <v>Ø</v>
          </cell>
        </row>
        <row r="7">
          <cell r="D7">
            <v>2</v>
          </cell>
          <cell r="E7" t="str">
            <v>p</v>
          </cell>
          <cell r="F7" t="str">
            <v>[p]</v>
          </cell>
          <cell r="G7" t="str">
            <v>邊</v>
          </cell>
          <cell r="H7" t="str">
            <v>ㄅ</v>
          </cell>
          <cell r="I7" t="str">
            <v>p</v>
          </cell>
          <cell r="J7" t="str">
            <v>b</v>
          </cell>
          <cell r="K7" t="str">
            <v>p</v>
          </cell>
        </row>
        <row r="8">
          <cell r="D8">
            <v>3</v>
          </cell>
          <cell r="E8" t="str">
            <v>b</v>
          </cell>
          <cell r="F8" t="str">
            <v>[b]</v>
          </cell>
          <cell r="G8" t="str">
            <v>門</v>
          </cell>
          <cell r="H8" t="str">
            <v>ㆠ</v>
          </cell>
          <cell r="I8" t="str">
            <v>b</v>
          </cell>
          <cell r="J8" t="str">
            <v>bb</v>
          </cell>
          <cell r="K8" t="str">
            <v>b</v>
          </cell>
        </row>
        <row r="9">
          <cell r="D9">
            <v>4</v>
          </cell>
          <cell r="E9" t="str">
            <v>ph</v>
          </cell>
          <cell r="F9" t="str">
            <v>[pʰ]</v>
          </cell>
          <cell r="G9" t="str">
            <v>頗</v>
          </cell>
          <cell r="H9" t="str">
            <v>ㄆ</v>
          </cell>
          <cell r="I9" t="str">
            <v>ph</v>
          </cell>
          <cell r="J9" t="str">
            <v>p</v>
          </cell>
          <cell r="K9" t="str">
            <v>ph</v>
          </cell>
        </row>
        <row r="10">
          <cell r="D10">
            <v>5</v>
          </cell>
          <cell r="E10" t="str">
            <v>m</v>
          </cell>
          <cell r="F10" t="str">
            <v>[m]</v>
          </cell>
          <cell r="G10" t="str">
            <v>門</v>
          </cell>
          <cell r="H10" t="str">
            <v>ㄇ</v>
          </cell>
          <cell r="I10" t="str">
            <v>m</v>
          </cell>
          <cell r="J10" t="str">
            <v>bbn</v>
          </cell>
          <cell r="K10" t="str">
            <v>m</v>
          </cell>
        </row>
        <row r="11">
          <cell r="D11">
            <v>6</v>
          </cell>
          <cell r="E11" t="str">
            <v>t</v>
          </cell>
          <cell r="F11" t="str">
            <v>[t]</v>
          </cell>
          <cell r="G11" t="str">
            <v>地</v>
          </cell>
          <cell r="H11" t="str">
            <v>ㄉ</v>
          </cell>
          <cell r="I11" t="str">
            <v>t</v>
          </cell>
          <cell r="J11" t="str">
            <v>d</v>
          </cell>
          <cell r="K11" t="str">
            <v>t</v>
          </cell>
        </row>
        <row r="12">
          <cell r="D12">
            <v>7</v>
          </cell>
          <cell r="E12" t="str">
            <v>th</v>
          </cell>
          <cell r="F12" t="str">
            <v>[tʰ]</v>
          </cell>
          <cell r="G12" t="str">
            <v>他</v>
          </cell>
          <cell r="H12" t="str">
            <v>ㄊ</v>
          </cell>
          <cell r="I12" t="str">
            <v>th</v>
          </cell>
          <cell r="J12" t="str">
            <v>t</v>
          </cell>
          <cell r="K12" t="str">
            <v>th</v>
          </cell>
        </row>
        <row r="13">
          <cell r="D13">
            <v>8</v>
          </cell>
          <cell r="E13" t="str">
            <v>n</v>
          </cell>
          <cell r="F13" t="str">
            <v>[n]</v>
          </cell>
          <cell r="G13" t="str">
            <v>柳</v>
          </cell>
          <cell r="H13" t="str">
            <v>ㄋ</v>
          </cell>
          <cell r="I13" t="str">
            <v>n</v>
          </cell>
          <cell r="J13" t="str">
            <v>ln</v>
          </cell>
          <cell r="K13" t="str">
            <v>n</v>
          </cell>
        </row>
        <row r="14">
          <cell r="D14">
            <v>9</v>
          </cell>
          <cell r="E14" t="str">
            <v>l</v>
          </cell>
          <cell r="F14" t="str">
            <v>[l]</v>
          </cell>
          <cell r="G14" t="str">
            <v>柳</v>
          </cell>
          <cell r="H14" t="str">
            <v>ㄌ</v>
          </cell>
          <cell r="I14" t="str">
            <v>l</v>
          </cell>
          <cell r="J14" t="str">
            <v>l</v>
          </cell>
          <cell r="K14" t="str">
            <v>l</v>
          </cell>
        </row>
        <row r="15">
          <cell r="D15">
            <v>10</v>
          </cell>
          <cell r="E15" t="str">
            <v>k</v>
          </cell>
          <cell r="F15" t="str">
            <v>[k]</v>
          </cell>
          <cell r="G15" t="str">
            <v>求</v>
          </cell>
          <cell r="H15" t="str">
            <v>ㄍ</v>
          </cell>
          <cell r="I15" t="str">
            <v>k</v>
          </cell>
          <cell r="J15" t="str">
            <v>g</v>
          </cell>
          <cell r="K15" t="str">
            <v>k</v>
          </cell>
        </row>
        <row r="16">
          <cell r="D16">
            <v>11</v>
          </cell>
          <cell r="E16" t="str">
            <v>kh</v>
          </cell>
          <cell r="F16" t="str">
            <v>[kʰ]</v>
          </cell>
          <cell r="G16" t="str">
            <v>去</v>
          </cell>
          <cell r="H16" t="str">
            <v>ㄎ</v>
          </cell>
          <cell r="I16" t="str">
            <v>kh</v>
          </cell>
          <cell r="J16" t="str">
            <v>k</v>
          </cell>
          <cell r="K16" t="str">
            <v>kh</v>
          </cell>
        </row>
        <row r="17">
          <cell r="D17">
            <v>12</v>
          </cell>
          <cell r="E17" t="str">
            <v>g</v>
          </cell>
          <cell r="F17" t="str">
            <v>[ɡ]</v>
          </cell>
          <cell r="G17" t="str">
            <v>語</v>
          </cell>
          <cell r="H17" t="str">
            <v>ㆣ</v>
          </cell>
          <cell r="I17" t="str">
            <v>g</v>
          </cell>
          <cell r="J17" t="str">
            <v>gg</v>
          </cell>
          <cell r="K17" t="str">
            <v>g</v>
          </cell>
        </row>
        <row r="18">
          <cell r="D18">
            <v>13</v>
          </cell>
          <cell r="E18" t="str">
            <v>ng</v>
          </cell>
          <cell r="F18" t="str">
            <v>[ŋ]</v>
          </cell>
          <cell r="G18" t="str">
            <v>語</v>
          </cell>
          <cell r="H18" t="str">
            <v>ㄫ</v>
          </cell>
          <cell r="I18" t="str">
            <v>ng</v>
          </cell>
          <cell r="J18" t="str">
            <v>ggn</v>
          </cell>
          <cell r="K18" t="str">
            <v>ng</v>
          </cell>
        </row>
        <row r="19">
          <cell r="D19">
            <v>14</v>
          </cell>
          <cell r="E19" t="str">
            <v>h</v>
          </cell>
          <cell r="F19" t="str">
            <v>[h]</v>
          </cell>
          <cell r="G19" t="str">
            <v>喜</v>
          </cell>
          <cell r="H19" t="str">
            <v>ㄏ</v>
          </cell>
          <cell r="I19" t="str">
            <v>h</v>
          </cell>
          <cell r="J19" t="str">
            <v>h</v>
          </cell>
          <cell r="K19" t="str">
            <v>h</v>
          </cell>
        </row>
        <row r="20">
          <cell r="D20">
            <v>15</v>
          </cell>
          <cell r="E20" t="str">
            <v>ts</v>
          </cell>
          <cell r="F20" t="str">
            <v>[ʦ]</v>
          </cell>
          <cell r="G20" t="str">
            <v>曾</v>
          </cell>
          <cell r="H20" t="str">
            <v>ㄗ</v>
          </cell>
          <cell r="I20" t="str">
            <v>ch</v>
          </cell>
          <cell r="J20" t="str">
            <v>z</v>
          </cell>
          <cell r="K20" t="str">
            <v>ts</v>
          </cell>
        </row>
        <row r="21">
          <cell r="D21">
            <v>16</v>
          </cell>
          <cell r="E21" t="str">
            <v>tsh</v>
          </cell>
          <cell r="F21" t="str">
            <v>[ʦʰ]</v>
          </cell>
          <cell r="G21" t="str">
            <v>出</v>
          </cell>
          <cell r="H21" t="str">
            <v>ㄘ</v>
          </cell>
          <cell r="I21" t="str">
            <v>chh</v>
          </cell>
          <cell r="J21" t="str">
            <v>c</v>
          </cell>
          <cell r="K21" t="str">
            <v>tsh</v>
          </cell>
        </row>
        <row r="22">
          <cell r="D22">
            <v>17</v>
          </cell>
          <cell r="E22" t="str">
            <v>s</v>
          </cell>
          <cell r="F22" t="str">
            <v>[s]</v>
          </cell>
          <cell r="G22" t="str">
            <v>時</v>
          </cell>
          <cell r="H22" t="str">
            <v>ㄙ</v>
          </cell>
          <cell r="I22" t="str">
            <v>s</v>
          </cell>
          <cell r="J22" t="str">
            <v>s</v>
          </cell>
          <cell r="K22" t="str">
            <v>s</v>
          </cell>
        </row>
        <row r="23">
          <cell r="D23">
            <v>18</v>
          </cell>
          <cell r="E23" t="str">
            <v>j</v>
          </cell>
          <cell r="F23" t="str">
            <v>[ʣ]</v>
          </cell>
          <cell r="G23" t="str">
            <v>入</v>
          </cell>
          <cell r="H23" t="str">
            <v>ㆡ</v>
          </cell>
          <cell r="I23" t="str">
            <v>j</v>
          </cell>
          <cell r="J23" t="str">
            <v>zzi</v>
          </cell>
          <cell r="K23" t="str">
            <v>j</v>
          </cell>
        </row>
      </sheetData>
      <sheetData sheetId="4"/>
      <sheetData sheetId="5"/>
      <sheetData sheetId="6"/>
      <sheetData sheetId="7"/>
      <sheetData sheetId="8"/>
      <sheetData sheetId="9"/>
      <sheetData sheetId="10">
        <row r="5">
          <cell r="B5">
            <v>1</v>
          </cell>
          <cell r="C5" t="str">
            <v>君</v>
          </cell>
          <cell r="D5" t="str">
            <v>un</v>
          </cell>
          <cell r="E5" t="str">
            <v>ut</v>
          </cell>
          <cell r="F5" t="str">
            <v>un</v>
          </cell>
          <cell r="G5" t="str">
            <v>ut̚</v>
          </cell>
          <cell r="H5" t="str">
            <v>un</v>
          </cell>
          <cell r="I5" t="str">
            <v>ut</v>
          </cell>
          <cell r="J5" t="str">
            <v>un</v>
          </cell>
          <cell r="K5" t="str">
            <v>ut</v>
          </cell>
          <cell r="L5" t="str">
            <v>un</v>
          </cell>
          <cell r="M5" t="str">
            <v>ut</v>
          </cell>
          <cell r="N5" t="str">
            <v>ㄨㄣ</v>
          </cell>
          <cell r="O5" t="str">
            <v>ㄨㆵ</v>
          </cell>
          <cell r="P5" t="str">
            <v>wun</v>
          </cell>
          <cell r="Q5" t="str">
            <v>wut</v>
          </cell>
        </row>
        <row r="6">
          <cell r="B6">
            <v>2</v>
          </cell>
          <cell r="C6" t="str">
            <v>堅</v>
          </cell>
          <cell r="D6" t="str">
            <v>ian</v>
          </cell>
          <cell r="E6" t="str">
            <v>iat</v>
          </cell>
          <cell r="F6" t="str">
            <v>ian</v>
          </cell>
          <cell r="G6" t="str">
            <v>iat̚</v>
          </cell>
          <cell r="H6" t="str">
            <v>ian</v>
          </cell>
          <cell r="I6" t="str">
            <v>iat</v>
          </cell>
          <cell r="J6" t="str">
            <v>ian</v>
          </cell>
          <cell r="K6" t="str">
            <v>iat</v>
          </cell>
          <cell r="L6" t="str">
            <v>ian</v>
          </cell>
          <cell r="M6" t="str">
            <v>iat</v>
          </cell>
          <cell r="N6" t="str">
            <v>ㄧㄢ</v>
          </cell>
          <cell r="O6" t="str">
            <v>ㄧㄚㆵ</v>
          </cell>
          <cell r="P6" t="str">
            <v>ëen</v>
          </cell>
          <cell r="Q6" t="str">
            <v>ëet</v>
          </cell>
        </row>
        <row r="7">
          <cell r="B7">
            <v>3</v>
          </cell>
          <cell r="C7" t="str">
            <v>金</v>
          </cell>
          <cell r="D7" t="str">
            <v>im</v>
          </cell>
          <cell r="E7" t="str">
            <v>ip</v>
          </cell>
          <cell r="F7" t="str">
            <v>im</v>
          </cell>
          <cell r="G7" t="str">
            <v>ip̚</v>
          </cell>
          <cell r="H7" t="str">
            <v>im</v>
          </cell>
          <cell r="I7" t="str">
            <v>ip</v>
          </cell>
          <cell r="J7" t="str">
            <v>im</v>
          </cell>
          <cell r="K7" t="str">
            <v>ip</v>
          </cell>
          <cell r="L7" t="str">
            <v>im</v>
          </cell>
          <cell r="M7" t="str">
            <v>ip</v>
          </cell>
          <cell r="N7" t="str">
            <v>ㄧㆬ</v>
          </cell>
          <cell r="O7" t="str">
            <v>ㄧㆴ</v>
          </cell>
          <cell r="P7" t="str">
            <v>im</v>
          </cell>
          <cell r="Q7" t="str">
            <v>ip</v>
          </cell>
        </row>
        <row r="8">
          <cell r="B8">
            <v>4</v>
          </cell>
          <cell r="C8" t="str">
            <v>規</v>
          </cell>
          <cell r="D8" t="str">
            <v>ui</v>
          </cell>
          <cell r="E8" t="str">
            <v>uih</v>
          </cell>
          <cell r="F8" t="str">
            <v>ui</v>
          </cell>
          <cell r="G8" t="str">
            <v>ui?</v>
          </cell>
          <cell r="H8" t="str">
            <v>ui</v>
          </cell>
          <cell r="I8" t="str">
            <v>uih</v>
          </cell>
          <cell r="J8" t="str">
            <v>ui</v>
          </cell>
          <cell r="K8" t="str">
            <v>uih</v>
          </cell>
          <cell r="L8" t="str">
            <v>ui</v>
          </cell>
          <cell r="M8" t="str">
            <v>uih</v>
          </cell>
          <cell r="N8" t="str">
            <v>ㄨㄧ</v>
          </cell>
          <cell r="O8" t="str">
            <v>ㄨㄧㆷ</v>
          </cell>
          <cell r="P8" t="str">
            <v>wuy</v>
          </cell>
        </row>
        <row r="9">
          <cell r="B9">
            <v>5</v>
          </cell>
          <cell r="C9" t="str">
            <v>嘉</v>
          </cell>
          <cell r="D9" t="str">
            <v>ee</v>
          </cell>
          <cell r="E9" t="str">
            <v>eeh</v>
          </cell>
          <cell r="F9" t="str">
            <v>ɛ</v>
          </cell>
          <cell r="G9" t="str">
            <v>ɛ?</v>
          </cell>
          <cell r="H9" t="str">
            <v>ee</v>
          </cell>
          <cell r="I9" t="str">
            <v>eeh</v>
          </cell>
          <cell r="J9" t="str">
            <v>ee</v>
          </cell>
          <cell r="K9" t="str">
            <v>eh</v>
          </cell>
          <cell r="L9" t="str">
            <v>e</v>
          </cell>
          <cell r="M9" t="str">
            <v>eh</v>
          </cell>
          <cell r="N9" t="str">
            <v>ㄝ</v>
          </cell>
          <cell r="O9" t="str">
            <v>ㄝㆷ</v>
          </cell>
          <cell r="P9" t="str">
            <v>ay</v>
          </cell>
          <cell r="Q9" t="str">
            <v>ăyh</v>
          </cell>
          <cell r="R9" t="str">
            <v>彙音【嘉】韻母為：e</v>
          </cell>
        </row>
        <row r="10">
          <cell r="B10">
            <v>6</v>
          </cell>
          <cell r="C10" t="str">
            <v>干</v>
          </cell>
          <cell r="D10" t="str">
            <v>an</v>
          </cell>
          <cell r="E10" t="str">
            <v>at</v>
          </cell>
          <cell r="F10" t="str">
            <v>an</v>
          </cell>
          <cell r="G10" t="str">
            <v>at̚</v>
          </cell>
          <cell r="H10" t="str">
            <v>an</v>
          </cell>
          <cell r="I10" t="str">
            <v>at</v>
          </cell>
          <cell r="J10" t="str">
            <v>an</v>
          </cell>
          <cell r="K10" t="str">
            <v>ap</v>
          </cell>
          <cell r="L10" t="str">
            <v>an</v>
          </cell>
          <cell r="M10" t="str">
            <v>at</v>
          </cell>
          <cell r="N10" t="str">
            <v>ㄢ</v>
          </cell>
          <cell r="O10" t="str">
            <v>ㄚㆵ</v>
          </cell>
          <cell r="P10" t="str">
            <v>an</v>
          </cell>
          <cell r="Q10" t="str">
            <v>at</v>
          </cell>
        </row>
        <row r="11">
          <cell r="B11">
            <v>7</v>
          </cell>
          <cell r="C11" t="str">
            <v>公</v>
          </cell>
          <cell r="D11" t="str">
            <v>ong</v>
          </cell>
          <cell r="E11" t="str">
            <v>ok</v>
          </cell>
          <cell r="F11" t="str">
            <v>ɔŋ</v>
          </cell>
          <cell r="G11" t="str">
            <v>ɔk̚</v>
          </cell>
          <cell r="H11" t="str">
            <v>ong</v>
          </cell>
          <cell r="I11" t="str">
            <v>ok</v>
          </cell>
          <cell r="J11" t="str">
            <v>ong</v>
          </cell>
          <cell r="K11" t="str">
            <v>ok</v>
          </cell>
          <cell r="L11" t="str">
            <v>ong</v>
          </cell>
          <cell r="M11" t="str">
            <v>ok</v>
          </cell>
          <cell r="N11" t="str">
            <v>ㆲ</v>
          </cell>
          <cell r="O11" t="str">
            <v>ㆦㆻ</v>
          </cell>
          <cell r="P11" t="str">
            <v>ong</v>
          </cell>
          <cell r="Q11" t="str">
            <v>ok</v>
          </cell>
        </row>
        <row r="12">
          <cell r="B12">
            <v>8</v>
          </cell>
          <cell r="C12" t="str">
            <v>乖</v>
          </cell>
          <cell r="D12" t="str">
            <v>uai</v>
          </cell>
          <cell r="E12" t="str">
            <v>uaih</v>
          </cell>
          <cell r="F12" t="str">
            <v>uai</v>
          </cell>
          <cell r="G12" t="str">
            <v>uai?</v>
          </cell>
          <cell r="H12" t="str">
            <v>oai</v>
          </cell>
          <cell r="I12" t="str">
            <v>oaih</v>
          </cell>
          <cell r="J12" t="str">
            <v>uai</v>
          </cell>
          <cell r="K12" t="str">
            <v>uaih</v>
          </cell>
          <cell r="L12" t="str">
            <v>uai</v>
          </cell>
          <cell r="M12" t="str">
            <v>uaih</v>
          </cell>
          <cell r="N12" t="str">
            <v>ㄨㄞ</v>
          </cell>
          <cell r="O12" t="str">
            <v>ㄨㄞㆷ</v>
          </cell>
          <cell r="P12" t="str">
            <v>wae</v>
          </cell>
          <cell r="Q12" t="str">
            <v>waĕh</v>
          </cell>
        </row>
        <row r="13">
          <cell r="B13">
            <v>9</v>
          </cell>
          <cell r="C13" t="str">
            <v>經</v>
          </cell>
          <cell r="D13" t="str">
            <v>ing</v>
          </cell>
          <cell r="E13" t="str">
            <v>ik</v>
          </cell>
          <cell r="F13" t="str">
            <v>ɪŋ</v>
          </cell>
          <cell r="G13" t="str">
            <v>ik̚</v>
          </cell>
          <cell r="H13" t="str">
            <v>eng</v>
          </cell>
          <cell r="I13" t="str">
            <v>ek</v>
          </cell>
          <cell r="J13" t="str">
            <v>ing</v>
          </cell>
          <cell r="K13" t="str">
            <v>ik</v>
          </cell>
          <cell r="L13" t="str">
            <v>ing</v>
          </cell>
          <cell r="M13" t="str">
            <v>ik</v>
          </cell>
          <cell r="N13" t="str">
            <v>ㄧㄥ</v>
          </cell>
          <cell r="O13" t="str">
            <v>ㄧㆻ</v>
          </cell>
          <cell r="P13" t="str">
            <v>eng</v>
          </cell>
          <cell r="Q13" t="str">
            <v>ek</v>
          </cell>
        </row>
        <row r="14">
          <cell r="B14">
            <v>10</v>
          </cell>
          <cell r="C14" t="str">
            <v>觀</v>
          </cell>
          <cell r="D14" t="str">
            <v>uan</v>
          </cell>
          <cell r="E14" t="str">
            <v>uat</v>
          </cell>
          <cell r="F14" t="str">
            <v>uan</v>
          </cell>
          <cell r="G14" t="str">
            <v>uat̚</v>
          </cell>
          <cell r="H14" t="str">
            <v>oan</v>
          </cell>
          <cell r="I14" t="str">
            <v>oat</v>
          </cell>
          <cell r="J14" t="str">
            <v>uan</v>
          </cell>
          <cell r="K14" t="str">
            <v>uat</v>
          </cell>
          <cell r="L14" t="str">
            <v>uan</v>
          </cell>
          <cell r="M14" t="str">
            <v>uat</v>
          </cell>
          <cell r="N14" t="str">
            <v>ㄨㄢ</v>
          </cell>
          <cell r="O14" t="str">
            <v>ㄨㄚㆵ</v>
          </cell>
          <cell r="P14" t="str">
            <v>wan</v>
          </cell>
          <cell r="Q14" t="str">
            <v>wat</v>
          </cell>
        </row>
        <row r="15">
          <cell r="B15">
            <v>11</v>
          </cell>
          <cell r="C15" t="str">
            <v>沽</v>
          </cell>
          <cell r="D15" t="str">
            <v>oo</v>
          </cell>
          <cell r="E15" t="str">
            <v>ooh</v>
          </cell>
          <cell r="F15" t="str">
            <v>ou</v>
          </cell>
          <cell r="G15" t="str">
            <v>ou?</v>
          </cell>
          <cell r="H15" t="str">
            <v>o͘</v>
          </cell>
          <cell r="I15" t="str">
            <v>o͘h</v>
          </cell>
          <cell r="J15" t="str">
            <v>oo</v>
          </cell>
          <cell r="K15" t="str">
            <v>ooh</v>
          </cell>
          <cell r="L15" t="str">
            <v>oo</v>
          </cell>
          <cell r="M15" t="str">
            <v>ooh</v>
          </cell>
          <cell r="N15" t="str">
            <v>ㆦ</v>
          </cell>
          <cell r="O15" t="str">
            <v>ㆦㆷ</v>
          </cell>
          <cell r="P15" t="str">
            <v>oe</v>
          </cell>
          <cell r="R15" t="str">
            <v>白話字的/ɔ/ [o͘] 有時寫成[ou]，因為[o͘]右上角的那點不易見。台羅 oo = ou</v>
          </cell>
        </row>
        <row r="16">
          <cell r="B16">
            <v>12</v>
          </cell>
          <cell r="C16" t="str">
            <v>嬌</v>
          </cell>
          <cell r="D16" t="str">
            <v>iau</v>
          </cell>
          <cell r="E16" t="str">
            <v>iauh</v>
          </cell>
          <cell r="F16" t="str">
            <v>iau</v>
          </cell>
          <cell r="G16" t="str">
            <v>iau?</v>
          </cell>
          <cell r="H16" t="str">
            <v>iau</v>
          </cell>
          <cell r="I16" t="str">
            <v>iauh</v>
          </cell>
          <cell r="J16" t="str">
            <v>iau</v>
          </cell>
          <cell r="K16" t="str">
            <v>iauh</v>
          </cell>
          <cell r="L16" t="str">
            <v>iao</v>
          </cell>
          <cell r="M16" t="str">
            <v>iaoh</v>
          </cell>
          <cell r="N16" t="str">
            <v>ㄧㄠ</v>
          </cell>
          <cell r="O16" t="str">
            <v>ㄧㄠㆷ</v>
          </cell>
          <cell r="P16" t="str">
            <v>eaou</v>
          </cell>
          <cell r="Q16" t="str">
            <v>eaoŭh</v>
          </cell>
        </row>
        <row r="17">
          <cell r="B17">
            <v>13</v>
          </cell>
          <cell r="C17" t="str">
            <v>稽</v>
          </cell>
          <cell r="D17" t="str">
            <v>ei</v>
          </cell>
          <cell r="E17" t="str">
            <v>eih</v>
          </cell>
          <cell r="F17" t="str">
            <v>ei</v>
          </cell>
          <cell r="G17" t="str">
            <v>ei?</v>
          </cell>
          <cell r="H17" t="str">
            <v>ei</v>
          </cell>
          <cell r="I17" t="str">
            <v>eih</v>
          </cell>
          <cell r="J17" t="str">
            <v>ei</v>
          </cell>
          <cell r="K17" t="str">
            <v>eih</v>
          </cell>
          <cell r="L17" t="str">
            <v>e</v>
          </cell>
          <cell r="M17" t="str">
            <v>eh</v>
          </cell>
          <cell r="N17" t="str">
            <v>ㄟ</v>
          </cell>
          <cell r="O17" t="str">
            <v>ㄟㆷ</v>
          </cell>
          <cell r="P17" t="str">
            <v>ey</v>
          </cell>
          <cell r="R17" t="str">
            <v>啼：【雅俗通】Thei2 (他稽下平）；【台羅】The5</v>
          </cell>
        </row>
        <row r="18">
          <cell r="B18">
            <v>14</v>
          </cell>
          <cell r="C18" t="str">
            <v>恭</v>
          </cell>
          <cell r="D18" t="str">
            <v>iong</v>
          </cell>
          <cell r="E18" t="str">
            <v>iok</v>
          </cell>
          <cell r="F18" t="str">
            <v>iɔŋ</v>
          </cell>
          <cell r="G18" t="str">
            <v>iɔk̚</v>
          </cell>
          <cell r="H18" t="str">
            <v>iong</v>
          </cell>
          <cell r="I18" t="str">
            <v>iok</v>
          </cell>
          <cell r="J18" t="str">
            <v>iong</v>
          </cell>
          <cell r="K18" t="str">
            <v>iok</v>
          </cell>
          <cell r="L18" t="str">
            <v>iong</v>
          </cell>
          <cell r="M18" t="str">
            <v>iok</v>
          </cell>
          <cell r="N18" t="str">
            <v>ㄧㆲ</v>
          </cell>
          <cell r="O18" t="str">
            <v>ㄧㆦㆻ</v>
          </cell>
          <cell r="P18" t="str">
            <v>ëung</v>
          </cell>
          <cell r="Q18" t="str">
            <v>ëuk</v>
          </cell>
        </row>
        <row r="19">
          <cell r="B19">
            <v>15</v>
          </cell>
          <cell r="C19" t="str">
            <v>高</v>
          </cell>
          <cell r="D19" t="str">
            <v>o</v>
          </cell>
          <cell r="E19" t="str">
            <v>oh</v>
          </cell>
          <cell r="F19" t="str">
            <v>o</v>
          </cell>
          <cell r="G19" t="str">
            <v>o?</v>
          </cell>
          <cell r="H19" t="str">
            <v>o</v>
          </cell>
          <cell r="I19" t="str">
            <v>oh</v>
          </cell>
          <cell r="J19" t="str">
            <v>o</v>
          </cell>
          <cell r="K19" t="str">
            <v>oh</v>
          </cell>
          <cell r="L19" t="str">
            <v>o</v>
          </cell>
          <cell r="M19" t="str">
            <v>oh</v>
          </cell>
          <cell r="N19" t="str">
            <v>ㄜ</v>
          </cell>
          <cell r="O19" t="str">
            <v>ㄜㆷ</v>
          </cell>
          <cell r="P19" t="str">
            <v>o</v>
          </cell>
          <cell r="Q19" t="str">
            <v>ŏh</v>
          </cell>
        </row>
        <row r="20">
          <cell r="B20">
            <v>16</v>
          </cell>
          <cell r="C20" t="str">
            <v>皆</v>
          </cell>
          <cell r="D20" t="str">
            <v>ai</v>
          </cell>
          <cell r="E20" t="str">
            <v>aih</v>
          </cell>
          <cell r="F20" t="str">
            <v>ai</v>
          </cell>
          <cell r="G20" t="str">
            <v>ai?</v>
          </cell>
          <cell r="H20" t="str">
            <v>ai</v>
          </cell>
          <cell r="I20" t="str">
            <v>aih</v>
          </cell>
          <cell r="J20" t="str">
            <v>ai</v>
          </cell>
          <cell r="K20" t="str">
            <v>aih</v>
          </cell>
          <cell r="L20" t="str">
            <v>ai</v>
          </cell>
          <cell r="M20" t="str">
            <v>aih</v>
          </cell>
          <cell r="N20" t="str">
            <v>ㄞ</v>
          </cell>
          <cell r="O20" t="str">
            <v>ㄞㆷ</v>
          </cell>
          <cell r="P20" t="str">
            <v>ae</v>
          </cell>
        </row>
        <row r="21">
          <cell r="B21">
            <v>17</v>
          </cell>
          <cell r="C21" t="str">
            <v>巾</v>
          </cell>
          <cell r="D21" t="str">
            <v>in</v>
          </cell>
          <cell r="E21" t="str">
            <v>it</v>
          </cell>
          <cell r="F21" t="str">
            <v>in</v>
          </cell>
          <cell r="G21" t="str">
            <v>it̚</v>
          </cell>
          <cell r="H21" t="str">
            <v>in</v>
          </cell>
          <cell r="I21" t="str">
            <v>it</v>
          </cell>
          <cell r="J21" t="str">
            <v>in</v>
          </cell>
          <cell r="K21" t="str">
            <v>it</v>
          </cell>
          <cell r="L21" t="str">
            <v>in</v>
          </cell>
          <cell r="M21" t="str">
            <v>it</v>
          </cell>
          <cell r="N21" t="str">
            <v>ㄧㄣ</v>
          </cell>
          <cell r="O21" t="str">
            <v>ㄧㆵ</v>
          </cell>
          <cell r="P21" t="str">
            <v>in</v>
          </cell>
          <cell r="Q21" t="str">
            <v>it</v>
          </cell>
        </row>
        <row r="22">
          <cell r="B22">
            <v>18</v>
          </cell>
          <cell r="C22" t="str">
            <v>姜</v>
          </cell>
          <cell r="D22" t="str">
            <v>iang</v>
          </cell>
          <cell r="E22" t="str">
            <v>iak</v>
          </cell>
          <cell r="F22" t="str">
            <v>iaŋ</v>
          </cell>
          <cell r="G22" t="str">
            <v>iak̚</v>
          </cell>
          <cell r="H22" t="str">
            <v>iang</v>
          </cell>
          <cell r="I22" t="str">
            <v>iak</v>
          </cell>
          <cell r="J22" t="str">
            <v>iang</v>
          </cell>
          <cell r="K22" t="str">
            <v>iak</v>
          </cell>
          <cell r="L22" t="str">
            <v>iang</v>
          </cell>
          <cell r="M22" t="str">
            <v>iak</v>
          </cell>
          <cell r="N22" t="str">
            <v>ㄧㄤ</v>
          </cell>
          <cell r="O22" t="str">
            <v>ㄧㄚㆻ</v>
          </cell>
          <cell r="P22" t="str">
            <v>ëang</v>
          </cell>
          <cell r="Q22" t="str">
            <v>ëak</v>
          </cell>
        </row>
        <row r="23">
          <cell r="B23">
            <v>19</v>
          </cell>
          <cell r="C23" t="str">
            <v>甘</v>
          </cell>
          <cell r="D23" t="str">
            <v>am</v>
          </cell>
          <cell r="E23" t="str">
            <v>ap</v>
          </cell>
          <cell r="F23" t="str">
            <v>am</v>
          </cell>
          <cell r="G23" t="str">
            <v>ap̚</v>
          </cell>
          <cell r="H23" t="str">
            <v>am</v>
          </cell>
          <cell r="I23" t="str">
            <v>ap</v>
          </cell>
          <cell r="J23" t="str">
            <v>am</v>
          </cell>
          <cell r="K23" t="str">
            <v>ap</v>
          </cell>
          <cell r="L23" t="str">
            <v>am</v>
          </cell>
          <cell r="M23" t="str">
            <v>ap</v>
          </cell>
          <cell r="N23" t="str">
            <v>ㆰ</v>
          </cell>
          <cell r="O23" t="str">
            <v>ㄚㆴ</v>
          </cell>
          <cell r="P23" t="str">
            <v>am</v>
          </cell>
          <cell r="Q23" t="str">
            <v>ap</v>
          </cell>
        </row>
        <row r="24">
          <cell r="B24">
            <v>20</v>
          </cell>
          <cell r="C24" t="str">
            <v>瓜</v>
          </cell>
          <cell r="D24" t="str">
            <v>ua</v>
          </cell>
          <cell r="E24" t="str">
            <v>uah</v>
          </cell>
          <cell r="F24" t="str">
            <v>ua</v>
          </cell>
          <cell r="G24" t="str">
            <v>ua?</v>
          </cell>
          <cell r="H24" t="str">
            <v>oa</v>
          </cell>
          <cell r="I24" t="str">
            <v>oah</v>
          </cell>
          <cell r="J24" t="str">
            <v>ua</v>
          </cell>
          <cell r="K24" t="str">
            <v>uah</v>
          </cell>
          <cell r="L24" t="str">
            <v>ua</v>
          </cell>
          <cell r="M24" t="str">
            <v>uah</v>
          </cell>
          <cell r="N24" t="str">
            <v>ㄨㄚ</v>
          </cell>
          <cell r="O24" t="str">
            <v>ㄨㄚㆷ</v>
          </cell>
          <cell r="P24" t="str">
            <v>wa</v>
          </cell>
          <cell r="Q24" t="str">
            <v>wăh</v>
          </cell>
        </row>
        <row r="25">
          <cell r="B25">
            <v>21</v>
          </cell>
          <cell r="C25" t="str">
            <v>江</v>
          </cell>
          <cell r="D25" t="str">
            <v>ang</v>
          </cell>
          <cell r="E25" t="str">
            <v>ak</v>
          </cell>
          <cell r="F25" t="str">
            <v>aŋ</v>
          </cell>
          <cell r="G25" t="str">
            <v>ak̚</v>
          </cell>
          <cell r="H25" t="str">
            <v>ang</v>
          </cell>
          <cell r="I25" t="str">
            <v>ak</v>
          </cell>
          <cell r="J25" t="str">
            <v>ang</v>
          </cell>
          <cell r="K25" t="str">
            <v>ak</v>
          </cell>
          <cell r="L25" t="str">
            <v>ang</v>
          </cell>
          <cell r="M25" t="str">
            <v>ak</v>
          </cell>
          <cell r="N25" t="str">
            <v>ㄤ</v>
          </cell>
          <cell r="O25" t="str">
            <v>ㄚㆻ</v>
          </cell>
          <cell r="P25" t="str">
            <v>ang</v>
          </cell>
          <cell r="Q25" t="str">
            <v>ak</v>
          </cell>
        </row>
        <row r="26">
          <cell r="B26">
            <v>22</v>
          </cell>
          <cell r="C26" t="str">
            <v>兼</v>
          </cell>
          <cell r="D26" t="str">
            <v>iam</v>
          </cell>
          <cell r="E26" t="str">
            <v>iap</v>
          </cell>
          <cell r="F26" t="str">
            <v>iam</v>
          </cell>
          <cell r="G26" t="str">
            <v>iap̚</v>
          </cell>
          <cell r="H26" t="str">
            <v>iam</v>
          </cell>
          <cell r="I26" t="str">
            <v>iap</v>
          </cell>
          <cell r="J26" t="str">
            <v>iam</v>
          </cell>
          <cell r="K26" t="str">
            <v>iap</v>
          </cell>
          <cell r="L26" t="str">
            <v>iam</v>
          </cell>
          <cell r="M26" t="str">
            <v>iap</v>
          </cell>
          <cell r="N26" t="str">
            <v>ㄧㆰ</v>
          </cell>
          <cell r="O26" t="str">
            <v>ㄧㄚㆴ</v>
          </cell>
          <cell r="P26" t="str">
            <v>ëem</v>
          </cell>
          <cell r="Q26" t="str">
            <v>ëep</v>
          </cell>
        </row>
        <row r="27">
          <cell r="B27">
            <v>23</v>
          </cell>
          <cell r="C27" t="str">
            <v>交</v>
          </cell>
          <cell r="D27" t="str">
            <v>au</v>
          </cell>
          <cell r="E27" t="str">
            <v>auh</v>
          </cell>
          <cell r="F27" t="str">
            <v>au</v>
          </cell>
          <cell r="G27" t="str">
            <v>au?</v>
          </cell>
          <cell r="H27" t="str">
            <v>au</v>
          </cell>
          <cell r="I27" t="str">
            <v>auh</v>
          </cell>
          <cell r="J27" t="str">
            <v>au</v>
          </cell>
          <cell r="K27" t="str">
            <v>auh</v>
          </cell>
          <cell r="L27" t="str">
            <v>ao</v>
          </cell>
          <cell r="M27" t="str">
            <v>aoh</v>
          </cell>
          <cell r="N27" t="str">
            <v>ㄠ</v>
          </cell>
          <cell r="O27" t="str">
            <v>ㄠㆷ</v>
          </cell>
          <cell r="P27" t="str">
            <v>aou</v>
          </cell>
          <cell r="Q27" t="str">
            <v>aoŭh</v>
          </cell>
          <cell r="R27" t="str">
            <v>aʊ</v>
          </cell>
        </row>
        <row r="28">
          <cell r="B28">
            <v>24</v>
          </cell>
          <cell r="C28" t="str">
            <v>迦</v>
          </cell>
          <cell r="D28" t="str">
            <v>ia</v>
          </cell>
          <cell r="E28" t="str">
            <v>iah</v>
          </cell>
          <cell r="F28" t="str">
            <v>ia</v>
          </cell>
          <cell r="G28" t="str">
            <v>ia?</v>
          </cell>
          <cell r="H28" t="str">
            <v>ia</v>
          </cell>
          <cell r="I28" t="str">
            <v>iah</v>
          </cell>
          <cell r="J28" t="str">
            <v>ia</v>
          </cell>
          <cell r="K28" t="str">
            <v>iah</v>
          </cell>
          <cell r="L28" t="str">
            <v>ia</v>
          </cell>
          <cell r="M28" t="str">
            <v>iah</v>
          </cell>
          <cell r="N28" t="str">
            <v>ㄧㄚ</v>
          </cell>
          <cell r="O28" t="str">
            <v>ㄧㄚㆷ</v>
          </cell>
          <cell r="P28" t="str">
            <v>ëa</v>
          </cell>
          <cell r="Q28" t="str">
            <v>ëăh</v>
          </cell>
          <cell r="R28" t="str">
            <v>【若】：梵文譯音用字，僅限翻念外來語特殊用法。例：般若波羅密多。</v>
          </cell>
        </row>
        <row r="29">
          <cell r="B29">
            <v>25</v>
          </cell>
          <cell r="C29" t="str">
            <v>檜</v>
          </cell>
          <cell r="D29" t="str">
            <v>ue</v>
          </cell>
          <cell r="E29" t="str">
            <v>ueh</v>
          </cell>
          <cell r="F29" t="str">
            <v>ue</v>
          </cell>
          <cell r="G29" t="str">
            <v>ue?</v>
          </cell>
          <cell r="H29" t="str">
            <v>oe</v>
          </cell>
          <cell r="I29" t="str">
            <v>oeh</v>
          </cell>
          <cell r="J29" t="str">
            <v>ue</v>
          </cell>
          <cell r="K29" t="str">
            <v>ueh</v>
          </cell>
          <cell r="L29" t="str">
            <v>ue</v>
          </cell>
          <cell r="M29" t="str">
            <v>ueh</v>
          </cell>
          <cell r="N29" t="str">
            <v>ㄨㆤ</v>
          </cell>
          <cell r="O29" t="str">
            <v>ㄨㆤㆷ</v>
          </cell>
          <cell r="P29" t="str">
            <v>öey</v>
          </cell>
          <cell r="Q29" t="str">
            <v>öĕyh</v>
          </cell>
        </row>
        <row r="30">
          <cell r="B30">
            <v>26</v>
          </cell>
          <cell r="C30" t="str">
            <v>監</v>
          </cell>
          <cell r="D30" t="str">
            <v>ann</v>
          </cell>
          <cell r="E30" t="str">
            <v>annh</v>
          </cell>
          <cell r="F30" t="str">
            <v>ã</v>
          </cell>
          <cell r="G30" t="str">
            <v>ã?</v>
          </cell>
          <cell r="H30" t="str">
            <v>aⁿ</v>
          </cell>
          <cell r="I30" t="str">
            <v>ahⁿ</v>
          </cell>
          <cell r="J30" t="str">
            <v>ann</v>
          </cell>
          <cell r="K30" t="str">
            <v>annh</v>
          </cell>
          <cell r="L30" t="str">
            <v>na</v>
          </cell>
          <cell r="M30" t="str">
            <v>nah</v>
          </cell>
          <cell r="N30" t="str">
            <v>ㆩ</v>
          </cell>
          <cell r="O30" t="str">
            <v>ㆩㆷ</v>
          </cell>
          <cell r="P30" t="str">
            <v>ⁿa</v>
          </cell>
          <cell r="Q30" t="str">
            <v>ⁿăh</v>
          </cell>
          <cell r="R30" t="str">
            <v>Lann = Na</v>
          </cell>
        </row>
        <row r="31">
          <cell r="B31">
            <v>27</v>
          </cell>
          <cell r="C31" t="str">
            <v>艍</v>
          </cell>
          <cell r="D31" t="str">
            <v>u</v>
          </cell>
          <cell r="E31" t="str">
            <v>uh</v>
          </cell>
          <cell r="F31" t="str">
            <v>u</v>
          </cell>
          <cell r="G31" t="str">
            <v>u?</v>
          </cell>
          <cell r="H31" t="str">
            <v>u</v>
          </cell>
          <cell r="I31" t="str">
            <v>uh</v>
          </cell>
          <cell r="J31" t="str">
            <v>u</v>
          </cell>
          <cell r="K31" t="str">
            <v>uh</v>
          </cell>
          <cell r="L31" t="str">
            <v>u</v>
          </cell>
          <cell r="M31" t="str">
            <v>uh</v>
          </cell>
          <cell r="N31" t="str">
            <v>ㄨ</v>
          </cell>
          <cell r="O31" t="str">
            <v>ㄨㆷ</v>
          </cell>
          <cell r="P31" t="str">
            <v>oo</v>
          </cell>
          <cell r="Q31" t="str">
            <v>oŏh</v>
          </cell>
          <cell r="R31" t="str">
            <v>海腔</v>
          </cell>
        </row>
        <row r="32">
          <cell r="B32">
            <v>28</v>
          </cell>
          <cell r="C32" t="str">
            <v>膠</v>
          </cell>
          <cell r="D32" t="str">
            <v>a</v>
          </cell>
          <cell r="E32" t="str">
            <v>ah</v>
          </cell>
          <cell r="F32" t="str">
            <v>a</v>
          </cell>
          <cell r="G32" t="str">
            <v>a?</v>
          </cell>
          <cell r="H32" t="str">
            <v>a</v>
          </cell>
          <cell r="I32" t="str">
            <v>ah</v>
          </cell>
          <cell r="J32" t="str">
            <v>a</v>
          </cell>
          <cell r="K32" t="str">
            <v>ah</v>
          </cell>
          <cell r="L32" t="str">
            <v>a</v>
          </cell>
          <cell r="M32" t="str">
            <v>ah</v>
          </cell>
          <cell r="N32" t="str">
            <v>ㄚ</v>
          </cell>
          <cell r="O32" t="str">
            <v>ㄚㆷ</v>
          </cell>
          <cell r="P32" t="str">
            <v>a</v>
          </cell>
          <cell r="Q32" t="str">
            <v>ăh</v>
          </cell>
        </row>
        <row r="33">
          <cell r="B33">
            <v>29</v>
          </cell>
          <cell r="C33" t="str">
            <v>居</v>
          </cell>
          <cell r="D33" t="str">
            <v>i</v>
          </cell>
          <cell r="E33" t="str">
            <v>ih</v>
          </cell>
          <cell r="F33" t="str">
            <v>i</v>
          </cell>
          <cell r="G33" t="str">
            <v>i?</v>
          </cell>
          <cell r="H33" t="str">
            <v>i</v>
          </cell>
          <cell r="I33" t="str">
            <v>ih</v>
          </cell>
          <cell r="J33" t="str">
            <v>i</v>
          </cell>
          <cell r="K33" t="str">
            <v>ih</v>
          </cell>
          <cell r="L33" t="str">
            <v>i</v>
          </cell>
          <cell r="M33" t="str">
            <v>ih</v>
          </cell>
          <cell r="N33" t="str">
            <v>ㄧ</v>
          </cell>
          <cell r="O33" t="str">
            <v>ㄧㆷ</v>
          </cell>
          <cell r="P33" t="str">
            <v>e</v>
          </cell>
          <cell r="Q33" t="str">
            <v>eĕh</v>
          </cell>
        </row>
        <row r="34">
          <cell r="B34">
            <v>30</v>
          </cell>
          <cell r="C34" t="str">
            <v>丩</v>
          </cell>
          <cell r="D34" t="str">
            <v>iu</v>
          </cell>
          <cell r="E34" t="str">
            <v>iuh</v>
          </cell>
          <cell r="F34" t="str">
            <v>iu</v>
          </cell>
          <cell r="G34" t="str">
            <v>iu?</v>
          </cell>
          <cell r="H34" t="str">
            <v>iu</v>
          </cell>
          <cell r="I34" t="str">
            <v>iuh</v>
          </cell>
          <cell r="J34" t="str">
            <v>iu</v>
          </cell>
          <cell r="K34" t="str">
            <v>iuh</v>
          </cell>
          <cell r="L34" t="str">
            <v>iu</v>
          </cell>
          <cell r="M34" t="str">
            <v>iuh</v>
          </cell>
          <cell r="N34" t="str">
            <v>ㄧㄨ</v>
          </cell>
          <cell r="O34" t="str">
            <v>ㄧㄨㆷ</v>
          </cell>
          <cell r="P34" t="str">
            <v>ew</v>
          </cell>
        </row>
        <row r="35">
          <cell r="B35">
            <v>31</v>
          </cell>
          <cell r="C35" t="str">
            <v>更</v>
          </cell>
          <cell r="D35" t="str">
            <v>enn</v>
          </cell>
          <cell r="E35" t="str">
            <v>ennh</v>
          </cell>
          <cell r="F35" t="str">
            <v>ɛ̃</v>
          </cell>
          <cell r="G35" t="str">
            <v>ɛ̃?</v>
          </cell>
          <cell r="H35" t="str">
            <v>eⁿ</v>
          </cell>
          <cell r="I35" t="str">
            <v>ehⁿ</v>
          </cell>
          <cell r="J35" t="str">
            <v>enn</v>
          </cell>
          <cell r="K35" t="str">
            <v>ennh</v>
          </cell>
          <cell r="L35" t="str">
            <v>ne</v>
          </cell>
          <cell r="M35" t="str">
            <v>neh</v>
          </cell>
          <cell r="N35" t="str">
            <v>ㆥ</v>
          </cell>
          <cell r="O35" t="str">
            <v>ㆥㆷ</v>
          </cell>
          <cell r="P35" t="str">
            <v>aiⁿᶢ</v>
          </cell>
          <cell r="Q35" t="str">
            <v>aĭⁿᶢh</v>
          </cell>
          <cell r="R35" t="str">
            <v>箏</v>
          </cell>
        </row>
        <row r="36">
          <cell r="B36">
            <v>32</v>
          </cell>
          <cell r="C36" t="str">
            <v>褌</v>
          </cell>
          <cell r="D36" t="str">
            <v>uinn</v>
          </cell>
          <cell r="E36" t="str">
            <v>uinnh</v>
          </cell>
          <cell r="F36" t="str">
            <v>uĩ</v>
          </cell>
          <cell r="G36" t="str">
            <v>uĩ?</v>
          </cell>
          <cell r="H36" t="str">
            <v>uiⁿ</v>
          </cell>
          <cell r="I36" t="str">
            <v>uihⁿ</v>
          </cell>
          <cell r="J36" t="str">
            <v>uinn</v>
          </cell>
          <cell r="K36" t="str">
            <v>uinnh</v>
          </cell>
          <cell r="L36" t="str">
            <v>nui</v>
          </cell>
          <cell r="M36" t="str">
            <v>nuih</v>
          </cell>
          <cell r="N36" t="str">
            <v>ㄨㆪ</v>
          </cell>
          <cell r="O36" t="str">
            <v>ㄨㆪㆷ</v>
          </cell>
          <cell r="P36" t="str">
            <v>wuiⁿᶢ</v>
          </cell>
          <cell r="R36" t="str">
            <v>【彙音】褌：-ng</v>
          </cell>
        </row>
        <row r="37">
          <cell r="B37">
            <v>33</v>
          </cell>
          <cell r="C37" t="str">
            <v>茄</v>
          </cell>
          <cell r="D37" t="str">
            <v>io</v>
          </cell>
          <cell r="E37" t="str">
            <v>ioh</v>
          </cell>
          <cell r="F37" t="str">
            <v>io</v>
          </cell>
          <cell r="G37" t="str">
            <v>io?</v>
          </cell>
          <cell r="H37" t="str">
            <v>io</v>
          </cell>
          <cell r="I37" t="str">
            <v>ioh</v>
          </cell>
          <cell r="J37" t="str">
            <v>io</v>
          </cell>
          <cell r="K37" t="str">
            <v>ioh</v>
          </cell>
          <cell r="L37" t="str">
            <v>io</v>
          </cell>
          <cell r="M37" t="str">
            <v>ioh</v>
          </cell>
          <cell r="N37" t="str">
            <v>ㄧㄜ</v>
          </cell>
          <cell r="O37" t="str">
            <v>ㄧㄜㆷ</v>
          </cell>
          <cell r="P37" t="str">
            <v>ëo</v>
          </cell>
          <cell r="Q37" t="str">
            <v>ëŏh</v>
          </cell>
        </row>
        <row r="38">
          <cell r="B38">
            <v>34</v>
          </cell>
          <cell r="C38" t="str">
            <v>梔</v>
          </cell>
          <cell r="D38" t="str">
            <v>inn</v>
          </cell>
          <cell r="E38" t="str">
            <v>innh</v>
          </cell>
          <cell r="F38" t="str">
            <v>ĩ</v>
          </cell>
          <cell r="G38" t="str">
            <v>ĩ?</v>
          </cell>
          <cell r="H38" t="str">
            <v>iⁿ</v>
          </cell>
          <cell r="I38" t="str">
            <v>iⁿh</v>
          </cell>
          <cell r="J38" t="str">
            <v>inn</v>
          </cell>
          <cell r="K38" t="str">
            <v>innh</v>
          </cell>
          <cell r="L38" t="str">
            <v>ni</v>
          </cell>
          <cell r="M38" t="str">
            <v>nih</v>
          </cell>
          <cell r="N38" t="str">
            <v>ㆪ</v>
          </cell>
          <cell r="O38" t="str">
            <v>ㆪ</v>
          </cell>
          <cell r="P38" t="str">
            <v>eeⁿᶢ</v>
          </cell>
          <cell r="Q38" t="str">
            <v>eĕⁿᶢh</v>
          </cell>
        </row>
        <row r="39">
          <cell r="B39">
            <v>35</v>
          </cell>
          <cell r="C39" t="str">
            <v>薑</v>
          </cell>
          <cell r="D39" t="str">
            <v>ionn</v>
          </cell>
          <cell r="E39" t="str">
            <v>ionnh</v>
          </cell>
          <cell r="F39" t="str">
            <v>iɔ̃</v>
          </cell>
          <cell r="G39" t="str">
            <v>iɔ̃?</v>
          </cell>
          <cell r="H39" t="str">
            <v>ioⁿ</v>
          </cell>
          <cell r="I39" t="str">
            <v>iohⁿ</v>
          </cell>
          <cell r="J39" t="str">
            <v>ionn</v>
          </cell>
          <cell r="K39" t="str">
            <v>ionnh</v>
          </cell>
          <cell r="L39" t="str">
            <v>nioo</v>
          </cell>
          <cell r="M39" t="str">
            <v>niooh</v>
          </cell>
          <cell r="N39" t="str">
            <v>ㄧㆧ</v>
          </cell>
          <cell r="O39" t="str">
            <v>ㄧㆧㆷ</v>
          </cell>
          <cell r="P39" t="str">
            <v>ëoⁿᶢ</v>
          </cell>
          <cell r="R39" t="str">
            <v>彙音的薑轉到牛</v>
          </cell>
        </row>
        <row r="40">
          <cell r="B40">
            <v>36</v>
          </cell>
          <cell r="C40" t="str">
            <v>驚</v>
          </cell>
          <cell r="D40" t="str">
            <v>iann</v>
          </cell>
          <cell r="E40" t="str">
            <v>iannh</v>
          </cell>
          <cell r="F40" t="str">
            <v>iã</v>
          </cell>
          <cell r="G40" t="str">
            <v>iã?</v>
          </cell>
          <cell r="H40" t="str">
            <v>iaⁿ</v>
          </cell>
          <cell r="I40" t="str">
            <v>iahⁿ</v>
          </cell>
          <cell r="J40" t="str">
            <v>iann</v>
          </cell>
          <cell r="K40" t="str">
            <v>iannh</v>
          </cell>
          <cell r="L40" t="str">
            <v>nia</v>
          </cell>
          <cell r="M40" t="str">
            <v>niah</v>
          </cell>
          <cell r="N40" t="str">
            <v>ㄧㆩ</v>
          </cell>
          <cell r="O40" t="str">
            <v>ㄧㆩㆷ</v>
          </cell>
          <cell r="P40" t="str">
            <v>ëⁿa</v>
          </cell>
          <cell r="R40" t="str">
            <v>娘： Liann5</v>
          </cell>
        </row>
        <row r="41">
          <cell r="B41">
            <v>37</v>
          </cell>
          <cell r="C41" t="str">
            <v>官</v>
          </cell>
          <cell r="D41" t="str">
            <v>uann</v>
          </cell>
          <cell r="E41" t="str">
            <v>uannh</v>
          </cell>
          <cell r="F41" t="str">
            <v>uã</v>
          </cell>
          <cell r="G41" t="str">
            <v>uã?</v>
          </cell>
          <cell r="H41" t="str">
            <v>oaⁿ</v>
          </cell>
          <cell r="I41" t="str">
            <v>oahⁿ</v>
          </cell>
          <cell r="J41" t="str">
            <v>uann</v>
          </cell>
          <cell r="K41" t="str">
            <v>uannh</v>
          </cell>
          <cell r="L41" t="str">
            <v>nua</v>
          </cell>
          <cell r="M41" t="str">
            <v>nuah</v>
          </cell>
          <cell r="N41" t="str">
            <v>ㄨㆩ</v>
          </cell>
          <cell r="O41" t="str">
            <v>ㄨㆩㆷ</v>
          </cell>
          <cell r="P41" t="str">
            <v>wⁿa</v>
          </cell>
        </row>
        <row r="42">
          <cell r="B42">
            <v>38</v>
          </cell>
          <cell r="C42" t="str">
            <v>鋼</v>
          </cell>
          <cell r="D42" t="str">
            <v>ng</v>
          </cell>
          <cell r="E42" t="str">
            <v>ngh</v>
          </cell>
          <cell r="F42" t="str">
            <v>ŋ</v>
          </cell>
          <cell r="G42" t="str">
            <v>ŋ?</v>
          </cell>
          <cell r="H42" t="str">
            <v>ng</v>
          </cell>
          <cell r="I42" t="str">
            <v>ngh</v>
          </cell>
          <cell r="J42" t="str">
            <v>ng</v>
          </cell>
          <cell r="K42" t="str">
            <v>ngh</v>
          </cell>
          <cell r="L42" t="str">
            <v>ng</v>
          </cell>
          <cell r="M42" t="str">
            <v>ngh</v>
          </cell>
          <cell r="N42" t="str">
            <v>ㆭ</v>
          </cell>
          <cell r="O42" t="str">
            <v>ㆭㆷ</v>
          </cell>
          <cell r="P42" t="str">
            <v>eⁿᶢ</v>
          </cell>
        </row>
        <row r="43">
          <cell r="B43">
            <v>39</v>
          </cell>
          <cell r="C43" t="str">
            <v>伽</v>
          </cell>
          <cell r="D43" t="str">
            <v>e</v>
          </cell>
          <cell r="E43" t="str">
            <v>eh</v>
          </cell>
          <cell r="F43" t="str">
            <v>e</v>
          </cell>
          <cell r="G43" t="str">
            <v>e?</v>
          </cell>
          <cell r="H43" t="str">
            <v>e</v>
          </cell>
          <cell r="I43" t="str">
            <v>eh</v>
          </cell>
          <cell r="J43" t="str">
            <v>e</v>
          </cell>
          <cell r="K43" t="str">
            <v>eh</v>
          </cell>
          <cell r="L43" t="str">
            <v>e</v>
          </cell>
          <cell r="M43" t="str">
            <v>eh</v>
          </cell>
          <cell r="N43" t="str">
            <v>ㆤ</v>
          </cell>
          <cell r="O43" t="str">
            <v>ㆤㆷ</v>
          </cell>
          <cell r="P43" t="str">
            <v>ay</v>
          </cell>
          <cell r="Q43" t="str">
            <v>ăyh</v>
          </cell>
        </row>
        <row r="44">
          <cell r="B44">
            <v>40</v>
          </cell>
          <cell r="C44" t="str">
            <v>閒</v>
          </cell>
          <cell r="D44" t="str">
            <v>ainn</v>
          </cell>
          <cell r="E44" t="str">
            <v>ainnh</v>
          </cell>
          <cell r="F44" t="str">
            <v>aĩ</v>
          </cell>
          <cell r="G44" t="str">
            <v>aĩ?</v>
          </cell>
          <cell r="H44" t="str">
            <v>aiⁿ</v>
          </cell>
          <cell r="I44" t="str">
            <v>aihⁿ</v>
          </cell>
          <cell r="J44" t="str">
            <v>ainn</v>
          </cell>
          <cell r="K44" t="str">
            <v>ainnh</v>
          </cell>
          <cell r="L44" t="str">
            <v>nai</v>
          </cell>
          <cell r="M44" t="str">
            <v>naih</v>
          </cell>
          <cell r="N44" t="str">
            <v>ㆮ</v>
          </cell>
          <cell r="O44" t="str">
            <v>ㆮㆷ</v>
          </cell>
          <cell r="P44" t="str">
            <v>aeⁿᶢ</v>
          </cell>
          <cell r="R44" t="str">
            <v>閒：Kainn1，為「同安」音；間：Kainn1</v>
          </cell>
        </row>
        <row r="45">
          <cell r="B45">
            <v>41</v>
          </cell>
          <cell r="C45" t="str">
            <v>姑</v>
          </cell>
          <cell r="D45" t="str">
            <v>oonn</v>
          </cell>
          <cell r="E45" t="str">
            <v>oonnh</v>
          </cell>
          <cell r="F45" t="str">
            <v>õu</v>
          </cell>
          <cell r="G45" t="str">
            <v>õu?</v>
          </cell>
          <cell r="H45" t="str">
            <v>oⁿ</v>
          </cell>
          <cell r="I45" t="str">
            <v>ohⁿ</v>
          </cell>
          <cell r="J45" t="str">
            <v>onn</v>
          </cell>
          <cell r="K45" t="str">
            <v>onnh</v>
          </cell>
          <cell r="L45" t="str">
            <v>noo</v>
          </cell>
          <cell r="M45" t="str">
            <v>nooh</v>
          </cell>
          <cell r="N45" t="str">
            <v>ㆧ</v>
          </cell>
          <cell r="O45" t="str">
            <v>ㆧㆷ</v>
          </cell>
          <cell r="P45" t="str">
            <v>ⁿoe</v>
          </cell>
          <cell r="R45" t="str">
            <v>台羅 oonn = ounn</v>
          </cell>
        </row>
        <row r="46">
          <cell r="B46">
            <v>42</v>
          </cell>
          <cell r="C46" t="str">
            <v>姆</v>
          </cell>
          <cell r="D46" t="str">
            <v>m</v>
          </cell>
          <cell r="E46" t="str">
            <v>mh</v>
          </cell>
          <cell r="F46" t="str">
            <v>m</v>
          </cell>
          <cell r="G46" t="str">
            <v>mh</v>
          </cell>
          <cell r="H46" t="str">
            <v>m</v>
          </cell>
          <cell r="I46" t="str">
            <v>mh</v>
          </cell>
          <cell r="J46" t="str">
            <v>m</v>
          </cell>
          <cell r="K46" t="str">
            <v>mh</v>
          </cell>
          <cell r="L46" t="str">
            <v>m</v>
          </cell>
          <cell r="M46" t="str">
            <v>mh</v>
          </cell>
          <cell r="N46" t="str">
            <v>ㆬ</v>
          </cell>
          <cell r="O46" t="str">
            <v>ㆬㆷ</v>
          </cell>
          <cell r="P46" t="str">
            <v>uᵐ</v>
          </cell>
        </row>
        <row r="47">
          <cell r="B47">
            <v>43</v>
          </cell>
          <cell r="C47" t="str">
            <v>光</v>
          </cell>
          <cell r="D47" t="str">
            <v>uang</v>
          </cell>
          <cell r="E47" t="str">
            <v>uak</v>
          </cell>
          <cell r="F47" t="str">
            <v>uaŋ</v>
          </cell>
          <cell r="G47" t="str">
            <v>uak̚</v>
          </cell>
          <cell r="H47" t="str">
            <v>oang</v>
          </cell>
          <cell r="I47" t="str">
            <v>oak</v>
          </cell>
          <cell r="J47" t="str">
            <v>uang</v>
          </cell>
          <cell r="K47" t="str">
            <v>uak</v>
          </cell>
          <cell r="L47" t="str">
            <v>uang</v>
          </cell>
          <cell r="M47" t="str">
            <v>uak</v>
          </cell>
          <cell r="N47" t="str">
            <v>ㄨㄤ</v>
          </cell>
          <cell r="O47" t="str">
            <v>ㄨㄚㆻ</v>
          </cell>
          <cell r="P47" t="str">
            <v>wang</v>
          </cell>
          <cell r="Q47" t="str">
            <v>wak</v>
          </cell>
        </row>
        <row r="48">
          <cell r="B48">
            <v>44</v>
          </cell>
          <cell r="C48" t="str">
            <v>閂</v>
          </cell>
          <cell r="D48" t="str">
            <v>uainn</v>
          </cell>
          <cell r="E48" t="str">
            <v>uainnh</v>
          </cell>
          <cell r="F48" t="str">
            <v>uãi</v>
          </cell>
          <cell r="G48" t="str">
            <v>uãi?</v>
          </cell>
          <cell r="H48" t="str">
            <v>oaiⁿ</v>
          </cell>
          <cell r="I48" t="str">
            <v>oaiⁿh</v>
          </cell>
          <cell r="J48" t="str">
            <v>uainn</v>
          </cell>
          <cell r="K48" t="str">
            <v>uainnh</v>
          </cell>
          <cell r="L48" t="str">
            <v>nuai</v>
          </cell>
          <cell r="M48" t="str">
            <v>nuaih</v>
          </cell>
          <cell r="N48" t="str">
            <v>ㄨㆮ</v>
          </cell>
          <cell r="O48" t="str">
            <v>ㄨㆮㆷ</v>
          </cell>
          <cell r="P48" t="str">
            <v>waeⁿᶢ</v>
          </cell>
          <cell r="Q48" t="str">
            <v>waĕⁿᶢh</v>
          </cell>
          <cell r="R48" t="str">
            <v>閂 (Tshuann) : 興事的意思</v>
          </cell>
        </row>
        <row r="49">
          <cell r="B49">
            <v>45</v>
          </cell>
          <cell r="C49" t="str">
            <v>糜</v>
          </cell>
          <cell r="D49" t="str">
            <v>uenn</v>
          </cell>
          <cell r="E49" t="str">
            <v>uennh</v>
          </cell>
          <cell r="F49" t="str">
            <v>uẽi</v>
          </cell>
          <cell r="G49" t="str">
            <v>uẽi?</v>
          </cell>
          <cell r="H49" t="str">
            <v>oeⁿ</v>
          </cell>
          <cell r="I49" t="str">
            <v>oehⁿ</v>
          </cell>
          <cell r="J49" t="str">
            <v>uenn</v>
          </cell>
          <cell r="K49" t="str">
            <v>uennh</v>
          </cell>
          <cell r="L49" t="str">
            <v>nue</v>
          </cell>
          <cell r="M49" t="str">
            <v>nueh</v>
          </cell>
          <cell r="N49" t="str">
            <v>ㄨㆥ</v>
          </cell>
          <cell r="O49" t="str">
            <v>ㄨㆥㆷ</v>
          </cell>
          <cell r="P49" t="str">
            <v>ⁿöey</v>
          </cell>
          <cell r="R49" t="str">
            <v>檜、糜：現在漳州各地主要腔口不存在 /i/ 尾，亦爲簡便故，今式羅馬字僅寫ue</v>
          </cell>
        </row>
        <row r="50">
          <cell r="B50">
            <v>46</v>
          </cell>
          <cell r="C50" t="str">
            <v>嘄</v>
          </cell>
          <cell r="D50" t="str">
            <v>iaunn</v>
          </cell>
          <cell r="E50" t="str">
            <v>iaunnh</v>
          </cell>
          <cell r="F50" t="str">
            <v>iãu</v>
          </cell>
          <cell r="G50" t="str">
            <v>iãu?</v>
          </cell>
          <cell r="H50" t="str">
            <v>iauⁿ</v>
          </cell>
          <cell r="I50" t="str">
            <v>iauⁿh</v>
          </cell>
          <cell r="J50" t="str">
            <v>iaunn</v>
          </cell>
          <cell r="K50" t="str">
            <v>iaunnh</v>
          </cell>
          <cell r="L50" t="str">
            <v>niao</v>
          </cell>
          <cell r="M50" t="str">
            <v>niaoh</v>
          </cell>
          <cell r="N50" t="str">
            <v>ㄧㆯ</v>
          </cell>
          <cell r="O50" t="str">
            <v>ㄧㆯㆷ</v>
          </cell>
          <cell r="P50" t="str">
            <v>ⁿeaou</v>
          </cell>
          <cell r="Q50" t="str">
            <v>ⁿeaoŭh</v>
          </cell>
        </row>
        <row r="51">
          <cell r="B51">
            <v>47</v>
          </cell>
          <cell r="C51" t="str">
            <v>箴</v>
          </cell>
          <cell r="D51" t="str">
            <v>om</v>
          </cell>
          <cell r="E51" t="str">
            <v>op</v>
          </cell>
          <cell r="F51" t="str">
            <v>ɔm</v>
          </cell>
          <cell r="G51" t="str">
            <v>ɔp̚</v>
          </cell>
          <cell r="H51" t="str">
            <v>om</v>
          </cell>
          <cell r="I51" t="str">
            <v>op</v>
          </cell>
          <cell r="J51" t="str">
            <v>om</v>
          </cell>
          <cell r="K51" t="str">
            <v>op</v>
          </cell>
          <cell r="L51" t="str">
            <v>om</v>
          </cell>
          <cell r="M51" t="str">
            <v>op</v>
          </cell>
          <cell r="N51" t="str">
            <v>ㆱ</v>
          </cell>
          <cell r="O51" t="str">
            <v>ㆦㆴ</v>
          </cell>
          <cell r="P51" t="str">
            <v>om</v>
          </cell>
          <cell r="Q51" t="str">
            <v>ŏmh</v>
          </cell>
        </row>
        <row r="52">
          <cell r="B52">
            <v>48</v>
          </cell>
          <cell r="C52" t="str">
            <v>爻</v>
          </cell>
          <cell r="D52" t="str">
            <v>aunn</v>
          </cell>
          <cell r="E52" t="str">
            <v>aunnh</v>
          </cell>
          <cell r="F52" t="str">
            <v>ãu</v>
          </cell>
          <cell r="G52" t="str">
            <v>ãu?</v>
          </cell>
          <cell r="H52" t="str">
            <v>auⁿ</v>
          </cell>
          <cell r="I52" t="str">
            <v>auhⁿ</v>
          </cell>
          <cell r="J52" t="str">
            <v>aunn</v>
          </cell>
          <cell r="K52" t="str">
            <v>aunnh</v>
          </cell>
          <cell r="L52" t="str">
            <v>nao</v>
          </cell>
          <cell r="M52" t="str">
            <v>naoh</v>
          </cell>
          <cell r="N52" t="str">
            <v>ㆯ</v>
          </cell>
          <cell r="O52" t="str">
            <v>ㆯㆷ</v>
          </cell>
          <cell r="P52" t="str">
            <v>ⁿaou</v>
          </cell>
        </row>
        <row r="53">
          <cell r="B53">
            <v>49</v>
          </cell>
          <cell r="C53" t="str">
            <v>扛</v>
          </cell>
          <cell r="D53" t="str">
            <v>onn</v>
          </cell>
          <cell r="E53" t="str">
            <v>onnh</v>
          </cell>
          <cell r="F53" t="str">
            <v>ɔ̃</v>
          </cell>
          <cell r="G53" t="str">
            <v>ɔ̃h</v>
          </cell>
          <cell r="H53" t="str">
            <v>oⁿ</v>
          </cell>
          <cell r="I53" t="str">
            <v>ohⁿ</v>
          </cell>
          <cell r="J53" t="str">
            <v>onn</v>
          </cell>
          <cell r="K53" t="str">
            <v>onnh</v>
          </cell>
          <cell r="L53" t="str">
            <v>no</v>
          </cell>
          <cell r="M53" t="str">
            <v>noh</v>
          </cell>
          <cell r="N53" t="str">
            <v>ㆧ</v>
          </cell>
          <cell r="O53" t="str">
            <v>ㆧㆷ</v>
          </cell>
          <cell r="P53" t="str">
            <v>ⁿo</v>
          </cell>
          <cell r="Q53" t="str">
            <v>ⁿŏh</v>
          </cell>
          <cell r="R53" t="str">
            <v>長泰音</v>
          </cell>
        </row>
        <row r="54">
          <cell r="B54">
            <v>50</v>
          </cell>
          <cell r="C54" t="str">
            <v>牛</v>
          </cell>
          <cell r="D54" t="str">
            <v>iunn</v>
          </cell>
          <cell r="E54" t="str">
            <v>iunnh</v>
          </cell>
          <cell r="F54" t="str">
            <v>iũ</v>
          </cell>
          <cell r="G54" t="str">
            <v>iũh</v>
          </cell>
          <cell r="H54" t="str">
            <v>iuⁿ</v>
          </cell>
          <cell r="I54" t="str">
            <v>iuhⁿ</v>
          </cell>
          <cell r="J54" t="str">
            <v>iunn</v>
          </cell>
          <cell r="K54" t="str">
            <v>iunnh</v>
          </cell>
          <cell r="L54" t="str">
            <v>niu</v>
          </cell>
          <cell r="M54" t="str">
            <v>niuh</v>
          </cell>
          <cell r="N54" t="str">
            <v>ㄧㆫ</v>
          </cell>
          <cell r="O54" t="str">
            <v>ㄧㆫㆷ</v>
          </cell>
          <cell r="P54" t="str">
            <v>ⁿew</v>
          </cell>
        </row>
      </sheetData>
      <sheetData sheetId="11">
        <row r="6">
          <cell r="B6">
            <v>1</v>
          </cell>
          <cell r="C6">
            <v>1</v>
          </cell>
          <cell r="D6" t="str">
            <v>君</v>
          </cell>
          <cell r="E6" t="str">
            <v>舒聲</v>
          </cell>
          <cell r="F6" t="str">
            <v>un</v>
          </cell>
          <cell r="G6" t="str">
            <v>un</v>
          </cell>
          <cell r="H6" t="str">
            <v>un</v>
          </cell>
          <cell r="I6" t="str">
            <v>un</v>
          </cell>
          <cell r="J6" t="str">
            <v>un</v>
          </cell>
          <cell r="K6" t="str">
            <v>ㄨㄣ</v>
          </cell>
        </row>
        <row r="7">
          <cell r="B7">
            <v>2</v>
          </cell>
          <cell r="C7">
            <v>1</v>
          </cell>
          <cell r="D7" t="str">
            <v>君</v>
          </cell>
          <cell r="E7" t="str">
            <v>入聲</v>
          </cell>
          <cell r="F7" t="str">
            <v>ut</v>
          </cell>
          <cell r="G7" t="str">
            <v>ut̚</v>
          </cell>
          <cell r="H7" t="str">
            <v>ut</v>
          </cell>
          <cell r="I7" t="str">
            <v>ut</v>
          </cell>
          <cell r="J7" t="str">
            <v>ut</v>
          </cell>
          <cell r="K7" t="str">
            <v>ㄨㆵ</v>
          </cell>
        </row>
        <row r="8">
          <cell r="B8">
            <v>3</v>
          </cell>
          <cell r="C8">
            <v>2</v>
          </cell>
          <cell r="D8" t="str">
            <v>堅</v>
          </cell>
          <cell r="E8" t="str">
            <v>舒聲</v>
          </cell>
          <cell r="F8" t="str">
            <v>ian</v>
          </cell>
          <cell r="G8" t="str">
            <v>ian</v>
          </cell>
          <cell r="H8" t="str">
            <v>ian</v>
          </cell>
          <cell r="I8" t="str">
            <v>ian</v>
          </cell>
          <cell r="J8" t="str">
            <v>ian</v>
          </cell>
          <cell r="K8" t="str">
            <v>ㄧㄢ</v>
          </cell>
        </row>
        <row r="9">
          <cell r="B9">
            <v>4</v>
          </cell>
          <cell r="C9">
            <v>2</v>
          </cell>
          <cell r="D9" t="str">
            <v>堅</v>
          </cell>
          <cell r="E9" t="str">
            <v>入聲</v>
          </cell>
          <cell r="F9" t="str">
            <v>iat</v>
          </cell>
          <cell r="G9" t="str">
            <v>iat̚</v>
          </cell>
          <cell r="H9" t="str">
            <v>iat</v>
          </cell>
          <cell r="I9" t="str">
            <v>iat</v>
          </cell>
          <cell r="J9" t="str">
            <v>iat</v>
          </cell>
          <cell r="K9" t="str">
            <v>ㄧㄚㆵ</v>
          </cell>
        </row>
        <row r="10">
          <cell r="B10">
            <v>5</v>
          </cell>
          <cell r="C10">
            <v>3</v>
          </cell>
          <cell r="D10" t="str">
            <v>金</v>
          </cell>
          <cell r="E10" t="str">
            <v>舒聲</v>
          </cell>
          <cell r="F10" t="str">
            <v>im</v>
          </cell>
          <cell r="G10" t="str">
            <v>im</v>
          </cell>
          <cell r="H10" t="str">
            <v>im</v>
          </cell>
          <cell r="I10" t="str">
            <v>im</v>
          </cell>
          <cell r="J10" t="str">
            <v>im</v>
          </cell>
          <cell r="K10" t="str">
            <v>ㄧㆬ</v>
          </cell>
        </row>
        <row r="11">
          <cell r="B11">
            <v>6</v>
          </cell>
          <cell r="C11">
            <v>3</v>
          </cell>
          <cell r="D11" t="str">
            <v>金</v>
          </cell>
          <cell r="E11" t="str">
            <v>入聲</v>
          </cell>
          <cell r="F11" t="str">
            <v>ip</v>
          </cell>
          <cell r="G11" t="str">
            <v>ip̚</v>
          </cell>
          <cell r="H11" t="str">
            <v>ip</v>
          </cell>
          <cell r="I11" t="str">
            <v>ip</v>
          </cell>
          <cell r="J11" t="str">
            <v>ip</v>
          </cell>
          <cell r="K11" t="str">
            <v>ㄧㆴ</v>
          </cell>
        </row>
        <row r="12">
          <cell r="B12">
            <v>7</v>
          </cell>
          <cell r="C12">
            <v>4</v>
          </cell>
          <cell r="D12" t="str">
            <v>規</v>
          </cell>
          <cell r="E12" t="str">
            <v>舒聲</v>
          </cell>
          <cell r="F12" t="str">
            <v>ui</v>
          </cell>
          <cell r="G12" t="str">
            <v>ui</v>
          </cell>
          <cell r="H12" t="str">
            <v>ui</v>
          </cell>
          <cell r="I12" t="str">
            <v>ui</v>
          </cell>
          <cell r="J12" t="str">
            <v>ui</v>
          </cell>
          <cell r="K12" t="str">
            <v>ㄨㄧ</v>
          </cell>
        </row>
        <row r="13">
          <cell r="B13">
            <v>8</v>
          </cell>
          <cell r="C13">
            <v>4</v>
          </cell>
          <cell r="D13" t="str">
            <v>規</v>
          </cell>
          <cell r="E13" t="str">
            <v>入聲</v>
          </cell>
          <cell r="F13" t="str">
            <v>uih</v>
          </cell>
          <cell r="G13" t="str">
            <v>ui?</v>
          </cell>
          <cell r="H13" t="str">
            <v>uih</v>
          </cell>
          <cell r="I13" t="str">
            <v>uih</v>
          </cell>
          <cell r="J13" t="str">
            <v>uih</v>
          </cell>
          <cell r="K13" t="str">
            <v>ㄨㄧㆷ</v>
          </cell>
        </row>
        <row r="14">
          <cell r="B14">
            <v>9</v>
          </cell>
          <cell r="C14">
            <v>5</v>
          </cell>
          <cell r="D14" t="str">
            <v>嘉</v>
          </cell>
          <cell r="E14" t="str">
            <v>舒聲</v>
          </cell>
          <cell r="F14" t="str">
            <v>ee</v>
          </cell>
          <cell r="G14" t="str">
            <v>ɛ</v>
          </cell>
          <cell r="H14" t="str">
            <v>ee</v>
          </cell>
          <cell r="I14" t="str">
            <v>ee</v>
          </cell>
          <cell r="J14" t="str">
            <v>e</v>
          </cell>
          <cell r="K14" t="str">
            <v>ㄝ</v>
          </cell>
        </row>
        <row r="15">
          <cell r="B15">
            <v>10</v>
          </cell>
          <cell r="C15">
            <v>5</v>
          </cell>
          <cell r="D15" t="str">
            <v>嘉</v>
          </cell>
          <cell r="E15" t="str">
            <v>入聲</v>
          </cell>
          <cell r="F15" t="str">
            <v>eeh</v>
          </cell>
          <cell r="G15" t="str">
            <v>ɛ?</v>
          </cell>
          <cell r="H15" t="str">
            <v>eeh</v>
          </cell>
          <cell r="I15" t="str">
            <v>eh</v>
          </cell>
          <cell r="J15" t="str">
            <v>eh</v>
          </cell>
          <cell r="K15" t="str">
            <v>ㄝㆷ</v>
          </cell>
        </row>
        <row r="16">
          <cell r="B16">
            <v>11</v>
          </cell>
          <cell r="C16">
            <v>6</v>
          </cell>
          <cell r="D16" t="str">
            <v>干</v>
          </cell>
          <cell r="E16" t="str">
            <v>舒聲</v>
          </cell>
          <cell r="F16" t="str">
            <v>an</v>
          </cell>
          <cell r="G16" t="str">
            <v>an</v>
          </cell>
          <cell r="H16" t="str">
            <v>an</v>
          </cell>
          <cell r="I16" t="str">
            <v>an</v>
          </cell>
          <cell r="J16" t="str">
            <v>an</v>
          </cell>
          <cell r="K16" t="str">
            <v>ㄢ</v>
          </cell>
        </row>
        <row r="17">
          <cell r="B17">
            <v>12</v>
          </cell>
          <cell r="C17">
            <v>6</v>
          </cell>
          <cell r="D17" t="str">
            <v>干</v>
          </cell>
          <cell r="E17" t="str">
            <v>入聲</v>
          </cell>
          <cell r="F17" t="str">
            <v>at</v>
          </cell>
          <cell r="G17" t="str">
            <v>at̚</v>
          </cell>
          <cell r="H17" t="str">
            <v>at</v>
          </cell>
          <cell r="I17" t="str">
            <v>ap</v>
          </cell>
          <cell r="J17" t="str">
            <v>at</v>
          </cell>
          <cell r="K17" t="str">
            <v>ㄚㆵ</v>
          </cell>
        </row>
        <row r="18">
          <cell r="B18">
            <v>13</v>
          </cell>
          <cell r="C18">
            <v>7</v>
          </cell>
          <cell r="D18" t="str">
            <v>公</v>
          </cell>
          <cell r="E18" t="str">
            <v>舒聲</v>
          </cell>
          <cell r="F18" t="str">
            <v>ong</v>
          </cell>
          <cell r="G18" t="str">
            <v>ɔŋ</v>
          </cell>
          <cell r="H18" t="str">
            <v>ong</v>
          </cell>
          <cell r="I18" t="str">
            <v>ong</v>
          </cell>
          <cell r="J18" t="str">
            <v>ong</v>
          </cell>
          <cell r="K18" t="str">
            <v>ㆲ</v>
          </cell>
        </row>
        <row r="19">
          <cell r="B19">
            <v>14</v>
          </cell>
          <cell r="C19">
            <v>7</v>
          </cell>
          <cell r="D19" t="str">
            <v>公</v>
          </cell>
          <cell r="E19" t="str">
            <v>入聲</v>
          </cell>
          <cell r="F19" t="str">
            <v>ok</v>
          </cell>
          <cell r="G19" t="str">
            <v>ɔk̚</v>
          </cell>
          <cell r="H19" t="str">
            <v>ok</v>
          </cell>
          <cell r="I19" t="str">
            <v>ok</v>
          </cell>
          <cell r="J19" t="str">
            <v>ok</v>
          </cell>
          <cell r="K19" t="str">
            <v>ㆦㆻ</v>
          </cell>
        </row>
        <row r="20">
          <cell r="B20">
            <v>15</v>
          </cell>
          <cell r="C20">
            <v>8</v>
          </cell>
          <cell r="D20" t="str">
            <v>乖</v>
          </cell>
          <cell r="E20" t="str">
            <v>舒聲</v>
          </cell>
          <cell r="F20" t="str">
            <v>uai</v>
          </cell>
          <cell r="G20" t="str">
            <v>uai</v>
          </cell>
          <cell r="H20" t="str">
            <v>oai</v>
          </cell>
          <cell r="I20" t="str">
            <v>uai</v>
          </cell>
          <cell r="J20" t="str">
            <v>uai</v>
          </cell>
          <cell r="K20" t="str">
            <v>ㄨㄞ</v>
          </cell>
        </row>
        <row r="21">
          <cell r="B21">
            <v>16</v>
          </cell>
          <cell r="C21">
            <v>8</v>
          </cell>
          <cell r="D21" t="str">
            <v>乖</v>
          </cell>
          <cell r="E21" t="str">
            <v>入聲</v>
          </cell>
          <cell r="F21" t="str">
            <v>uaih</v>
          </cell>
          <cell r="G21" t="str">
            <v>uai?</v>
          </cell>
          <cell r="H21" t="str">
            <v>oaih</v>
          </cell>
          <cell r="I21" t="str">
            <v>uaih</v>
          </cell>
          <cell r="J21" t="str">
            <v>uaih</v>
          </cell>
          <cell r="K21" t="str">
            <v>ㄨㄞㆷ</v>
          </cell>
        </row>
        <row r="22">
          <cell r="B22">
            <v>17</v>
          </cell>
          <cell r="C22">
            <v>9</v>
          </cell>
          <cell r="D22" t="str">
            <v>經</v>
          </cell>
          <cell r="E22" t="str">
            <v>舒聲</v>
          </cell>
          <cell r="F22" t="str">
            <v>ing</v>
          </cell>
          <cell r="G22" t="str">
            <v>ɪŋ</v>
          </cell>
          <cell r="H22" t="str">
            <v>eng</v>
          </cell>
          <cell r="I22" t="str">
            <v>ing</v>
          </cell>
          <cell r="J22" t="str">
            <v>ing</v>
          </cell>
          <cell r="K22" t="str">
            <v>ㄧㄥ</v>
          </cell>
        </row>
        <row r="23">
          <cell r="B23">
            <v>18</v>
          </cell>
          <cell r="C23">
            <v>9</v>
          </cell>
          <cell r="D23" t="str">
            <v>經</v>
          </cell>
          <cell r="E23" t="str">
            <v>入聲</v>
          </cell>
          <cell r="F23" t="str">
            <v>ik</v>
          </cell>
          <cell r="G23" t="str">
            <v>ik̚</v>
          </cell>
          <cell r="H23" t="str">
            <v>ek</v>
          </cell>
          <cell r="I23" t="str">
            <v>ik</v>
          </cell>
          <cell r="J23" t="str">
            <v>ik</v>
          </cell>
          <cell r="K23" t="str">
            <v>ㄧㆻ</v>
          </cell>
        </row>
        <row r="24">
          <cell r="B24">
            <v>19</v>
          </cell>
          <cell r="C24">
            <v>10</v>
          </cell>
          <cell r="D24" t="str">
            <v>觀</v>
          </cell>
          <cell r="E24" t="str">
            <v>舒聲</v>
          </cell>
          <cell r="F24" t="str">
            <v>uan</v>
          </cell>
          <cell r="G24" t="str">
            <v>uan</v>
          </cell>
          <cell r="H24" t="str">
            <v>oan</v>
          </cell>
          <cell r="I24" t="str">
            <v>uan</v>
          </cell>
          <cell r="J24" t="str">
            <v>uan</v>
          </cell>
          <cell r="K24" t="str">
            <v>ㄨㄢ</v>
          </cell>
        </row>
        <row r="25">
          <cell r="B25">
            <v>20</v>
          </cell>
          <cell r="C25">
            <v>10</v>
          </cell>
          <cell r="D25" t="str">
            <v>觀</v>
          </cell>
          <cell r="E25" t="str">
            <v>入聲</v>
          </cell>
          <cell r="F25" t="str">
            <v>uat</v>
          </cell>
          <cell r="G25" t="str">
            <v>uat̚</v>
          </cell>
          <cell r="H25" t="str">
            <v>oat</v>
          </cell>
          <cell r="I25" t="str">
            <v>uat</v>
          </cell>
          <cell r="J25" t="str">
            <v>uat</v>
          </cell>
          <cell r="K25" t="str">
            <v>ㄨㄚㆵ</v>
          </cell>
        </row>
        <row r="26">
          <cell r="B26">
            <v>21</v>
          </cell>
          <cell r="C26">
            <v>11</v>
          </cell>
          <cell r="D26" t="str">
            <v>沽</v>
          </cell>
          <cell r="E26" t="str">
            <v>舒聲</v>
          </cell>
          <cell r="F26" t="str">
            <v>oo</v>
          </cell>
          <cell r="G26" t="str">
            <v>ou</v>
          </cell>
          <cell r="H26" t="str">
            <v>o͘</v>
          </cell>
          <cell r="I26" t="str">
            <v>oo</v>
          </cell>
          <cell r="J26" t="str">
            <v>oo</v>
          </cell>
          <cell r="K26" t="str">
            <v>ㆦ</v>
          </cell>
        </row>
        <row r="27">
          <cell r="B27">
            <v>22</v>
          </cell>
          <cell r="C27">
            <v>11</v>
          </cell>
          <cell r="D27" t="str">
            <v>沽</v>
          </cell>
          <cell r="E27" t="str">
            <v>入聲</v>
          </cell>
          <cell r="F27" t="str">
            <v>ooh</v>
          </cell>
          <cell r="G27" t="str">
            <v>ou?</v>
          </cell>
          <cell r="H27" t="str">
            <v>o͘h</v>
          </cell>
          <cell r="I27" t="str">
            <v>ooh</v>
          </cell>
          <cell r="J27" t="str">
            <v>ooh</v>
          </cell>
          <cell r="K27" t="str">
            <v>ㆦㆷ</v>
          </cell>
        </row>
        <row r="28">
          <cell r="B28">
            <v>23</v>
          </cell>
          <cell r="C28">
            <v>12</v>
          </cell>
          <cell r="D28" t="str">
            <v>嬌</v>
          </cell>
          <cell r="E28" t="str">
            <v>舒聲</v>
          </cell>
          <cell r="F28" t="str">
            <v>iau</v>
          </cell>
          <cell r="G28" t="str">
            <v>iau</v>
          </cell>
          <cell r="H28" t="str">
            <v>iau</v>
          </cell>
          <cell r="I28" t="str">
            <v>iau</v>
          </cell>
          <cell r="J28" t="str">
            <v>iao</v>
          </cell>
          <cell r="K28" t="str">
            <v>ㄧㄠ</v>
          </cell>
        </row>
        <row r="29">
          <cell r="B29">
            <v>24</v>
          </cell>
          <cell r="C29">
            <v>12</v>
          </cell>
          <cell r="D29" t="str">
            <v>嬌</v>
          </cell>
          <cell r="E29" t="str">
            <v>入聲</v>
          </cell>
          <cell r="F29" t="str">
            <v>iauh</v>
          </cell>
          <cell r="G29" t="str">
            <v>iau?</v>
          </cell>
          <cell r="H29" t="str">
            <v>iauh</v>
          </cell>
          <cell r="I29" t="str">
            <v>iauh</v>
          </cell>
          <cell r="J29" t="str">
            <v>iaoh</v>
          </cell>
          <cell r="K29" t="str">
            <v>ㄧㄠㆷ</v>
          </cell>
        </row>
        <row r="30">
          <cell r="B30">
            <v>25</v>
          </cell>
          <cell r="C30">
            <v>13</v>
          </cell>
          <cell r="D30" t="str">
            <v>稽</v>
          </cell>
          <cell r="E30" t="str">
            <v>舒聲</v>
          </cell>
          <cell r="F30" t="str">
            <v>ei</v>
          </cell>
          <cell r="G30" t="str">
            <v>ei</v>
          </cell>
          <cell r="H30" t="str">
            <v>ei</v>
          </cell>
          <cell r="I30" t="str">
            <v>ei</v>
          </cell>
          <cell r="J30" t="str">
            <v>e</v>
          </cell>
          <cell r="K30" t="str">
            <v>ㄟ</v>
          </cell>
        </row>
        <row r="31">
          <cell r="B31">
            <v>26</v>
          </cell>
          <cell r="C31">
            <v>13</v>
          </cell>
          <cell r="D31" t="str">
            <v>稽</v>
          </cell>
          <cell r="E31" t="str">
            <v>入聲</v>
          </cell>
          <cell r="F31" t="str">
            <v>eih</v>
          </cell>
          <cell r="G31" t="str">
            <v>ei?</v>
          </cell>
          <cell r="H31" t="str">
            <v>eih</v>
          </cell>
          <cell r="I31" t="str">
            <v>eih</v>
          </cell>
          <cell r="J31" t="str">
            <v>eh</v>
          </cell>
          <cell r="K31" t="str">
            <v>ㄟㆷ</v>
          </cell>
        </row>
        <row r="32">
          <cell r="B32">
            <v>27</v>
          </cell>
          <cell r="C32">
            <v>14</v>
          </cell>
          <cell r="D32" t="str">
            <v>恭</v>
          </cell>
          <cell r="E32" t="str">
            <v>舒聲</v>
          </cell>
          <cell r="F32" t="str">
            <v>iong</v>
          </cell>
          <cell r="G32" t="str">
            <v>iɔŋ</v>
          </cell>
          <cell r="H32" t="str">
            <v>iong</v>
          </cell>
          <cell r="I32" t="str">
            <v>iong</v>
          </cell>
          <cell r="J32" t="str">
            <v>iong</v>
          </cell>
          <cell r="K32" t="str">
            <v>ㄧㆲ</v>
          </cell>
        </row>
        <row r="33">
          <cell r="B33">
            <v>28</v>
          </cell>
          <cell r="C33">
            <v>14</v>
          </cell>
          <cell r="D33" t="str">
            <v>恭</v>
          </cell>
          <cell r="E33" t="str">
            <v>入聲</v>
          </cell>
          <cell r="F33" t="str">
            <v>iok</v>
          </cell>
          <cell r="G33" t="str">
            <v>iɔk̚</v>
          </cell>
          <cell r="H33" t="str">
            <v>iok</v>
          </cell>
          <cell r="I33" t="str">
            <v>iok</v>
          </cell>
          <cell r="J33" t="str">
            <v>iok</v>
          </cell>
          <cell r="K33" t="str">
            <v>ㄧㆦㆻ</v>
          </cell>
        </row>
        <row r="34">
          <cell r="B34">
            <v>29</v>
          </cell>
          <cell r="C34">
            <v>15</v>
          </cell>
          <cell r="D34" t="str">
            <v>高</v>
          </cell>
          <cell r="E34" t="str">
            <v>舒聲</v>
          </cell>
          <cell r="F34" t="str">
            <v>o</v>
          </cell>
          <cell r="G34" t="str">
            <v>o</v>
          </cell>
          <cell r="H34" t="str">
            <v>o</v>
          </cell>
          <cell r="I34" t="str">
            <v>o</v>
          </cell>
          <cell r="J34" t="str">
            <v>o</v>
          </cell>
          <cell r="K34" t="str">
            <v>ㄜ</v>
          </cell>
        </row>
        <row r="35">
          <cell r="B35">
            <v>30</v>
          </cell>
          <cell r="C35">
            <v>15</v>
          </cell>
          <cell r="D35" t="str">
            <v>高</v>
          </cell>
          <cell r="E35" t="str">
            <v>入聲</v>
          </cell>
          <cell r="F35" t="str">
            <v>oh</v>
          </cell>
          <cell r="G35" t="str">
            <v>o?</v>
          </cell>
          <cell r="H35" t="str">
            <v>oh</v>
          </cell>
          <cell r="I35" t="str">
            <v>oh</v>
          </cell>
          <cell r="J35" t="str">
            <v>oh</v>
          </cell>
          <cell r="K35" t="str">
            <v>ㄜㆷ</v>
          </cell>
        </row>
        <row r="36">
          <cell r="B36">
            <v>31</v>
          </cell>
          <cell r="C36">
            <v>16</v>
          </cell>
          <cell r="D36" t="str">
            <v>皆</v>
          </cell>
          <cell r="E36" t="str">
            <v>舒聲</v>
          </cell>
          <cell r="F36" t="str">
            <v>ai</v>
          </cell>
          <cell r="G36" t="str">
            <v>ai</v>
          </cell>
          <cell r="H36" t="str">
            <v>ai</v>
          </cell>
          <cell r="I36" t="str">
            <v>ai</v>
          </cell>
          <cell r="J36" t="str">
            <v>ai</v>
          </cell>
          <cell r="K36" t="str">
            <v>ㄞ</v>
          </cell>
        </row>
        <row r="37">
          <cell r="B37">
            <v>32</v>
          </cell>
          <cell r="C37">
            <v>16</v>
          </cell>
          <cell r="D37" t="str">
            <v>皆</v>
          </cell>
          <cell r="E37" t="str">
            <v>入聲</v>
          </cell>
          <cell r="F37" t="str">
            <v>aih</v>
          </cell>
          <cell r="G37" t="str">
            <v>ai?</v>
          </cell>
          <cell r="H37" t="str">
            <v>aih</v>
          </cell>
          <cell r="I37" t="str">
            <v>aih</v>
          </cell>
          <cell r="J37" t="str">
            <v>aih</v>
          </cell>
          <cell r="K37" t="str">
            <v>ㄞㆷ</v>
          </cell>
        </row>
        <row r="38">
          <cell r="B38">
            <v>33</v>
          </cell>
          <cell r="C38">
            <v>17</v>
          </cell>
          <cell r="D38" t="str">
            <v>巾</v>
          </cell>
          <cell r="E38" t="str">
            <v>舒聲</v>
          </cell>
          <cell r="F38" t="str">
            <v>in</v>
          </cell>
          <cell r="G38" t="str">
            <v>in</v>
          </cell>
          <cell r="H38" t="str">
            <v>in</v>
          </cell>
          <cell r="I38" t="str">
            <v>in</v>
          </cell>
          <cell r="J38" t="str">
            <v>in</v>
          </cell>
          <cell r="K38" t="str">
            <v>ㄧㄣ</v>
          </cell>
        </row>
        <row r="39">
          <cell r="B39">
            <v>34</v>
          </cell>
          <cell r="C39">
            <v>17</v>
          </cell>
          <cell r="D39" t="str">
            <v>巾</v>
          </cell>
          <cell r="E39" t="str">
            <v>入聲</v>
          </cell>
          <cell r="F39" t="str">
            <v>it</v>
          </cell>
          <cell r="G39" t="str">
            <v>it̚</v>
          </cell>
          <cell r="H39" t="str">
            <v>it</v>
          </cell>
          <cell r="I39" t="str">
            <v>it</v>
          </cell>
          <cell r="J39" t="str">
            <v>it</v>
          </cell>
          <cell r="K39" t="str">
            <v>ㄧㆵ</v>
          </cell>
        </row>
        <row r="40">
          <cell r="B40">
            <v>35</v>
          </cell>
          <cell r="C40">
            <v>18</v>
          </cell>
          <cell r="D40" t="str">
            <v>姜</v>
          </cell>
          <cell r="E40" t="str">
            <v>舒聲</v>
          </cell>
          <cell r="F40" t="str">
            <v>iang</v>
          </cell>
          <cell r="G40" t="str">
            <v>iaŋ</v>
          </cell>
          <cell r="H40" t="str">
            <v>iang</v>
          </cell>
          <cell r="I40" t="str">
            <v>iang</v>
          </cell>
          <cell r="J40" t="str">
            <v>iang</v>
          </cell>
          <cell r="K40" t="str">
            <v>ㄧㄤ</v>
          </cell>
        </row>
        <row r="41">
          <cell r="B41">
            <v>36</v>
          </cell>
          <cell r="C41">
            <v>18</v>
          </cell>
          <cell r="D41" t="str">
            <v>姜</v>
          </cell>
          <cell r="E41" t="str">
            <v>入聲</v>
          </cell>
          <cell r="F41" t="str">
            <v>iak</v>
          </cell>
          <cell r="G41" t="str">
            <v>iak̚</v>
          </cell>
          <cell r="H41" t="str">
            <v>iak</v>
          </cell>
          <cell r="I41" t="str">
            <v>iak</v>
          </cell>
          <cell r="J41" t="str">
            <v>iak</v>
          </cell>
          <cell r="K41" t="str">
            <v>ㄧㄚㆻ</v>
          </cell>
        </row>
        <row r="42">
          <cell r="B42">
            <v>37</v>
          </cell>
          <cell r="C42">
            <v>19</v>
          </cell>
          <cell r="D42" t="str">
            <v>甘</v>
          </cell>
          <cell r="E42" t="str">
            <v>舒聲</v>
          </cell>
          <cell r="F42" t="str">
            <v>am</v>
          </cell>
          <cell r="G42" t="str">
            <v>am</v>
          </cell>
          <cell r="H42" t="str">
            <v>am</v>
          </cell>
          <cell r="I42" t="str">
            <v>am</v>
          </cell>
          <cell r="J42" t="str">
            <v>am</v>
          </cell>
          <cell r="K42" t="str">
            <v>ㆰ</v>
          </cell>
        </row>
        <row r="43">
          <cell r="B43">
            <v>38</v>
          </cell>
          <cell r="C43">
            <v>19</v>
          </cell>
          <cell r="D43" t="str">
            <v>甘</v>
          </cell>
          <cell r="E43" t="str">
            <v>入聲</v>
          </cell>
          <cell r="F43" t="str">
            <v>ap</v>
          </cell>
          <cell r="G43" t="str">
            <v>ap̚</v>
          </cell>
          <cell r="H43" t="str">
            <v>ap</v>
          </cell>
          <cell r="I43" t="str">
            <v>ap</v>
          </cell>
          <cell r="J43" t="str">
            <v>ap</v>
          </cell>
          <cell r="K43" t="str">
            <v>ㄚㆴ</v>
          </cell>
        </row>
        <row r="44">
          <cell r="B44">
            <v>39</v>
          </cell>
          <cell r="C44">
            <v>20</v>
          </cell>
          <cell r="D44" t="str">
            <v>瓜</v>
          </cell>
          <cell r="E44" t="str">
            <v>舒聲</v>
          </cell>
          <cell r="F44" t="str">
            <v>ua</v>
          </cell>
          <cell r="G44" t="str">
            <v>ua</v>
          </cell>
          <cell r="H44" t="str">
            <v>oa</v>
          </cell>
          <cell r="I44" t="str">
            <v>ua</v>
          </cell>
          <cell r="J44" t="str">
            <v>ua</v>
          </cell>
          <cell r="K44" t="str">
            <v>ㄨㄚ</v>
          </cell>
        </row>
        <row r="45">
          <cell r="B45">
            <v>40</v>
          </cell>
          <cell r="C45">
            <v>20</v>
          </cell>
          <cell r="D45" t="str">
            <v>瓜</v>
          </cell>
          <cell r="E45" t="str">
            <v>入聲</v>
          </cell>
          <cell r="F45" t="str">
            <v>uah</v>
          </cell>
          <cell r="G45" t="str">
            <v>ua?</v>
          </cell>
          <cell r="H45" t="str">
            <v>oah</v>
          </cell>
          <cell r="I45" t="str">
            <v>uah</v>
          </cell>
          <cell r="J45" t="str">
            <v>uah</v>
          </cell>
          <cell r="K45" t="str">
            <v>ㄨㄚㆷ</v>
          </cell>
        </row>
        <row r="46">
          <cell r="B46">
            <v>41</v>
          </cell>
          <cell r="C46">
            <v>21</v>
          </cell>
          <cell r="D46" t="str">
            <v>江</v>
          </cell>
          <cell r="E46" t="str">
            <v>舒聲</v>
          </cell>
          <cell r="F46" t="str">
            <v>ang</v>
          </cell>
          <cell r="G46" t="str">
            <v>aŋ</v>
          </cell>
          <cell r="H46" t="str">
            <v>ang</v>
          </cell>
          <cell r="I46" t="str">
            <v>ang</v>
          </cell>
          <cell r="J46" t="str">
            <v>ang</v>
          </cell>
          <cell r="K46" t="str">
            <v>ㄤ</v>
          </cell>
        </row>
        <row r="47">
          <cell r="B47">
            <v>42</v>
          </cell>
          <cell r="C47">
            <v>21</v>
          </cell>
          <cell r="D47" t="str">
            <v>江</v>
          </cell>
          <cell r="E47" t="str">
            <v>入聲</v>
          </cell>
          <cell r="F47" t="str">
            <v>ak</v>
          </cell>
          <cell r="G47" t="str">
            <v>ak̚</v>
          </cell>
          <cell r="H47" t="str">
            <v>ak</v>
          </cell>
          <cell r="I47" t="str">
            <v>ak</v>
          </cell>
          <cell r="J47" t="str">
            <v>ak</v>
          </cell>
          <cell r="K47" t="str">
            <v>ㄚㆻ</v>
          </cell>
        </row>
        <row r="48">
          <cell r="B48">
            <v>43</v>
          </cell>
          <cell r="C48">
            <v>22</v>
          </cell>
          <cell r="D48" t="str">
            <v>兼</v>
          </cell>
          <cell r="E48" t="str">
            <v>舒聲</v>
          </cell>
          <cell r="F48" t="str">
            <v>iam</v>
          </cell>
          <cell r="G48" t="str">
            <v>iam</v>
          </cell>
          <cell r="H48" t="str">
            <v>iam</v>
          </cell>
          <cell r="I48" t="str">
            <v>iam</v>
          </cell>
          <cell r="J48" t="str">
            <v>iam</v>
          </cell>
          <cell r="K48" t="str">
            <v>ㄧㆰ</v>
          </cell>
        </row>
        <row r="49">
          <cell r="B49">
            <v>44</v>
          </cell>
          <cell r="C49">
            <v>22</v>
          </cell>
          <cell r="D49" t="str">
            <v>兼</v>
          </cell>
          <cell r="E49" t="str">
            <v>入聲</v>
          </cell>
          <cell r="F49" t="str">
            <v>iap</v>
          </cell>
          <cell r="G49" t="str">
            <v>iap̚</v>
          </cell>
          <cell r="H49" t="str">
            <v>iap</v>
          </cell>
          <cell r="I49" t="str">
            <v>iap</v>
          </cell>
          <cell r="J49" t="str">
            <v>iap</v>
          </cell>
          <cell r="K49" t="str">
            <v>ㄧㄚㆴ</v>
          </cell>
        </row>
        <row r="50">
          <cell r="B50">
            <v>45</v>
          </cell>
          <cell r="C50">
            <v>23</v>
          </cell>
          <cell r="D50" t="str">
            <v>交</v>
          </cell>
          <cell r="E50" t="str">
            <v>舒聲</v>
          </cell>
          <cell r="F50" t="str">
            <v>au</v>
          </cell>
          <cell r="G50" t="str">
            <v>au</v>
          </cell>
          <cell r="H50" t="str">
            <v>au</v>
          </cell>
          <cell r="I50" t="str">
            <v>au</v>
          </cell>
          <cell r="J50" t="str">
            <v>ao</v>
          </cell>
          <cell r="K50" t="str">
            <v>ㄠ</v>
          </cell>
        </row>
        <row r="51">
          <cell r="B51">
            <v>46</v>
          </cell>
          <cell r="C51">
            <v>23</v>
          </cell>
          <cell r="D51" t="str">
            <v>交</v>
          </cell>
          <cell r="E51" t="str">
            <v>入聲</v>
          </cell>
          <cell r="F51" t="str">
            <v>auh</v>
          </cell>
          <cell r="G51" t="str">
            <v>au?</v>
          </cell>
          <cell r="H51" t="str">
            <v>auh</v>
          </cell>
          <cell r="I51" t="str">
            <v>auh</v>
          </cell>
          <cell r="J51" t="str">
            <v>aoh</v>
          </cell>
          <cell r="K51" t="str">
            <v>ㄠㆷ</v>
          </cell>
        </row>
        <row r="52">
          <cell r="B52">
            <v>47</v>
          </cell>
          <cell r="C52">
            <v>24</v>
          </cell>
          <cell r="D52" t="str">
            <v>迦</v>
          </cell>
          <cell r="E52" t="str">
            <v>舒聲</v>
          </cell>
          <cell r="F52" t="str">
            <v>ia</v>
          </cell>
          <cell r="G52" t="str">
            <v>ia</v>
          </cell>
          <cell r="H52" t="str">
            <v>ia</v>
          </cell>
          <cell r="I52" t="str">
            <v>ia</v>
          </cell>
          <cell r="J52" t="str">
            <v>ia</v>
          </cell>
          <cell r="K52" t="str">
            <v>ㄧㄚ</v>
          </cell>
        </row>
        <row r="53">
          <cell r="B53">
            <v>48</v>
          </cell>
          <cell r="C53">
            <v>24</v>
          </cell>
          <cell r="D53" t="str">
            <v>迦</v>
          </cell>
          <cell r="E53" t="str">
            <v>入聲</v>
          </cell>
          <cell r="F53" t="str">
            <v>iah</v>
          </cell>
          <cell r="G53" t="str">
            <v>ia?</v>
          </cell>
          <cell r="H53" t="str">
            <v>iah</v>
          </cell>
          <cell r="I53" t="str">
            <v>iah</v>
          </cell>
          <cell r="J53" t="str">
            <v>iah</v>
          </cell>
          <cell r="K53" t="str">
            <v>ㄧㄚㆷ</v>
          </cell>
        </row>
        <row r="54">
          <cell r="B54">
            <v>49</v>
          </cell>
          <cell r="C54">
            <v>25</v>
          </cell>
          <cell r="D54" t="str">
            <v>檜</v>
          </cell>
          <cell r="E54" t="str">
            <v>舒聲</v>
          </cell>
          <cell r="F54" t="str">
            <v>ue</v>
          </cell>
          <cell r="G54" t="str">
            <v>ue</v>
          </cell>
          <cell r="H54" t="str">
            <v>oe</v>
          </cell>
          <cell r="I54" t="str">
            <v>ue</v>
          </cell>
          <cell r="J54" t="str">
            <v>ue</v>
          </cell>
          <cell r="K54" t="str">
            <v>ㄨㆤ</v>
          </cell>
        </row>
        <row r="55">
          <cell r="B55">
            <v>50</v>
          </cell>
          <cell r="C55">
            <v>25</v>
          </cell>
          <cell r="D55" t="str">
            <v>檜</v>
          </cell>
          <cell r="E55" t="str">
            <v>入聲</v>
          </cell>
          <cell r="F55" t="str">
            <v>ueh</v>
          </cell>
          <cell r="G55" t="str">
            <v>ue?</v>
          </cell>
          <cell r="H55" t="str">
            <v>oeh</v>
          </cell>
          <cell r="I55" t="str">
            <v>ueh</v>
          </cell>
          <cell r="J55" t="str">
            <v>ueh</v>
          </cell>
          <cell r="K55" t="str">
            <v>ㄨㆤㆷ</v>
          </cell>
        </row>
        <row r="56">
          <cell r="B56">
            <v>51</v>
          </cell>
          <cell r="C56">
            <v>26</v>
          </cell>
          <cell r="D56" t="str">
            <v>監</v>
          </cell>
          <cell r="E56" t="str">
            <v>舒聲</v>
          </cell>
          <cell r="F56" t="str">
            <v>ann</v>
          </cell>
          <cell r="G56" t="str">
            <v>ã</v>
          </cell>
          <cell r="H56" t="str">
            <v>aⁿ</v>
          </cell>
          <cell r="I56" t="str">
            <v>ann</v>
          </cell>
          <cell r="J56" t="str">
            <v>na</v>
          </cell>
          <cell r="K56" t="str">
            <v>ㆩ</v>
          </cell>
        </row>
        <row r="57">
          <cell r="B57">
            <v>52</v>
          </cell>
          <cell r="C57">
            <v>26</v>
          </cell>
          <cell r="D57" t="str">
            <v>監</v>
          </cell>
          <cell r="E57" t="str">
            <v>入聲</v>
          </cell>
          <cell r="F57" t="str">
            <v>annh</v>
          </cell>
          <cell r="G57" t="str">
            <v>ã?</v>
          </cell>
          <cell r="H57" t="str">
            <v>ahⁿ</v>
          </cell>
          <cell r="I57" t="str">
            <v>annh</v>
          </cell>
          <cell r="J57" t="str">
            <v>nah</v>
          </cell>
          <cell r="K57" t="str">
            <v>ㆩㆷ</v>
          </cell>
        </row>
        <row r="58">
          <cell r="B58">
            <v>53</v>
          </cell>
          <cell r="C58">
            <v>27</v>
          </cell>
          <cell r="D58" t="str">
            <v>艍</v>
          </cell>
          <cell r="E58" t="str">
            <v>舒聲</v>
          </cell>
          <cell r="F58" t="str">
            <v>u</v>
          </cell>
          <cell r="G58" t="str">
            <v>u</v>
          </cell>
          <cell r="H58" t="str">
            <v>u</v>
          </cell>
          <cell r="I58" t="str">
            <v>u</v>
          </cell>
          <cell r="J58" t="str">
            <v>u</v>
          </cell>
          <cell r="K58" t="str">
            <v>ㄨ</v>
          </cell>
        </row>
        <row r="59">
          <cell r="B59">
            <v>54</v>
          </cell>
          <cell r="C59">
            <v>27</v>
          </cell>
          <cell r="D59" t="str">
            <v>艍</v>
          </cell>
          <cell r="E59" t="str">
            <v>入聲</v>
          </cell>
          <cell r="F59" t="str">
            <v>uh</v>
          </cell>
          <cell r="G59" t="str">
            <v>u?</v>
          </cell>
          <cell r="H59" t="str">
            <v>uh</v>
          </cell>
          <cell r="I59" t="str">
            <v>uh</v>
          </cell>
          <cell r="J59" t="str">
            <v>uh</v>
          </cell>
          <cell r="K59" t="str">
            <v>ㄨㆷ</v>
          </cell>
        </row>
        <row r="60">
          <cell r="B60">
            <v>55</v>
          </cell>
          <cell r="C60">
            <v>28</v>
          </cell>
          <cell r="D60" t="str">
            <v>膠</v>
          </cell>
          <cell r="E60" t="str">
            <v>舒聲</v>
          </cell>
          <cell r="F60" t="str">
            <v>a</v>
          </cell>
          <cell r="G60" t="str">
            <v>a</v>
          </cell>
          <cell r="H60" t="str">
            <v>a</v>
          </cell>
          <cell r="I60" t="str">
            <v>a</v>
          </cell>
          <cell r="J60" t="str">
            <v>a</v>
          </cell>
          <cell r="K60" t="str">
            <v>ㄚ</v>
          </cell>
        </row>
        <row r="61">
          <cell r="B61">
            <v>56</v>
          </cell>
          <cell r="C61">
            <v>28</v>
          </cell>
          <cell r="D61" t="str">
            <v>膠</v>
          </cell>
          <cell r="E61" t="str">
            <v>入聲</v>
          </cell>
          <cell r="F61" t="str">
            <v>ah</v>
          </cell>
          <cell r="G61" t="str">
            <v>a?</v>
          </cell>
          <cell r="H61" t="str">
            <v>ah</v>
          </cell>
          <cell r="I61" t="str">
            <v>ah</v>
          </cell>
          <cell r="J61" t="str">
            <v>ah</v>
          </cell>
          <cell r="K61" t="str">
            <v>ㄚㆷ</v>
          </cell>
        </row>
        <row r="62">
          <cell r="B62">
            <v>57</v>
          </cell>
          <cell r="C62">
            <v>29</v>
          </cell>
          <cell r="D62" t="str">
            <v>居</v>
          </cell>
          <cell r="E62" t="str">
            <v>舒聲</v>
          </cell>
          <cell r="F62" t="str">
            <v>i</v>
          </cell>
          <cell r="G62" t="str">
            <v>i</v>
          </cell>
          <cell r="H62" t="str">
            <v>i</v>
          </cell>
          <cell r="I62" t="str">
            <v>i</v>
          </cell>
          <cell r="J62" t="str">
            <v>i</v>
          </cell>
          <cell r="K62" t="str">
            <v>ㄧ</v>
          </cell>
        </row>
        <row r="63">
          <cell r="B63">
            <v>58</v>
          </cell>
          <cell r="C63">
            <v>29</v>
          </cell>
          <cell r="D63" t="str">
            <v>居</v>
          </cell>
          <cell r="E63" t="str">
            <v>入聲</v>
          </cell>
          <cell r="F63" t="str">
            <v>ih</v>
          </cell>
          <cell r="G63" t="str">
            <v>i?</v>
          </cell>
          <cell r="H63" t="str">
            <v>ih</v>
          </cell>
          <cell r="I63" t="str">
            <v>ih</v>
          </cell>
          <cell r="J63" t="str">
            <v>ih</v>
          </cell>
          <cell r="K63" t="str">
            <v>ㄧㆷ</v>
          </cell>
        </row>
        <row r="64">
          <cell r="B64">
            <v>59</v>
          </cell>
          <cell r="C64">
            <v>30</v>
          </cell>
          <cell r="D64" t="str">
            <v>丩</v>
          </cell>
          <cell r="E64" t="str">
            <v>舒聲</v>
          </cell>
          <cell r="F64" t="str">
            <v>iu</v>
          </cell>
          <cell r="G64" t="str">
            <v>iu</v>
          </cell>
          <cell r="H64" t="str">
            <v>iu</v>
          </cell>
          <cell r="I64" t="str">
            <v>iu</v>
          </cell>
          <cell r="J64" t="str">
            <v>iu</v>
          </cell>
          <cell r="K64" t="str">
            <v>ㄧㄨ</v>
          </cell>
        </row>
        <row r="65">
          <cell r="B65">
            <v>60</v>
          </cell>
          <cell r="C65">
            <v>30</v>
          </cell>
          <cell r="D65" t="str">
            <v>丩</v>
          </cell>
          <cell r="E65" t="str">
            <v>入聲</v>
          </cell>
          <cell r="F65" t="str">
            <v>iuh</v>
          </cell>
          <cell r="G65" t="str">
            <v>iu?</v>
          </cell>
          <cell r="H65" t="str">
            <v>iuh</v>
          </cell>
          <cell r="I65" t="str">
            <v>iuh</v>
          </cell>
          <cell r="J65" t="str">
            <v>iuh</v>
          </cell>
          <cell r="K65" t="str">
            <v>ㄧㄨㆷ</v>
          </cell>
        </row>
        <row r="66">
          <cell r="B66">
            <v>61</v>
          </cell>
          <cell r="C66">
            <v>31</v>
          </cell>
          <cell r="D66" t="str">
            <v>更</v>
          </cell>
          <cell r="E66" t="str">
            <v>舒聲</v>
          </cell>
          <cell r="F66" t="str">
            <v>enn</v>
          </cell>
          <cell r="G66" t="str">
            <v>ɛ̃</v>
          </cell>
          <cell r="H66" t="str">
            <v>eⁿ</v>
          </cell>
          <cell r="I66" t="str">
            <v>enn</v>
          </cell>
          <cell r="J66" t="str">
            <v>ne</v>
          </cell>
          <cell r="K66" t="str">
            <v>ㆥ</v>
          </cell>
        </row>
        <row r="67">
          <cell r="B67">
            <v>62</v>
          </cell>
          <cell r="C67">
            <v>31</v>
          </cell>
          <cell r="D67" t="str">
            <v>更</v>
          </cell>
          <cell r="E67" t="str">
            <v>入聲</v>
          </cell>
          <cell r="F67" t="str">
            <v>ennh</v>
          </cell>
          <cell r="G67" t="str">
            <v>ɛ̃?</v>
          </cell>
          <cell r="H67" t="str">
            <v>ehⁿ</v>
          </cell>
          <cell r="I67" t="str">
            <v>ennh</v>
          </cell>
          <cell r="J67" t="str">
            <v>neh</v>
          </cell>
          <cell r="K67" t="str">
            <v>ㆥㆷ</v>
          </cell>
        </row>
        <row r="68">
          <cell r="B68">
            <v>63</v>
          </cell>
          <cell r="C68">
            <v>32</v>
          </cell>
          <cell r="D68" t="str">
            <v>褌</v>
          </cell>
          <cell r="E68" t="str">
            <v>舒聲</v>
          </cell>
          <cell r="F68" t="str">
            <v>uinn</v>
          </cell>
          <cell r="G68" t="str">
            <v>uĩ</v>
          </cell>
          <cell r="H68" t="str">
            <v>uiⁿ</v>
          </cell>
          <cell r="I68" t="str">
            <v>uinn</v>
          </cell>
          <cell r="J68" t="str">
            <v>nui</v>
          </cell>
          <cell r="K68" t="str">
            <v>ㄨㆪ</v>
          </cell>
        </row>
        <row r="69">
          <cell r="B69">
            <v>64</v>
          </cell>
          <cell r="C69">
            <v>32</v>
          </cell>
          <cell r="D69" t="str">
            <v>褌</v>
          </cell>
          <cell r="E69" t="str">
            <v>入聲</v>
          </cell>
          <cell r="F69" t="str">
            <v>uinnh</v>
          </cell>
          <cell r="G69" t="str">
            <v>uĩ?</v>
          </cell>
          <cell r="H69" t="str">
            <v>uihⁿ</v>
          </cell>
          <cell r="I69" t="str">
            <v>uinnh</v>
          </cell>
          <cell r="J69" t="str">
            <v>nuih</v>
          </cell>
          <cell r="K69" t="str">
            <v>ㄨㆪㆷ</v>
          </cell>
        </row>
        <row r="70">
          <cell r="B70">
            <v>65</v>
          </cell>
          <cell r="C70">
            <v>33</v>
          </cell>
          <cell r="D70" t="str">
            <v>茄</v>
          </cell>
          <cell r="E70" t="str">
            <v>舒聲</v>
          </cell>
          <cell r="F70" t="str">
            <v>io</v>
          </cell>
          <cell r="G70" t="str">
            <v>io</v>
          </cell>
          <cell r="H70" t="str">
            <v>io</v>
          </cell>
          <cell r="I70" t="str">
            <v>io</v>
          </cell>
          <cell r="J70" t="str">
            <v>io</v>
          </cell>
          <cell r="K70" t="str">
            <v>ㄧㄜ</v>
          </cell>
        </row>
        <row r="71">
          <cell r="B71">
            <v>66</v>
          </cell>
          <cell r="C71">
            <v>33</v>
          </cell>
          <cell r="D71" t="str">
            <v>茄</v>
          </cell>
          <cell r="E71" t="str">
            <v>入聲</v>
          </cell>
          <cell r="F71" t="str">
            <v>ioh</v>
          </cell>
          <cell r="G71" t="str">
            <v>io?</v>
          </cell>
          <cell r="H71" t="str">
            <v>ioh</v>
          </cell>
          <cell r="I71" t="str">
            <v>ioh</v>
          </cell>
          <cell r="J71" t="str">
            <v>ioh</v>
          </cell>
          <cell r="K71" t="str">
            <v>ㄧㄜㆷ</v>
          </cell>
        </row>
        <row r="72">
          <cell r="B72">
            <v>67</v>
          </cell>
          <cell r="C72">
            <v>34</v>
          </cell>
          <cell r="D72" t="str">
            <v>梔</v>
          </cell>
          <cell r="E72" t="str">
            <v>舒聲</v>
          </cell>
          <cell r="F72" t="str">
            <v>inn</v>
          </cell>
          <cell r="G72" t="str">
            <v>ĩ</v>
          </cell>
          <cell r="H72" t="str">
            <v>iⁿ</v>
          </cell>
          <cell r="I72" t="str">
            <v>inn</v>
          </cell>
          <cell r="J72" t="str">
            <v>ni</v>
          </cell>
          <cell r="K72" t="str">
            <v>ㆪ</v>
          </cell>
        </row>
        <row r="73">
          <cell r="B73">
            <v>68</v>
          </cell>
          <cell r="C73">
            <v>34</v>
          </cell>
          <cell r="D73" t="str">
            <v>梔</v>
          </cell>
          <cell r="E73" t="str">
            <v>入聲</v>
          </cell>
          <cell r="F73" t="str">
            <v>innh</v>
          </cell>
          <cell r="G73" t="str">
            <v>ĩ?</v>
          </cell>
          <cell r="H73" t="str">
            <v>iⁿh</v>
          </cell>
          <cell r="I73" t="str">
            <v>innh</v>
          </cell>
          <cell r="J73" t="str">
            <v>nih</v>
          </cell>
          <cell r="K73" t="str">
            <v>ㆪ</v>
          </cell>
        </row>
        <row r="74">
          <cell r="B74">
            <v>69</v>
          </cell>
          <cell r="C74">
            <v>35</v>
          </cell>
          <cell r="D74" t="str">
            <v>薑</v>
          </cell>
          <cell r="E74" t="str">
            <v>舒聲</v>
          </cell>
          <cell r="F74" t="str">
            <v>ionn</v>
          </cell>
          <cell r="G74" t="str">
            <v>iɔ̃</v>
          </cell>
          <cell r="H74" t="str">
            <v>ioⁿ</v>
          </cell>
          <cell r="I74" t="str">
            <v>ionn</v>
          </cell>
          <cell r="J74" t="str">
            <v>nioo</v>
          </cell>
          <cell r="K74" t="str">
            <v>ㄧㆧ</v>
          </cell>
        </row>
        <row r="75">
          <cell r="B75">
            <v>70</v>
          </cell>
          <cell r="C75">
            <v>35</v>
          </cell>
          <cell r="D75" t="str">
            <v>薑</v>
          </cell>
          <cell r="E75" t="str">
            <v>入聲</v>
          </cell>
          <cell r="F75" t="str">
            <v>ionnh</v>
          </cell>
          <cell r="G75" t="str">
            <v>iɔ̃?</v>
          </cell>
          <cell r="H75" t="str">
            <v>iohⁿ</v>
          </cell>
          <cell r="I75" t="str">
            <v>ionnh</v>
          </cell>
          <cell r="J75" t="str">
            <v>niooh</v>
          </cell>
          <cell r="K75" t="str">
            <v>ㄧㆧㆷ</v>
          </cell>
        </row>
        <row r="76">
          <cell r="B76">
            <v>71</v>
          </cell>
          <cell r="C76">
            <v>36</v>
          </cell>
          <cell r="D76" t="str">
            <v>驚</v>
          </cell>
          <cell r="E76" t="str">
            <v>舒聲</v>
          </cell>
          <cell r="F76" t="str">
            <v>iann</v>
          </cell>
          <cell r="G76" t="str">
            <v>iã</v>
          </cell>
          <cell r="H76" t="str">
            <v>iaⁿ</v>
          </cell>
          <cell r="I76" t="str">
            <v>iann</v>
          </cell>
          <cell r="J76" t="str">
            <v>nia</v>
          </cell>
          <cell r="K76" t="str">
            <v>ㄧㆩ</v>
          </cell>
        </row>
        <row r="77">
          <cell r="B77">
            <v>72</v>
          </cell>
          <cell r="C77">
            <v>36</v>
          </cell>
          <cell r="D77" t="str">
            <v>驚</v>
          </cell>
          <cell r="E77" t="str">
            <v>入聲</v>
          </cell>
          <cell r="F77" t="str">
            <v>iannh</v>
          </cell>
          <cell r="G77" t="str">
            <v>iã?</v>
          </cell>
          <cell r="H77" t="str">
            <v>iahⁿ</v>
          </cell>
          <cell r="I77" t="str">
            <v>iannh</v>
          </cell>
          <cell r="J77" t="str">
            <v>niah</v>
          </cell>
          <cell r="K77" t="str">
            <v>ㄧㆩㆷ</v>
          </cell>
        </row>
        <row r="78">
          <cell r="B78">
            <v>73</v>
          </cell>
          <cell r="C78">
            <v>37</v>
          </cell>
          <cell r="D78" t="str">
            <v>官</v>
          </cell>
          <cell r="E78" t="str">
            <v>舒聲</v>
          </cell>
          <cell r="F78" t="str">
            <v>uann</v>
          </cell>
          <cell r="G78" t="str">
            <v>uã</v>
          </cell>
          <cell r="H78" t="str">
            <v>oaⁿ</v>
          </cell>
          <cell r="I78" t="str">
            <v>uann</v>
          </cell>
          <cell r="J78" t="str">
            <v>nua</v>
          </cell>
          <cell r="K78" t="str">
            <v>ㄨㆩ</v>
          </cell>
        </row>
        <row r="79">
          <cell r="B79">
            <v>74</v>
          </cell>
          <cell r="C79">
            <v>37</v>
          </cell>
          <cell r="D79" t="str">
            <v>官</v>
          </cell>
          <cell r="E79" t="str">
            <v>入聲</v>
          </cell>
          <cell r="F79" t="str">
            <v>uannh</v>
          </cell>
          <cell r="G79" t="str">
            <v>uã?</v>
          </cell>
          <cell r="H79" t="str">
            <v>oahⁿ</v>
          </cell>
          <cell r="I79" t="str">
            <v>uannh</v>
          </cell>
          <cell r="J79" t="str">
            <v>nuah</v>
          </cell>
          <cell r="K79" t="str">
            <v>ㄨㆩㆷ</v>
          </cell>
        </row>
        <row r="80">
          <cell r="B80">
            <v>75</v>
          </cell>
          <cell r="C80">
            <v>38</v>
          </cell>
          <cell r="D80" t="str">
            <v>鋼</v>
          </cell>
          <cell r="E80" t="str">
            <v>舒聲</v>
          </cell>
          <cell r="F80" t="str">
            <v>ng</v>
          </cell>
          <cell r="G80" t="str">
            <v>ŋ</v>
          </cell>
          <cell r="H80" t="str">
            <v>ng</v>
          </cell>
          <cell r="I80" t="str">
            <v>ng</v>
          </cell>
          <cell r="J80" t="str">
            <v>ng</v>
          </cell>
          <cell r="K80" t="str">
            <v>ㆭ</v>
          </cell>
        </row>
        <row r="81">
          <cell r="B81">
            <v>76</v>
          </cell>
          <cell r="C81">
            <v>38</v>
          </cell>
          <cell r="D81" t="str">
            <v>鋼</v>
          </cell>
          <cell r="E81" t="str">
            <v>入聲</v>
          </cell>
          <cell r="F81" t="str">
            <v>ngh</v>
          </cell>
          <cell r="G81" t="str">
            <v>ŋ?</v>
          </cell>
          <cell r="H81" t="str">
            <v>ngh</v>
          </cell>
          <cell r="I81" t="str">
            <v>ngh</v>
          </cell>
          <cell r="J81" t="str">
            <v>ngh</v>
          </cell>
          <cell r="K81" t="str">
            <v>ㆭㆷ</v>
          </cell>
        </row>
        <row r="82">
          <cell r="B82">
            <v>77</v>
          </cell>
          <cell r="C82">
            <v>39</v>
          </cell>
          <cell r="D82" t="str">
            <v>伽</v>
          </cell>
          <cell r="E82" t="str">
            <v>舒聲</v>
          </cell>
          <cell r="F82" t="str">
            <v>e</v>
          </cell>
          <cell r="G82" t="str">
            <v>e</v>
          </cell>
          <cell r="H82" t="str">
            <v>e</v>
          </cell>
          <cell r="I82" t="str">
            <v>e</v>
          </cell>
          <cell r="J82" t="str">
            <v>e</v>
          </cell>
          <cell r="K82" t="str">
            <v>ㆤ</v>
          </cell>
        </row>
        <row r="83">
          <cell r="B83">
            <v>78</v>
          </cell>
          <cell r="C83">
            <v>39</v>
          </cell>
          <cell r="D83" t="str">
            <v>伽</v>
          </cell>
          <cell r="E83" t="str">
            <v>入聲</v>
          </cell>
          <cell r="F83" t="str">
            <v>eh</v>
          </cell>
          <cell r="G83" t="str">
            <v>e?</v>
          </cell>
          <cell r="H83" t="str">
            <v>eh</v>
          </cell>
          <cell r="I83" t="str">
            <v>eh</v>
          </cell>
          <cell r="J83" t="str">
            <v>eh</v>
          </cell>
          <cell r="K83" t="str">
            <v>ㆤㆷ</v>
          </cell>
        </row>
        <row r="84">
          <cell r="B84">
            <v>79</v>
          </cell>
          <cell r="C84">
            <v>40</v>
          </cell>
          <cell r="D84" t="str">
            <v>閒</v>
          </cell>
          <cell r="E84" t="str">
            <v>舒聲</v>
          </cell>
          <cell r="F84" t="str">
            <v>ainn</v>
          </cell>
          <cell r="G84" t="str">
            <v>aĩ</v>
          </cell>
          <cell r="H84" t="str">
            <v>aiⁿ</v>
          </cell>
          <cell r="I84" t="str">
            <v>ainn</v>
          </cell>
          <cell r="J84" t="str">
            <v>nai</v>
          </cell>
          <cell r="K84" t="str">
            <v>ㆮ</v>
          </cell>
        </row>
        <row r="85">
          <cell r="B85">
            <v>80</v>
          </cell>
          <cell r="C85">
            <v>40</v>
          </cell>
          <cell r="D85" t="str">
            <v>閒</v>
          </cell>
          <cell r="E85" t="str">
            <v>入聲</v>
          </cell>
          <cell r="F85" t="str">
            <v>ainnh</v>
          </cell>
          <cell r="G85" t="str">
            <v>aĩ?</v>
          </cell>
          <cell r="H85" t="str">
            <v>aihⁿ</v>
          </cell>
          <cell r="I85" t="str">
            <v>ainnh</v>
          </cell>
          <cell r="J85" t="str">
            <v>naih</v>
          </cell>
          <cell r="K85" t="str">
            <v>ㆮㆷ</v>
          </cell>
        </row>
        <row r="86">
          <cell r="B86">
            <v>81</v>
          </cell>
          <cell r="C86">
            <v>41</v>
          </cell>
          <cell r="D86" t="str">
            <v>姑</v>
          </cell>
          <cell r="E86" t="str">
            <v>舒聲</v>
          </cell>
          <cell r="F86" t="str">
            <v>oonn</v>
          </cell>
          <cell r="G86" t="str">
            <v>õu</v>
          </cell>
          <cell r="H86" t="str">
            <v>oⁿ</v>
          </cell>
          <cell r="I86" t="str">
            <v>onn</v>
          </cell>
          <cell r="J86" t="str">
            <v>noo</v>
          </cell>
          <cell r="K86" t="str">
            <v>ㆧ</v>
          </cell>
        </row>
        <row r="87">
          <cell r="B87">
            <v>82</v>
          </cell>
          <cell r="C87">
            <v>41</v>
          </cell>
          <cell r="D87" t="str">
            <v>姑</v>
          </cell>
          <cell r="E87" t="str">
            <v>入聲</v>
          </cell>
          <cell r="F87" t="str">
            <v>oonnh</v>
          </cell>
          <cell r="G87" t="str">
            <v>õu?</v>
          </cell>
          <cell r="H87" t="str">
            <v>ohⁿ</v>
          </cell>
          <cell r="I87" t="str">
            <v>onnh</v>
          </cell>
          <cell r="J87" t="str">
            <v>nooh</v>
          </cell>
          <cell r="K87" t="str">
            <v>ㆧㆷ</v>
          </cell>
        </row>
        <row r="88">
          <cell r="B88">
            <v>83</v>
          </cell>
          <cell r="C88">
            <v>42</v>
          </cell>
          <cell r="D88" t="str">
            <v>姆</v>
          </cell>
          <cell r="E88" t="str">
            <v>舒聲</v>
          </cell>
          <cell r="F88" t="str">
            <v>m</v>
          </cell>
          <cell r="G88" t="str">
            <v>m</v>
          </cell>
          <cell r="H88" t="str">
            <v>m</v>
          </cell>
          <cell r="I88" t="str">
            <v>m</v>
          </cell>
          <cell r="J88" t="str">
            <v>m</v>
          </cell>
          <cell r="K88" t="str">
            <v>ㆬ</v>
          </cell>
        </row>
        <row r="89">
          <cell r="B89">
            <v>84</v>
          </cell>
          <cell r="C89">
            <v>42</v>
          </cell>
          <cell r="D89" t="str">
            <v>姆</v>
          </cell>
          <cell r="E89" t="str">
            <v>入聲</v>
          </cell>
          <cell r="F89" t="str">
            <v>mh</v>
          </cell>
          <cell r="G89" t="str">
            <v>mh</v>
          </cell>
          <cell r="H89" t="str">
            <v>mh</v>
          </cell>
          <cell r="I89" t="str">
            <v>mh</v>
          </cell>
          <cell r="J89" t="str">
            <v>mh</v>
          </cell>
          <cell r="K89" t="str">
            <v>ㆬㆷ</v>
          </cell>
        </row>
        <row r="90">
          <cell r="B90">
            <v>85</v>
          </cell>
          <cell r="C90">
            <v>43</v>
          </cell>
          <cell r="D90" t="str">
            <v>光</v>
          </cell>
          <cell r="E90" t="str">
            <v>舒聲</v>
          </cell>
          <cell r="F90" t="str">
            <v>uang</v>
          </cell>
          <cell r="G90" t="str">
            <v>uaŋ</v>
          </cell>
          <cell r="H90" t="str">
            <v>oang</v>
          </cell>
          <cell r="I90" t="str">
            <v>uang</v>
          </cell>
          <cell r="J90" t="str">
            <v>uang</v>
          </cell>
          <cell r="K90" t="str">
            <v>ㄨㄤ</v>
          </cell>
        </row>
        <row r="91">
          <cell r="B91">
            <v>86</v>
          </cell>
          <cell r="C91">
            <v>43</v>
          </cell>
          <cell r="D91" t="str">
            <v>光</v>
          </cell>
          <cell r="E91" t="str">
            <v>入聲</v>
          </cell>
          <cell r="F91" t="str">
            <v>uak</v>
          </cell>
          <cell r="G91" t="str">
            <v>uak̚</v>
          </cell>
          <cell r="H91" t="str">
            <v>oak</v>
          </cell>
          <cell r="I91" t="str">
            <v>uak</v>
          </cell>
          <cell r="J91" t="str">
            <v>uak</v>
          </cell>
          <cell r="K91" t="str">
            <v>ㄨㄚㆻ</v>
          </cell>
        </row>
        <row r="92">
          <cell r="B92">
            <v>87</v>
          </cell>
          <cell r="C92">
            <v>44</v>
          </cell>
          <cell r="D92" t="str">
            <v>閂</v>
          </cell>
          <cell r="E92" t="str">
            <v>舒聲</v>
          </cell>
          <cell r="F92" t="str">
            <v>uainn</v>
          </cell>
          <cell r="G92" t="str">
            <v>uãi</v>
          </cell>
          <cell r="H92" t="str">
            <v>oaiⁿ</v>
          </cell>
          <cell r="I92" t="str">
            <v>uainn</v>
          </cell>
          <cell r="J92" t="str">
            <v>nuai</v>
          </cell>
          <cell r="K92" t="str">
            <v>ㄨㆮ</v>
          </cell>
        </row>
        <row r="93">
          <cell r="B93">
            <v>88</v>
          </cell>
          <cell r="C93">
            <v>44</v>
          </cell>
          <cell r="D93" t="str">
            <v>閂</v>
          </cell>
          <cell r="E93" t="str">
            <v>入聲</v>
          </cell>
          <cell r="F93" t="str">
            <v>uainnh</v>
          </cell>
          <cell r="G93" t="str">
            <v>uãi?</v>
          </cell>
          <cell r="H93" t="str">
            <v>oaiⁿh</v>
          </cell>
          <cell r="I93" t="str">
            <v>uainnh</v>
          </cell>
          <cell r="J93" t="str">
            <v>nuaih</v>
          </cell>
          <cell r="K93" t="str">
            <v>ㄨㆮㆷ</v>
          </cell>
        </row>
        <row r="94">
          <cell r="B94">
            <v>89</v>
          </cell>
          <cell r="C94">
            <v>45</v>
          </cell>
          <cell r="D94" t="str">
            <v>糜</v>
          </cell>
          <cell r="E94" t="str">
            <v>舒聲</v>
          </cell>
          <cell r="F94" t="str">
            <v>uenn</v>
          </cell>
          <cell r="G94" t="str">
            <v>uẽi</v>
          </cell>
          <cell r="H94" t="str">
            <v>oeⁿ</v>
          </cell>
          <cell r="I94" t="str">
            <v>uenn</v>
          </cell>
          <cell r="J94" t="str">
            <v>nue</v>
          </cell>
          <cell r="K94" t="str">
            <v>ㄨㆥ</v>
          </cell>
        </row>
        <row r="95">
          <cell r="B95">
            <v>90</v>
          </cell>
          <cell r="C95">
            <v>45</v>
          </cell>
          <cell r="D95" t="str">
            <v>糜</v>
          </cell>
          <cell r="E95" t="str">
            <v>入聲</v>
          </cell>
          <cell r="F95" t="str">
            <v>uennh</v>
          </cell>
          <cell r="G95" t="str">
            <v>uẽi?</v>
          </cell>
          <cell r="H95" t="str">
            <v>oehⁿ</v>
          </cell>
          <cell r="I95" t="str">
            <v>uennh</v>
          </cell>
          <cell r="J95" t="str">
            <v>nueh</v>
          </cell>
          <cell r="K95" t="str">
            <v>ㄨㆥㆷ</v>
          </cell>
        </row>
        <row r="96">
          <cell r="B96">
            <v>91</v>
          </cell>
          <cell r="C96">
            <v>46</v>
          </cell>
          <cell r="D96" t="str">
            <v>嘄</v>
          </cell>
          <cell r="E96" t="str">
            <v>舒聲</v>
          </cell>
          <cell r="F96" t="str">
            <v>iaunn</v>
          </cell>
          <cell r="G96" t="str">
            <v>iãu</v>
          </cell>
          <cell r="H96" t="str">
            <v>iauⁿ</v>
          </cell>
          <cell r="I96" t="str">
            <v>iaunn</v>
          </cell>
          <cell r="J96" t="str">
            <v>niao</v>
          </cell>
          <cell r="K96" t="str">
            <v>ㄧㆯ</v>
          </cell>
        </row>
        <row r="97">
          <cell r="B97">
            <v>92</v>
          </cell>
          <cell r="C97">
            <v>46</v>
          </cell>
          <cell r="D97" t="str">
            <v>嘄</v>
          </cell>
          <cell r="E97" t="str">
            <v>入聲</v>
          </cell>
          <cell r="F97" t="str">
            <v>iaunnh</v>
          </cell>
          <cell r="G97" t="str">
            <v>iãu?</v>
          </cell>
          <cell r="H97" t="str">
            <v>iauⁿh</v>
          </cell>
          <cell r="I97" t="str">
            <v>iaunnh</v>
          </cell>
          <cell r="J97" t="str">
            <v>niaoh</v>
          </cell>
          <cell r="K97" t="str">
            <v>ㄧㆯㆷ</v>
          </cell>
        </row>
        <row r="98">
          <cell r="B98">
            <v>93</v>
          </cell>
          <cell r="C98">
            <v>47</v>
          </cell>
          <cell r="D98" t="str">
            <v>箴</v>
          </cell>
          <cell r="E98" t="str">
            <v>舒聲</v>
          </cell>
          <cell r="F98" t="str">
            <v>om</v>
          </cell>
          <cell r="G98" t="str">
            <v>ɔm</v>
          </cell>
          <cell r="H98" t="str">
            <v>om</v>
          </cell>
          <cell r="I98" t="str">
            <v>om</v>
          </cell>
          <cell r="J98" t="str">
            <v>om</v>
          </cell>
          <cell r="K98" t="str">
            <v>ㆱ</v>
          </cell>
        </row>
        <row r="99">
          <cell r="B99">
            <v>94</v>
          </cell>
          <cell r="C99">
            <v>47</v>
          </cell>
          <cell r="D99" t="str">
            <v>箴</v>
          </cell>
          <cell r="E99" t="str">
            <v>入聲</v>
          </cell>
          <cell r="F99" t="str">
            <v>op</v>
          </cell>
          <cell r="G99" t="str">
            <v>ɔp̚</v>
          </cell>
          <cell r="H99" t="str">
            <v>op</v>
          </cell>
          <cell r="I99" t="str">
            <v>op</v>
          </cell>
          <cell r="J99" t="str">
            <v>op</v>
          </cell>
          <cell r="K99" t="str">
            <v>ㆦㆴ</v>
          </cell>
        </row>
        <row r="100">
          <cell r="B100">
            <v>95</v>
          </cell>
          <cell r="C100">
            <v>48</v>
          </cell>
          <cell r="D100" t="str">
            <v>爻</v>
          </cell>
          <cell r="E100" t="str">
            <v>舒聲</v>
          </cell>
          <cell r="F100" t="str">
            <v>aunn</v>
          </cell>
          <cell r="G100" t="str">
            <v>ãu</v>
          </cell>
          <cell r="H100" t="str">
            <v>auⁿ</v>
          </cell>
          <cell r="I100" t="str">
            <v>aunn</v>
          </cell>
          <cell r="J100" t="str">
            <v>nao</v>
          </cell>
          <cell r="K100" t="str">
            <v>ㆯ</v>
          </cell>
        </row>
        <row r="101">
          <cell r="B101">
            <v>96</v>
          </cell>
          <cell r="C101">
            <v>48</v>
          </cell>
          <cell r="D101" t="str">
            <v>爻</v>
          </cell>
          <cell r="E101" t="str">
            <v>入聲</v>
          </cell>
          <cell r="F101" t="str">
            <v>aunnh</v>
          </cell>
          <cell r="G101" t="str">
            <v>ãu?</v>
          </cell>
          <cell r="H101" t="str">
            <v>auhⁿ</v>
          </cell>
          <cell r="I101" t="str">
            <v>aunnh</v>
          </cell>
          <cell r="J101" t="str">
            <v>naoh</v>
          </cell>
          <cell r="K101" t="str">
            <v>ㆯㆷ</v>
          </cell>
        </row>
        <row r="102">
          <cell r="B102">
            <v>97</v>
          </cell>
          <cell r="C102">
            <v>49</v>
          </cell>
          <cell r="D102" t="str">
            <v>扛</v>
          </cell>
          <cell r="E102" t="str">
            <v>舒聲</v>
          </cell>
          <cell r="F102" t="str">
            <v>onn</v>
          </cell>
          <cell r="G102" t="str">
            <v>ɔ̃</v>
          </cell>
          <cell r="H102" t="str">
            <v>oⁿ</v>
          </cell>
          <cell r="I102" t="str">
            <v>onn</v>
          </cell>
          <cell r="J102" t="str">
            <v>no</v>
          </cell>
          <cell r="K102" t="str">
            <v>ㆧ</v>
          </cell>
        </row>
        <row r="103">
          <cell r="B103">
            <v>98</v>
          </cell>
          <cell r="C103">
            <v>49</v>
          </cell>
          <cell r="D103" t="str">
            <v>扛</v>
          </cell>
          <cell r="E103" t="str">
            <v>入聲</v>
          </cell>
          <cell r="F103" t="str">
            <v>onnh</v>
          </cell>
          <cell r="G103" t="str">
            <v>ɔ̃h</v>
          </cell>
          <cell r="H103" t="str">
            <v>ohⁿ</v>
          </cell>
          <cell r="I103" t="str">
            <v>onnh</v>
          </cell>
          <cell r="J103" t="str">
            <v>noh</v>
          </cell>
          <cell r="K103" t="str">
            <v>ㆧㆷ</v>
          </cell>
        </row>
        <row r="104">
          <cell r="B104">
            <v>99</v>
          </cell>
          <cell r="C104">
            <v>50</v>
          </cell>
          <cell r="D104" t="str">
            <v>牛</v>
          </cell>
          <cell r="E104" t="str">
            <v>舒聲</v>
          </cell>
          <cell r="F104" t="str">
            <v>iunn</v>
          </cell>
          <cell r="G104" t="str">
            <v>iũ</v>
          </cell>
          <cell r="H104" t="str">
            <v>iuⁿ</v>
          </cell>
          <cell r="I104" t="str">
            <v>iunn</v>
          </cell>
          <cell r="J104" t="str">
            <v>niu</v>
          </cell>
          <cell r="K104" t="str">
            <v>ㄧㆫ</v>
          </cell>
        </row>
        <row r="105">
          <cell r="B105">
            <v>100</v>
          </cell>
          <cell r="C105">
            <v>50</v>
          </cell>
          <cell r="D105" t="str">
            <v>牛</v>
          </cell>
          <cell r="E105" t="str">
            <v>入聲</v>
          </cell>
          <cell r="F105" t="str">
            <v>iunnh</v>
          </cell>
          <cell r="G105" t="str">
            <v>iũh</v>
          </cell>
          <cell r="H105" t="str">
            <v>iuhⁿ</v>
          </cell>
          <cell r="I105" t="str">
            <v>iunnh</v>
          </cell>
          <cell r="J105" t="str">
            <v>niuh</v>
          </cell>
          <cell r="K105" t="str">
            <v>ㄧㆫㆷ</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漢字查音"/>
      <sheetName val="多字查音"/>
      <sheetName val="切語查音"/>
      <sheetName val="二字切語查音"/>
      <sheetName val="字表"/>
      <sheetName val="小韻表"/>
      <sheetName val="切語上字表"/>
      <sheetName val="切語下字表"/>
      <sheetName val="韻碼表"/>
      <sheetName val="廣韻・韻目(二維式)"/>
      <sheetName val="十五音對照表"/>
      <sheetName val="韻目注音表"/>
      <sheetName val="韻目矩陣表"/>
      <sheetName val="設定表"/>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ow r="3">
          <cell r="E3">
            <v>1</v>
          </cell>
          <cell r="F3" t="str">
            <v>東</v>
          </cell>
        </row>
        <row r="4">
          <cell r="E4">
            <v>2</v>
          </cell>
          <cell r="F4" t="str">
            <v>冬</v>
          </cell>
        </row>
        <row r="5">
          <cell r="E5">
            <v>3</v>
          </cell>
          <cell r="F5" t="str">
            <v>鍾</v>
          </cell>
        </row>
        <row r="6">
          <cell r="E6">
            <v>4</v>
          </cell>
          <cell r="F6" t="str">
            <v>江</v>
          </cell>
        </row>
        <row r="7">
          <cell r="E7">
            <v>5</v>
          </cell>
          <cell r="F7" t="str">
            <v>支</v>
          </cell>
        </row>
        <row r="8">
          <cell r="E8">
            <v>6</v>
          </cell>
          <cell r="F8" t="str">
            <v>支</v>
          </cell>
        </row>
        <row r="9">
          <cell r="E9">
            <v>7</v>
          </cell>
          <cell r="F9" t="str">
            <v>脂</v>
          </cell>
        </row>
        <row r="10">
          <cell r="E10">
            <v>8</v>
          </cell>
          <cell r="F10" t="str">
            <v>脂</v>
          </cell>
        </row>
        <row r="11">
          <cell r="E11">
            <v>9</v>
          </cell>
          <cell r="F11" t="str">
            <v>之</v>
          </cell>
        </row>
        <row r="12">
          <cell r="E12">
            <v>10</v>
          </cell>
          <cell r="F12" t="str">
            <v>微</v>
          </cell>
        </row>
        <row r="13">
          <cell r="E13">
            <v>11</v>
          </cell>
          <cell r="F13" t="str">
            <v>魚</v>
          </cell>
        </row>
        <row r="14">
          <cell r="E14">
            <v>12</v>
          </cell>
          <cell r="F14" t="str">
            <v>虞</v>
          </cell>
        </row>
        <row r="15">
          <cell r="E15">
            <v>13</v>
          </cell>
          <cell r="F15" t="str">
            <v>模</v>
          </cell>
        </row>
        <row r="16">
          <cell r="E16">
            <v>14</v>
          </cell>
          <cell r="F16" t="str">
            <v>齊</v>
          </cell>
        </row>
        <row r="17">
          <cell r="E17">
            <v>15</v>
          </cell>
          <cell r="F17" t="str">
            <v>祭</v>
          </cell>
        </row>
        <row r="18">
          <cell r="E18">
            <v>16</v>
          </cell>
          <cell r="F18" t="str">
            <v>祭</v>
          </cell>
        </row>
        <row r="19">
          <cell r="E19">
            <v>17</v>
          </cell>
          <cell r="F19" t="str">
            <v>泰</v>
          </cell>
        </row>
        <row r="20">
          <cell r="E20">
            <v>18</v>
          </cell>
          <cell r="F20" t="str">
            <v>佳</v>
          </cell>
        </row>
        <row r="21">
          <cell r="E21">
            <v>19</v>
          </cell>
          <cell r="F21" t="str">
            <v>皆</v>
          </cell>
        </row>
        <row r="22">
          <cell r="E22">
            <v>20</v>
          </cell>
          <cell r="F22" t="str">
            <v>夬</v>
          </cell>
        </row>
        <row r="23">
          <cell r="E23">
            <v>21</v>
          </cell>
          <cell r="F23" t="str">
            <v>灰</v>
          </cell>
        </row>
        <row r="24">
          <cell r="E24">
            <v>22</v>
          </cell>
          <cell r="F24" t="str">
            <v>咍</v>
          </cell>
        </row>
        <row r="25">
          <cell r="E25">
            <v>23</v>
          </cell>
          <cell r="F25" t="str">
            <v>廢</v>
          </cell>
        </row>
        <row r="26">
          <cell r="E26">
            <v>24</v>
          </cell>
          <cell r="F26" t="str">
            <v>眞</v>
          </cell>
        </row>
        <row r="27">
          <cell r="E27">
            <v>25</v>
          </cell>
          <cell r="F27" t="str">
            <v>眞</v>
          </cell>
        </row>
        <row r="28">
          <cell r="E28">
            <v>26</v>
          </cell>
          <cell r="F28" t="str">
            <v>諄</v>
          </cell>
        </row>
        <row r="29">
          <cell r="E29">
            <v>27</v>
          </cell>
          <cell r="F29" t="str">
            <v>臻</v>
          </cell>
        </row>
        <row r="30">
          <cell r="E30">
            <v>28</v>
          </cell>
          <cell r="F30" t="str">
            <v>文</v>
          </cell>
        </row>
        <row r="31">
          <cell r="E31">
            <v>29</v>
          </cell>
          <cell r="F31" t="str">
            <v>欣</v>
          </cell>
        </row>
        <row r="32">
          <cell r="E32">
            <v>30</v>
          </cell>
          <cell r="F32" t="str">
            <v>元</v>
          </cell>
        </row>
        <row r="33">
          <cell r="E33">
            <v>31</v>
          </cell>
          <cell r="F33" t="str">
            <v>魂</v>
          </cell>
        </row>
        <row r="34">
          <cell r="E34">
            <v>32</v>
          </cell>
          <cell r="F34" t="str">
            <v>痕</v>
          </cell>
        </row>
        <row r="35">
          <cell r="E35">
            <v>33</v>
          </cell>
          <cell r="F35" t="str">
            <v>寒</v>
          </cell>
        </row>
        <row r="36">
          <cell r="E36">
            <v>34</v>
          </cell>
          <cell r="F36" t="str">
            <v>桓</v>
          </cell>
        </row>
        <row r="37">
          <cell r="E37">
            <v>35</v>
          </cell>
          <cell r="F37" t="str">
            <v>刪</v>
          </cell>
        </row>
        <row r="38">
          <cell r="E38">
            <v>36</v>
          </cell>
          <cell r="F38" t="str">
            <v>山</v>
          </cell>
        </row>
        <row r="39">
          <cell r="E39">
            <v>37</v>
          </cell>
          <cell r="F39" t="str">
            <v>先</v>
          </cell>
        </row>
        <row r="40">
          <cell r="E40">
            <v>38</v>
          </cell>
          <cell r="F40" t="str">
            <v>仙</v>
          </cell>
        </row>
        <row r="41">
          <cell r="E41">
            <v>39</v>
          </cell>
          <cell r="F41" t="str">
            <v>仙</v>
          </cell>
        </row>
        <row r="42">
          <cell r="E42">
            <v>40</v>
          </cell>
          <cell r="F42" t="str">
            <v>蕭</v>
          </cell>
        </row>
        <row r="43">
          <cell r="E43">
            <v>41</v>
          </cell>
          <cell r="F43" t="str">
            <v>宵</v>
          </cell>
        </row>
        <row r="44">
          <cell r="E44">
            <v>42</v>
          </cell>
          <cell r="F44" t="str">
            <v>宵</v>
          </cell>
        </row>
        <row r="45">
          <cell r="E45">
            <v>43</v>
          </cell>
          <cell r="F45" t="str">
            <v>肴</v>
          </cell>
        </row>
        <row r="46">
          <cell r="E46">
            <v>44</v>
          </cell>
          <cell r="F46" t="str">
            <v>豪</v>
          </cell>
        </row>
        <row r="47">
          <cell r="E47">
            <v>45</v>
          </cell>
          <cell r="F47" t="str">
            <v>歌</v>
          </cell>
        </row>
        <row r="48">
          <cell r="E48">
            <v>46</v>
          </cell>
          <cell r="F48" t="str">
            <v>戈</v>
          </cell>
        </row>
        <row r="49">
          <cell r="E49">
            <v>47</v>
          </cell>
          <cell r="F49" t="str">
            <v>麻</v>
          </cell>
        </row>
        <row r="50">
          <cell r="E50">
            <v>48</v>
          </cell>
          <cell r="F50" t="str">
            <v>陽</v>
          </cell>
        </row>
        <row r="51">
          <cell r="E51">
            <v>49</v>
          </cell>
          <cell r="F51" t="str">
            <v>唐</v>
          </cell>
        </row>
        <row r="52">
          <cell r="E52">
            <v>50</v>
          </cell>
          <cell r="F52" t="str">
            <v>庚</v>
          </cell>
        </row>
        <row r="53">
          <cell r="E53">
            <v>51</v>
          </cell>
          <cell r="F53" t="str">
            <v>耕</v>
          </cell>
        </row>
        <row r="54">
          <cell r="E54">
            <v>52</v>
          </cell>
          <cell r="F54" t="str">
            <v>清</v>
          </cell>
        </row>
        <row r="55">
          <cell r="E55">
            <v>53</v>
          </cell>
          <cell r="F55" t="str">
            <v>青</v>
          </cell>
        </row>
        <row r="56">
          <cell r="E56">
            <v>54</v>
          </cell>
          <cell r="F56" t="str">
            <v>蒸</v>
          </cell>
        </row>
        <row r="57">
          <cell r="E57">
            <v>55</v>
          </cell>
          <cell r="F57" t="str">
            <v>登</v>
          </cell>
        </row>
        <row r="58">
          <cell r="E58">
            <v>56</v>
          </cell>
          <cell r="F58" t="str">
            <v>尤</v>
          </cell>
        </row>
        <row r="59">
          <cell r="E59">
            <v>57</v>
          </cell>
          <cell r="F59" t="str">
            <v>侯</v>
          </cell>
        </row>
        <row r="60">
          <cell r="E60">
            <v>58</v>
          </cell>
          <cell r="F60" t="str">
            <v>幽</v>
          </cell>
        </row>
        <row r="61">
          <cell r="E61">
            <v>59</v>
          </cell>
          <cell r="F61" t="str">
            <v>侵</v>
          </cell>
        </row>
        <row r="62">
          <cell r="E62">
            <v>60</v>
          </cell>
          <cell r="F62" t="str">
            <v>侵</v>
          </cell>
        </row>
        <row r="63">
          <cell r="E63">
            <v>61</v>
          </cell>
          <cell r="F63" t="str">
            <v>覃</v>
          </cell>
        </row>
        <row r="64">
          <cell r="E64">
            <v>62</v>
          </cell>
          <cell r="F64" t="str">
            <v>談</v>
          </cell>
        </row>
        <row r="65">
          <cell r="E65">
            <v>63</v>
          </cell>
          <cell r="F65" t="str">
            <v>鹽</v>
          </cell>
        </row>
        <row r="66">
          <cell r="E66">
            <v>64</v>
          </cell>
          <cell r="F66" t="str">
            <v>鹽</v>
          </cell>
        </row>
        <row r="67">
          <cell r="E67">
            <v>65</v>
          </cell>
          <cell r="F67" t="str">
            <v>添</v>
          </cell>
        </row>
        <row r="68">
          <cell r="E68">
            <v>66</v>
          </cell>
          <cell r="F68" t="str">
            <v>咸</v>
          </cell>
        </row>
        <row r="69">
          <cell r="E69">
            <v>67</v>
          </cell>
          <cell r="F69" t="str">
            <v>銜</v>
          </cell>
        </row>
        <row r="70">
          <cell r="E70">
            <v>68</v>
          </cell>
          <cell r="F70" t="str">
            <v>嚴</v>
          </cell>
        </row>
        <row r="71">
          <cell r="E71">
            <v>69</v>
          </cell>
          <cell r="F71" t="str">
            <v>凡</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AB6F2D-2FC6-476E-82A2-885C870DFF41}" name="廣韻聲母對照資料表" displayName="廣韻聲母對照資料表" ref="A1:F43" totalsRowShown="0" headerRowDxfId="7" dataDxfId="6" headerRowCellStyle="一般 2" dataCellStyle="一般 2">
  <autoFilter ref="A1:F43" xr:uid="{25AB6F2D-2FC6-476E-82A2-885C870DFF41}"/>
  <tableColumns count="6">
    <tableColumn id="1" xr3:uid="{FA468089-0F22-41F3-9F9C-AC1B87E405FC}" name="識別號" dataDxfId="5" dataCellStyle="一般 2"/>
    <tableColumn id="2" xr3:uid="{CF2CC92D-1032-4E4F-94E6-A9D0A3722023}" name="聲母識別號" dataDxfId="4" dataCellStyle="一般 2"/>
    <tableColumn id="3" xr3:uid="{2E14BAE1-A775-41F5-A805-BC89F96CF638}" name="廣韻聲母" dataDxfId="3" dataCellStyle="一般 2"/>
    <tableColumn id="4" xr3:uid="{E91786E2-29D7-4156-A459-A44ADC76A740}" name="雅俗通聲母" dataDxfId="2" dataCellStyle="一般 2"/>
    <tableColumn id="6" xr3:uid="{803CED72-3B91-477E-A1BE-67B28F93F7A5}" name="聲母拼音碼" dataDxfId="1" dataCellStyle="一般 2"/>
    <tableColumn id="5" xr3:uid="{9D9F0771-75F9-4CE2-9479-570FD0BE690C}" name="聲母國際音標" dataDxfId="0" dataCellStyle="一般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B3A79-37FB-40D9-AD95-2E8002EC1FEA}" name="切語上字資料表4" displayName="切語上字資料表4" ref="A3:I45" totalsRowShown="0" headerRowDxfId="31" dataDxfId="30" headerRowBorderDxfId="28" tableBorderDxfId="29" totalsRowBorderDxfId="27">
  <autoFilter ref="A3:I45" xr:uid="{7802CA1A-E2EC-4E03-9811-897E8DECD5FC}"/>
  <sortState xmlns:xlrd2="http://schemas.microsoft.com/office/spreadsheetml/2017/richdata2" ref="A4:I45">
    <sortCondition ref="A4:A45"/>
  </sortState>
  <tableColumns count="9">
    <tableColumn id="1" xr3:uid="{F4B4E3B3-1CAD-4687-914B-195EB4AC2077}" name="識別號" dataDxfId="26"/>
    <tableColumn id="5" xr3:uid="{53CC00AA-E6B8-42A8-BF27-734880CD6F11}" name="七聲類" dataDxfId="14" dataCellStyle="一般 4"/>
    <tableColumn id="2" xr3:uid="{19BC35D3-9AB3-48A8-BF43-A961C3C2B23C}" name="發音部位" dataDxfId="25"/>
    <tableColumn id="6" xr3:uid="{7064476C-DE53-443C-99CB-601B2757819A}" name="聲母" dataDxfId="24" dataCellStyle="Hyperlink 2"/>
    <tableColumn id="3" xr3:uid="{83FC0212-A068-420F-9B0A-269C4688FC85}" name="清濁" dataDxfId="23" dataCellStyle="Hyperlink"/>
    <tableColumn id="9" xr3:uid="{2CCAD1B0-41DC-4D47-BE52-E5DA72885747}" name="發送收" dataDxfId="22" dataCellStyle="一般 4"/>
    <tableColumn id="7" xr3:uid="{0B548E53-8648-4D35-9F3B-5338D764349C}" name="聲母拼音碼" dataDxfId="21" dataCellStyle="Hyperlink"/>
    <tableColumn id="4" xr3:uid="{D16A5F16-B1F5-4216-80A8-355F2986CAAC}" name="切語上字" dataDxfId="20"/>
    <tableColumn id="8" xr3:uid="{7CA3D43A-40FF-4DB1-8EFF-17B69B1EBABE}" name="備註" dataDxfId="19"/>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CDD62A4-635C-43C2-8B9E-C612AB396978}" name="聲母排序表" displayName="聲母排序表" ref="L3:O45" totalsRowShown="0" headerRowDxfId="18" headerRowCellStyle="一般 4">
  <autoFilter ref="L3:O45" xr:uid="{ACDD62A4-635C-43C2-8B9E-C612AB396978}"/>
  <sortState xmlns:xlrd2="http://schemas.microsoft.com/office/spreadsheetml/2017/richdata2" ref="L4:O45">
    <sortCondition ref="M4:M45"/>
  </sortState>
  <tableColumns count="4">
    <tableColumn id="1" xr3:uid="{33BC41CA-83B8-4ECE-A29A-2AD4975880C3}" name="聲母序" dataDxfId="17" dataCellStyle="一般 4">
      <calculatedColumnFormula xml:space="preserve"> MATCH(N4, 切語上字資料表4[聲母],0)</calculatedColumnFormula>
    </tableColumn>
    <tableColumn id="4" xr3:uid="{E8B2052B-6BE6-4031-8DF2-A62228B6F2A0}" name="識別號" dataDxfId="16" dataCellStyle="一般 4">
      <calculatedColumnFormula xml:space="preserve"> MATCH(聲母排序表[[#This Row],[聲母字]], 切語上字資料表4[聲母],0)</calculatedColumnFormula>
    </tableColumn>
    <tableColumn id="2" xr3:uid="{694A4D76-FC0C-4104-9BF1-20CB61DDF3E4}" name="聲母字"/>
    <tableColumn id="3" xr3:uid="{6AD40810-AA80-4220-80E6-872E03540D87}" name="備註" dataDxfId="15" dataCellStyle="一般 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366EE2-D0CA-4C38-92CC-D8B8E22DE533}" name="切語上字資料表" displayName="切語上字資料表" ref="A3:H44" totalsRowShown="0" headerRowDxfId="44" dataDxfId="43" headerRowBorderDxfId="41" tableBorderDxfId="42" totalsRowBorderDxfId="40">
  <autoFilter ref="A3:H44" xr:uid="{7802CA1A-E2EC-4E03-9811-897E8DECD5FC}"/>
  <tableColumns count="8">
    <tableColumn id="1" xr3:uid="{9A9FE66F-3D12-458B-91D2-5569A59A35B2}" name="識別號" dataDxfId="39"/>
    <tableColumn id="2" xr3:uid="{1564EBAE-42E2-4781-8173-7730022CD10F}" name="發音部位" dataDxfId="38"/>
    <tableColumn id="6" xr3:uid="{9D1D677E-5B2A-4FC7-AF48-3FE0F642AC46}" name="聲母" dataDxfId="37" dataCellStyle="Hyperlink 2"/>
    <tableColumn id="3" xr3:uid="{7B2063DD-8EF1-469F-B526-035A077AA70E}" name="清濁" dataDxfId="36" dataCellStyle="Hyperlink"/>
    <tableColumn id="9" xr3:uid="{8024FDD4-7180-4BDB-8F6C-48CD5C67E32F}" name="發送收" dataDxfId="35" dataCellStyle="一般 4"/>
    <tableColumn id="7" xr3:uid="{CAEC328D-1783-48A1-A2EC-E193FCBCF595}" name="聲母拼音碼" dataDxfId="34" dataCellStyle="Hyperlink"/>
    <tableColumn id="4" xr3:uid="{9327E45D-7B38-44E5-B5BC-77521BFA547D}" name="切語上字" dataDxfId="33"/>
    <tableColumn id="8" xr3:uid="{B66C0771-74EC-425D-8A76-8259E21AA94F}" name="備註" dataDxfId="32"/>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F39E3D-4CB7-4F7E-AD45-12FF92D78BB1}" name="切語下字資料表6" displayName="切語下字資料表6" ref="A6:S362" totalsRowShown="0" headerRowDxfId="66" dataDxfId="65" tableBorderDxfId="64">
  <tableColumns count="19">
    <tableColumn id="1" xr3:uid="{A9B1A319-5E9E-4AE1-AD86-07337565F1F6}" name="識別號" dataDxfId="63"/>
    <tableColumn id="2" xr3:uid="{6FA5571B-5C85-435C-AA13-6756E2B1CD19}" name="韻系列號" dataDxfId="62"/>
    <tableColumn id="3" xr3:uid="{E9131976-87BF-43D2-98AA-206D9483D558}" name="韻系行號" dataDxfId="61"/>
    <tableColumn id="4" xr3:uid="{FAE1AD3D-8928-40E3-B681-C900433B9D5F}" name="韻目索引" dataDxfId="60"/>
    <tableColumn id="5" xr3:uid="{689618F7-4752-44B7-A268-B780B80AEA51}" name="目次識別號" dataDxfId="59"/>
    <tableColumn id="6" xr3:uid="{F70D74D8-C646-4E51-8CB5-E92C2A785696}" name="目次" dataDxfId="58"/>
    <tableColumn id="7" xr3:uid="{1FBED3A8-B462-45B9-AB9E-924CA8B465EB}" name="攝" dataDxfId="57"/>
    <tableColumn id="8" xr3:uid="{ED41F048-5728-4678-AC4F-BDB0E45368B1}" name="韻系" dataDxfId="56"/>
    <tableColumn id="9" xr3:uid="{2A99F932-4267-4C71-A3DB-523491641FCA}" name="韻目" dataDxfId="55"/>
    <tableColumn id="10" xr3:uid="{EEE6BFF5-5D5D-4CEC-B90A-756A128EF85F}" name="調" dataDxfId="54"/>
    <tableColumn id="11" xr3:uid="{BD20F832-18F1-4EAB-BEE3-43D08298954C}" name="呼" dataDxfId="53"/>
    <tableColumn id="12" xr3:uid="{7F66C4CF-D237-4F32-8132-1896F44F9CA3}" name="等" dataDxfId="52"/>
    <tableColumn id="13" xr3:uid="{D0323B2B-9B99-49A0-94BC-DBEC2C8B642D}" name="韻母" dataDxfId="51"/>
    <tableColumn id="14" xr3:uid="{03C192BB-13B2-49B0-8784-8A19B4456AC1}" name="切語下字" dataDxfId="50"/>
    <tableColumn id="15" xr3:uid="{0C814A8B-D388-42BA-805A-CA1562AFE743}" name="等呼" dataDxfId="49"/>
    <tableColumn id="16" xr3:uid="{F0D2A7D2-32BB-4B9F-992F-92D9EBCC1507}" name="韻母拼音碼" dataDxfId="48"/>
    <tableColumn id="17" xr3:uid="{47E50487-B8BD-4523-A0BE-83767CD67564}" name="韻母碼" dataDxfId="47">
      <calculatedColumnFormula>IF(LEN(切語下字資料表6[[#This Row],[韻系]]&amp;切語下字資料表6[[#This Row],[呼]]&amp;切語下字資料表6[[#This Row],[等]])&lt;3, "", 切語下字資料表6[[#This Row],[韻系]]&amp;切語下字資料表6[[#This Row],[呼]]&amp;切語下字資料表6[[#This Row],[等]])</calculatedColumnFormula>
    </tableColumn>
    <tableColumn id="19" xr3:uid="{82E91420-CEF7-4D83-9B68-FD2912B7C9F4}" name="舒促聲" dataDxfId="46">
      <calculatedColumnFormula xml:space="preserve"> IF(切語下字資料表6[[#This Row],[調]]="入", "促聲", "舒聲")</calculatedColumnFormula>
    </tableColumn>
    <tableColumn id="18" xr3:uid="{56654172-8D47-4EC6-AF83-9381A1954564}" name="拚音碼" dataDxfId="45">
      <calculatedColumnFormula>IF( 切語下字資料表6[[#This Row],[韻母拼音碼]]="", "", 切語下字資料表6[[#This Row],[韻母拼音碼]])</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wikipedia.org/wiki/&#33274;&#28771;&#38313;&#21335;&#35486;&#32645;&#39340;&#23383;&#25340;&#38899;&#26041;&#26696;" TargetMode="External"/><Relationship Id="rId2" Type="http://schemas.openxmlformats.org/officeDocument/2006/relationships/hyperlink" Target="https://zh.wikipedia.org/wiki/&#38313;&#21335;&#26041;&#35328;&#25340;&#38899;&#26041;&#26696;" TargetMode="External"/><Relationship Id="rId1" Type="http://schemas.openxmlformats.org/officeDocument/2006/relationships/hyperlink" Target="https://zh.wikipedia.org/wiki/&#22283;&#38555;&#38899;&#27161;" TargetMode="External"/><Relationship Id="rId4" Type="http://schemas.openxmlformats.org/officeDocument/2006/relationships/hyperlink" Target="https://zh.wikipedia.org/wiki/&#33274;&#28771;&#38313;&#21335;&#35486;&#32645;&#39340;&#23383;&#25340;&#38899;&#26041;&#26696;"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ahtry.blogspot.com/2012/11/blog-post_1991.html"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ahtry.blogspot.com/2012/11/blog-post_1991.html" TargetMode="Externa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AD65-5C02-40FC-9607-1EFD8C802A91}">
  <sheetPr>
    <tabColor rgb="FFFF0000"/>
  </sheetPr>
  <dimension ref="A1:I20"/>
  <sheetViews>
    <sheetView showGridLines="0" workbookViewId="0">
      <selection activeCell="L6" sqref="L6"/>
    </sheetView>
  </sheetViews>
  <sheetFormatPr defaultColWidth="10.90625" defaultRowHeight="25.5" customHeight="1"/>
  <cols>
    <col min="1" max="1" width="6.81640625" style="1" customWidth="1"/>
    <col min="2" max="2" width="10.453125" style="2" customWidth="1"/>
    <col min="3" max="6" width="12.453125" style="3" customWidth="1"/>
    <col min="7" max="7" width="12.453125" style="2" customWidth="1"/>
    <col min="8" max="8" width="12.453125" style="3" customWidth="1"/>
    <col min="9" max="9" width="16.453125" style="3" bestFit="1" customWidth="1"/>
  </cols>
  <sheetData>
    <row r="1" spans="1:9" ht="28.5">
      <c r="A1" s="4" t="s">
        <v>0</v>
      </c>
      <c r="B1" s="4" t="s">
        <v>1</v>
      </c>
      <c r="C1" s="4" t="s">
        <v>2</v>
      </c>
      <c r="D1" s="4" t="s">
        <v>3</v>
      </c>
      <c r="E1" s="4" t="s">
        <v>4</v>
      </c>
      <c r="F1" s="4" t="s">
        <v>5</v>
      </c>
      <c r="G1" s="4" t="s">
        <v>6</v>
      </c>
      <c r="H1" s="4" t="s">
        <v>7</v>
      </c>
      <c r="I1" s="37" t="s">
        <v>435</v>
      </c>
    </row>
    <row r="2" spans="1:9" s="9" customFormat="1" ht="39.950000000000003" customHeight="1">
      <c r="A2" s="5">
        <v>1</v>
      </c>
      <c r="B2" s="27" t="s">
        <v>8</v>
      </c>
      <c r="C2" s="31"/>
      <c r="D2" s="6" t="s">
        <v>9</v>
      </c>
      <c r="E2" s="28"/>
      <c r="F2" s="29"/>
      <c r="G2" s="30"/>
      <c r="H2" s="29"/>
      <c r="I2" s="36" t="str">
        <f xml:space="preserve"> INDEX(廣韻41字聲母對照表!$K$2:$K$16, MATCH(Siann_Bu_Piau!D2, 廣韻41字聲母對照表!$J$2:$J$16, 0))</f>
        <v>喻影</v>
      </c>
    </row>
    <row r="3" spans="1:9" s="9" customFormat="1" ht="39.950000000000003" customHeight="1">
      <c r="A3" s="5">
        <v>2</v>
      </c>
      <c r="B3" s="27" t="s">
        <v>11</v>
      </c>
      <c r="C3" s="11" t="s">
        <v>11</v>
      </c>
      <c r="D3" s="6" t="s">
        <v>12</v>
      </c>
      <c r="E3" s="7" t="s">
        <v>13</v>
      </c>
      <c r="F3" s="8" t="s">
        <v>11</v>
      </c>
      <c r="G3" s="12" t="s">
        <v>14</v>
      </c>
      <c r="H3" s="8" t="s">
        <v>11</v>
      </c>
      <c r="I3" s="36" t="str">
        <f xml:space="preserve"> INDEX(廣韻41字聲母對照表!$K$2:$K$16, MATCH(Siann_Bu_Piau!D3, 廣韻41字聲母對照表!$J$2:$J$16, 0))</f>
        <v>幫並</v>
      </c>
    </row>
    <row r="4" spans="1:9" s="9" customFormat="1" ht="39.950000000000003" customHeight="1">
      <c r="A4" s="5">
        <v>3</v>
      </c>
      <c r="B4" s="27" t="s">
        <v>14</v>
      </c>
      <c r="C4" s="11" t="s">
        <v>14</v>
      </c>
      <c r="D4" s="6" t="s">
        <v>15</v>
      </c>
      <c r="E4" s="7" t="s">
        <v>16</v>
      </c>
      <c r="F4" s="8" t="s">
        <v>14</v>
      </c>
      <c r="G4" s="12" t="s">
        <v>17</v>
      </c>
      <c r="H4" s="8" t="s">
        <v>14</v>
      </c>
      <c r="I4" s="36" t="str">
        <f xml:space="preserve"> INDEX(廣韻41字聲母對照表!$K$2:$K$16, MATCH(Siann_Bu_Piau!D4, 廣韻41字聲母對照表!$J$2:$J$16, 0))</f>
        <v>微明</v>
      </c>
    </row>
    <row r="5" spans="1:9" s="9" customFormat="1" ht="39.950000000000003" customHeight="1">
      <c r="A5" s="5">
        <v>4</v>
      </c>
      <c r="B5" s="27" t="s">
        <v>18</v>
      </c>
      <c r="C5" s="11" t="s">
        <v>84</v>
      </c>
      <c r="D5" s="6" t="s">
        <v>19</v>
      </c>
      <c r="E5" s="7" t="s">
        <v>20</v>
      </c>
      <c r="F5" s="8" t="s">
        <v>18</v>
      </c>
      <c r="G5" s="12" t="s">
        <v>11</v>
      </c>
      <c r="H5" s="8" t="s">
        <v>18</v>
      </c>
      <c r="I5" s="36" t="str">
        <f xml:space="preserve"> INDEX(廣韻41字聲母對照表!$K$2:$K$16, MATCH(Siann_Bu_Piau!D5, 廣韻41字聲母對照表!$J$2:$J$16, 0))</f>
        <v>滂</v>
      </c>
    </row>
    <row r="6" spans="1:9" s="9" customFormat="1" ht="39.950000000000003" customHeight="1">
      <c r="A6" s="5">
        <v>5</v>
      </c>
      <c r="B6" s="27" t="s">
        <v>21</v>
      </c>
      <c r="C6" s="11" t="s">
        <v>80</v>
      </c>
      <c r="D6" s="6" t="s">
        <v>15</v>
      </c>
      <c r="E6" s="7" t="s">
        <v>22</v>
      </c>
      <c r="F6" s="8" t="s">
        <v>21</v>
      </c>
      <c r="G6" s="12" t="s">
        <v>23</v>
      </c>
      <c r="H6" s="8" t="s">
        <v>21</v>
      </c>
      <c r="I6" s="36" t="str">
        <f xml:space="preserve"> INDEX(廣韻41字聲母對照表!$K$2:$K$16, MATCH(Siann_Bu_Piau!D6, 廣韻41字聲母對照表!$J$2:$J$16, 0))</f>
        <v>微明</v>
      </c>
    </row>
    <row r="7" spans="1:9" s="9" customFormat="1" ht="39.950000000000003" customHeight="1">
      <c r="A7" s="5">
        <v>6</v>
      </c>
      <c r="B7" s="27" t="s">
        <v>24</v>
      </c>
      <c r="C7" s="11" t="s">
        <v>81</v>
      </c>
      <c r="D7" s="6" t="s">
        <v>25</v>
      </c>
      <c r="E7" s="7" t="s">
        <v>26</v>
      </c>
      <c r="F7" s="8" t="s">
        <v>24</v>
      </c>
      <c r="G7" s="12" t="s">
        <v>27</v>
      </c>
      <c r="H7" s="8" t="s">
        <v>24</v>
      </c>
      <c r="I7" s="36" t="str">
        <f xml:space="preserve"> INDEX(廣韻41字聲母對照表!$K$2:$K$16, MATCH(Siann_Bu_Piau!D7, 廣韻41字聲母對照表!$J$2:$J$16, 0))</f>
        <v>知端定澄</v>
      </c>
    </row>
    <row r="8" spans="1:9" s="9" customFormat="1" ht="39.950000000000003" customHeight="1">
      <c r="A8" s="5">
        <v>7</v>
      </c>
      <c r="B8" s="27" t="s">
        <v>28</v>
      </c>
      <c r="C8" s="11" t="s">
        <v>85</v>
      </c>
      <c r="D8" s="6" t="s">
        <v>29</v>
      </c>
      <c r="E8" s="7" t="s">
        <v>30</v>
      </c>
      <c r="F8" s="8" t="s">
        <v>28</v>
      </c>
      <c r="G8" s="12" t="s">
        <v>24</v>
      </c>
      <c r="H8" s="8" t="s">
        <v>28</v>
      </c>
      <c r="I8" s="36" t="str">
        <f xml:space="preserve"> INDEX(廣韻41字聲母對照表!$K$2:$K$16, MATCH(Siann_Bu_Piau!D8, 廣韻41字聲母對照表!$J$2:$J$16, 0))</f>
        <v>徹透</v>
      </c>
    </row>
    <row r="9" spans="1:9" s="9" customFormat="1" ht="39.950000000000003" customHeight="1">
      <c r="A9" s="5">
        <v>8</v>
      </c>
      <c r="B9" s="27" t="s">
        <v>31</v>
      </c>
      <c r="C9" s="11" t="s">
        <v>82</v>
      </c>
      <c r="D9" s="6" t="s">
        <v>32</v>
      </c>
      <c r="E9" s="7" t="s">
        <v>33</v>
      </c>
      <c r="F9" s="8" t="s">
        <v>31</v>
      </c>
      <c r="G9" s="12" t="s">
        <v>34</v>
      </c>
      <c r="H9" s="8" t="s">
        <v>31</v>
      </c>
      <c r="I9" s="36" t="str">
        <f xml:space="preserve"> INDEX(廣韻41字聲母對照表!$K$2:$K$16, MATCH(Siann_Bu_Piau!D9, 廣韻41字聲母對照表!$J$2:$J$16, 0))</f>
        <v>泥來娘</v>
      </c>
    </row>
    <row r="10" spans="1:9" s="9" customFormat="1" ht="39.950000000000003" customHeight="1">
      <c r="A10" s="5">
        <v>9</v>
      </c>
      <c r="B10" s="27" t="s">
        <v>35</v>
      </c>
      <c r="C10" s="11" t="s">
        <v>83</v>
      </c>
      <c r="D10" s="6" t="s">
        <v>32</v>
      </c>
      <c r="E10" s="7" t="s">
        <v>36</v>
      </c>
      <c r="F10" s="8" t="s">
        <v>35</v>
      </c>
      <c r="G10" s="12" t="s">
        <v>35</v>
      </c>
      <c r="H10" s="8" t="s">
        <v>35</v>
      </c>
      <c r="I10" s="36" t="str">
        <f xml:space="preserve"> INDEX(廣韻41字聲母對照表!$K$2:$K$16, MATCH(Siann_Bu_Piau!D10, 廣韻41字聲母對照表!$J$2:$J$16, 0))</f>
        <v>泥來娘</v>
      </c>
    </row>
    <row r="11" spans="1:9" s="9" customFormat="1" ht="39.950000000000003" customHeight="1">
      <c r="A11" s="5">
        <v>10</v>
      </c>
      <c r="B11" s="27" t="s">
        <v>37</v>
      </c>
      <c r="C11" s="11" t="s">
        <v>37</v>
      </c>
      <c r="D11" s="6" t="s">
        <v>38</v>
      </c>
      <c r="E11" s="7" t="s">
        <v>39</v>
      </c>
      <c r="F11" s="8" t="s">
        <v>37</v>
      </c>
      <c r="G11" s="12" t="s">
        <v>40</v>
      </c>
      <c r="H11" s="8" t="s">
        <v>37</v>
      </c>
      <c r="I11" s="36" t="str">
        <f xml:space="preserve"> INDEX(廣韻41字聲母對照表!$K$2:$K$16, MATCH(Siann_Bu_Piau!D11, 廣韻41字聲母對照表!$J$2:$J$16, 0))</f>
        <v>見群</v>
      </c>
    </row>
    <row r="12" spans="1:9" s="9" customFormat="1" ht="39.950000000000003" customHeight="1">
      <c r="A12" s="5">
        <v>11</v>
      </c>
      <c r="B12" s="27" t="s">
        <v>41</v>
      </c>
      <c r="C12" s="11" t="s">
        <v>74</v>
      </c>
      <c r="D12" s="6" t="s">
        <v>42</v>
      </c>
      <c r="E12" s="7" t="s">
        <v>43</v>
      </c>
      <c r="F12" s="8" t="s">
        <v>41</v>
      </c>
      <c r="G12" s="12" t="s">
        <v>37</v>
      </c>
      <c r="H12" s="8" t="s">
        <v>41</v>
      </c>
      <c r="I12" s="36" t="str">
        <f xml:space="preserve"> INDEX(廣韻41字聲母對照表!$K$2:$K$16, MATCH(Siann_Bu_Piau!D12, 廣韻41字聲母對照表!$J$2:$J$16, 0))</f>
        <v>溪</v>
      </c>
    </row>
    <row r="13" spans="1:9" s="9" customFormat="1" ht="39.950000000000003" customHeight="1">
      <c r="A13" s="5">
        <v>12</v>
      </c>
      <c r="B13" s="27" t="s">
        <v>40</v>
      </c>
      <c r="C13" s="11" t="s">
        <v>75</v>
      </c>
      <c r="D13" s="6" t="s">
        <v>44</v>
      </c>
      <c r="E13" s="7" t="s">
        <v>45</v>
      </c>
      <c r="F13" s="8" t="s">
        <v>40</v>
      </c>
      <c r="G13" s="12" t="s">
        <v>46</v>
      </c>
      <c r="H13" s="8" t="s">
        <v>40</v>
      </c>
      <c r="I13" s="36" t="str">
        <f xml:space="preserve"> INDEX(廣韻41字聲母對照表!$K$2:$K$16, MATCH(Siann_Bu_Piau!D13, 廣韻41字聲母對照表!$J$2:$J$16, 0))</f>
        <v>疑</v>
      </c>
    </row>
    <row r="14" spans="1:9" s="9" customFormat="1" ht="39.950000000000003" customHeight="1">
      <c r="A14" s="5">
        <v>13</v>
      </c>
      <c r="B14" s="27" t="s">
        <v>47</v>
      </c>
      <c r="C14" s="11" t="s">
        <v>76</v>
      </c>
      <c r="D14" s="6" t="s">
        <v>44</v>
      </c>
      <c r="E14" s="7" t="s">
        <v>48</v>
      </c>
      <c r="F14" s="8" t="s">
        <v>47</v>
      </c>
      <c r="G14" s="12" t="s">
        <v>49</v>
      </c>
      <c r="H14" s="8" t="s">
        <v>47</v>
      </c>
      <c r="I14" s="36" t="str">
        <f xml:space="preserve"> INDEX(廣韻41字聲母對照表!$K$2:$K$16, MATCH(Siann_Bu_Piau!D14, 廣韻41字聲母對照表!$J$2:$J$16, 0))</f>
        <v>疑</v>
      </c>
    </row>
    <row r="15" spans="1:9" s="9" customFormat="1" ht="39.950000000000003" customHeight="1">
      <c r="A15" s="5">
        <v>14</v>
      </c>
      <c r="B15" s="27" t="s">
        <v>51</v>
      </c>
      <c r="C15" s="11" t="s">
        <v>51</v>
      </c>
      <c r="D15" s="6" t="s">
        <v>52</v>
      </c>
      <c r="E15" s="7" t="s">
        <v>53</v>
      </c>
      <c r="F15" s="8" t="s">
        <v>51</v>
      </c>
      <c r="G15" s="12" t="s">
        <v>51</v>
      </c>
      <c r="H15" s="8" t="s">
        <v>51</v>
      </c>
      <c r="I15" s="36" t="str">
        <f xml:space="preserve"> INDEX(廣韻41字聲母對照表!$K$2:$K$16, MATCH(Siann_Bu_Piau!D15, 廣韻41字聲母對照表!$J$2:$J$16, 0))</f>
        <v>匣曉非奉敷</v>
      </c>
    </row>
    <row r="16" spans="1:9" s="9" customFormat="1" ht="39.950000000000003" customHeight="1">
      <c r="A16" s="5">
        <v>15</v>
      </c>
      <c r="B16" s="27" t="s">
        <v>378</v>
      </c>
      <c r="C16" s="10" t="s">
        <v>77</v>
      </c>
      <c r="D16" s="6" t="s">
        <v>56</v>
      </c>
      <c r="E16" s="7" t="s">
        <v>57</v>
      </c>
      <c r="F16" s="8" t="s">
        <v>58</v>
      </c>
      <c r="G16" s="12" t="s">
        <v>59</v>
      </c>
      <c r="H16" s="8" t="s">
        <v>50</v>
      </c>
      <c r="I16" s="36" t="str">
        <f xml:space="preserve"> INDEX(廣韻41字聲母對照表!$K$2:$K$16, MATCH(Siann_Bu_Piau!D16, 廣韻41字聲母對照表!$J$2:$J$16, 0))</f>
        <v>照莊精從牀</v>
      </c>
    </row>
    <row r="17" spans="1:9" s="9" customFormat="1" ht="39.950000000000003" customHeight="1">
      <c r="A17" s="5">
        <v>16</v>
      </c>
      <c r="B17" s="27" t="s">
        <v>58</v>
      </c>
      <c r="C17" s="10" t="s">
        <v>78</v>
      </c>
      <c r="D17" s="6" t="s">
        <v>62</v>
      </c>
      <c r="E17" s="7" t="s">
        <v>63</v>
      </c>
      <c r="F17" s="8" t="s">
        <v>64</v>
      </c>
      <c r="G17" s="12" t="s">
        <v>65</v>
      </c>
      <c r="H17" s="8" t="s">
        <v>54</v>
      </c>
      <c r="I17" s="36" t="str">
        <f xml:space="preserve"> INDEX(廣韻41字聲母對照表!$K$2:$K$16, MATCH(Siann_Bu_Piau!D17, 廣韻41字聲母對照表!$J$2:$J$16, 0))</f>
        <v>初清穿</v>
      </c>
    </row>
    <row r="18" spans="1:9" s="9" customFormat="1" ht="39.950000000000003" customHeight="1">
      <c r="A18" s="5">
        <v>17</v>
      </c>
      <c r="B18" s="27" t="s">
        <v>67</v>
      </c>
      <c r="C18" s="10" t="s">
        <v>67</v>
      </c>
      <c r="D18" s="6" t="s">
        <v>68</v>
      </c>
      <c r="E18" s="7" t="s">
        <v>69</v>
      </c>
      <c r="F18" s="8" t="s">
        <v>60</v>
      </c>
      <c r="G18" s="12" t="s">
        <v>67</v>
      </c>
      <c r="H18" s="8" t="s">
        <v>60</v>
      </c>
      <c r="I18" s="36" t="str">
        <f xml:space="preserve"> INDEX(廣韻41字聲母對照表!$K$2:$K$16, MATCH(Siann_Bu_Piau!D18, 廣韻41字聲母對照表!$J$2:$J$16, 0))</f>
        <v>疏審心邪神禪</v>
      </c>
    </row>
    <row r="19" spans="1:9" s="9" customFormat="1" ht="39.950000000000003" customHeight="1">
      <c r="A19" s="5">
        <v>18</v>
      </c>
      <c r="B19" s="27" t="s">
        <v>70</v>
      </c>
      <c r="C19" s="10" t="s">
        <v>79</v>
      </c>
      <c r="D19" s="6" t="s">
        <v>71</v>
      </c>
      <c r="E19" s="7" t="s">
        <v>72</v>
      </c>
      <c r="F19" s="8" t="s">
        <v>66</v>
      </c>
      <c r="G19" s="12" t="s">
        <v>73</v>
      </c>
      <c r="H19" s="8" t="s">
        <v>70</v>
      </c>
      <c r="I19" s="36" t="str">
        <f xml:space="preserve"> INDEX(廣韻41字聲母對照表!$K$2:$K$16, MATCH(Siann_Bu_Piau!D19, 廣韻41字聲母對照表!$J$2:$J$16, 0))</f>
        <v>日</v>
      </c>
    </row>
    <row r="20" spans="1:9" ht="39.950000000000003" customHeight="1"/>
  </sheetData>
  <phoneticPr fontId="4" type="noConversion"/>
  <hyperlinks>
    <hyperlink ref="C1" r:id="rId1" xr:uid="{211CE3B7-EB3D-463A-BD4A-C65B0ECC7235}"/>
    <hyperlink ref="G1" r:id="rId2" display="閩南拼音" xr:uid="{256C03BD-4E65-4123-857C-529346DB2EC2}"/>
    <hyperlink ref="H1" r:id="rId3" xr:uid="{BEA5898F-5E77-4000-AF9F-7933ADA4C206}"/>
    <hyperlink ref="I1" r:id="rId4" display="台羅拼音" xr:uid="{9C2DCBAC-CCA1-40DA-999B-EC651117B4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19562-EC2A-4820-835E-014EAC1F9A70}">
  <sheetPr>
    <tabColor rgb="FF00B0F0"/>
  </sheetPr>
  <dimension ref="A1:H100"/>
  <sheetViews>
    <sheetView workbookViewId="0">
      <pane ySplit="1" topLeftCell="A2" activePane="bottomLeft" state="frozen"/>
      <selection activeCell="F16" sqref="F16"/>
      <selection pane="bottomLeft" activeCell="L11" sqref="L11"/>
    </sheetView>
  </sheetViews>
  <sheetFormatPr defaultColWidth="10.7265625" defaultRowHeight="25.5" customHeight="1"/>
  <cols>
    <col min="1" max="1" width="7.81640625" style="15" bestFit="1" customWidth="1"/>
    <col min="2" max="2" width="12.08984375" style="25" customWidth="1"/>
    <col min="3" max="3" width="10.7265625" style="25"/>
    <col min="4" max="4" width="12.08984375" style="15" customWidth="1"/>
    <col min="5" max="5" width="10.7265625" style="26"/>
    <col min="6" max="8" width="10.7265625" style="25"/>
    <col min="9" max="16384" width="10.7265625" style="20"/>
  </cols>
  <sheetData>
    <row r="1" spans="1:8" s="15" customFormat="1" ht="28.5">
      <c r="A1" s="13" t="s">
        <v>86</v>
      </c>
      <c r="B1" s="13" t="s">
        <v>87</v>
      </c>
      <c r="C1" s="13" t="s">
        <v>88</v>
      </c>
      <c r="D1" s="13" t="s">
        <v>89</v>
      </c>
      <c r="E1" s="14" t="s">
        <v>90</v>
      </c>
      <c r="F1" s="13" t="s">
        <v>91</v>
      </c>
      <c r="G1" s="13" t="s">
        <v>92</v>
      </c>
      <c r="H1" s="13" t="s">
        <v>93</v>
      </c>
    </row>
    <row r="2" spans="1:8" ht="28.5">
      <c r="A2" s="16">
        <v>1</v>
      </c>
      <c r="B2" s="17" t="s">
        <v>94</v>
      </c>
      <c r="C2" s="18" t="s">
        <v>94</v>
      </c>
      <c r="D2" s="16" t="s">
        <v>95</v>
      </c>
      <c r="E2" s="19" t="s">
        <v>96</v>
      </c>
      <c r="F2" s="17" t="s">
        <v>94</v>
      </c>
      <c r="G2" s="17" t="s">
        <v>94</v>
      </c>
      <c r="H2" s="17" t="s">
        <v>94</v>
      </c>
    </row>
    <row r="3" spans="1:8" ht="28.5">
      <c r="A3" s="16">
        <v>2</v>
      </c>
      <c r="B3" s="17" t="s">
        <v>97</v>
      </c>
      <c r="C3" s="18" t="s">
        <v>98</v>
      </c>
      <c r="D3" s="16" t="s">
        <v>99</v>
      </c>
      <c r="E3" s="19" t="s">
        <v>100</v>
      </c>
      <c r="F3" s="17" t="s">
        <v>101</v>
      </c>
      <c r="G3" s="17" t="s">
        <v>102</v>
      </c>
      <c r="H3" s="17" t="s">
        <v>97</v>
      </c>
    </row>
    <row r="4" spans="1:8" ht="28.5">
      <c r="A4" s="16">
        <v>3</v>
      </c>
      <c r="B4" s="17" t="s">
        <v>103</v>
      </c>
      <c r="C4" s="18" t="s">
        <v>104</v>
      </c>
      <c r="D4" s="16" t="s">
        <v>95</v>
      </c>
      <c r="E4" s="19" t="s">
        <v>105</v>
      </c>
      <c r="F4" s="17" t="s">
        <v>103</v>
      </c>
      <c r="G4" s="17" t="s">
        <v>103</v>
      </c>
      <c r="H4" s="17" t="s">
        <v>103</v>
      </c>
    </row>
    <row r="5" spans="1:8" ht="28.5">
      <c r="A5" s="16">
        <v>4</v>
      </c>
      <c r="B5" s="17" t="s">
        <v>106</v>
      </c>
      <c r="C5" s="18" t="s">
        <v>107</v>
      </c>
      <c r="D5" s="16" t="s">
        <v>99</v>
      </c>
      <c r="E5" s="19" t="s">
        <v>108</v>
      </c>
      <c r="F5" s="17" t="s">
        <v>109</v>
      </c>
      <c r="G5" s="17" t="s">
        <v>110</v>
      </c>
      <c r="H5" s="17" t="s">
        <v>106</v>
      </c>
    </row>
    <row r="6" spans="1:8" ht="28.5">
      <c r="A6" s="16">
        <v>5</v>
      </c>
      <c r="B6" s="17" t="s">
        <v>111</v>
      </c>
      <c r="C6" s="18" t="s">
        <v>111</v>
      </c>
      <c r="D6" s="16" t="s">
        <v>112</v>
      </c>
      <c r="E6" s="19" t="s">
        <v>113</v>
      </c>
      <c r="F6" s="17" t="s">
        <v>111</v>
      </c>
      <c r="G6" s="17" t="s">
        <v>111</v>
      </c>
      <c r="H6" s="17" t="s">
        <v>111</v>
      </c>
    </row>
    <row r="7" spans="1:8" ht="28.5">
      <c r="A7" s="16">
        <v>6</v>
      </c>
      <c r="B7" s="17" t="s">
        <v>114</v>
      </c>
      <c r="C7" s="18" t="s">
        <v>115</v>
      </c>
      <c r="D7" s="16" t="s">
        <v>116</v>
      </c>
      <c r="E7" s="19" t="s">
        <v>117</v>
      </c>
      <c r="F7" s="17" t="s">
        <v>118</v>
      </c>
      <c r="G7" s="17" t="s">
        <v>119</v>
      </c>
      <c r="H7" s="17" t="s">
        <v>114</v>
      </c>
    </row>
    <row r="8" spans="1:8" ht="28.5">
      <c r="A8" s="16">
        <v>7</v>
      </c>
      <c r="B8" s="17" t="s">
        <v>120</v>
      </c>
      <c r="C8" s="18" t="s">
        <v>121</v>
      </c>
      <c r="D8" s="16" t="s">
        <v>122</v>
      </c>
      <c r="E8" s="19" t="s">
        <v>123</v>
      </c>
      <c r="F8" s="17" t="s">
        <v>120</v>
      </c>
      <c r="G8" s="17" t="s">
        <v>120</v>
      </c>
      <c r="H8" s="17" t="s">
        <v>120</v>
      </c>
    </row>
    <row r="9" spans="1:8" ht="28.5">
      <c r="A9" s="16">
        <v>8</v>
      </c>
      <c r="B9" s="17" t="s">
        <v>124</v>
      </c>
      <c r="C9" s="18" t="s">
        <v>124</v>
      </c>
      <c r="D9" s="16" t="s">
        <v>125</v>
      </c>
      <c r="E9" s="19" t="s">
        <v>126</v>
      </c>
      <c r="F9" s="17" t="s">
        <v>124</v>
      </c>
      <c r="G9" s="17" t="s">
        <v>124</v>
      </c>
      <c r="H9" s="17" t="s">
        <v>124</v>
      </c>
    </row>
    <row r="10" spans="1:8" ht="28.5">
      <c r="A10" s="16">
        <v>9</v>
      </c>
      <c r="B10" s="17" t="s">
        <v>127</v>
      </c>
      <c r="C10" s="18" t="s">
        <v>127</v>
      </c>
      <c r="D10" s="16" t="s">
        <v>128</v>
      </c>
      <c r="E10" s="19" t="s">
        <v>129</v>
      </c>
      <c r="F10" s="17" t="s">
        <v>127</v>
      </c>
      <c r="G10" s="17" t="s">
        <v>127</v>
      </c>
      <c r="H10" s="17" t="s">
        <v>127</v>
      </c>
    </row>
    <row r="11" spans="1:8" ht="28.5">
      <c r="A11" s="16">
        <v>10</v>
      </c>
      <c r="B11" s="17" t="s">
        <v>130</v>
      </c>
      <c r="C11" s="18" t="s">
        <v>131</v>
      </c>
      <c r="D11" s="16" t="s">
        <v>122</v>
      </c>
      <c r="E11" s="19" t="s">
        <v>132</v>
      </c>
      <c r="F11" s="17" t="s">
        <v>130</v>
      </c>
      <c r="G11" s="17" t="s">
        <v>130</v>
      </c>
      <c r="H11" s="17" t="s">
        <v>130</v>
      </c>
    </row>
    <row r="12" spans="1:8" ht="28.5">
      <c r="A12" s="16">
        <v>11</v>
      </c>
      <c r="B12" s="17" t="s">
        <v>133</v>
      </c>
      <c r="C12" s="18" t="s">
        <v>134</v>
      </c>
      <c r="D12" s="16" t="s">
        <v>125</v>
      </c>
      <c r="E12" s="19" t="s">
        <v>135</v>
      </c>
      <c r="F12" s="17" t="s">
        <v>133</v>
      </c>
      <c r="G12" s="17" t="s">
        <v>133</v>
      </c>
      <c r="H12" s="17" t="s">
        <v>133</v>
      </c>
    </row>
    <row r="13" spans="1:8" ht="28.5">
      <c r="A13" s="16">
        <v>12</v>
      </c>
      <c r="B13" s="17" t="s">
        <v>136</v>
      </c>
      <c r="C13" s="18" t="s">
        <v>137</v>
      </c>
      <c r="D13" s="16" t="s">
        <v>128</v>
      </c>
      <c r="E13" s="19" t="s">
        <v>138</v>
      </c>
      <c r="F13" s="17" t="s">
        <v>136</v>
      </c>
      <c r="G13" s="17" t="s">
        <v>136</v>
      </c>
      <c r="H13" s="17" t="s">
        <v>133</v>
      </c>
    </row>
    <row r="14" spans="1:8" ht="28.5">
      <c r="A14" s="16">
        <v>13</v>
      </c>
      <c r="B14" s="17" t="s">
        <v>139</v>
      </c>
      <c r="C14" s="18" t="s">
        <v>139</v>
      </c>
      <c r="D14" s="16" t="s">
        <v>140</v>
      </c>
      <c r="E14" s="19" t="s">
        <v>141</v>
      </c>
      <c r="F14" s="17" t="s">
        <v>139</v>
      </c>
      <c r="G14" s="17" t="s">
        <v>142</v>
      </c>
      <c r="H14" s="17" t="s">
        <v>139</v>
      </c>
    </row>
    <row r="15" spans="1:8" ht="28.5">
      <c r="A15" s="16">
        <v>14</v>
      </c>
      <c r="B15" s="17" t="s">
        <v>143</v>
      </c>
      <c r="C15" s="18" t="s">
        <v>144</v>
      </c>
      <c r="D15" s="16" t="s">
        <v>140</v>
      </c>
      <c r="E15" s="19" t="s">
        <v>145</v>
      </c>
      <c r="F15" s="17" t="s">
        <v>143</v>
      </c>
      <c r="G15" s="17" t="s">
        <v>146</v>
      </c>
      <c r="H15" s="17" t="s">
        <v>143</v>
      </c>
    </row>
    <row r="16" spans="1:8" ht="28.5">
      <c r="A16" s="16">
        <v>15</v>
      </c>
      <c r="B16" s="17" t="s">
        <v>147</v>
      </c>
      <c r="C16" s="18" t="s">
        <v>147</v>
      </c>
      <c r="D16" s="16" t="s">
        <v>148</v>
      </c>
      <c r="E16" s="19" t="s">
        <v>149</v>
      </c>
      <c r="F16" s="17" t="s">
        <v>147</v>
      </c>
      <c r="G16" s="17" t="s">
        <v>147</v>
      </c>
      <c r="H16" s="17" t="s">
        <v>147</v>
      </c>
    </row>
    <row r="17" spans="1:8" ht="28.5">
      <c r="A17" s="16">
        <v>16</v>
      </c>
      <c r="B17" s="17" t="s">
        <v>150</v>
      </c>
      <c r="C17" s="18" t="s">
        <v>151</v>
      </c>
      <c r="D17" s="16" t="s">
        <v>152</v>
      </c>
      <c r="E17" s="19" t="s">
        <v>153</v>
      </c>
      <c r="F17" s="17" t="s">
        <v>154</v>
      </c>
      <c r="G17" s="17" t="s">
        <v>155</v>
      </c>
      <c r="H17" s="17" t="s">
        <v>150</v>
      </c>
    </row>
    <row r="18" spans="1:8" ht="28.5">
      <c r="A18" s="16">
        <v>17</v>
      </c>
      <c r="B18" s="17" t="s">
        <v>156</v>
      </c>
      <c r="C18" s="18" t="s">
        <v>157</v>
      </c>
      <c r="D18" s="16" t="s">
        <v>148</v>
      </c>
      <c r="E18" s="19" t="s">
        <v>158</v>
      </c>
      <c r="F18" s="17" t="s">
        <v>156</v>
      </c>
      <c r="G18" s="17" t="s">
        <v>156</v>
      </c>
      <c r="H18" s="17" t="s">
        <v>156</v>
      </c>
    </row>
    <row r="19" spans="1:8" ht="28.5">
      <c r="A19" s="16">
        <v>18</v>
      </c>
      <c r="B19" s="17" t="s">
        <v>159</v>
      </c>
      <c r="C19" s="18" t="s">
        <v>160</v>
      </c>
      <c r="D19" s="16" t="s">
        <v>152</v>
      </c>
      <c r="E19" s="19" t="s">
        <v>161</v>
      </c>
      <c r="F19" s="17" t="s">
        <v>162</v>
      </c>
      <c r="G19" s="17" t="s">
        <v>163</v>
      </c>
      <c r="H19" s="17" t="s">
        <v>159</v>
      </c>
    </row>
    <row r="20" spans="1:8" ht="28.5">
      <c r="A20" s="16">
        <v>19</v>
      </c>
      <c r="B20" s="17" t="s">
        <v>164</v>
      </c>
      <c r="C20" s="18" t="s">
        <v>165</v>
      </c>
      <c r="D20" s="16" t="s">
        <v>166</v>
      </c>
      <c r="E20" s="19" t="s">
        <v>167</v>
      </c>
      <c r="F20" s="17" t="s">
        <v>168</v>
      </c>
      <c r="G20" s="17" t="s">
        <v>164</v>
      </c>
      <c r="H20" s="17" t="s">
        <v>164</v>
      </c>
    </row>
    <row r="21" spans="1:8" ht="28.5">
      <c r="A21" s="16">
        <v>20</v>
      </c>
      <c r="B21" s="17" t="s">
        <v>169</v>
      </c>
      <c r="C21" s="18" t="s">
        <v>170</v>
      </c>
      <c r="D21" s="16" t="s">
        <v>166</v>
      </c>
      <c r="E21" s="19" t="s">
        <v>171</v>
      </c>
      <c r="F21" s="17" t="s">
        <v>172</v>
      </c>
      <c r="G21" s="17" t="s">
        <v>169</v>
      </c>
      <c r="H21" s="17" t="s">
        <v>169</v>
      </c>
    </row>
    <row r="22" spans="1:8" ht="28.5">
      <c r="A22" s="16">
        <v>21</v>
      </c>
      <c r="B22" s="17" t="s">
        <v>173</v>
      </c>
      <c r="C22" s="18" t="s">
        <v>173</v>
      </c>
      <c r="D22" s="16" t="s">
        <v>174</v>
      </c>
      <c r="E22" s="19" t="s">
        <v>175</v>
      </c>
      <c r="F22" s="17" t="s">
        <v>173</v>
      </c>
      <c r="G22" s="17" t="s">
        <v>173</v>
      </c>
      <c r="H22" s="17" t="s">
        <v>173</v>
      </c>
    </row>
    <row r="23" spans="1:8" ht="28.5">
      <c r="A23" s="16">
        <v>22</v>
      </c>
      <c r="B23" s="17" t="s">
        <v>176</v>
      </c>
      <c r="C23" s="18" t="s">
        <v>177</v>
      </c>
      <c r="D23" s="16" t="s">
        <v>178</v>
      </c>
      <c r="E23" s="19" t="s">
        <v>179</v>
      </c>
      <c r="F23" s="17" t="s">
        <v>180</v>
      </c>
      <c r="G23" s="17" t="s">
        <v>181</v>
      </c>
      <c r="H23" s="17" t="s">
        <v>176</v>
      </c>
    </row>
    <row r="24" spans="1:8" ht="28.5">
      <c r="A24" s="16">
        <v>23</v>
      </c>
      <c r="B24" s="17" t="s">
        <v>182</v>
      </c>
      <c r="C24" s="18" t="s">
        <v>182</v>
      </c>
      <c r="D24" s="16" t="s">
        <v>183</v>
      </c>
      <c r="E24" s="19" t="s">
        <v>184</v>
      </c>
      <c r="F24" s="17" t="s">
        <v>182</v>
      </c>
      <c r="G24" s="17" t="s">
        <v>182</v>
      </c>
      <c r="H24" s="17" t="s">
        <v>182</v>
      </c>
    </row>
    <row r="25" spans="1:8" ht="28.5">
      <c r="A25" s="16">
        <v>24</v>
      </c>
      <c r="B25" s="17" t="s">
        <v>185</v>
      </c>
      <c r="C25" s="18" t="s">
        <v>186</v>
      </c>
      <c r="D25" s="16" t="s">
        <v>187</v>
      </c>
      <c r="E25" s="19" t="s">
        <v>188</v>
      </c>
      <c r="F25" s="17" t="s">
        <v>189</v>
      </c>
      <c r="G25" s="17" t="s">
        <v>190</v>
      </c>
      <c r="H25" s="17" t="s">
        <v>185</v>
      </c>
    </row>
    <row r="26" spans="1:8" ht="28.5">
      <c r="A26" s="16">
        <v>25</v>
      </c>
      <c r="B26" s="17" t="s">
        <v>191</v>
      </c>
      <c r="C26" s="18" t="s">
        <v>192</v>
      </c>
      <c r="D26" s="16" t="s">
        <v>183</v>
      </c>
      <c r="E26" s="19" t="s">
        <v>193</v>
      </c>
      <c r="F26" s="17" t="s">
        <v>191</v>
      </c>
      <c r="G26" s="17" t="s">
        <v>191</v>
      </c>
      <c r="H26" s="17" t="s">
        <v>191</v>
      </c>
    </row>
    <row r="27" spans="1:8" ht="28.5">
      <c r="A27" s="16">
        <v>26</v>
      </c>
      <c r="B27" s="21" t="s">
        <v>194</v>
      </c>
      <c r="C27" s="22" t="s">
        <v>195</v>
      </c>
      <c r="D27" s="23" t="s">
        <v>187</v>
      </c>
      <c r="E27" s="24" t="s">
        <v>196</v>
      </c>
      <c r="F27" s="21" t="s">
        <v>197</v>
      </c>
      <c r="G27" s="21" t="s">
        <v>198</v>
      </c>
      <c r="H27" s="21" t="s">
        <v>194</v>
      </c>
    </row>
    <row r="28" spans="1:8" ht="28.5">
      <c r="A28" s="16">
        <v>27</v>
      </c>
      <c r="B28" s="21" t="s">
        <v>199</v>
      </c>
      <c r="C28" s="22" t="s">
        <v>200</v>
      </c>
      <c r="D28" s="23" t="s">
        <v>201</v>
      </c>
      <c r="E28" s="24" t="s">
        <v>202</v>
      </c>
      <c r="F28" s="21" t="s">
        <v>199</v>
      </c>
      <c r="G28" s="21" t="s">
        <v>199</v>
      </c>
      <c r="H28" s="21" t="s">
        <v>199</v>
      </c>
    </row>
    <row r="29" spans="1:8" ht="28.5">
      <c r="A29" s="16">
        <v>28</v>
      </c>
      <c r="B29" s="17" t="s">
        <v>203</v>
      </c>
      <c r="C29" s="18" t="s">
        <v>203</v>
      </c>
      <c r="D29" s="16" t="s">
        <v>204</v>
      </c>
      <c r="E29" s="19" t="s">
        <v>205</v>
      </c>
      <c r="F29" s="17" t="s">
        <v>203</v>
      </c>
      <c r="G29" s="17" t="s">
        <v>203</v>
      </c>
      <c r="H29" s="17" t="s">
        <v>203</v>
      </c>
    </row>
    <row r="30" spans="1:8" ht="28.5">
      <c r="A30" s="16">
        <v>29</v>
      </c>
      <c r="B30" s="17" t="s">
        <v>206</v>
      </c>
      <c r="C30" s="18" t="s">
        <v>206</v>
      </c>
      <c r="D30" s="16" t="s">
        <v>207</v>
      </c>
      <c r="E30" s="19" t="s">
        <v>208</v>
      </c>
      <c r="F30" s="17" t="s">
        <v>206</v>
      </c>
      <c r="G30" s="17" t="s">
        <v>206</v>
      </c>
      <c r="H30" s="17" t="s">
        <v>206</v>
      </c>
    </row>
    <row r="31" spans="1:8" ht="28.5">
      <c r="A31" s="16">
        <v>30</v>
      </c>
      <c r="B31" s="17" t="s">
        <v>209</v>
      </c>
      <c r="C31" s="18" t="s">
        <v>210</v>
      </c>
      <c r="D31" s="16" t="s">
        <v>201</v>
      </c>
      <c r="E31" s="19" t="s">
        <v>211</v>
      </c>
      <c r="F31" s="17" t="s">
        <v>209</v>
      </c>
      <c r="G31" s="17" t="s">
        <v>209</v>
      </c>
      <c r="H31" s="17" t="s">
        <v>209</v>
      </c>
    </row>
    <row r="32" spans="1:8" ht="28.5">
      <c r="A32" s="16">
        <v>31</v>
      </c>
      <c r="B32" s="17" t="s">
        <v>212</v>
      </c>
      <c r="C32" s="18" t="s">
        <v>213</v>
      </c>
      <c r="D32" s="16" t="s">
        <v>204</v>
      </c>
      <c r="E32" s="19" t="s">
        <v>214</v>
      </c>
      <c r="F32" s="17" t="s">
        <v>212</v>
      </c>
      <c r="G32" s="17" t="s">
        <v>212</v>
      </c>
      <c r="H32" s="17" t="s">
        <v>212</v>
      </c>
    </row>
    <row r="33" spans="1:8" ht="28.5">
      <c r="A33" s="16">
        <v>32</v>
      </c>
      <c r="B33" s="17" t="s">
        <v>215</v>
      </c>
      <c r="C33" s="18" t="s">
        <v>216</v>
      </c>
      <c r="D33" s="16" t="s">
        <v>207</v>
      </c>
      <c r="E33" s="19" t="s">
        <v>217</v>
      </c>
      <c r="F33" s="17" t="s">
        <v>215</v>
      </c>
      <c r="G33" s="17" t="s">
        <v>215</v>
      </c>
      <c r="H33" s="17" t="s">
        <v>215</v>
      </c>
    </row>
    <row r="34" spans="1:8" ht="28.5">
      <c r="A34" s="16">
        <v>33</v>
      </c>
      <c r="B34" s="17" t="s">
        <v>218</v>
      </c>
      <c r="C34" s="18" t="s">
        <v>218</v>
      </c>
      <c r="D34" s="16" t="s">
        <v>219</v>
      </c>
      <c r="E34" s="19" t="s">
        <v>220</v>
      </c>
      <c r="F34" s="17" t="s">
        <v>218</v>
      </c>
      <c r="G34" s="17" t="s">
        <v>221</v>
      </c>
      <c r="H34" s="17" t="s">
        <v>218</v>
      </c>
    </row>
    <row r="35" spans="1:8" ht="28.5">
      <c r="A35" s="16">
        <v>34</v>
      </c>
      <c r="B35" s="17" t="s">
        <v>222</v>
      </c>
      <c r="C35" s="18" t="s">
        <v>223</v>
      </c>
      <c r="D35" s="16" t="s">
        <v>224</v>
      </c>
      <c r="E35" s="19" t="s">
        <v>225</v>
      </c>
      <c r="F35" s="17" t="s">
        <v>226</v>
      </c>
      <c r="G35" s="17" t="s">
        <v>227</v>
      </c>
      <c r="H35" s="17" t="s">
        <v>222</v>
      </c>
    </row>
    <row r="36" spans="1:8" ht="28.5">
      <c r="A36" s="16">
        <v>35</v>
      </c>
      <c r="B36" s="17" t="s">
        <v>228</v>
      </c>
      <c r="C36" s="18" t="s">
        <v>229</v>
      </c>
      <c r="D36" s="16" t="s">
        <v>219</v>
      </c>
      <c r="E36" s="19" t="s">
        <v>230</v>
      </c>
      <c r="F36" s="17" t="s">
        <v>228</v>
      </c>
      <c r="G36" s="17" t="s">
        <v>231</v>
      </c>
      <c r="H36" s="17" t="s">
        <v>228</v>
      </c>
    </row>
    <row r="37" spans="1:8" ht="28.5">
      <c r="A37" s="16">
        <v>36</v>
      </c>
      <c r="B37" s="17" t="s">
        <v>232</v>
      </c>
      <c r="C37" s="18" t="s">
        <v>233</v>
      </c>
      <c r="D37" s="16" t="s">
        <v>174</v>
      </c>
      <c r="E37" s="19" t="s">
        <v>234</v>
      </c>
      <c r="F37" s="17" t="s">
        <v>232</v>
      </c>
      <c r="G37" s="17" t="s">
        <v>232</v>
      </c>
      <c r="H37" s="17" t="s">
        <v>232</v>
      </c>
    </row>
    <row r="38" spans="1:8" ht="28.5">
      <c r="A38" s="16">
        <v>37</v>
      </c>
      <c r="B38" s="17" t="s">
        <v>235</v>
      </c>
      <c r="C38" s="18" t="s">
        <v>235</v>
      </c>
      <c r="D38" s="16" t="s">
        <v>236</v>
      </c>
      <c r="E38" s="19" t="s">
        <v>237</v>
      </c>
      <c r="F38" s="17" t="s">
        <v>235</v>
      </c>
      <c r="G38" s="17" t="s">
        <v>235</v>
      </c>
      <c r="H38" s="17" t="s">
        <v>235</v>
      </c>
    </row>
    <row r="39" spans="1:8" ht="28.5">
      <c r="A39" s="16">
        <v>38</v>
      </c>
      <c r="B39" s="17" t="s">
        <v>238</v>
      </c>
      <c r="C39" s="18" t="s">
        <v>238</v>
      </c>
      <c r="D39" s="16" t="s">
        <v>239</v>
      </c>
      <c r="E39" s="19" t="s">
        <v>240</v>
      </c>
      <c r="F39" s="17" t="s">
        <v>238</v>
      </c>
      <c r="G39" s="17" t="s">
        <v>238</v>
      </c>
      <c r="H39" s="17" t="s">
        <v>238</v>
      </c>
    </row>
    <row r="40" spans="1:8" ht="28.5">
      <c r="A40" s="16">
        <v>39</v>
      </c>
      <c r="B40" s="17" t="s">
        <v>241</v>
      </c>
      <c r="C40" s="18" t="s">
        <v>241</v>
      </c>
      <c r="D40" s="16" t="s">
        <v>242</v>
      </c>
      <c r="E40" s="19" t="s">
        <v>243</v>
      </c>
      <c r="F40" s="17" t="s">
        <v>241</v>
      </c>
      <c r="G40" s="17" t="s">
        <v>241</v>
      </c>
      <c r="H40" s="17" t="s">
        <v>241</v>
      </c>
    </row>
    <row r="41" spans="1:8" ht="28.5">
      <c r="A41" s="16">
        <v>40</v>
      </c>
      <c r="B41" s="17" t="s">
        <v>244</v>
      </c>
      <c r="C41" s="18" t="s">
        <v>245</v>
      </c>
      <c r="D41" s="16" t="s">
        <v>242</v>
      </c>
      <c r="E41" s="19" t="s">
        <v>246</v>
      </c>
      <c r="F41" s="17" t="s">
        <v>244</v>
      </c>
      <c r="G41" s="17" t="s">
        <v>244</v>
      </c>
      <c r="H41" s="17" t="s">
        <v>244</v>
      </c>
    </row>
    <row r="42" spans="1:8" ht="28.5">
      <c r="A42" s="16">
        <v>41</v>
      </c>
      <c r="B42" s="17" t="s">
        <v>247</v>
      </c>
      <c r="C42" s="18" t="s">
        <v>248</v>
      </c>
      <c r="D42" s="16" t="s">
        <v>249</v>
      </c>
      <c r="E42" s="19" t="s">
        <v>250</v>
      </c>
      <c r="F42" s="17" t="s">
        <v>247</v>
      </c>
      <c r="G42" s="17" t="s">
        <v>247</v>
      </c>
      <c r="H42" s="17" t="s">
        <v>247</v>
      </c>
    </row>
    <row r="43" spans="1:8" ht="28.5">
      <c r="A43" s="16">
        <v>42</v>
      </c>
      <c r="B43" s="17" t="s">
        <v>251</v>
      </c>
      <c r="C43" s="18" t="s">
        <v>252</v>
      </c>
      <c r="D43" s="16" t="s">
        <v>249</v>
      </c>
      <c r="E43" s="19" t="s">
        <v>253</v>
      </c>
      <c r="F43" s="17" t="s">
        <v>251</v>
      </c>
      <c r="G43" s="17" t="s">
        <v>251</v>
      </c>
      <c r="H43" s="17" t="s">
        <v>251</v>
      </c>
    </row>
    <row r="44" spans="1:8" ht="28.5">
      <c r="A44" s="16">
        <v>43</v>
      </c>
      <c r="B44" s="17" t="s">
        <v>254</v>
      </c>
      <c r="C44" s="18" t="s">
        <v>255</v>
      </c>
      <c r="D44" s="16" t="s">
        <v>236</v>
      </c>
      <c r="E44" s="19" t="s">
        <v>256</v>
      </c>
      <c r="F44" s="17" t="s">
        <v>254</v>
      </c>
      <c r="G44" s="17" t="s">
        <v>254</v>
      </c>
      <c r="H44" s="17" t="s">
        <v>254</v>
      </c>
    </row>
    <row r="45" spans="1:8" ht="28.5">
      <c r="A45" s="16">
        <v>44</v>
      </c>
      <c r="B45" s="17" t="s">
        <v>257</v>
      </c>
      <c r="C45" s="18" t="s">
        <v>258</v>
      </c>
      <c r="D45" s="16" t="s">
        <v>239</v>
      </c>
      <c r="E45" s="19" t="s">
        <v>259</v>
      </c>
      <c r="F45" s="17" t="s">
        <v>257</v>
      </c>
      <c r="G45" s="17" t="s">
        <v>257</v>
      </c>
      <c r="H45" s="17" t="s">
        <v>257</v>
      </c>
    </row>
    <row r="46" spans="1:8" ht="28.5">
      <c r="A46" s="16">
        <v>45</v>
      </c>
      <c r="B46" s="17" t="s">
        <v>260</v>
      </c>
      <c r="C46" s="18" t="s">
        <v>260</v>
      </c>
      <c r="D46" s="16" t="s">
        <v>261</v>
      </c>
      <c r="E46" s="19" t="s">
        <v>262</v>
      </c>
      <c r="F46" s="17" t="s">
        <v>260</v>
      </c>
      <c r="G46" s="17" t="s">
        <v>260</v>
      </c>
      <c r="H46" s="17" t="s">
        <v>260</v>
      </c>
    </row>
    <row r="47" spans="1:8" ht="28.5">
      <c r="A47" s="16">
        <v>46</v>
      </c>
      <c r="B47" s="17" t="s">
        <v>263</v>
      </c>
      <c r="C47" s="18" t="s">
        <v>264</v>
      </c>
      <c r="D47" s="16" t="s">
        <v>265</v>
      </c>
      <c r="E47" s="19" t="s">
        <v>266</v>
      </c>
      <c r="F47" s="17" t="s">
        <v>267</v>
      </c>
      <c r="G47" s="17" t="s">
        <v>268</v>
      </c>
      <c r="H47" s="17" t="s">
        <v>263</v>
      </c>
    </row>
    <row r="48" spans="1:8" ht="28.5">
      <c r="A48" s="16">
        <v>47</v>
      </c>
      <c r="B48" s="21" t="s">
        <v>269</v>
      </c>
      <c r="C48" s="22" t="s">
        <v>270</v>
      </c>
      <c r="D48" s="23" t="s">
        <v>265</v>
      </c>
      <c r="E48" s="24" t="s">
        <v>271</v>
      </c>
      <c r="F48" s="21" t="s">
        <v>272</v>
      </c>
      <c r="G48" s="21" t="s">
        <v>273</v>
      </c>
      <c r="H48" s="21" t="s">
        <v>269</v>
      </c>
    </row>
    <row r="49" spans="1:8" ht="28.5">
      <c r="A49" s="16">
        <v>48</v>
      </c>
      <c r="B49" s="17" t="s">
        <v>21</v>
      </c>
      <c r="C49" s="18" t="s">
        <v>21</v>
      </c>
      <c r="D49" s="16" t="s">
        <v>274</v>
      </c>
      <c r="E49" s="19" t="s">
        <v>275</v>
      </c>
      <c r="F49" s="17" t="s">
        <v>21</v>
      </c>
      <c r="G49" s="17" t="s">
        <v>21</v>
      </c>
      <c r="H49" s="17" t="s">
        <v>21</v>
      </c>
    </row>
    <row r="50" spans="1:8" ht="28.5">
      <c r="A50" s="16">
        <v>49</v>
      </c>
      <c r="B50" s="21" t="s">
        <v>276</v>
      </c>
      <c r="C50" s="22" t="s">
        <v>276</v>
      </c>
      <c r="D50" s="23" t="s">
        <v>274</v>
      </c>
      <c r="E50" s="24" t="s">
        <v>277</v>
      </c>
      <c r="F50" s="21" t="s">
        <v>276</v>
      </c>
      <c r="G50" s="21" t="s">
        <v>276</v>
      </c>
      <c r="H50" s="21" t="s">
        <v>276</v>
      </c>
    </row>
    <row r="51" spans="1:8" ht="28.5">
      <c r="A51" s="16">
        <v>50</v>
      </c>
      <c r="B51" s="17" t="s">
        <v>47</v>
      </c>
      <c r="C51" s="18" t="s">
        <v>76</v>
      </c>
      <c r="D51" s="16" t="s">
        <v>278</v>
      </c>
      <c r="E51" s="19" t="s">
        <v>279</v>
      </c>
      <c r="F51" s="17" t="s">
        <v>47</v>
      </c>
      <c r="G51" s="17" t="s">
        <v>47</v>
      </c>
      <c r="H51" s="17" t="s">
        <v>47</v>
      </c>
    </row>
    <row r="52" spans="1:8" ht="28.5">
      <c r="A52" s="16">
        <v>51</v>
      </c>
      <c r="B52" s="21" t="s">
        <v>280</v>
      </c>
      <c r="C52" s="22" t="s">
        <v>281</v>
      </c>
      <c r="D52" s="23" t="s">
        <v>278</v>
      </c>
      <c r="E52" s="24" t="s">
        <v>282</v>
      </c>
      <c r="F52" s="21" t="s">
        <v>280</v>
      </c>
      <c r="G52" s="21" t="s">
        <v>280</v>
      </c>
      <c r="H52" s="21" t="s">
        <v>280</v>
      </c>
    </row>
    <row r="53" spans="1:8" ht="28.5">
      <c r="A53" s="16">
        <v>52</v>
      </c>
      <c r="B53" s="17" t="s">
        <v>283</v>
      </c>
      <c r="C53" s="18" t="s">
        <v>283</v>
      </c>
      <c r="D53" s="16" t="s">
        <v>284</v>
      </c>
      <c r="E53" s="19" t="s">
        <v>285</v>
      </c>
      <c r="F53" s="17" t="s">
        <v>283</v>
      </c>
      <c r="G53" s="17" t="s">
        <v>283</v>
      </c>
      <c r="H53" s="17" t="s">
        <v>283</v>
      </c>
    </row>
    <row r="54" spans="1:8" ht="28.5">
      <c r="A54" s="16">
        <v>53</v>
      </c>
      <c r="B54" s="17" t="s">
        <v>286</v>
      </c>
      <c r="C54" s="18" t="s">
        <v>287</v>
      </c>
      <c r="D54" s="16" t="s">
        <v>288</v>
      </c>
      <c r="E54" s="19" t="s">
        <v>289</v>
      </c>
      <c r="F54" s="17" t="s">
        <v>290</v>
      </c>
      <c r="G54" s="17" t="s">
        <v>291</v>
      </c>
      <c r="H54" s="17" t="s">
        <v>292</v>
      </c>
    </row>
    <row r="55" spans="1:8" ht="28.5">
      <c r="A55" s="16">
        <v>54</v>
      </c>
      <c r="B55" s="17" t="s">
        <v>293</v>
      </c>
      <c r="C55" s="18" t="s">
        <v>294</v>
      </c>
      <c r="D55" s="16" t="s">
        <v>295</v>
      </c>
      <c r="E55" s="19" t="s">
        <v>296</v>
      </c>
      <c r="F55" s="17" t="s">
        <v>297</v>
      </c>
      <c r="G55" s="17" t="s">
        <v>293</v>
      </c>
      <c r="H55" s="17" t="s">
        <v>293</v>
      </c>
    </row>
    <row r="56" spans="1:8" ht="28.5">
      <c r="A56" s="16">
        <v>55</v>
      </c>
      <c r="B56" s="17" t="s">
        <v>298</v>
      </c>
      <c r="C56" s="18" t="s">
        <v>298</v>
      </c>
      <c r="D56" s="16" t="s">
        <v>299</v>
      </c>
      <c r="E56" s="19" t="s">
        <v>300</v>
      </c>
      <c r="F56" s="17" t="s">
        <v>301</v>
      </c>
      <c r="G56" s="17" t="s">
        <v>298</v>
      </c>
      <c r="H56" s="17" t="s">
        <v>298</v>
      </c>
    </row>
    <row r="57" spans="1:8" ht="28.5">
      <c r="A57" s="16">
        <v>56</v>
      </c>
      <c r="B57" s="17" t="s">
        <v>302</v>
      </c>
      <c r="C57" s="18" t="s">
        <v>303</v>
      </c>
      <c r="D57" s="16" t="s">
        <v>304</v>
      </c>
      <c r="E57" s="19" t="s">
        <v>305</v>
      </c>
      <c r="F57" s="17" t="s">
        <v>306</v>
      </c>
      <c r="G57" s="17" t="s">
        <v>307</v>
      </c>
      <c r="H57" s="17" t="s">
        <v>302</v>
      </c>
    </row>
    <row r="58" spans="1:8" ht="28.5">
      <c r="A58" s="16">
        <v>57</v>
      </c>
      <c r="B58" s="17" t="s">
        <v>308</v>
      </c>
      <c r="C58" s="18" t="s">
        <v>309</v>
      </c>
      <c r="D58" s="16" t="s">
        <v>299</v>
      </c>
      <c r="E58" s="19" t="s">
        <v>310</v>
      </c>
      <c r="F58" s="17" t="s">
        <v>311</v>
      </c>
      <c r="G58" s="17" t="s">
        <v>308</v>
      </c>
      <c r="H58" s="17" t="s">
        <v>308</v>
      </c>
    </row>
    <row r="59" spans="1:8" ht="28.5">
      <c r="A59" s="16">
        <v>58</v>
      </c>
      <c r="B59" s="17" t="s">
        <v>312</v>
      </c>
      <c r="C59" s="18" t="s">
        <v>312</v>
      </c>
      <c r="D59" s="16" t="s">
        <v>313</v>
      </c>
      <c r="E59" s="19" t="s">
        <v>314</v>
      </c>
      <c r="F59" s="17" t="s">
        <v>315</v>
      </c>
      <c r="G59" s="17" t="s">
        <v>312</v>
      </c>
      <c r="H59" s="17" t="s">
        <v>312</v>
      </c>
    </row>
    <row r="60" spans="1:8" ht="28.5">
      <c r="A60" s="16">
        <v>59</v>
      </c>
      <c r="B60" s="17" t="s">
        <v>316</v>
      </c>
      <c r="C60" s="18" t="s">
        <v>317</v>
      </c>
      <c r="D60" s="16" t="s">
        <v>318</v>
      </c>
      <c r="E60" s="19" t="s">
        <v>319</v>
      </c>
      <c r="F60" s="17" t="s">
        <v>320</v>
      </c>
      <c r="G60" s="17" t="s">
        <v>321</v>
      </c>
      <c r="H60" s="17" t="s">
        <v>316</v>
      </c>
    </row>
    <row r="61" spans="1:8" ht="28.5">
      <c r="A61" s="16">
        <v>60</v>
      </c>
      <c r="B61" s="21" t="s">
        <v>322</v>
      </c>
      <c r="C61" s="22" t="s">
        <v>322</v>
      </c>
      <c r="D61" s="23" t="s">
        <v>323</v>
      </c>
      <c r="E61" s="24" t="s">
        <v>324</v>
      </c>
      <c r="F61" s="21" t="s">
        <v>325</v>
      </c>
      <c r="G61" s="21" t="s">
        <v>322</v>
      </c>
      <c r="H61" s="21" t="s">
        <v>322</v>
      </c>
    </row>
    <row r="62" spans="1:8" ht="28.5">
      <c r="A62" s="16">
        <v>61</v>
      </c>
      <c r="B62" s="17" t="s">
        <v>326</v>
      </c>
      <c r="C62" s="18" t="s">
        <v>327</v>
      </c>
      <c r="D62" s="16" t="s">
        <v>328</v>
      </c>
      <c r="E62" s="19" t="s">
        <v>329</v>
      </c>
      <c r="F62" s="17" t="s">
        <v>330</v>
      </c>
      <c r="G62" s="17" t="s">
        <v>326</v>
      </c>
      <c r="H62" s="17" t="s">
        <v>326</v>
      </c>
    </row>
    <row r="63" spans="1:8" ht="28.5">
      <c r="A63" s="16">
        <v>62</v>
      </c>
      <c r="B63" s="17" t="s">
        <v>331</v>
      </c>
      <c r="C63" s="18" t="s">
        <v>332</v>
      </c>
      <c r="D63" s="16" t="s">
        <v>323</v>
      </c>
      <c r="E63" s="19" t="s">
        <v>333</v>
      </c>
      <c r="F63" s="17" t="s">
        <v>334</v>
      </c>
      <c r="G63" s="17" t="s">
        <v>331</v>
      </c>
      <c r="H63" s="17" t="s">
        <v>331</v>
      </c>
    </row>
    <row r="64" spans="1:8" ht="28.5">
      <c r="A64" s="16">
        <v>63</v>
      </c>
      <c r="B64" s="17" t="s">
        <v>335</v>
      </c>
      <c r="C64" s="18" t="s">
        <v>335</v>
      </c>
      <c r="D64" s="16" t="s">
        <v>336</v>
      </c>
      <c r="E64" s="19" t="s">
        <v>337</v>
      </c>
      <c r="F64" s="17" t="s">
        <v>338</v>
      </c>
      <c r="G64" s="17" t="s">
        <v>335</v>
      </c>
      <c r="H64" s="17" t="s">
        <v>335</v>
      </c>
    </row>
    <row r="65" spans="1:8" ht="28.5">
      <c r="A65" s="16">
        <v>64</v>
      </c>
      <c r="B65" s="17" t="s">
        <v>339</v>
      </c>
      <c r="C65" s="18" t="s">
        <v>340</v>
      </c>
      <c r="D65" s="16" t="s">
        <v>336</v>
      </c>
      <c r="E65" s="19" t="s">
        <v>341</v>
      </c>
      <c r="F65" s="17" t="s">
        <v>342</v>
      </c>
      <c r="G65" s="17" t="s">
        <v>339</v>
      </c>
      <c r="H65" s="17" t="s">
        <v>339</v>
      </c>
    </row>
    <row r="66" spans="1:8" ht="28.5">
      <c r="A66" s="16">
        <v>65</v>
      </c>
      <c r="B66" s="17" t="s">
        <v>343</v>
      </c>
      <c r="C66" s="18" t="s">
        <v>344</v>
      </c>
      <c r="D66" s="16" t="s">
        <v>284</v>
      </c>
      <c r="E66" s="19" t="s">
        <v>345</v>
      </c>
      <c r="F66" s="17" t="s">
        <v>343</v>
      </c>
      <c r="G66" s="17" t="s">
        <v>343</v>
      </c>
      <c r="H66" s="17" t="s">
        <v>343</v>
      </c>
    </row>
    <row r="67" spans="1:8" ht="28.5">
      <c r="A67" s="16">
        <v>67</v>
      </c>
      <c r="B67" s="17" t="s">
        <v>346</v>
      </c>
      <c r="C67" s="18" t="s">
        <v>347</v>
      </c>
      <c r="D67" s="16" t="s">
        <v>288</v>
      </c>
      <c r="E67" s="19" t="s">
        <v>348</v>
      </c>
      <c r="F67" s="17" t="s">
        <v>349</v>
      </c>
      <c r="G67" s="17" t="s">
        <v>350</v>
      </c>
      <c r="H67" s="17" t="s">
        <v>351</v>
      </c>
    </row>
    <row r="68" spans="1:8" ht="28.5">
      <c r="A68" s="16">
        <v>68</v>
      </c>
      <c r="B68" s="17" t="s">
        <v>352</v>
      </c>
      <c r="C68" s="18" t="s">
        <v>353</v>
      </c>
      <c r="D68" s="16" t="s">
        <v>354</v>
      </c>
      <c r="E68" s="19" t="s">
        <v>355</v>
      </c>
      <c r="F68" s="17" t="s">
        <v>352</v>
      </c>
      <c r="G68" s="17" t="s">
        <v>352</v>
      </c>
      <c r="H68" s="17" t="s">
        <v>352</v>
      </c>
    </row>
    <row r="69" spans="1:8" ht="28.5">
      <c r="A69" s="16">
        <v>69</v>
      </c>
      <c r="B69" s="17" t="s">
        <v>356</v>
      </c>
      <c r="C69" s="18" t="s">
        <v>357</v>
      </c>
      <c r="D69" s="16" t="s">
        <v>358</v>
      </c>
      <c r="E69" s="19" t="s">
        <v>359</v>
      </c>
      <c r="F69" s="17" t="s">
        <v>356</v>
      </c>
      <c r="G69" s="17" t="s">
        <v>356</v>
      </c>
      <c r="H69" s="17" t="s">
        <v>356</v>
      </c>
    </row>
    <row r="70" spans="1:8" ht="28.5">
      <c r="A70" s="16">
        <v>70</v>
      </c>
      <c r="B70" s="17" t="s">
        <v>360</v>
      </c>
      <c r="C70" s="18" t="s">
        <v>361</v>
      </c>
      <c r="D70" s="16" t="s">
        <v>354</v>
      </c>
      <c r="E70" s="19" t="s">
        <v>362</v>
      </c>
      <c r="F70" s="17" t="s">
        <v>360</v>
      </c>
      <c r="G70" s="17" t="s">
        <v>360</v>
      </c>
      <c r="H70" s="17" t="s">
        <v>360</v>
      </c>
    </row>
    <row r="71" spans="1:8" ht="28.5">
      <c r="A71" s="16">
        <v>71</v>
      </c>
      <c r="B71" s="17" t="s">
        <v>363</v>
      </c>
      <c r="C71" s="18" t="s">
        <v>363</v>
      </c>
      <c r="D71" s="16" t="s">
        <v>364</v>
      </c>
      <c r="E71" s="19" t="s">
        <v>365</v>
      </c>
      <c r="F71" s="17" t="s">
        <v>363</v>
      </c>
      <c r="G71" s="17" t="s">
        <v>363</v>
      </c>
      <c r="H71" s="17" t="s">
        <v>363</v>
      </c>
    </row>
    <row r="72" spans="1:8" ht="28.5">
      <c r="A72" s="16">
        <v>72</v>
      </c>
      <c r="B72" s="17" t="s">
        <v>366</v>
      </c>
      <c r="C72" s="18" t="s">
        <v>367</v>
      </c>
      <c r="D72" s="16" t="s">
        <v>364</v>
      </c>
      <c r="E72" s="19" t="s">
        <v>368</v>
      </c>
      <c r="F72" s="17" t="s">
        <v>366</v>
      </c>
      <c r="G72" s="17" t="s">
        <v>366</v>
      </c>
      <c r="H72" s="17" t="s">
        <v>366</v>
      </c>
    </row>
    <row r="73" spans="1:8" ht="28.5">
      <c r="A73" s="16">
        <v>73</v>
      </c>
      <c r="B73" s="17" t="s">
        <v>369</v>
      </c>
      <c r="C73" s="18" t="s">
        <v>369</v>
      </c>
      <c r="D73" s="16" t="s">
        <v>370</v>
      </c>
      <c r="E73" s="19" t="s">
        <v>371</v>
      </c>
      <c r="F73" s="17" t="s">
        <v>369</v>
      </c>
      <c r="G73" s="17" t="s">
        <v>369</v>
      </c>
      <c r="H73" s="17" t="s">
        <v>369</v>
      </c>
    </row>
    <row r="74" spans="1:8" ht="28.5">
      <c r="A74" s="16">
        <v>74</v>
      </c>
      <c r="B74" s="17" t="s">
        <v>372</v>
      </c>
      <c r="C74" s="18" t="s">
        <v>372</v>
      </c>
      <c r="D74" s="16" t="s">
        <v>373</v>
      </c>
      <c r="E74" s="19" t="s">
        <v>374</v>
      </c>
      <c r="F74" s="17" t="s">
        <v>372</v>
      </c>
      <c r="G74" s="17" t="s">
        <v>372</v>
      </c>
      <c r="H74" s="17" t="s">
        <v>372</v>
      </c>
    </row>
    <row r="75" spans="1:8" ht="28.5">
      <c r="A75" s="16">
        <v>75</v>
      </c>
      <c r="B75" s="17" t="s">
        <v>375</v>
      </c>
      <c r="C75" s="18" t="s">
        <v>376</v>
      </c>
      <c r="D75" s="16" t="s">
        <v>373</v>
      </c>
      <c r="E75" s="19" t="s">
        <v>377</v>
      </c>
      <c r="F75" s="17" t="s">
        <v>375</v>
      </c>
      <c r="G75" s="17" t="s">
        <v>375</v>
      </c>
      <c r="H75" s="17" t="s">
        <v>375</v>
      </c>
    </row>
    <row r="76" spans="1:8" ht="28.5"/>
    <row r="77" spans="1:8" ht="28.5"/>
    <row r="78" spans="1:8" ht="28.5"/>
    <row r="79" spans="1:8" ht="28.5"/>
    <row r="80" spans="1:8" ht="28.5"/>
    <row r="81" ht="28.5"/>
    <row r="82" ht="28.5"/>
    <row r="83" ht="28.5"/>
    <row r="84" ht="28.5"/>
    <row r="85" ht="28.5"/>
    <row r="86" ht="28.5"/>
    <row r="87" ht="28.5"/>
    <row r="88" ht="28.5"/>
    <row r="89" ht="28.5"/>
    <row r="90" ht="28.5"/>
    <row r="91" ht="28.5"/>
    <row r="92" ht="28.5"/>
    <row r="93" ht="28.5"/>
    <row r="94" ht="28.5"/>
    <row r="95" ht="28.5"/>
    <row r="96" ht="28.5"/>
    <row r="97" ht="28.5"/>
    <row r="98" ht="28.5"/>
    <row r="99" ht="28.5"/>
    <row r="100" ht="28.5"/>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4EC5-44B4-4BF9-93DE-2F98DA396308}">
  <dimension ref="A1:K43"/>
  <sheetViews>
    <sheetView workbookViewId="0">
      <selection sqref="A1:F43"/>
    </sheetView>
  </sheetViews>
  <sheetFormatPr defaultRowHeight="25.5" outlineLevelCol="1"/>
  <cols>
    <col min="2" max="2" width="16.90625" bestFit="1" customWidth="1"/>
    <col min="3" max="3" width="16" bestFit="1" customWidth="1"/>
    <col min="4" max="5" width="16.90625" bestFit="1" customWidth="1"/>
    <col min="6" max="6" width="19.54296875" bestFit="1" customWidth="1"/>
    <col min="7" max="7" width="8.7265625" customWidth="1" outlineLevel="1"/>
    <col min="8" max="8" width="16.6328125" customWidth="1" outlineLevel="1"/>
    <col min="9" max="9" width="8.7265625" customWidth="1" outlineLevel="1"/>
    <col min="10" max="10" width="16.54296875" customWidth="1" outlineLevel="1"/>
    <col min="11" max="11" width="23.26953125" customWidth="1" outlineLevel="1"/>
  </cols>
  <sheetData>
    <row r="1" spans="1:11" ht="33">
      <c r="A1" s="241" t="s">
        <v>2140</v>
      </c>
      <c r="B1" s="242" t="s">
        <v>2286</v>
      </c>
      <c r="C1" s="242" t="s">
        <v>380</v>
      </c>
      <c r="D1" s="242" t="s">
        <v>381</v>
      </c>
      <c r="E1" s="242" t="s">
        <v>2287</v>
      </c>
      <c r="F1" s="242" t="s">
        <v>2288</v>
      </c>
      <c r="G1" s="38"/>
      <c r="H1" s="38"/>
      <c r="I1" s="38"/>
      <c r="J1" s="38" t="s">
        <v>433</v>
      </c>
      <c r="K1" s="38" t="s">
        <v>434</v>
      </c>
    </row>
    <row r="2" spans="1:11" ht="33">
      <c r="A2" s="39">
        <v>1</v>
      </c>
      <c r="B2" s="243">
        <v>1</v>
      </c>
      <c r="C2" s="243" t="s">
        <v>382</v>
      </c>
      <c r="D2" s="244" t="s">
        <v>32</v>
      </c>
      <c r="E2" s="244" t="s">
        <v>35</v>
      </c>
      <c r="F2" s="39" t="s">
        <v>35</v>
      </c>
      <c r="G2" s="39" t="s">
        <v>32</v>
      </c>
      <c r="H2" s="39" t="s">
        <v>422</v>
      </c>
      <c r="I2" s="38"/>
      <c r="J2" s="39" t="s">
        <v>32</v>
      </c>
      <c r="K2" s="39" t="s">
        <v>422</v>
      </c>
    </row>
    <row r="3" spans="1:11" ht="33">
      <c r="A3" s="39">
        <v>2</v>
      </c>
      <c r="B3" s="243">
        <v>1</v>
      </c>
      <c r="C3" s="243" t="s">
        <v>384</v>
      </c>
      <c r="D3" s="244" t="s">
        <v>32</v>
      </c>
      <c r="E3" s="244" t="s">
        <v>35</v>
      </c>
      <c r="F3" s="39" t="s">
        <v>35</v>
      </c>
      <c r="G3" s="38"/>
      <c r="H3" s="38"/>
      <c r="I3" s="38"/>
      <c r="J3" s="39" t="s">
        <v>12</v>
      </c>
      <c r="K3" s="39" t="s">
        <v>423</v>
      </c>
    </row>
    <row r="4" spans="1:11" ht="33">
      <c r="A4" s="39">
        <v>3</v>
      </c>
      <c r="B4" s="243">
        <v>1</v>
      </c>
      <c r="C4" s="243" t="s">
        <v>383</v>
      </c>
      <c r="D4" s="244" t="s">
        <v>32</v>
      </c>
      <c r="E4" s="244" t="s">
        <v>35</v>
      </c>
      <c r="F4" s="39" t="s">
        <v>35</v>
      </c>
      <c r="G4" s="38"/>
      <c r="H4" s="38"/>
      <c r="I4" s="38"/>
      <c r="J4" s="39" t="s">
        <v>38</v>
      </c>
      <c r="K4" s="39" t="s">
        <v>424</v>
      </c>
    </row>
    <row r="5" spans="1:11" ht="33">
      <c r="A5" s="39">
        <v>4</v>
      </c>
      <c r="B5" s="243">
        <v>2</v>
      </c>
      <c r="C5" s="243" t="s">
        <v>385</v>
      </c>
      <c r="D5" s="244" t="s">
        <v>12</v>
      </c>
      <c r="E5" s="244" t="s">
        <v>11</v>
      </c>
      <c r="F5" s="39" t="s">
        <v>11</v>
      </c>
      <c r="G5" s="39" t="s">
        <v>12</v>
      </c>
      <c r="H5" s="39" t="s">
        <v>423</v>
      </c>
      <c r="I5" s="38"/>
      <c r="J5" s="39" t="s">
        <v>42</v>
      </c>
      <c r="K5" s="39" t="s">
        <v>389</v>
      </c>
    </row>
    <row r="6" spans="1:11" ht="33">
      <c r="A6" s="39">
        <v>5</v>
      </c>
      <c r="B6" s="243">
        <v>2</v>
      </c>
      <c r="C6" s="243" t="s">
        <v>386</v>
      </c>
      <c r="D6" s="244" t="s">
        <v>12</v>
      </c>
      <c r="E6" s="244" t="s">
        <v>11</v>
      </c>
      <c r="F6" s="39" t="s">
        <v>11</v>
      </c>
      <c r="G6" s="38"/>
      <c r="H6" s="38"/>
      <c r="I6" s="38"/>
      <c r="J6" s="39" t="s">
        <v>25</v>
      </c>
      <c r="K6" s="39" t="s">
        <v>425</v>
      </c>
    </row>
    <row r="7" spans="1:11" ht="33">
      <c r="A7" s="39">
        <v>6</v>
      </c>
      <c r="B7" s="243">
        <v>3</v>
      </c>
      <c r="C7" s="243" t="s">
        <v>387</v>
      </c>
      <c r="D7" s="244" t="s">
        <v>38</v>
      </c>
      <c r="E7" s="244" t="s">
        <v>37</v>
      </c>
      <c r="F7" s="39" t="s">
        <v>37</v>
      </c>
      <c r="G7" s="39" t="s">
        <v>38</v>
      </c>
      <c r="H7" s="39" t="s">
        <v>424</v>
      </c>
      <c r="I7" s="38"/>
      <c r="J7" s="39" t="s">
        <v>19</v>
      </c>
      <c r="K7" s="39" t="s">
        <v>394</v>
      </c>
    </row>
    <row r="8" spans="1:11" ht="33">
      <c r="A8" s="39">
        <v>7</v>
      </c>
      <c r="B8" s="243">
        <v>3</v>
      </c>
      <c r="C8" s="243" t="s">
        <v>388</v>
      </c>
      <c r="D8" s="244" t="s">
        <v>38</v>
      </c>
      <c r="E8" s="244" t="s">
        <v>37</v>
      </c>
      <c r="F8" s="39" t="s">
        <v>37</v>
      </c>
      <c r="G8" s="38"/>
      <c r="H8" s="38"/>
      <c r="I8" s="38"/>
      <c r="J8" s="39" t="s">
        <v>29</v>
      </c>
      <c r="K8" s="39" t="s">
        <v>426</v>
      </c>
    </row>
    <row r="9" spans="1:11" ht="33">
      <c r="A9" s="39">
        <v>8</v>
      </c>
      <c r="B9" s="243">
        <v>4</v>
      </c>
      <c r="C9" s="243" t="s">
        <v>389</v>
      </c>
      <c r="D9" s="244" t="s">
        <v>42</v>
      </c>
      <c r="E9" s="244" t="s">
        <v>41</v>
      </c>
      <c r="F9" s="39" t="s">
        <v>74</v>
      </c>
      <c r="G9" s="39" t="s">
        <v>42</v>
      </c>
      <c r="H9" s="39" t="s">
        <v>389</v>
      </c>
      <c r="I9" s="38"/>
      <c r="J9" s="39" t="s">
        <v>56</v>
      </c>
      <c r="K9" s="39" t="s">
        <v>427</v>
      </c>
    </row>
    <row r="10" spans="1:11" ht="33">
      <c r="A10" s="39">
        <v>9</v>
      </c>
      <c r="B10" s="243">
        <v>5</v>
      </c>
      <c r="C10" s="243" t="s">
        <v>391</v>
      </c>
      <c r="D10" s="244" t="s">
        <v>25</v>
      </c>
      <c r="E10" s="244" t="s">
        <v>24</v>
      </c>
      <c r="F10" s="39" t="s">
        <v>24</v>
      </c>
      <c r="G10" s="39" t="s">
        <v>25</v>
      </c>
      <c r="H10" s="39" t="s">
        <v>425</v>
      </c>
      <c r="I10" s="38"/>
      <c r="J10" s="39" t="s">
        <v>71</v>
      </c>
      <c r="K10" s="39" t="s">
        <v>401</v>
      </c>
    </row>
    <row r="11" spans="1:11" ht="33">
      <c r="A11" s="39">
        <v>10</v>
      </c>
      <c r="B11" s="243">
        <v>5</v>
      </c>
      <c r="C11" s="243" t="s">
        <v>392</v>
      </c>
      <c r="D11" s="244" t="s">
        <v>25</v>
      </c>
      <c r="E11" s="244" t="s">
        <v>24</v>
      </c>
      <c r="F11" s="39" t="s">
        <v>24</v>
      </c>
      <c r="G11" s="38"/>
      <c r="H11" s="38"/>
      <c r="I11" s="38"/>
      <c r="J11" s="39" t="s">
        <v>68</v>
      </c>
      <c r="K11" s="39" t="s">
        <v>428</v>
      </c>
    </row>
    <row r="12" spans="1:11" ht="33">
      <c r="A12" s="39">
        <v>11</v>
      </c>
      <c r="B12" s="243">
        <v>5</v>
      </c>
      <c r="C12" s="243" t="s">
        <v>390</v>
      </c>
      <c r="D12" s="244" t="s">
        <v>25</v>
      </c>
      <c r="E12" s="244" t="s">
        <v>24</v>
      </c>
      <c r="F12" s="39" t="s">
        <v>24</v>
      </c>
      <c r="G12" s="38"/>
      <c r="H12" s="38"/>
      <c r="I12" s="38"/>
      <c r="J12" s="39" t="s">
        <v>9</v>
      </c>
      <c r="K12" s="39" t="s">
        <v>429</v>
      </c>
    </row>
    <row r="13" spans="1:11" ht="33">
      <c r="A13" s="39">
        <v>12</v>
      </c>
      <c r="B13" s="243">
        <v>5</v>
      </c>
      <c r="C13" s="243" t="s">
        <v>393</v>
      </c>
      <c r="D13" s="244" t="s">
        <v>25</v>
      </c>
      <c r="E13" s="244" t="s">
        <v>24</v>
      </c>
      <c r="F13" s="39" t="s">
        <v>24</v>
      </c>
      <c r="G13" s="38"/>
      <c r="H13" s="38"/>
      <c r="I13" s="38"/>
      <c r="J13" s="39" t="s">
        <v>15</v>
      </c>
      <c r="K13" s="39" t="s">
        <v>430</v>
      </c>
    </row>
    <row r="14" spans="1:11" ht="33">
      <c r="A14" s="39">
        <v>13</v>
      </c>
      <c r="B14" s="243">
        <v>6</v>
      </c>
      <c r="C14" s="243" t="s">
        <v>394</v>
      </c>
      <c r="D14" s="244" t="s">
        <v>19</v>
      </c>
      <c r="E14" s="244" t="s">
        <v>18</v>
      </c>
      <c r="F14" s="39" t="s">
        <v>447</v>
      </c>
      <c r="G14" s="39" t="s">
        <v>19</v>
      </c>
      <c r="H14" s="39" t="s">
        <v>394</v>
      </c>
      <c r="I14" s="38"/>
      <c r="J14" s="39" t="s">
        <v>44</v>
      </c>
      <c r="K14" s="39" t="s">
        <v>413</v>
      </c>
    </row>
    <row r="15" spans="1:11" ht="33">
      <c r="A15" s="39">
        <v>14</v>
      </c>
      <c r="B15" s="243">
        <v>7</v>
      </c>
      <c r="C15" s="243" t="s">
        <v>396</v>
      </c>
      <c r="D15" s="244" t="s">
        <v>29</v>
      </c>
      <c r="E15" s="244" t="s">
        <v>28</v>
      </c>
      <c r="F15" s="39" t="s">
        <v>449</v>
      </c>
      <c r="G15" s="39" t="s">
        <v>29</v>
      </c>
      <c r="H15" s="39" t="s">
        <v>426</v>
      </c>
      <c r="I15" s="38"/>
      <c r="J15" s="39" t="s">
        <v>62</v>
      </c>
      <c r="K15" s="39" t="s">
        <v>431</v>
      </c>
    </row>
    <row r="16" spans="1:11" ht="33">
      <c r="A16" s="39">
        <v>15</v>
      </c>
      <c r="B16" s="243">
        <v>7</v>
      </c>
      <c r="C16" s="243" t="s">
        <v>395</v>
      </c>
      <c r="D16" s="244" t="s">
        <v>29</v>
      </c>
      <c r="E16" s="244" t="s">
        <v>28</v>
      </c>
      <c r="F16" s="39" t="s">
        <v>449</v>
      </c>
      <c r="G16" s="38"/>
      <c r="H16" s="38"/>
      <c r="I16" s="38"/>
      <c r="J16" s="39" t="s">
        <v>52</v>
      </c>
      <c r="K16" s="39" t="s">
        <v>432</v>
      </c>
    </row>
    <row r="17" spans="1:8" ht="33">
      <c r="A17" s="39">
        <v>16</v>
      </c>
      <c r="B17" s="243">
        <v>8</v>
      </c>
      <c r="C17" s="243" t="s">
        <v>399</v>
      </c>
      <c r="D17" s="244" t="s">
        <v>56</v>
      </c>
      <c r="E17" s="244" t="s">
        <v>65</v>
      </c>
      <c r="F17" s="39" t="s">
        <v>77</v>
      </c>
      <c r="G17" s="39" t="s">
        <v>56</v>
      </c>
      <c r="H17" s="39" t="s">
        <v>427</v>
      </c>
    </row>
    <row r="18" spans="1:8" ht="33">
      <c r="A18" s="39">
        <v>17</v>
      </c>
      <c r="B18" s="243">
        <v>8</v>
      </c>
      <c r="C18" s="243" t="s">
        <v>400</v>
      </c>
      <c r="D18" s="244" t="s">
        <v>56</v>
      </c>
      <c r="E18" s="244" t="s">
        <v>65</v>
      </c>
      <c r="F18" s="39" t="s">
        <v>77</v>
      </c>
      <c r="G18" s="38"/>
      <c r="H18" s="38"/>
    </row>
    <row r="19" spans="1:8" ht="33">
      <c r="A19" s="39">
        <v>18</v>
      </c>
      <c r="B19" s="243">
        <v>8</v>
      </c>
      <c r="C19" s="243" t="s">
        <v>398</v>
      </c>
      <c r="D19" s="244" t="s">
        <v>56</v>
      </c>
      <c r="E19" s="244" t="s">
        <v>65</v>
      </c>
      <c r="F19" s="39" t="s">
        <v>77</v>
      </c>
      <c r="G19" s="38"/>
      <c r="H19" s="38"/>
    </row>
    <row r="20" spans="1:8" ht="33">
      <c r="A20" s="39">
        <v>19</v>
      </c>
      <c r="B20" s="243">
        <v>8</v>
      </c>
      <c r="C20" s="243" t="s">
        <v>2258</v>
      </c>
      <c r="D20" s="244" t="s">
        <v>56</v>
      </c>
      <c r="E20" s="244" t="s">
        <v>65</v>
      </c>
      <c r="F20" s="39" t="s">
        <v>77</v>
      </c>
      <c r="G20" s="38"/>
      <c r="H20" s="38"/>
    </row>
    <row r="21" spans="1:8" ht="33">
      <c r="A21" s="39">
        <v>20</v>
      </c>
      <c r="B21" s="245">
        <v>8</v>
      </c>
      <c r="C21" s="243" t="s">
        <v>2254</v>
      </c>
      <c r="D21" s="244" t="s">
        <v>56</v>
      </c>
      <c r="E21" s="244" t="s">
        <v>65</v>
      </c>
      <c r="F21" s="39" t="s">
        <v>77</v>
      </c>
      <c r="G21" s="38"/>
      <c r="H21" s="38"/>
    </row>
    <row r="22" spans="1:8" ht="33">
      <c r="A22" s="39">
        <v>21</v>
      </c>
      <c r="B22" s="243">
        <v>8</v>
      </c>
      <c r="C22" s="243" t="s">
        <v>2260</v>
      </c>
      <c r="D22" s="244" t="s">
        <v>56</v>
      </c>
      <c r="E22" s="244" t="s">
        <v>65</v>
      </c>
      <c r="F22" s="39" t="s">
        <v>77</v>
      </c>
      <c r="G22" s="39" t="s">
        <v>71</v>
      </c>
      <c r="H22" s="39" t="s">
        <v>401</v>
      </c>
    </row>
    <row r="23" spans="1:8" ht="33">
      <c r="A23" s="39">
        <v>22</v>
      </c>
      <c r="B23" s="243">
        <v>9</v>
      </c>
      <c r="C23" s="243" t="s">
        <v>401</v>
      </c>
      <c r="D23" s="244" t="s">
        <v>71</v>
      </c>
      <c r="E23" s="244" t="s">
        <v>70</v>
      </c>
      <c r="F23" s="39" t="s">
        <v>79</v>
      </c>
      <c r="G23" s="39" t="s">
        <v>68</v>
      </c>
      <c r="H23" s="39" t="s">
        <v>428</v>
      </c>
    </row>
    <row r="24" spans="1:8" ht="33">
      <c r="A24" s="39">
        <v>23</v>
      </c>
      <c r="B24" s="243">
        <v>10</v>
      </c>
      <c r="C24" s="243" t="s">
        <v>404</v>
      </c>
      <c r="D24" s="244" t="s">
        <v>68</v>
      </c>
      <c r="E24" s="244" t="s">
        <v>67</v>
      </c>
      <c r="F24" s="39" t="s">
        <v>67</v>
      </c>
      <c r="G24" s="38"/>
      <c r="H24" s="38"/>
    </row>
    <row r="25" spans="1:8" ht="33">
      <c r="A25" s="39">
        <v>24</v>
      </c>
      <c r="B25" s="243">
        <v>10</v>
      </c>
      <c r="C25" s="243" t="s">
        <v>405</v>
      </c>
      <c r="D25" s="244" t="s">
        <v>68</v>
      </c>
      <c r="E25" s="244" t="s">
        <v>67</v>
      </c>
      <c r="F25" s="39" t="s">
        <v>67</v>
      </c>
      <c r="G25" s="38"/>
      <c r="H25" s="38"/>
    </row>
    <row r="26" spans="1:8" ht="33">
      <c r="A26" s="39">
        <v>25</v>
      </c>
      <c r="B26" s="243">
        <v>10</v>
      </c>
      <c r="C26" s="243" t="s">
        <v>2256</v>
      </c>
      <c r="D26" s="244" t="s">
        <v>68</v>
      </c>
      <c r="E26" s="244" t="s">
        <v>67</v>
      </c>
      <c r="F26" s="39" t="s">
        <v>67</v>
      </c>
      <c r="G26" s="38"/>
      <c r="H26" s="38"/>
    </row>
    <row r="27" spans="1:8" ht="33">
      <c r="A27" s="39">
        <v>26</v>
      </c>
      <c r="B27" s="243">
        <v>10</v>
      </c>
      <c r="C27" s="243" t="s">
        <v>2261</v>
      </c>
      <c r="D27" s="244" t="s">
        <v>68</v>
      </c>
      <c r="E27" s="244" t="s">
        <v>67</v>
      </c>
      <c r="F27" s="39" t="s">
        <v>67</v>
      </c>
      <c r="G27" s="38"/>
      <c r="H27" s="38"/>
    </row>
    <row r="28" spans="1:8" ht="33">
      <c r="A28" s="39">
        <v>27</v>
      </c>
      <c r="B28" s="243">
        <v>10</v>
      </c>
      <c r="C28" s="243" t="s">
        <v>407</v>
      </c>
      <c r="D28" s="244" t="s">
        <v>68</v>
      </c>
      <c r="E28" s="244" t="s">
        <v>67</v>
      </c>
      <c r="F28" s="39" t="s">
        <v>67</v>
      </c>
      <c r="G28" s="38"/>
      <c r="H28" s="38"/>
    </row>
    <row r="29" spans="1:8" ht="33">
      <c r="A29" s="39">
        <v>28</v>
      </c>
      <c r="B29" s="243">
        <v>10</v>
      </c>
      <c r="C29" s="243" t="s">
        <v>2262</v>
      </c>
      <c r="D29" s="244" t="s">
        <v>68</v>
      </c>
      <c r="E29" s="244" t="s">
        <v>67</v>
      </c>
      <c r="F29" s="39" t="s">
        <v>67</v>
      </c>
      <c r="G29" s="39" t="s">
        <v>9</v>
      </c>
      <c r="H29" s="39" t="s">
        <v>429</v>
      </c>
    </row>
    <row r="30" spans="1:8" ht="33">
      <c r="A30" s="39">
        <v>29</v>
      </c>
      <c r="B30" s="243">
        <v>11</v>
      </c>
      <c r="C30" s="243" t="s">
        <v>409</v>
      </c>
      <c r="D30" s="244" t="s">
        <v>9</v>
      </c>
      <c r="E30" s="244" t="s">
        <v>10</v>
      </c>
      <c r="F30" s="39"/>
      <c r="G30" s="38"/>
      <c r="H30" s="38"/>
    </row>
    <row r="31" spans="1:8" ht="33">
      <c r="A31" s="39">
        <v>30</v>
      </c>
      <c r="B31" s="243">
        <v>11</v>
      </c>
      <c r="C31" s="243" t="s">
        <v>2244</v>
      </c>
      <c r="D31" s="244" t="s">
        <v>9</v>
      </c>
      <c r="E31" s="244" t="s">
        <v>10</v>
      </c>
      <c r="F31" s="39"/>
      <c r="G31" s="38"/>
      <c r="H31" s="38"/>
    </row>
    <row r="32" spans="1:8" ht="33">
      <c r="A32" s="39">
        <v>31</v>
      </c>
      <c r="B32" s="243">
        <v>11</v>
      </c>
      <c r="C32" s="243" t="s">
        <v>2246</v>
      </c>
      <c r="D32" s="244" t="s">
        <v>9</v>
      </c>
      <c r="E32" s="244" t="s">
        <v>10</v>
      </c>
      <c r="F32" s="39"/>
      <c r="G32" s="39" t="s">
        <v>15</v>
      </c>
      <c r="H32" s="39" t="s">
        <v>430</v>
      </c>
    </row>
    <row r="33" spans="1:8" ht="33">
      <c r="A33" s="39">
        <v>32</v>
      </c>
      <c r="B33" s="243">
        <v>12</v>
      </c>
      <c r="C33" s="243" t="s">
        <v>412</v>
      </c>
      <c r="D33" s="244" t="s">
        <v>15</v>
      </c>
      <c r="E33" s="244" t="s">
        <v>14</v>
      </c>
      <c r="F33" s="39" t="s">
        <v>14</v>
      </c>
      <c r="G33" s="38"/>
      <c r="H33" s="38"/>
    </row>
    <row r="34" spans="1:8" ht="33">
      <c r="A34" s="39">
        <v>33</v>
      </c>
      <c r="B34" s="243">
        <v>12</v>
      </c>
      <c r="C34" s="243" t="s">
        <v>411</v>
      </c>
      <c r="D34" s="244" t="s">
        <v>15</v>
      </c>
      <c r="E34" s="244" t="s">
        <v>14</v>
      </c>
      <c r="F34" s="39" t="s">
        <v>14</v>
      </c>
      <c r="G34" s="39" t="s">
        <v>44</v>
      </c>
      <c r="H34" s="39" t="s">
        <v>413</v>
      </c>
    </row>
    <row r="35" spans="1:8" ht="33">
      <c r="A35" s="39">
        <v>34</v>
      </c>
      <c r="B35" s="243">
        <v>13</v>
      </c>
      <c r="C35" s="243" t="s">
        <v>413</v>
      </c>
      <c r="D35" s="244" t="s">
        <v>44</v>
      </c>
      <c r="E35" s="244" t="s">
        <v>40</v>
      </c>
      <c r="F35" s="39" t="s">
        <v>75</v>
      </c>
      <c r="G35" s="39" t="s">
        <v>62</v>
      </c>
      <c r="H35" s="39" t="s">
        <v>431</v>
      </c>
    </row>
    <row r="36" spans="1:8" ht="33">
      <c r="A36" s="39">
        <v>35</v>
      </c>
      <c r="B36" s="243">
        <v>14</v>
      </c>
      <c r="C36" s="243" t="s">
        <v>415</v>
      </c>
      <c r="D36" s="244" t="s">
        <v>62</v>
      </c>
      <c r="E36" s="244" t="s">
        <v>379</v>
      </c>
      <c r="F36" s="39" t="s">
        <v>78</v>
      </c>
      <c r="G36" s="38"/>
      <c r="H36" s="38"/>
    </row>
    <row r="37" spans="1:8" ht="33">
      <c r="A37" s="39">
        <v>36</v>
      </c>
      <c r="B37" s="243">
        <v>14</v>
      </c>
      <c r="C37" s="243" t="s">
        <v>414</v>
      </c>
      <c r="D37" s="244" t="s">
        <v>62</v>
      </c>
      <c r="E37" s="244" t="s">
        <v>379</v>
      </c>
      <c r="F37" s="39" t="s">
        <v>78</v>
      </c>
      <c r="G37" s="38"/>
      <c r="H37" s="38"/>
    </row>
    <row r="38" spans="1:8" ht="33">
      <c r="A38" s="39">
        <v>37</v>
      </c>
      <c r="B38" s="243">
        <v>14</v>
      </c>
      <c r="C38" s="243" t="s">
        <v>2259</v>
      </c>
      <c r="D38" s="244" t="s">
        <v>62</v>
      </c>
      <c r="E38" s="244" t="s">
        <v>379</v>
      </c>
      <c r="F38" s="39" t="s">
        <v>78</v>
      </c>
      <c r="G38" s="39" t="s">
        <v>52</v>
      </c>
      <c r="H38" s="39" t="s">
        <v>432</v>
      </c>
    </row>
    <row r="39" spans="1:8" ht="33">
      <c r="A39" s="39">
        <v>38</v>
      </c>
      <c r="B39" s="243">
        <v>15</v>
      </c>
      <c r="C39" s="243" t="s">
        <v>419</v>
      </c>
      <c r="D39" s="244" t="s">
        <v>52</v>
      </c>
      <c r="E39" s="244" t="s">
        <v>51</v>
      </c>
      <c r="F39" s="39" t="s">
        <v>51</v>
      </c>
      <c r="G39" s="38"/>
      <c r="H39" s="38"/>
    </row>
    <row r="40" spans="1:8" ht="33">
      <c r="A40" s="39">
        <v>39</v>
      </c>
      <c r="B40" s="246">
        <v>15</v>
      </c>
      <c r="C40" s="246" t="s">
        <v>421</v>
      </c>
      <c r="D40" s="247" t="s">
        <v>52</v>
      </c>
      <c r="E40" s="247" t="s">
        <v>51</v>
      </c>
      <c r="F40" s="39" t="s">
        <v>51</v>
      </c>
      <c r="G40" s="38"/>
      <c r="H40" s="38"/>
    </row>
    <row r="41" spans="1:8" ht="33">
      <c r="A41" s="39">
        <v>40</v>
      </c>
      <c r="B41" s="246">
        <v>15</v>
      </c>
      <c r="C41" s="246" t="s">
        <v>420</v>
      </c>
      <c r="D41" s="247" t="s">
        <v>52</v>
      </c>
      <c r="E41" s="247" t="s">
        <v>51</v>
      </c>
      <c r="F41" s="39" t="s">
        <v>51</v>
      </c>
      <c r="G41" s="38"/>
      <c r="H41" s="38"/>
    </row>
    <row r="42" spans="1:8" ht="33">
      <c r="A42" s="39">
        <v>41</v>
      </c>
      <c r="B42" s="246">
        <v>15</v>
      </c>
      <c r="C42" s="246" t="s">
        <v>418</v>
      </c>
      <c r="D42" s="247" t="s">
        <v>52</v>
      </c>
      <c r="E42" s="247" t="s">
        <v>51</v>
      </c>
      <c r="F42" s="39" t="s">
        <v>51</v>
      </c>
      <c r="G42" s="38"/>
      <c r="H42" s="38"/>
    </row>
    <row r="43" spans="1:8" ht="33">
      <c r="A43" s="39">
        <v>42</v>
      </c>
      <c r="B43" s="246">
        <v>15</v>
      </c>
      <c r="C43" s="246" t="s">
        <v>417</v>
      </c>
      <c r="D43" s="247" t="s">
        <v>52</v>
      </c>
      <c r="E43" s="247" t="s">
        <v>51</v>
      </c>
      <c r="F43" s="39" t="s">
        <v>51</v>
      </c>
    </row>
  </sheetData>
  <phoneticPr fontId="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7748-B9D1-443D-9655-EE024BC9DB5B}">
  <dimension ref="A1:H141"/>
  <sheetViews>
    <sheetView tabSelected="1" workbookViewId="0">
      <pane ySplit="1" topLeftCell="A2" activePane="bottomLeft" state="frozen"/>
      <selection pane="bottomLeft" activeCell="K8" sqref="K8"/>
    </sheetView>
  </sheetViews>
  <sheetFormatPr defaultRowHeight="25.5"/>
  <cols>
    <col min="2" max="2" width="12.6328125" customWidth="1"/>
    <col min="3" max="3" width="12.6328125" style="158" customWidth="1"/>
    <col min="4" max="4" width="8.7265625" style="158"/>
    <col min="6" max="6" width="11.6328125" customWidth="1"/>
    <col min="7" max="7" width="13" style="158" customWidth="1"/>
    <col min="8" max="8" width="16.54296875" customWidth="1"/>
  </cols>
  <sheetData>
    <row r="1" spans="1:8">
      <c r="A1" s="88" t="s">
        <v>647</v>
      </c>
      <c r="B1" s="88" t="s">
        <v>1999</v>
      </c>
      <c r="C1" s="157" t="s">
        <v>1997</v>
      </c>
      <c r="D1" s="89" t="s">
        <v>644</v>
      </c>
      <c r="E1" s="90" t="s">
        <v>645</v>
      </c>
      <c r="F1" s="90" t="s">
        <v>1996</v>
      </c>
      <c r="G1" s="157" t="s">
        <v>1998</v>
      </c>
      <c r="H1" s="90" t="s">
        <v>1988</v>
      </c>
    </row>
    <row r="2" spans="1:8" ht="28.5">
      <c r="A2" s="161">
        <v>1</v>
      </c>
      <c r="B2" s="81" t="s">
        <v>2000</v>
      </c>
      <c r="C2" s="167" t="str" cm="1">
        <f t="array" ref="C2" xml:space="preserve"> INDEX('十五音-韻母'!$D$5:$D$104, G2)</f>
        <v>君</v>
      </c>
      <c r="D2" s="80" t="s">
        <v>584</v>
      </c>
      <c r="E2" s="162" t="s">
        <v>372</v>
      </c>
      <c r="F2" s="161" t="str" cm="1">
        <f t="array" ref="F2" xml:space="preserve"> INDEX('十五音-韻母'!$G$5:$G$104, G2)</f>
        <v>un</v>
      </c>
      <c r="G2" s="163">
        <f xml:space="preserve"> MATCH(E2, '十五音-韻母'!$F$5:$F$104, 0)</f>
        <v>1</v>
      </c>
      <c r="H2" s="164" t="s">
        <v>372</v>
      </c>
    </row>
    <row r="3" spans="1:8" ht="28.5">
      <c r="A3" s="161">
        <v>2</v>
      </c>
      <c r="B3" s="81" t="s">
        <v>2001</v>
      </c>
      <c r="C3" s="167" t="str" cm="1">
        <f t="array" ref="C3" xml:space="preserve"> INDEX('十五音-韻母'!$D$5:$D$104, G3)</f>
        <v>君</v>
      </c>
      <c r="D3" s="80" t="s">
        <v>680</v>
      </c>
      <c r="E3" s="162" t="s">
        <v>375</v>
      </c>
      <c r="F3" s="161" t="str" cm="1">
        <f t="array" ref="F3" xml:space="preserve"> INDEX('十五音-韻母'!$G$5:$G$104, G3)</f>
        <v>ut̚</v>
      </c>
      <c r="G3" s="163">
        <f xml:space="preserve"> MATCH(E3, '十五音-韻母'!$F$5:$F$104, 0)</f>
        <v>2</v>
      </c>
      <c r="H3" s="164" t="s">
        <v>375</v>
      </c>
    </row>
    <row r="4" spans="1:8" ht="28.5">
      <c r="A4" s="161">
        <v>3</v>
      </c>
      <c r="B4" s="81" t="s">
        <v>2002</v>
      </c>
      <c r="C4" s="167" t="str" cm="1">
        <f t="array" ref="C4" xml:space="preserve"> INDEX('十五音-韻母'!$D$5:$D$104, G4)</f>
        <v>君</v>
      </c>
      <c r="D4" s="80" t="s">
        <v>584</v>
      </c>
      <c r="E4" s="162" t="s">
        <v>372</v>
      </c>
      <c r="F4" s="161" t="str" cm="1">
        <f t="array" ref="F4" xml:space="preserve"> INDEX('十五音-韻母'!$G$5:$G$104, G4)</f>
        <v>un</v>
      </c>
      <c r="G4" s="163">
        <f xml:space="preserve"> MATCH(E4, '十五音-韻母'!$F$5:$F$104, 0)</f>
        <v>1</v>
      </c>
      <c r="H4" s="164" t="s">
        <v>372</v>
      </c>
    </row>
    <row r="5" spans="1:8" ht="28.5">
      <c r="A5" s="161">
        <v>4</v>
      </c>
      <c r="B5" s="81" t="s">
        <v>2003</v>
      </c>
      <c r="C5" s="167" t="str" cm="1">
        <f t="array" ref="C5" xml:space="preserve"> INDEX('十五音-韻母'!$D$5:$D$104, G5)</f>
        <v>君</v>
      </c>
      <c r="D5" s="80" t="s">
        <v>680</v>
      </c>
      <c r="E5" s="162" t="s">
        <v>375</v>
      </c>
      <c r="F5" s="161" t="str" cm="1">
        <f t="array" ref="F5" xml:space="preserve"> INDEX('十五音-韻母'!$G$5:$G$104, G5)</f>
        <v>ut̚</v>
      </c>
      <c r="G5" s="163">
        <f xml:space="preserve"> MATCH(E5, '十五音-韻母'!$F$5:$F$104, 0)</f>
        <v>2</v>
      </c>
      <c r="H5" s="164" t="s">
        <v>375</v>
      </c>
    </row>
    <row r="6" spans="1:8" ht="28.5">
      <c r="A6" s="161">
        <v>5</v>
      </c>
      <c r="B6" s="81" t="s">
        <v>2004</v>
      </c>
      <c r="C6" s="167" t="str" cm="1">
        <f t="array" ref="C6" xml:space="preserve"> INDEX('十五音-韻母'!$D$5:$D$104, G6)</f>
        <v>君</v>
      </c>
      <c r="D6" s="80" t="s">
        <v>584</v>
      </c>
      <c r="E6" s="162" t="s">
        <v>372</v>
      </c>
      <c r="F6" s="161" t="str" cm="1">
        <f t="array" ref="F6" xml:space="preserve"> INDEX('十五音-韻母'!$G$5:$G$104, G6)</f>
        <v>un</v>
      </c>
      <c r="G6" s="163">
        <f xml:space="preserve"> MATCH(E6, '十五音-韻母'!$F$5:$F$104, 0)</f>
        <v>1</v>
      </c>
      <c r="H6" s="164" t="s">
        <v>372</v>
      </c>
    </row>
    <row r="7" spans="1:8" ht="28.5">
      <c r="A7" s="161">
        <v>6</v>
      </c>
      <c r="B7" s="81" t="s">
        <v>2005</v>
      </c>
      <c r="C7" s="167" t="str" cm="1">
        <f t="array" ref="C7" xml:space="preserve"> INDEX('十五音-韻母'!$D$5:$D$104, G7)</f>
        <v>君</v>
      </c>
      <c r="D7" s="80" t="s">
        <v>680</v>
      </c>
      <c r="E7" s="162" t="s">
        <v>375</v>
      </c>
      <c r="F7" s="161" t="str" cm="1">
        <f t="array" ref="F7" xml:space="preserve"> INDEX('十五音-韻母'!$G$5:$G$104, G7)</f>
        <v>ut̚</v>
      </c>
      <c r="G7" s="163">
        <f xml:space="preserve"> MATCH(E7, '十五音-韻母'!$F$5:$F$104, 0)</f>
        <v>2</v>
      </c>
      <c r="H7" s="164" t="s">
        <v>375</v>
      </c>
    </row>
    <row r="8" spans="1:8" ht="28.5">
      <c r="A8" s="161">
        <v>7</v>
      </c>
      <c r="B8" s="81" t="s">
        <v>2006</v>
      </c>
      <c r="C8" s="167" t="str" cm="1">
        <f t="array" ref="C8" xml:space="preserve"> INDEX('十五音-韻母'!$D$5:$D$104, G8)</f>
        <v>君</v>
      </c>
      <c r="D8" s="80" t="s">
        <v>584</v>
      </c>
      <c r="E8" s="165" t="s">
        <v>1982</v>
      </c>
      <c r="F8" s="161" t="str" cm="1">
        <f t="array" ref="F8" xml:space="preserve"> INDEX('十五音-韻母'!$G$5:$G$104, G8)</f>
        <v>un</v>
      </c>
      <c r="G8" s="163">
        <f xml:space="preserve"> MATCH(E8, '十五音-韻母'!$F$5:$F$104, 0)</f>
        <v>1</v>
      </c>
      <c r="H8" s="164" t="s">
        <v>905</v>
      </c>
    </row>
    <row r="9" spans="1:8" ht="28.5">
      <c r="A9" s="161">
        <v>8</v>
      </c>
      <c r="B9" s="81" t="s">
        <v>2007</v>
      </c>
      <c r="C9" s="167" t="str" cm="1">
        <f t="array" ref="C9" xml:space="preserve"> INDEX('十五音-韻母'!$D$5:$D$104, G9)</f>
        <v>君</v>
      </c>
      <c r="D9" s="80" t="s">
        <v>680</v>
      </c>
      <c r="E9" s="165" t="s">
        <v>1983</v>
      </c>
      <c r="F9" s="161" t="str" cm="1">
        <f t="array" ref="F9" xml:space="preserve"> INDEX('十五音-韻母'!$G$5:$G$104, G9)</f>
        <v>ut̚</v>
      </c>
      <c r="G9" s="163">
        <f xml:space="preserve"> MATCH(E9, '十五音-韻母'!$F$5:$F$104, 0)</f>
        <v>2</v>
      </c>
      <c r="H9" s="164" t="s">
        <v>910</v>
      </c>
    </row>
    <row r="10" spans="1:8" ht="28.5">
      <c r="A10" s="161">
        <v>9</v>
      </c>
      <c r="B10" s="81" t="s">
        <v>2008</v>
      </c>
      <c r="C10" s="167" t="str" cm="1">
        <f t="array" ref="C10" xml:space="preserve"> INDEX('十五音-韻母'!$D$5:$D$104, G10)</f>
        <v>堅</v>
      </c>
      <c r="D10" s="80" t="s">
        <v>584</v>
      </c>
      <c r="E10" s="162" t="s">
        <v>206</v>
      </c>
      <c r="F10" s="161" t="str" cm="1">
        <f t="array" ref="F10" xml:space="preserve"> INDEX('十五音-韻母'!$G$5:$G$104, G10)</f>
        <v>ian</v>
      </c>
      <c r="G10" s="163">
        <f xml:space="preserve"> MATCH(E10, '十五音-韻母'!$F$5:$F$104, 0)</f>
        <v>3</v>
      </c>
      <c r="H10" s="164" t="s">
        <v>206</v>
      </c>
    </row>
    <row r="11" spans="1:8" ht="28.5">
      <c r="A11" s="161">
        <v>10</v>
      </c>
      <c r="B11" s="81" t="s">
        <v>2009</v>
      </c>
      <c r="C11" s="167" t="str" cm="1">
        <f t="array" ref="C11" xml:space="preserve"> INDEX('十五音-韻母'!$D$5:$D$104, G11)</f>
        <v>堅</v>
      </c>
      <c r="D11" s="80" t="s">
        <v>680</v>
      </c>
      <c r="E11" s="162" t="s">
        <v>215</v>
      </c>
      <c r="F11" s="161" t="str" cm="1">
        <f t="array" ref="F11" xml:space="preserve"> INDEX('十五音-韻母'!$G$5:$G$104, G11)</f>
        <v>iat̚</v>
      </c>
      <c r="G11" s="163">
        <f xml:space="preserve"> MATCH(E11, '十五音-韻母'!$F$5:$F$104, 0)</f>
        <v>4</v>
      </c>
      <c r="H11" s="164" t="s">
        <v>215</v>
      </c>
    </row>
    <row r="12" spans="1:8" ht="28.5">
      <c r="A12" s="161">
        <v>11</v>
      </c>
      <c r="B12" s="81" t="s">
        <v>2010</v>
      </c>
      <c r="C12" s="167" t="str" cm="1">
        <f t="array" ref="C12" xml:space="preserve"> INDEX('十五音-韻母'!$D$5:$D$104, G12)</f>
        <v>堅</v>
      </c>
      <c r="D12" s="80" t="s">
        <v>584</v>
      </c>
      <c r="E12" s="162" t="s">
        <v>206</v>
      </c>
      <c r="F12" s="161" t="str" cm="1">
        <f t="array" ref="F12" xml:space="preserve"> INDEX('十五音-韻母'!$G$5:$G$104, G12)</f>
        <v>ian</v>
      </c>
      <c r="G12" s="163">
        <f xml:space="preserve"> MATCH(E12, '十五音-韻母'!$F$5:$F$104, 0)</f>
        <v>3</v>
      </c>
      <c r="H12" s="164" t="s">
        <v>206</v>
      </c>
    </row>
    <row r="13" spans="1:8" ht="28.5">
      <c r="A13" s="161">
        <v>12</v>
      </c>
      <c r="B13" s="81" t="s">
        <v>2011</v>
      </c>
      <c r="C13" s="167" t="str" cm="1">
        <f t="array" ref="C13" xml:space="preserve"> INDEX('十五音-韻母'!$D$5:$D$104, G13)</f>
        <v>堅</v>
      </c>
      <c r="D13" s="80" t="s">
        <v>680</v>
      </c>
      <c r="E13" s="162" t="s">
        <v>215</v>
      </c>
      <c r="F13" s="161" t="str" cm="1">
        <f t="array" ref="F13" xml:space="preserve"> INDEX('十五音-韻母'!$G$5:$G$104, G13)</f>
        <v>iat̚</v>
      </c>
      <c r="G13" s="163">
        <f xml:space="preserve"> MATCH(E13, '十五音-韻母'!$F$5:$F$104, 0)</f>
        <v>4</v>
      </c>
      <c r="H13" s="164" t="s">
        <v>215</v>
      </c>
    </row>
    <row r="14" spans="1:8" ht="28.5">
      <c r="A14" s="161">
        <v>13</v>
      </c>
      <c r="B14" s="81" t="s">
        <v>2012</v>
      </c>
      <c r="C14" s="167" t="str" cm="1">
        <f t="array" ref="C14" xml:space="preserve"> INDEX('十五音-韻母'!$D$5:$D$104, G14)</f>
        <v>堅</v>
      </c>
      <c r="D14" s="80" t="s">
        <v>584</v>
      </c>
      <c r="E14" s="162" t="s">
        <v>206</v>
      </c>
      <c r="F14" s="161" t="str" cm="1">
        <f t="array" ref="F14" xml:space="preserve"> INDEX('十五音-韻母'!$G$5:$G$104, G14)</f>
        <v>ian</v>
      </c>
      <c r="G14" s="163">
        <f xml:space="preserve"> MATCH(E14, '十五音-韻母'!$F$5:$F$104, 0)</f>
        <v>3</v>
      </c>
      <c r="H14" s="164" t="s">
        <v>206</v>
      </c>
    </row>
    <row r="15" spans="1:8" ht="28.5">
      <c r="A15" s="161">
        <v>14</v>
      </c>
      <c r="B15" s="81" t="s">
        <v>2013</v>
      </c>
      <c r="C15" s="167" t="str" cm="1">
        <f t="array" ref="C15" xml:space="preserve"> INDEX('十五音-韻母'!$D$5:$D$104, G15)</f>
        <v>堅</v>
      </c>
      <c r="D15" s="80" t="s">
        <v>680</v>
      </c>
      <c r="E15" s="162" t="s">
        <v>215</v>
      </c>
      <c r="F15" s="161" t="str" cm="1">
        <f t="array" ref="F15" xml:space="preserve"> INDEX('十五音-韻母'!$G$5:$G$104, G15)</f>
        <v>iat̚</v>
      </c>
      <c r="G15" s="163">
        <f xml:space="preserve"> MATCH(E15, '十五音-韻母'!$F$5:$F$104, 0)</f>
        <v>4</v>
      </c>
      <c r="H15" s="164" t="s">
        <v>215</v>
      </c>
    </row>
    <row r="16" spans="1:8" ht="28.5">
      <c r="A16" s="161">
        <v>15</v>
      </c>
      <c r="B16" s="81" t="s">
        <v>2014</v>
      </c>
      <c r="C16" s="167" t="str" cm="1">
        <f t="array" ref="C16" xml:space="preserve"> INDEX('十五音-韻母'!$D$5:$D$104, G16)</f>
        <v>堅</v>
      </c>
      <c r="D16" s="80" t="s">
        <v>584</v>
      </c>
      <c r="E16" s="162" t="s">
        <v>206</v>
      </c>
      <c r="F16" s="161" t="str" cm="1">
        <f t="array" ref="F16" xml:space="preserve"> INDEX('十五音-韻母'!$G$5:$G$104, G16)</f>
        <v>ian</v>
      </c>
      <c r="G16" s="163">
        <f xml:space="preserve"> MATCH(E16, '十五音-韻母'!$F$5:$F$104, 0)</f>
        <v>3</v>
      </c>
      <c r="H16" s="164" t="s">
        <v>206</v>
      </c>
    </row>
    <row r="17" spans="1:8" ht="28.5">
      <c r="A17" s="161">
        <v>16</v>
      </c>
      <c r="B17" s="81" t="s">
        <v>2015</v>
      </c>
      <c r="C17" s="167" t="str" cm="1">
        <f t="array" ref="C17" xml:space="preserve"> INDEX('十五音-韻母'!$D$5:$D$104, G17)</f>
        <v>堅</v>
      </c>
      <c r="D17" s="80" t="s">
        <v>680</v>
      </c>
      <c r="E17" s="162" t="s">
        <v>215</v>
      </c>
      <c r="F17" s="161" t="str" cm="1">
        <f t="array" ref="F17" xml:space="preserve"> INDEX('十五音-韻母'!$G$5:$G$104, G17)</f>
        <v>iat̚</v>
      </c>
      <c r="G17" s="163">
        <f xml:space="preserve"> MATCH(E17, '十五音-韻母'!$F$5:$F$104, 0)</f>
        <v>4</v>
      </c>
      <c r="H17" s="164" t="s">
        <v>215</v>
      </c>
    </row>
    <row r="18" spans="1:8" ht="28.5">
      <c r="A18" s="161">
        <v>17</v>
      </c>
      <c r="B18" s="81" t="s">
        <v>2016</v>
      </c>
      <c r="C18" s="167" t="str" cm="1">
        <f t="array" ref="C18" xml:space="preserve"> INDEX('十五音-韻母'!$D$5:$D$104, G18)</f>
        <v>金</v>
      </c>
      <c r="D18" s="80" t="s">
        <v>584</v>
      </c>
      <c r="E18" s="162" t="s">
        <v>235</v>
      </c>
      <c r="F18" s="161" t="str" cm="1">
        <f t="array" ref="F18" xml:space="preserve"> INDEX('十五音-韻母'!$G$5:$G$104, G18)</f>
        <v>im</v>
      </c>
      <c r="G18" s="163">
        <f xml:space="preserve"> MATCH(E18, '十五音-韻母'!$F$5:$F$104, 0)</f>
        <v>5</v>
      </c>
      <c r="H18" s="164" t="s">
        <v>235</v>
      </c>
    </row>
    <row r="19" spans="1:8" ht="28.5">
      <c r="A19" s="161">
        <v>18</v>
      </c>
      <c r="B19" s="81" t="s">
        <v>2017</v>
      </c>
      <c r="C19" s="167" t="str" cm="1">
        <f t="array" ref="C19" xml:space="preserve"> INDEX('十五音-韻母'!$D$5:$D$104, G19)</f>
        <v>金</v>
      </c>
      <c r="D19" s="80" t="s">
        <v>680</v>
      </c>
      <c r="E19" s="162" t="s">
        <v>254</v>
      </c>
      <c r="F19" s="161" t="str" cm="1">
        <f t="array" ref="F19" xml:space="preserve"> INDEX('十五音-韻母'!$G$5:$G$104, G19)</f>
        <v>ip̚</v>
      </c>
      <c r="G19" s="163">
        <f xml:space="preserve"> MATCH(E19, '十五音-韻母'!$F$5:$F$104, 0)</f>
        <v>6</v>
      </c>
      <c r="H19" s="164" t="s">
        <v>254</v>
      </c>
    </row>
    <row r="20" spans="1:8" ht="28.5">
      <c r="A20" s="161">
        <v>19</v>
      </c>
      <c r="B20" s="81" t="s">
        <v>2018</v>
      </c>
      <c r="C20" s="167" t="str" cm="1">
        <f t="array" ref="C20" xml:space="preserve"> INDEX('十五音-韻母'!$D$5:$D$104, G20)</f>
        <v>規</v>
      </c>
      <c r="D20" s="80" t="s">
        <v>584</v>
      </c>
      <c r="E20" s="162" t="s">
        <v>369</v>
      </c>
      <c r="F20" s="161" t="str" cm="1">
        <f t="array" ref="F20" xml:space="preserve"> INDEX('十五音-韻母'!$G$5:$G$104, G20)</f>
        <v>ui</v>
      </c>
      <c r="G20" s="163">
        <f xml:space="preserve"> MATCH(E20, '十五音-韻母'!$F$5:$F$104, 0)</f>
        <v>7</v>
      </c>
      <c r="H20" s="164" t="s">
        <v>369</v>
      </c>
    </row>
    <row r="21" spans="1:8" ht="28.5">
      <c r="A21" s="161">
        <v>20</v>
      </c>
      <c r="B21" s="81" t="s">
        <v>2019</v>
      </c>
      <c r="C21" s="167" t="str" cm="1">
        <f t="array" ref="C21" xml:space="preserve"> INDEX('十五音-韻母'!$D$5:$D$104, G21)</f>
        <v>規</v>
      </c>
      <c r="D21" s="80" t="s">
        <v>584</v>
      </c>
      <c r="E21" s="162" t="s">
        <v>369</v>
      </c>
      <c r="F21" s="161" t="str" cm="1">
        <f t="array" ref="F21" xml:space="preserve"> INDEX('十五音-韻母'!$G$5:$G$104, G21)</f>
        <v>ui</v>
      </c>
      <c r="G21" s="163">
        <f xml:space="preserve"> MATCH(E21, '十五音-韻母'!$F$5:$F$104, 0)</f>
        <v>7</v>
      </c>
      <c r="H21" s="164" t="s">
        <v>369</v>
      </c>
    </row>
    <row r="22" spans="1:8" ht="28.5">
      <c r="A22" s="161">
        <v>21</v>
      </c>
      <c r="B22" s="81" t="s">
        <v>2020</v>
      </c>
      <c r="C22" s="167" t="str" cm="1">
        <f t="array" ref="C22" xml:space="preserve"> INDEX('十五音-韻母'!$D$5:$D$104, G22)</f>
        <v>規</v>
      </c>
      <c r="D22" s="80" t="s">
        <v>584</v>
      </c>
      <c r="E22" s="162" t="s">
        <v>369</v>
      </c>
      <c r="F22" s="161" t="str" cm="1">
        <f t="array" ref="F22" xml:space="preserve"> INDEX('十五音-韻母'!$G$5:$G$104, G22)</f>
        <v>ui</v>
      </c>
      <c r="G22" s="163">
        <f xml:space="preserve"> MATCH(E22, '十五音-韻母'!$F$5:$F$104, 0)</f>
        <v>7</v>
      </c>
      <c r="H22" s="164" t="s">
        <v>369</v>
      </c>
    </row>
    <row r="23" spans="1:8" ht="28.5">
      <c r="A23" s="161">
        <v>22</v>
      </c>
      <c r="B23" s="81" t="s">
        <v>2021</v>
      </c>
      <c r="C23" s="167" t="str" cm="1">
        <f t="array" ref="C23" xml:space="preserve"> INDEX('十五音-韻母'!$D$5:$D$104, G23)</f>
        <v>干</v>
      </c>
      <c r="D23" s="80" t="s">
        <v>584</v>
      </c>
      <c r="E23" s="162" t="s">
        <v>127</v>
      </c>
      <c r="F23" s="161" t="str" cm="1">
        <f t="array" ref="F23" xml:space="preserve"> INDEX('十五音-韻母'!$G$5:$G$104, G23)</f>
        <v>an</v>
      </c>
      <c r="G23" s="163">
        <f xml:space="preserve"> MATCH(E23, '十五音-韻母'!$F$5:$F$104, 0)</f>
        <v>11</v>
      </c>
      <c r="H23" s="164" t="s">
        <v>127</v>
      </c>
    </row>
    <row r="24" spans="1:8" ht="28.5">
      <c r="A24" s="161">
        <v>23</v>
      </c>
      <c r="B24" s="81" t="s">
        <v>2022</v>
      </c>
      <c r="C24" s="167" t="str" cm="1">
        <f t="array" ref="C24" xml:space="preserve"> INDEX('十五音-韻母'!$D$5:$D$104, G24)</f>
        <v>干</v>
      </c>
      <c r="D24" s="80" t="s">
        <v>680</v>
      </c>
      <c r="E24" s="162" t="s">
        <v>136</v>
      </c>
      <c r="F24" s="161" t="str" cm="1">
        <f t="array" ref="F24" xml:space="preserve"> INDEX('十五音-韻母'!$G$5:$G$104, G24)</f>
        <v>at̚</v>
      </c>
      <c r="G24" s="163">
        <f xml:space="preserve"> MATCH(E24, '十五音-韻母'!$F$5:$F$104, 0)</f>
        <v>12</v>
      </c>
      <c r="H24" s="164" t="s">
        <v>136</v>
      </c>
    </row>
    <row r="25" spans="1:8" ht="28.5">
      <c r="A25" s="161">
        <v>24</v>
      </c>
      <c r="B25" s="81" t="s">
        <v>2023</v>
      </c>
      <c r="C25" s="167" t="str" cm="1">
        <f t="array" ref="C25" xml:space="preserve"> INDEX('十五音-韻母'!$D$5:$D$104, G25)</f>
        <v>干</v>
      </c>
      <c r="D25" s="80" t="s">
        <v>584</v>
      </c>
      <c r="E25" s="162" t="s">
        <v>127</v>
      </c>
      <c r="F25" s="161" t="str" cm="1">
        <f t="array" ref="F25" xml:space="preserve"> INDEX('十五音-韻母'!$G$5:$G$104, G25)</f>
        <v>an</v>
      </c>
      <c r="G25" s="163">
        <f xml:space="preserve"> MATCH(E25, '十五音-韻母'!$F$5:$F$104, 0)</f>
        <v>11</v>
      </c>
      <c r="H25" s="164" t="s">
        <v>127</v>
      </c>
    </row>
    <row r="26" spans="1:8" ht="28.5">
      <c r="A26" s="161">
        <v>25</v>
      </c>
      <c r="B26" s="81" t="s">
        <v>2024</v>
      </c>
      <c r="C26" s="167" t="str" cm="1">
        <f t="array" ref="C26" xml:space="preserve"> INDEX('十五音-韻母'!$D$5:$D$104, G26)</f>
        <v>干</v>
      </c>
      <c r="D26" s="80" t="s">
        <v>680</v>
      </c>
      <c r="E26" s="162" t="s">
        <v>136</v>
      </c>
      <c r="F26" s="161" t="str" cm="1">
        <f t="array" ref="F26" xml:space="preserve"> INDEX('十五音-韻母'!$G$5:$G$104, G26)</f>
        <v>at̚</v>
      </c>
      <c r="G26" s="163">
        <f xml:space="preserve"> MATCH(E26, '十五音-韻母'!$F$5:$F$104, 0)</f>
        <v>12</v>
      </c>
      <c r="H26" s="164" t="s">
        <v>136</v>
      </c>
    </row>
    <row r="27" spans="1:8" ht="28.5">
      <c r="A27" s="161">
        <v>26</v>
      </c>
      <c r="B27" s="81" t="s">
        <v>2025</v>
      </c>
      <c r="C27" s="167" t="str" cm="1">
        <f t="array" ref="C27" xml:space="preserve"> INDEX('十五音-韻母'!$D$5:$D$104, G27)</f>
        <v>干</v>
      </c>
      <c r="D27" s="80" t="s">
        <v>584</v>
      </c>
      <c r="E27" s="162" t="s">
        <v>127</v>
      </c>
      <c r="F27" s="161" t="str" cm="1">
        <f t="array" ref="F27" xml:space="preserve"> INDEX('十五音-韻母'!$G$5:$G$104, G27)</f>
        <v>an</v>
      </c>
      <c r="G27" s="163">
        <f xml:space="preserve"> MATCH(E27, '十五音-韻母'!$F$5:$F$104, 0)</f>
        <v>11</v>
      </c>
      <c r="H27" s="164" t="s">
        <v>127</v>
      </c>
    </row>
    <row r="28" spans="1:8" ht="28.5">
      <c r="A28" s="161">
        <v>27</v>
      </c>
      <c r="B28" s="81" t="s">
        <v>2026</v>
      </c>
      <c r="C28" s="167" t="str" cm="1">
        <f t="array" ref="C28" xml:space="preserve"> INDEX('十五音-韻母'!$D$5:$D$104, G28)</f>
        <v>干</v>
      </c>
      <c r="D28" s="80" t="s">
        <v>680</v>
      </c>
      <c r="E28" s="162" t="s">
        <v>136</v>
      </c>
      <c r="F28" s="161" t="str" cm="1">
        <f t="array" ref="F28" xml:space="preserve"> INDEX('十五音-韻母'!$G$5:$G$104, G28)</f>
        <v>at̚</v>
      </c>
      <c r="G28" s="163">
        <f xml:space="preserve"> MATCH(E28, '十五音-韻母'!$F$5:$F$104, 0)</f>
        <v>12</v>
      </c>
      <c r="H28" s="164" t="s">
        <v>136</v>
      </c>
    </row>
    <row r="29" spans="1:8" ht="28.5">
      <c r="A29" s="161">
        <v>28</v>
      </c>
      <c r="B29" s="81" t="s">
        <v>2027</v>
      </c>
      <c r="C29" s="167" t="str" cm="1">
        <f t="array" ref="C29" xml:space="preserve"> INDEX('十五音-韻母'!$D$5:$D$104, G29)</f>
        <v>公</v>
      </c>
      <c r="D29" s="80" t="s">
        <v>584</v>
      </c>
      <c r="E29" s="162" t="s">
        <v>360</v>
      </c>
      <c r="F29" s="161" t="str" cm="1">
        <f t="array" ref="F29" xml:space="preserve"> INDEX('十五音-韻母'!$G$5:$G$104, G29)</f>
        <v>ɔŋ</v>
      </c>
      <c r="G29" s="163">
        <f xml:space="preserve"> MATCH(E29, '十五音-韻母'!$F$5:$F$104, 0)</f>
        <v>13</v>
      </c>
      <c r="H29" s="164" t="s">
        <v>360</v>
      </c>
    </row>
    <row r="30" spans="1:8" ht="28.5">
      <c r="A30" s="161">
        <v>29</v>
      </c>
      <c r="B30" s="81" t="s">
        <v>2028</v>
      </c>
      <c r="C30" s="167" t="str" cm="1">
        <f t="array" ref="C30" xml:space="preserve"> INDEX('十五音-韻母'!$D$5:$D$104, G30)</f>
        <v>公</v>
      </c>
      <c r="D30" s="80" t="s">
        <v>680</v>
      </c>
      <c r="E30" s="162" t="s">
        <v>352</v>
      </c>
      <c r="F30" s="161" t="str" cm="1">
        <f t="array" ref="F30" xml:space="preserve"> INDEX('十五音-韻母'!$G$5:$G$104, G30)</f>
        <v>ɔk̚</v>
      </c>
      <c r="G30" s="163">
        <f xml:space="preserve"> MATCH(E30, '十五音-韻母'!$F$5:$F$104, 0)</f>
        <v>14</v>
      </c>
      <c r="H30" s="164" t="s">
        <v>352</v>
      </c>
    </row>
    <row r="31" spans="1:8" ht="28.5">
      <c r="A31" s="161">
        <v>30</v>
      </c>
      <c r="B31" s="81" t="s">
        <v>2029</v>
      </c>
      <c r="C31" s="167" t="str" cm="1">
        <f t="array" ref="C31" xml:space="preserve"> INDEX('十五音-韻母'!$D$5:$D$104, G31)</f>
        <v>公</v>
      </c>
      <c r="D31" s="80" t="s">
        <v>584</v>
      </c>
      <c r="E31" s="162" t="s">
        <v>360</v>
      </c>
      <c r="F31" s="161" t="str" cm="1">
        <f t="array" ref="F31" xml:space="preserve"> INDEX('十五音-韻母'!$G$5:$G$104, G31)</f>
        <v>ɔŋ</v>
      </c>
      <c r="G31" s="163">
        <f xml:space="preserve"> MATCH(E31, '十五音-韻母'!$F$5:$F$104, 0)</f>
        <v>13</v>
      </c>
      <c r="H31" s="164" t="s">
        <v>360</v>
      </c>
    </row>
    <row r="32" spans="1:8" ht="28.5">
      <c r="A32" s="161">
        <v>31</v>
      </c>
      <c r="B32" s="81" t="s">
        <v>2030</v>
      </c>
      <c r="C32" s="167" t="str" cm="1">
        <f t="array" ref="C32" xml:space="preserve"> INDEX('十五音-韻母'!$D$5:$D$104, G32)</f>
        <v>公</v>
      </c>
      <c r="D32" s="80" t="s">
        <v>680</v>
      </c>
      <c r="E32" s="162" t="s">
        <v>352</v>
      </c>
      <c r="F32" s="161" t="str" cm="1">
        <f t="array" ref="F32" xml:space="preserve"> INDEX('十五音-韻母'!$G$5:$G$104, G32)</f>
        <v>ɔk̚</v>
      </c>
      <c r="G32" s="163">
        <f xml:space="preserve"> MATCH(E32, '十五音-韻母'!$F$5:$F$104, 0)</f>
        <v>14</v>
      </c>
      <c r="H32" s="164" t="s">
        <v>352</v>
      </c>
    </row>
    <row r="33" spans="1:8" ht="28.5">
      <c r="A33" s="161">
        <v>32</v>
      </c>
      <c r="B33" s="81" t="s">
        <v>2031</v>
      </c>
      <c r="C33" s="167" t="str" cm="1">
        <f t="array" ref="C33" xml:space="preserve"> INDEX('十五音-韻母'!$D$5:$D$104, G33)</f>
        <v>公</v>
      </c>
      <c r="D33" s="80" t="s">
        <v>584</v>
      </c>
      <c r="E33" s="162" t="s">
        <v>360</v>
      </c>
      <c r="F33" s="161" t="str" cm="1">
        <f t="array" ref="F33" xml:space="preserve"> INDEX('十五音-韻母'!$G$5:$G$104, G33)</f>
        <v>ɔŋ</v>
      </c>
      <c r="G33" s="163">
        <f xml:space="preserve"> MATCH(E33, '十五音-韻母'!$F$5:$F$104, 0)</f>
        <v>13</v>
      </c>
      <c r="H33" s="164" t="s">
        <v>360</v>
      </c>
    </row>
    <row r="34" spans="1:8" ht="28.5">
      <c r="A34" s="161">
        <v>33</v>
      </c>
      <c r="B34" s="81" t="s">
        <v>2032</v>
      </c>
      <c r="C34" s="167" t="str" cm="1">
        <f t="array" ref="C34" xml:space="preserve"> INDEX('十五音-韻母'!$D$5:$D$104, G34)</f>
        <v>公</v>
      </c>
      <c r="D34" s="80" t="s">
        <v>680</v>
      </c>
      <c r="E34" s="162" t="s">
        <v>352</v>
      </c>
      <c r="F34" s="161" t="str" cm="1">
        <f t="array" ref="F34" xml:space="preserve"> INDEX('十五音-韻母'!$G$5:$G$104, G34)</f>
        <v>ɔk̚</v>
      </c>
      <c r="G34" s="163">
        <f xml:space="preserve"> MATCH(E34, '十五音-韻母'!$F$5:$F$104, 0)</f>
        <v>14</v>
      </c>
      <c r="H34" s="164" t="s">
        <v>352</v>
      </c>
    </row>
    <row r="35" spans="1:8" ht="28.5">
      <c r="A35" s="161">
        <v>34</v>
      </c>
      <c r="B35" s="81" t="s">
        <v>2033</v>
      </c>
      <c r="C35" s="167" t="str" cm="1">
        <f t="array" ref="C35" xml:space="preserve"> INDEX('十五音-韻母'!$D$5:$D$104, G35)</f>
        <v>公</v>
      </c>
      <c r="D35" s="80" t="s">
        <v>584</v>
      </c>
      <c r="E35" s="162" t="s">
        <v>360</v>
      </c>
      <c r="F35" s="161" t="str" cm="1">
        <f t="array" ref="F35" xml:space="preserve"> INDEX('十五音-韻母'!$G$5:$G$104, G35)</f>
        <v>ɔŋ</v>
      </c>
      <c r="G35" s="163">
        <f xml:space="preserve"> MATCH(E35, '十五音-韻母'!$F$5:$F$104, 0)</f>
        <v>13</v>
      </c>
      <c r="H35" s="164" t="s">
        <v>360</v>
      </c>
    </row>
    <row r="36" spans="1:8" ht="28.5">
      <c r="A36" s="161">
        <v>35</v>
      </c>
      <c r="B36" s="81" t="s">
        <v>2034</v>
      </c>
      <c r="C36" s="167" t="str" cm="1">
        <f t="array" ref="C36" xml:space="preserve"> INDEX('十五音-韻母'!$D$5:$D$104, G36)</f>
        <v>公</v>
      </c>
      <c r="D36" s="80" t="s">
        <v>680</v>
      </c>
      <c r="E36" s="162" t="s">
        <v>352</v>
      </c>
      <c r="F36" s="161" t="str" cm="1">
        <f t="array" ref="F36" xml:space="preserve"> INDEX('十五音-韻母'!$G$5:$G$104, G36)</f>
        <v>ɔk̚</v>
      </c>
      <c r="G36" s="163">
        <f xml:space="preserve"> MATCH(E36, '十五音-韻母'!$F$5:$F$104, 0)</f>
        <v>14</v>
      </c>
      <c r="H36" s="164" t="s">
        <v>352</v>
      </c>
    </row>
    <row r="37" spans="1:8" ht="28.5">
      <c r="A37" s="161">
        <v>36</v>
      </c>
      <c r="B37" s="81" t="s">
        <v>2035</v>
      </c>
      <c r="C37" s="167" t="str" cm="1">
        <f t="array" ref="C37" xml:space="preserve"> INDEX('十五音-韻母'!$D$5:$D$104, G37)</f>
        <v>公</v>
      </c>
      <c r="D37" s="80" t="s">
        <v>584</v>
      </c>
      <c r="E37" s="162" t="s">
        <v>360</v>
      </c>
      <c r="F37" s="161" t="str" cm="1">
        <f t="array" ref="F37" xml:space="preserve"> INDEX('十五音-韻母'!$G$5:$G$104, G37)</f>
        <v>ɔŋ</v>
      </c>
      <c r="G37" s="163">
        <f xml:space="preserve"> MATCH(E37, '十五音-韻母'!$F$5:$F$104, 0)</f>
        <v>13</v>
      </c>
      <c r="H37" s="164" t="s">
        <v>360</v>
      </c>
    </row>
    <row r="38" spans="1:8" ht="28.5">
      <c r="A38" s="161">
        <v>37</v>
      </c>
      <c r="B38" s="81" t="s">
        <v>2036</v>
      </c>
      <c r="C38" s="167" t="str" cm="1">
        <f t="array" ref="C38" xml:space="preserve"> INDEX('十五音-韻母'!$D$5:$D$104, G38)</f>
        <v>公</v>
      </c>
      <c r="D38" s="80" t="s">
        <v>680</v>
      </c>
      <c r="E38" s="162" t="s">
        <v>352</v>
      </c>
      <c r="F38" s="161" t="str" cm="1">
        <f t="array" ref="F38" xml:space="preserve"> INDEX('十五音-韻母'!$G$5:$G$104, G38)</f>
        <v>ɔk̚</v>
      </c>
      <c r="G38" s="163">
        <f xml:space="preserve"> MATCH(E38, '十五音-韻母'!$F$5:$F$104, 0)</f>
        <v>14</v>
      </c>
      <c r="H38" s="164" t="s">
        <v>352</v>
      </c>
    </row>
    <row r="39" spans="1:8" ht="28.5">
      <c r="A39" s="161">
        <v>38</v>
      </c>
      <c r="B39" s="81" t="s">
        <v>2037</v>
      </c>
      <c r="C39" s="167" t="str" cm="1">
        <f t="array" ref="C39" xml:space="preserve"> INDEX('十五音-韻母'!$D$5:$D$104, G39)</f>
        <v>公</v>
      </c>
      <c r="D39" s="80" t="s">
        <v>584</v>
      </c>
      <c r="E39" s="162" t="s">
        <v>360</v>
      </c>
      <c r="F39" s="161" t="str" cm="1">
        <f t="array" ref="F39" xml:space="preserve"> INDEX('十五音-韻母'!$G$5:$G$104, G39)</f>
        <v>ɔŋ</v>
      </c>
      <c r="G39" s="163">
        <f xml:space="preserve"> MATCH(E39, '十五音-韻母'!$F$5:$F$104, 0)</f>
        <v>13</v>
      </c>
      <c r="H39" s="164" t="s">
        <v>360</v>
      </c>
    </row>
    <row r="40" spans="1:8" ht="28.5">
      <c r="A40" s="161">
        <v>39</v>
      </c>
      <c r="B40" s="81" t="s">
        <v>2038</v>
      </c>
      <c r="C40" s="167" t="str" cm="1">
        <f t="array" ref="C40" xml:space="preserve"> INDEX('十五音-韻母'!$D$5:$D$104, G40)</f>
        <v>公</v>
      </c>
      <c r="D40" s="80" t="s">
        <v>680</v>
      </c>
      <c r="E40" s="162" t="s">
        <v>352</v>
      </c>
      <c r="F40" s="161" t="str" cm="1">
        <f t="array" ref="F40" xml:space="preserve"> INDEX('十五音-韻母'!$G$5:$G$104, G40)</f>
        <v>ɔk̚</v>
      </c>
      <c r="G40" s="163">
        <f xml:space="preserve"> MATCH(E40, '十五音-韻母'!$F$5:$F$104, 0)</f>
        <v>14</v>
      </c>
      <c r="H40" s="164" t="s">
        <v>352</v>
      </c>
    </row>
    <row r="41" spans="1:8" ht="28.5">
      <c r="A41" s="161">
        <v>40</v>
      </c>
      <c r="B41" s="81" t="s">
        <v>2039</v>
      </c>
      <c r="C41" s="167" t="str" cm="1">
        <f t="array" ref="C41" xml:space="preserve"> INDEX('十五音-韻母'!$D$5:$D$104, G41)</f>
        <v>公</v>
      </c>
      <c r="D41" s="80" t="s">
        <v>584</v>
      </c>
      <c r="E41" s="162" t="s">
        <v>360</v>
      </c>
      <c r="F41" s="161" t="str" cm="1">
        <f t="array" ref="F41" xml:space="preserve"> INDEX('十五音-韻母'!$G$5:$G$104, G41)</f>
        <v>ɔŋ</v>
      </c>
      <c r="G41" s="163">
        <f xml:space="preserve"> MATCH(E41, '十五音-韻母'!$F$5:$F$104, 0)</f>
        <v>13</v>
      </c>
      <c r="H41" s="164" t="s">
        <v>360</v>
      </c>
    </row>
    <row r="42" spans="1:8" ht="28.5">
      <c r="A42" s="161">
        <v>41</v>
      </c>
      <c r="B42" s="81" t="s">
        <v>2040</v>
      </c>
      <c r="C42" s="167" t="str" cm="1">
        <f t="array" ref="C42" xml:space="preserve"> INDEX('十五音-韻母'!$D$5:$D$104, G42)</f>
        <v>公</v>
      </c>
      <c r="D42" s="80" t="s">
        <v>680</v>
      </c>
      <c r="E42" s="162" t="s">
        <v>352</v>
      </c>
      <c r="F42" s="161" t="str" cm="1">
        <f t="array" ref="F42" xml:space="preserve"> INDEX('十五音-韻母'!$G$5:$G$104, G42)</f>
        <v>ɔk̚</v>
      </c>
      <c r="G42" s="163">
        <f xml:space="preserve"> MATCH(E42, '十五音-韻母'!$F$5:$F$104, 0)</f>
        <v>14</v>
      </c>
      <c r="H42" s="164" t="s">
        <v>352</v>
      </c>
    </row>
    <row r="43" spans="1:8" ht="28.5">
      <c r="A43" s="161">
        <v>42</v>
      </c>
      <c r="B43" s="81" t="s">
        <v>2041</v>
      </c>
      <c r="C43" s="167" t="str" cm="1">
        <f t="array" ref="C43" xml:space="preserve"> INDEX('十五音-韻母'!$D$5:$D$104, G43)</f>
        <v>乖</v>
      </c>
      <c r="D43" s="80" t="s">
        <v>584</v>
      </c>
      <c r="E43" s="162" t="s">
        <v>1979</v>
      </c>
      <c r="F43" s="161" t="str" cm="1">
        <f t="array" ref="F43" xml:space="preserve"> INDEX('十五音-韻母'!$G$5:$G$104, G43)</f>
        <v>uai</v>
      </c>
      <c r="G43" s="163">
        <f xml:space="preserve"> MATCH(E43, '十五音-韻母'!$F$5:$F$104, 0)</f>
        <v>15</v>
      </c>
      <c r="H43" s="164" t="s">
        <v>312</v>
      </c>
    </row>
    <row r="44" spans="1:8" ht="28.5">
      <c r="A44" s="161">
        <v>43</v>
      </c>
      <c r="B44" s="81" t="s">
        <v>2042</v>
      </c>
      <c r="C44" s="167" t="str" cm="1">
        <f t="array" ref="C44" xml:space="preserve"> INDEX('十五音-韻母'!$D$5:$D$104, G44)</f>
        <v>乖</v>
      </c>
      <c r="D44" s="80" t="s">
        <v>584</v>
      </c>
      <c r="E44" s="162" t="s">
        <v>312</v>
      </c>
      <c r="F44" s="161" t="str" cm="1">
        <f t="array" ref="F44" xml:space="preserve"> INDEX('十五音-韻母'!$G$5:$G$104, G44)</f>
        <v>uai</v>
      </c>
      <c r="G44" s="163">
        <f xml:space="preserve"> MATCH(E44, '十五音-韻母'!$F$5:$F$104, 0)</f>
        <v>15</v>
      </c>
      <c r="H44" s="164" t="s">
        <v>312</v>
      </c>
    </row>
    <row r="45" spans="1:8" ht="28.5">
      <c r="A45" s="161">
        <v>44</v>
      </c>
      <c r="B45" s="81" t="s">
        <v>2043</v>
      </c>
      <c r="C45" s="167" t="str" cm="1">
        <f t="array" ref="C45" xml:space="preserve"> INDEX('十五音-韻母'!$D$5:$D$104, G45)</f>
        <v>乖</v>
      </c>
      <c r="D45" s="80" t="s">
        <v>584</v>
      </c>
      <c r="E45" s="162" t="s">
        <v>312</v>
      </c>
      <c r="F45" s="161" t="str" cm="1">
        <f t="array" ref="F45" xml:space="preserve"> INDEX('十五音-韻母'!$G$5:$G$104, G45)</f>
        <v>uai</v>
      </c>
      <c r="G45" s="163">
        <f xml:space="preserve"> MATCH(E45, '十五音-韻母'!$F$5:$F$104, 0)</f>
        <v>15</v>
      </c>
      <c r="H45" s="164" t="s">
        <v>312</v>
      </c>
    </row>
    <row r="46" spans="1:8" ht="28.5">
      <c r="A46" s="161">
        <v>45</v>
      </c>
      <c r="B46" s="81" t="s">
        <v>2044</v>
      </c>
      <c r="C46" s="167" t="str" cm="1">
        <f t="array" ref="C46" xml:space="preserve"> INDEX('十五音-韻母'!$D$5:$D$104, G46)</f>
        <v>經</v>
      </c>
      <c r="D46" s="80" t="s">
        <v>584</v>
      </c>
      <c r="E46" s="166" t="s">
        <v>1984</v>
      </c>
      <c r="F46" s="161" t="str" cm="1">
        <f t="array" ref="F46" xml:space="preserve"> INDEX('十五音-韻母'!$G$5:$G$104, G46)</f>
        <v>ɪŋ</v>
      </c>
      <c r="G46" s="163">
        <f xml:space="preserve"> MATCH(E46, '十五音-韻母'!$F$5:$F$104, 0)</f>
        <v>17</v>
      </c>
      <c r="H46" s="164" t="s">
        <v>1019</v>
      </c>
    </row>
    <row r="47" spans="1:8" ht="28.5">
      <c r="A47" s="161">
        <v>46</v>
      </c>
      <c r="B47" s="81" t="s">
        <v>2045</v>
      </c>
      <c r="C47" s="167" t="str" cm="1">
        <f t="array" ref="C47" xml:space="preserve"> INDEX('十五音-韻母'!$D$5:$D$104, G47)</f>
        <v>經</v>
      </c>
      <c r="D47" s="80" t="s">
        <v>680</v>
      </c>
      <c r="E47" s="166" t="s">
        <v>1985</v>
      </c>
      <c r="F47" s="161" t="str" cm="1">
        <f t="array" ref="F47" xml:space="preserve"> INDEX('十五音-韻母'!$G$5:$G$104, G47)</f>
        <v>ik̚</v>
      </c>
      <c r="G47" s="163">
        <f xml:space="preserve"> MATCH(E47, '十五音-韻母'!$F$5:$F$104, 0)</f>
        <v>18</v>
      </c>
      <c r="H47" s="164" t="s">
        <v>1025</v>
      </c>
    </row>
    <row r="48" spans="1:8" ht="28.5">
      <c r="A48" s="161">
        <v>47</v>
      </c>
      <c r="B48" s="81" t="s">
        <v>2046</v>
      </c>
      <c r="C48" s="167" t="str" cm="1">
        <f t="array" ref="C48" xml:space="preserve"> INDEX('十五音-韻母'!$D$5:$D$104, G48)</f>
        <v>經</v>
      </c>
      <c r="D48" s="80" t="s">
        <v>584</v>
      </c>
      <c r="E48" s="166" t="s">
        <v>1984</v>
      </c>
      <c r="F48" s="161" t="str" cm="1">
        <f t="array" ref="F48" xml:space="preserve"> INDEX('十五音-韻母'!$G$5:$G$104, G48)</f>
        <v>ɪŋ</v>
      </c>
      <c r="G48" s="163">
        <f xml:space="preserve"> MATCH(E48, '十五音-韻母'!$F$5:$F$104, 0)</f>
        <v>17</v>
      </c>
      <c r="H48" s="164" t="s">
        <v>1035</v>
      </c>
    </row>
    <row r="49" spans="1:8" ht="28.5">
      <c r="A49" s="161">
        <v>48</v>
      </c>
      <c r="B49" s="81" t="s">
        <v>2047</v>
      </c>
      <c r="C49" s="167" t="str" cm="1">
        <f t="array" ref="C49" xml:space="preserve"> INDEX('十五音-韻母'!$D$5:$D$104, G49)</f>
        <v>經</v>
      </c>
      <c r="D49" s="80" t="s">
        <v>680</v>
      </c>
      <c r="E49" s="166" t="s">
        <v>1985</v>
      </c>
      <c r="F49" s="161" t="str" cm="1">
        <f t="array" ref="F49" xml:space="preserve"> INDEX('十五音-韻母'!$G$5:$G$104, G49)</f>
        <v>ik̚</v>
      </c>
      <c r="G49" s="163">
        <f xml:space="preserve"> MATCH(E49, '十五音-韻母'!$F$5:$F$104, 0)</f>
        <v>18</v>
      </c>
      <c r="H49" s="164" t="s">
        <v>1037</v>
      </c>
    </row>
    <row r="50" spans="1:8" ht="28.5">
      <c r="A50" s="161">
        <v>49</v>
      </c>
      <c r="B50" s="81" t="s">
        <v>2048</v>
      </c>
      <c r="C50" s="167" t="str" cm="1">
        <f t="array" ref="C50" xml:space="preserve"> INDEX('十五音-韻母'!$D$5:$D$104, G50)</f>
        <v>經</v>
      </c>
      <c r="D50" s="80" t="s">
        <v>584</v>
      </c>
      <c r="E50" s="166" t="s">
        <v>1984</v>
      </c>
      <c r="F50" s="161" t="str" cm="1">
        <f t="array" ref="F50" xml:space="preserve"> INDEX('十五音-韻母'!$G$5:$G$104, G50)</f>
        <v>ɪŋ</v>
      </c>
      <c r="G50" s="163">
        <f xml:space="preserve"> MATCH(E50, '十五音-韻母'!$F$5:$F$104, 0)</f>
        <v>17</v>
      </c>
      <c r="H50" s="164" t="s">
        <v>1035</v>
      </c>
    </row>
    <row r="51" spans="1:8" ht="28.5">
      <c r="A51" s="161">
        <v>50</v>
      </c>
      <c r="B51" s="81" t="s">
        <v>2049</v>
      </c>
      <c r="C51" s="167" t="str" cm="1">
        <f t="array" ref="C51" xml:space="preserve"> INDEX('十五音-韻母'!$D$5:$D$104, G51)</f>
        <v>經</v>
      </c>
      <c r="D51" s="80" t="s">
        <v>680</v>
      </c>
      <c r="E51" s="166" t="s">
        <v>1985</v>
      </c>
      <c r="F51" s="161" t="str" cm="1">
        <f t="array" ref="F51" xml:space="preserve"> INDEX('十五音-韻母'!$G$5:$G$104, G51)</f>
        <v>ik̚</v>
      </c>
      <c r="G51" s="163">
        <f xml:space="preserve"> MATCH(E51, '十五音-韻母'!$F$5:$F$104, 0)</f>
        <v>18</v>
      </c>
      <c r="H51" s="164" t="s">
        <v>1037</v>
      </c>
    </row>
    <row r="52" spans="1:8" ht="28.5">
      <c r="A52" s="161">
        <v>51</v>
      </c>
      <c r="B52" s="81" t="s">
        <v>2050</v>
      </c>
      <c r="C52" s="167" t="str" cm="1">
        <f t="array" ref="C52" xml:space="preserve"> INDEX('十五音-韻母'!$D$5:$D$104, G52)</f>
        <v>經</v>
      </c>
      <c r="D52" s="80" t="s">
        <v>584</v>
      </c>
      <c r="E52" s="166" t="s">
        <v>1984</v>
      </c>
      <c r="F52" s="161" t="str" cm="1">
        <f t="array" ref="F52" xml:space="preserve"> INDEX('十五音-韻母'!$G$5:$G$104, G52)</f>
        <v>ɪŋ</v>
      </c>
      <c r="G52" s="163">
        <f xml:space="preserve"> MATCH(E52, '十五音-韻母'!$F$5:$F$104, 0)</f>
        <v>17</v>
      </c>
      <c r="H52" s="164" t="s">
        <v>1019</v>
      </c>
    </row>
    <row r="53" spans="1:8" ht="28.5">
      <c r="A53" s="161">
        <v>52</v>
      </c>
      <c r="B53" s="81" t="s">
        <v>2051</v>
      </c>
      <c r="C53" s="167" t="str" cm="1">
        <f t="array" ref="C53" xml:space="preserve"> INDEX('十五音-韻母'!$D$5:$D$104, G53)</f>
        <v>經</v>
      </c>
      <c r="D53" s="80" t="s">
        <v>680</v>
      </c>
      <c r="E53" s="166" t="s">
        <v>1985</v>
      </c>
      <c r="F53" s="161" t="str" cm="1">
        <f t="array" ref="F53" xml:space="preserve"> INDEX('十五音-韻母'!$G$5:$G$104, G53)</f>
        <v>ik̚</v>
      </c>
      <c r="G53" s="163">
        <f xml:space="preserve"> MATCH(E53, '十五音-韻母'!$F$5:$F$104, 0)</f>
        <v>18</v>
      </c>
      <c r="H53" s="164" t="s">
        <v>1025</v>
      </c>
    </row>
    <row r="54" spans="1:8" ht="28.5">
      <c r="A54" s="161">
        <v>53</v>
      </c>
      <c r="B54" s="81" t="s">
        <v>2052</v>
      </c>
      <c r="C54" s="167" t="str" cm="1">
        <f t="array" ref="C54" xml:space="preserve"> INDEX('十五音-韻母'!$D$5:$D$104, G54)</f>
        <v>經</v>
      </c>
      <c r="D54" s="80" t="s">
        <v>584</v>
      </c>
      <c r="E54" s="166" t="s">
        <v>1984</v>
      </c>
      <c r="F54" s="161" t="str" cm="1">
        <f t="array" ref="F54" xml:space="preserve"> INDEX('十五音-韻母'!$G$5:$G$104, G54)</f>
        <v>ɪŋ</v>
      </c>
      <c r="G54" s="163">
        <f xml:space="preserve"> MATCH(E54, '十五音-韻母'!$F$5:$F$104, 0)</f>
        <v>17</v>
      </c>
      <c r="H54" s="164" t="s">
        <v>1035</v>
      </c>
    </row>
    <row r="55" spans="1:8" ht="28.5">
      <c r="A55" s="161">
        <v>54</v>
      </c>
      <c r="B55" s="81" t="s">
        <v>2053</v>
      </c>
      <c r="C55" s="167" t="str" cm="1">
        <f t="array" ref="C55" xml:space="preserve"> INDEX('十五音-韻母'!$D$5:$D$104, G55)</f>
        <v>經</v>
      </c>
      <c r="D55" s="80" t="s">
        <v>680</v>
      </c>
      <c r="E55" s="166" t="s">
        <v>1985</v>
      </c>
      <c r="F55" s="161" t="str" cm="1">
        <f t="array" ref="F55" xml:space="preserve"> INDEX('十五音-韻母'!$G$5:$G$104, G55)</f>
        <v>ik̚</v>
      </c>
      <c r="G55" s="163">
        <f xml:space="preserve"> MATCH(E55, '十五音-韻母'!$F$5:$F$104, 0)</f>
        <v>18</v>
      </c>
      <c r="H55" s="164" t="s">
        <v>1037</v>
      </c>
    </row>
    <row r="56" spans="1:8" ht="28.5">
      <c r="A56" s="161">
        <v>55</v>
      </c>
      <c r="B56" s="81" t="s">
        <v>2054</v>
      </c>
      <c r="C56" s="167" t="str" cm="1">
        <f t="array" ref="C56" xml:space="preserve"> INDEX('十五音-韻母'!$D$5:$D$104, G56)</f>
        <v>經</v>
      </c>
      <c r="D56" s="80" t="s">
        <v>584</v>
      </c>
      <c r="E56" s="166" t="s">
        <v>1984</v>
      </c>
      <c r="F56" s="161" t="str" cm="1">
        <f t="array" ref="F56" xml:space="preserve"> INDEX('十五音-韻母'!$G$5:$G$104, G56)</f>
        <v>ɪŋ</v>
      </c>
      <c r="G56" s="163">
        <f xml:space="preserve"> MATCH(E56, '十五音-韻母'!$F$5:$F$104, 0)</f>
        <v>17</v>
      </c>
      <c r="H56" s="164" t="s">
        <v>1035</v>
      </c>
    </row>
    <row r="57" spans="1:8" ht="28.5">
      <c r="A57" s="161">
        <v>56</v>
      </c>
      <c r="B57" s="81" t="s">
        <v>2055</v>
      </c>
      <c r="C57" s="167" t="str" cm="1">
        <f t="array" ref="C57" xml:space="preserve"> INDEX('十五音-韻母'!$D$5:$D$104, G57)</f>
        <v>經</v>
      </c>
      <c r="D57" s="80" t="s">
        <v>680</v>
      </c>
      <c r="E57" s="166" t="s">
        <v>1985</v>
      </c>
      <c r="F57" s="161" t="str" cm="1">
        <f t="array" ref="F57" xml:space="preserve"> INDEX('十五音-韻母'!$G$5:$G$104, G57)</f>
        <v>ik̚</v>
      </c>
      <c r="G57" s="163">
        <f xml:space="preserve"> MATCH(E57, '十五音-韻母'!$F$5:$F$104, 0)</f>
        <v>18</v>
      </c>
      <c r="H57" s="164" t="s">
        <v>1037</v>
      </c>
    </row>
    <row r="58" spans="1:8" ht="28.5">
      <c r="A58" s="161">
        <v>57</v>
      </c>
      <c r="B58" s="81" t="s">
        <v>2056</v>
      </c>
      <c r="C58" s="167" t="str" cm="1">
        <f t="array" ref="C58" xml:space="preserve"> INDEX('十五音-韻母'!$D$5:$D$104, G58)</f>
        <v>經</v>
      </c>
      <c r="D58" s="80" t="s">
        <v>584</v>
      </c>
      <c r="E58" s="166" t="s">
        <v>1984</v>
      </c>
      <c r="F58" s="161" t="str" cm="1">
        <f t="array" ref="F58" xml:space="preserve"> INDEX('十五音-韻母'!$G$5:$G$104, G58)</f>
        <v>ɪŋ</v>
      </c>
      <c r="G58" s="163">
        <f xml:space="preserve"> MATCH(E58, '十五音-韻母'!$F$5:$F$104, 0)</f>
        <v>17</v>
      </c>
      <c r="H58" s="164" t="s">
        <v>1035</v>
      </c>
    </row>
    <row r="59" spans="1:8" ht="28.5">
      <c r="A59" s="161">
        <v>58</v>
      </c>
      <c r="B59" s="81" t="s">
        <v>2057</v>
      </c>
      <c r="C59" s="167" t="str" cm="1">
        <f t="array" ref="C59" xml:space="preserve"> INDEX('十五音-韻母'!$D$5:$D$104, G59)</f>
        <v>經</v>
      </c>
      <c r="D59" s="80" t="s">
        <v>680</v>
      </c>
      <c r="E59" s="166" t="s">
        <v>1985</v>
      </c>
      <c r="F59" s="161" t="str" cm="1">
        <f t="array" ref="F59" xml:space="preserve"> INDEX('十五音-韻母'!$G$5:$G$104, G59)</f>
        <v>ik̚</v>
      </c>
      <c r="G59" s="163">
        <f xml:space="preserve"> MATCH(E59, '十五音-韻母'!$F$5:$F$104, 0)</f>
        <v>18</v>
      </c>
      <c r="H59" s="164" t="s">
        <v>1037</v>
      </c>
    </row>
    <row r="60" spans="1:8" ht="28.5">
      <c r="A60" s="161">
        <v>59</v>
      </c>
      <c r="B60" s="81" t="s">
        <v>2058</v>
      </c>
      <c r="C60" s="167" t="str" cm="1">
        <f t="array" ref="C60" xml:space="preserve"> INDEX('十五音-韻母'!$D$5:$D$104, G60)</f>
        <v>經</v>
      </c>
      <c r="D60" s="80" t="s">
        <v>584</v>
      </c>
      <c r="E60" s="166" t="s">
        <v>1984</v>
      </c>
      <c r="F60" s="161" t="str" cm="1">
        <f t="array" ref="F60" xml:space="preserve"> INDEX('十五音-韻母'!$G$5:$G$104, G60)</f>
        <v>ɪŋ</v>
      </c>
      <c r="G60" s="163">
        <f xml:space="preserve"> MATCH(E60, '十五音-韻母'!$F$5:$F$104, 0)</f>
        <v>17</v>
      </c>
      <c r="H60" s="164" t="s">
        <v>1035</v>
      </c>
    </row>
    <row r="61" spans="1:8" ht="28.5">
      <c r="A61" s="161">
        <v>60</v>
      </c>
      <c r="B61" s="81" t="s">
        <v>2059</v>
      </c>
      <c r="C61" s="167" t="str" cm="1">
        <f t="array" ref="C61" xml:space="preserve"> INDEX('十五音-韻母'!$D$5:$D$104, G61)</f>
        <v>經</v>
      </c>
      <c r="D61" s="80" t="s">
        <v>680</v>
      </c>
      <c r="E61" s="166" t="s">
        <v>1985</v>
      </c>
      <c r="F61" s="161" t="str" cm="1">
        <f t="array" ref="F61" xml:space="preserve"> INDEX('十五音-韻母'!$G$5:$G$104, G61)</f>
        <v>ik̚</v>
      </c>
      <c r="G61" s="163">
        <f xml:space="preserve"> MATCH(E61, '十五音-韻母'!$F$5:$F$104, 0)</f>
        <v>18</v>
      </c>
      <c r="H61" s="164" t="s">
        <v>1037</v>
      </c>
    </row>
    <row r="62" spans="1:8" ht="28.5">
      <c r="A62" s="161">
        <v>61</v>
      </c>
      <c r="B62" s="81" t="s">
        <v>2060</v>
      </c>
      <c r="C62" s="167" t="str" cm="1">
        <f t="array" ref="C62" xml:space="preserve"> INDEX('十五音-韻母'!$D$5:$D$104, G62)</f>
        <v>經</v>
      </c>
      <c r="D62" s="80" t="s">
        <v>584</v>
      </c>
      <c r="E62" s="166" t="s">
        <v>1984</v>
      </c>
      <c r="F62" s="161" t="str" cm="1">
        <f t="array" ref="F62" xml:space="preserve"> INDEX('十五音-韻母'!$G$5:$G$104, G62)</f>
        <v>ɪŋ</v>
      </c>
      <c r="G62" s="163">
        <f xml:space="preserve"> MATCH(E62, '十五音-韻母'!$F$5:$F$104, 0)</f>
        <v>17</v>
      </c>
      <c r="H62" s="164" t="s">
        <v>1035</v>
      </c>
    </row>
    <row r="63" spans="1:8" ht="28.5">
      <c r="A63" s="161">
        <v>62</v>
      </c>
      <c r="B63" s="81" t="s">
        <v>2061</v>
      </c>
      <c r="C63" s="167" t="str" cm="1">
        <f t="array" ref="C63" xml:space="preserve"> INDEX('十五音-韻母'!$D$5:$D$104, G63)</f>
        <v>經</v>
      </c>
      <c r="D63" s="80" t="s">
        <v>680</v>
      </c>
      <c r="E63" s="166" t="s">
        <v>1985</v>
      </c>
      <c r="F63" s="161" t="str" cm="1">
        <f t="array" ref="F63" xml:space="preserve"> INDEX('十五音-韻母'!$G$5:$G$104, G63)</f>
        <v>ik̚</v>
      </c>
      <c r="G63" s="163">
        <f xml:space="preserve"> MATCH(E63, '十五音-韻母'!$F$5:$F$104, 0)</f>
        <v>18</v>
      </c>
      <c r="H63" s="164" t="s">
        <v>1037</v>
      </c>
    </row>
    <row r="64" spans="1:8" ht="28.5">
      <c r="A64" s="161">
        <v>63</v>
      </c>
      <c r="B64" s="81" t="s">
        <v>2062</v>
      </c>
      <c r="C64" s="167" t="str" cm="1">
        <f t="array" ref="C64" xml:space="preserve"> INDEX('十五音-韻母'!$D$5:$D$104, G64)</f>
        <v>經</v>
      </c>
      <c r="D64" s="80" t="s">
        <v>584</v>
      </c>
      <c r="E64" s="166" t="s">
        <v>1984</v>
      </c>
      <c r="F64" s="161" t="str" cm="1">
        <f t="array" ref="F64" xml:space="preserve"> INDEX('十五音-韻母'!$G$5:$G$104, G64)</f>
        <v>ɪŋ</v>
      </c>
      <c r="G64" s="163">
        <f xml:space="preserve"> MATCH(E64, '十五音-韻母'!$F$5:$F$104, 0)</f>
        <v>17</v>
      </c>
      <c r="H64" s="164" t="s">
        <v>1019</v>
      </c>
    </row>
    <row r="65" spans="1:8" ht="28.5">
      <c r="A65" s="161">
        <v>64</v>
      </c>
      <c r="B65" s="81" t="s">
        <v>2063</v>
      </c>
      <c r="C65" s="167" t="str" cm="1">
        <f t="array" ref="C65" xml:space="preserve"> INDEX('十五音-韻母'!$D$5:$D$104, G65)</f>
        <v>經</v>
      </c>
      <c r="D65" s="80" t="s">
        <v>680</v>
      </c>
      <c r="E65" s="166" t="s">
        <v>1985</v>
      </c>
      <c r="F65" s="161" t="str" cm="1">
        <f t="array" ref="F65" xml:space="preserve"> INDEX('十五音-韻母'!$G$5:$G$104, G65)</f>
        <v>ik̚</v>
      </c>
      <c r="G65" s="163">
        <f xml:space="preserve"> MATCH(E65, '十五音-韻母'!$F$5:$F$104, 0)</f>
        <v>18</v>
      </c>
      <c r="H65" s="164" t="s">
        <v>1025</v>
      </c>
    </row>
    <row r="66" spans="1:8" ht="28.5">
      <c r="A66" s="161">
        <v>65</v>
      </c>
      <c r="B66" s="81" t="s">
        <v>2064</v>
      </c>
      <c r="C66" s="167" t="str" cm="1">
        <f t="array" ref="C66" xml:space="preserve"> INDEX('十五音-韻母'!$D$5:$D$104, G66)</f>
        <v>觀</v>
      </c>
      <c r="D66" s="80" t="s">
        <v>584</v>
      </c>
      <c r="E66" s="162" t="s">
        <v>322</v>
      </c>
      <c r="F66" s="161" t="str" cm="1">
        <f t="array" ref="F66" xml:space="preserve"> INDEX('十五音-韻母'!$G$5:$G$104, G66)</f>
        <v>uan</v>
      </c>
      <c r="G66" s="163">
        <f xml:space="preserve"> MATCH(E66, '十五音-韻母'!$F$5:$F$104, 0)</f>
        <v>19</v>
      </c>
      <c r="H66" s="164" t="s">
        <v>322</v>
      </c>
    </row>
    <row r="67" spans="1:8" ht="28.5">
      <c r="A67" s="161">
        <v>66</v>
      </c>
      <c r="B67" s="81" t="s">
        <v>2065</v>
      </c>
      <c r="C67" s="167" t="str" cm="1">
        <f t="array" ref="C67" xml:space="preserve"> INDEX('十五音-韻母'!$D$5:$D$104, G67)</f>
        <v>觀</v>
      </c>
      <c r="D67" s="80" t="s">
        <v>680</v>
      </c>
      <c r="E67" s="162" t="s">
        <v>331</v>
      </c>
      <c r="F67" s="161" t="str" cm="1">
        <f t="array" ref="F67" xml:space="preserve"> INDEX('十五音-韻母'!$G$5:$G$104, G67)</f>
        <v>uat̚</v>
      </c>
      <c r="G67" s="163">
        <f xml:space="preserve"> MATCH(E67, '十五音-韻母'!$F$5:$F$104, 0)</f>
        <v>20</v>
      </c>
      <c r="H67" s="164" t="s">
        <v>331</v>
      </c>
    </row>
    <row r="68" spans="1:8" ht="28.5">
      <c r="A68" s="161">
        <v>67</v>
      </c>
      <c r="B68" s="81" t="s">
        <v>2066</v>
      </c>
      <c r="C68" s="167" t="str" cm="1">
        <f t="array" ref="C68" xml:space="preserve"> INDEX('十五音-韻母'!$D$5:$D$104, G68)</f>
        <v>觀</v>
      </c>
      <c r="D68" s="80" t="s">
        <v>584</v>
      </c>
      <c r="E68" s="162" t="s">
        <v>322</v>
      </c>
      <c r="F68" s="161" t="str" cm="1">
        <f t="array" ref="F68" xml:space="preserve"> INDEX('十五音-韻母'!$G$5:$G$104, G68)</f>
        <v>uan</v>
      </c>
      <c r="G68" s="163">
        <f xml:space="preserve"> MATCH(E68, '十五音-韻母'!$F$5:$F$104, 0)</f>
        <v>19</v>
      </c>
      <c r="H68" s="164" t="s">
        <v>322</v>
      </c>
    </row>
    <row r="69" spans="1:8" ht="28.5">
      <c r="A69" s="161">
        <v>68</v>
      </c>
      <c r="B69" s="81" t="s">
        <v>2067</v>
      </c>
      <c r="C69" s="167" t="str" cm="1">
        <f t="array" ref="C69" xml:space="preserve"> INDEX('十五音-韻母'!$D$5:$D$104, G69)</f>
        <v>觀</v>
      </c>
      <c r="D69" s="80" t="s">
        <v>680</v>
      </c>
      <c r="E69" s="162" t="s">
        <v>331</v>
      </c>
      <c r="F69" s="161" t="str" cm="1">
        <f t="array" ref="F69" xml:space="preserve"> INDEX('十五音-韻母'!$G$5:$G$104, G69)</f>
        <v>uat̚</v>
      </c>
      <c r="G69" s="163">
        <f xml:space="preserve"> MATCH(E69, '十五音-韻母'!$F$5:$F$104, 0)</f>
        <v>20</v>
      </c>
      <c r="H69" s="164" t="s">
        <v>331</v>
      </c>
    </row>
    <row r="70" spans="1:8" ht="28.5">
      <c r="A70" s="161">
        <v>69</v>
      </c>
      <c r="B70" s="81" t="s">
        <v>2068</v>
      </c>
      <c r="C70" s="167" t="str" cm="1">
        <f t="array" ref="C70" xml:space="preserve"> INDEX('十五音-韻母'!$D$5:$D$104, G70)</f>
        <v>觀</v>
      </c>
      <c r="D70" s="80" t="s">
        <v>584</v>
      </c>
      <c r="E70" s="162" t="s">
        <v>322</v>
      </c>
      <c r="F70" s="161" t="str" cm="1">
        <f t="array" ref="F70" xml:space="preserve"> INDEX('十五音-韻母'!$G$5:$G$104, G70)</f>
        <v>uan</v>
      </c>
      <c r="G70" s="163">
        <f xml:space="preserve"> MATCH(E70, '十五音-韻母'!$F$5:$F$104, 0)</f>
        <v>19</v>
      </c>
      <c r="H70" s="164" t="s">
        <v>322</v>
      </c>
    </row>
    <row r="71" spans="1:8" ht="28.5">
      <c r="A71" s="161">
        <v>70</v>
      </c>
      <c r="B71" s="81" t="s">
        <v>2069</v>
      </c>
      <c r="C71" s="167" t="str" cm="1">
        <f t="array" ref="C71" xml:space="preserve"> INDEX('十五音-韻母'!$D$5:$D$104, G71)</f>
        <v>觀</v>
      </c>
      <c r="D71" s="80" t="s">
        <v>680</v>
      </c>
      <c r="E71" s="162" t="s">
        <v>331</v>
      </c>
      <c r="F71" s="161" t="str" cm="1">
        <f t="array" ref="F71" xml:space="preserve"> INDEX('十五音-韻母'!$G$5:$G$104, G71)</f>
        <v>uat̚</v>
      </c>
      <c r="G71" s="163">
        <f xml:space="preserve"> MATCH(E71, '十五音-韻母'!$F$5:$F$104, 0)</f>
        <v>20</v>
      </c>
      <c r="H71" s="164" t="s">
        <v>331</v>
      </c>
    </row>
    <row r="72" spans="1:8" ht="28.5">
      <c r="A72" s="161">
        <v>71</v>
      </c>
      <c r="B72" s="81" t="s">
        <v>2070</v>
      </c>
      <c r="C72" s="167" t="str" cm="1">
        <f t="array" ref="C72" xml:space="preserve"> INDEX('十五音-韻母'!$D$5:$D$104, G72)</f>
        <v>觀</v>
      </c>
      <c r="D72" s="80" t="s">
        <v>584</v>
      </c>
      <c r="E72" s="162" t="s">
        <v>322</v>
      </c>
      <c r="F72" s="161" t="str" cm="1">
        <f t="array" ref="F72" xml:space="preserve"> INDEX('十五音-韻母'!$G$5:$G$104, G72)</f>
        <v>uan</v>
      </c>
      <c r="G72" s="163">
        <f xml:space="preserve"> MATCH(E72, '十五音-韻母'!$F$5:$F$104, 0)</f>
        <v>19</v>
      </c>
      <c r="H72" s="164" t="s">
        <v>322</v>
      </c>
    </row>
    <row r="73" spans="1:8" ht="28.5">
      <c r="A73" s="161">
        <v>72</v>
      </c>
      <c r="B73" s="81" t="s">
        <v>2071</v>
      </c>
      <c r="C73" s="167" t="str" cm="1">
        <f t="array" ref="C73" xml:space="preserve"> INDEX('十五音-韻母'!$D$5:$D$104, G73)</f>
        <v>觀</v>
      </c>
      <c r="D73" s="80" t="s">
        <v>680</v>
      </c>
      <c r="E73" s="162" t="s">
        <v>331</v>
      </c>
      <c r="F73" s="161" t="str" cm="1">
        <f t="array" ref="F73" xml:space="preserve"> INDEX('十五音-韻母'!$G$5:$G$104, G73)</f>
        <v>uat̚</v>
      </c>
      <c r="G73" s="163">
        <f xml:space="preserve"> MATCH(E73, '十五音-韻母'!$F$5:$F$104, 0)</f>
        <v>20</v>
      </c>
      <c r="H73" s="164" t="s">
        <v>331</v>
      </c>
    </row>
    <row r="74" spans="1:8" ht="28.5">
      <c r="A74" s="161">
        <v>73</v>
      </c>
      <c r="B74" s="81" t="s">
        <v>2072</v>
      </c>
      <c r="C74" s="167" t="str" cm="1">
        <f t="array" ref="C74" xml:space="preserve"> INDEX('十五音-韻母'!$D$5:$D$104, G74)</f>
        <v>觀</v>
      </c>
      <c r="D74" s="80" t="s">
        <v>584</v>
      </c>
      <c r="E74" s="162" t="s">
        <v>322</v>
      </c>
      <c r="F74" s="161" t="str" cm="1">
        <f t="array" ref="F74" xml:space="preserve"> INDEX('十五音-韻母'!$G$5:$G$104, G74)</f>
        <v>uan</v>
      </c>
      <c r="G74" s="163">
        <f xml:space="preserve"> MATCH(E74, '十五音-韻母'!$F$5:$F$104, 0)</f>
        <v>19</v>
      </c>
      <c r="H74" s="164" t="s">
        <v>322</v>
      </c>
    </row>
    <row r="75" spans="1:8" ht="28.5">
      <c r="A75" s="161">
        <v>74</v>
      </c>
      <c r="B75" s="81" t="s">
        <v>2073</v>
      </c>
      <c r="C75" s="167" t="str" cm="1">
        <f t="array" ref="C75" xml:space="preserve"> INDEX('十五音-韻母'!$D$5:$D$104, G75)</f>
        <v>觀</v>
      </c>
      <c r="D75" s="80" t="s">
        <v>680</v>
      </c>
      <c r="E75" s="162" t="s">
        <v>331</v>
      </c>
      <c r="F75" s="161" t="str" cm="1">
        <f t="array" ref="F75" xml:space="preserve"> INDEX('十五音-韻母'!$G$5:$G$104, G75)</f>
        <v>uat̚</v>
      </c>
      <c r="G75" s="163">
        <f xml:space="preserve"> MATCH(E75, '十五音-韻母'!$F$5:$F$104, 0)</f>
        <v>20</v>
      </c>
      <c r="H75" s="164" t="s">
        <v>331</v>
      </c>
    </row>
    <row r="76" spans="1:8" ht="28.5">
      <c r="A76" s="161">
        <v>75</v>
      </c>
      <c r="B76" s="81" t="s">
        <v>2074</v>
      </c>
      <c r="C76" s="167" t="str" cm="1">
        <f t="array" ref="C76" xml:space="preserve"> INDEX('十五音-韻母'!$D$5:$D$104, G76)</f>
        <v>觀</v>
      </c>
      <c r="D76" s="80" t="s">
        <v>584</v>
      </c>
      <c r="E76" s="162" t="s">
        <v>322</v>
      </c>
      <c r="F76" s="161" t="str" cm="1">
        <f t="array" ref="F76" xml:space="preserve"> INDEX('十五音-韻母'!$G$5:$G$104, G76)</f>
        <v>uan</v>
      </c>
      <c r="G76" s="163">
        <f xml:space="preserve"> MATCH(E76, '十五音-韻母'!$F$5:$F$104, 0)</f>
        <v>19</v>
      </c>
      <c r="H76" s="164" t="s">
        <v>322</v>
      </c>
    </row>
    <row r="77" spans="1:8" ht="28.5">
      <c r="A77" s="161">
        <v>76</v>
      </c>
      <c r="B77" s="81" t="s">
        <v>2075</v>
      </c>
      <c r="C77" s="167" t="str" cm="1">
        <f t="array" ref="C77" xml:space="preserve"> INDEX('十五音-韻母'!$D$5:$D$104, G77)</f>
        <v>觀</v>
      </c>
      <c r="D77" s="80" t="s">
        <v>680</v>
      </c>
      <c r="E77" s="162" t="s">
        <v>331</v>
      </c>
      <c r="F77" s="161" t="str" cm="1">
        <f t="array" ref="F77" xml:space="preserve"> INDEX('十五音-韻母'!$G$5:$G$104, G77)</f>
        <v>uat̚</v>
      </c>
      <c r="G77" s="163">
        <f xml:space="preserve"> MATCH(E77, '十五音-韻母'!$F$5:$F$104, 0)</f>
        <v>20</v>
      </c>
      <c r="H77" s="164" t="s">
        <v>331</v>
      </c>
    </row>
    <row r="78" spans="1:8" ht="28.5">
      <c r="A78" s="161">
        <v>77</v>
      </c>
      <c r="B78" s="81" t="s">
        <v>2076</v>
      </c>
      <c r="C78" s="167" t="str" cm="1">
        <f t="array" ref="C78" xml:space="preserve"> INDEX('十五音-韻母'!$D$5:$D$104, G78)</f>
        <v>沽</v>
      </c>
      <c r="D78" s="80" t="s">
        <v>584</v>
      </c>
      <c r="E78" s="162" t="s">
        <v>293</v>
      </c>
      <c r="F78" s="161" t="str" cm="1">
        <f t="array" ref="F78" xml:space="preserve"> INDEX('十五音-韻母'!$G$5:$G$104, G78)</f>
        <v>ou</v>
      </c>
      <c r="G78" s="163">
        <f xml:space="preserve"> MATCH(E78, '十五音-韻母'!$F$5:$F$104, 0)</f>
        <v>21</v>
      </c>
      <c r="H78" s="164" t="s">
        <v>293</v>
      </c>
    </row>
    <row r="79" spans="1:8" ht="28.5">
      <c r="A79" s="161">
        <v>78</v>
      </c>
      <c r="B79" s="81" t="s">
        <v>2077</v>
      </c>
      <c r="C79" s="167" t="str" cm="1">
        <f t="array" ref="C79" xml:space="preserve"> INDEX('十五音-韻母'!$D$5:$D$104, G79)</f>
        <v>嬌</v>
      </c>
      <c r="D79" s="80" t="s">
        <v>584</v>
      </c>
      <c r="E79" s="162" t="s">
        <v>218</v>
      </c>
      <c r="F79" s="161" t="str" cm="1">
        <f t="array" ref="F79" xml:space="preserve"> INDEX('十五音-韻母'!$G$5:$G$104, G79)</f>
        <v>iau</v>
      </c>
      <c r="G79" s="163">
        <f xml:space="preserve"> MATCH(E79, '十五音-韻母'!$F$5:$F$104, 0)</f>
        <v>23</v>
      </c>
      <c r="H79" s="164" t="s">
        <v>218</v>
      </c>
    </row>
    <row r="80" spans="1:8" ht="28.5">
      <c r="A80" s="161">
        <v>79</v>
      </c>
      <c r="B80" s="81" t="s">
        <v>2078</v>
      </c>
      <c r="C80" s="167" t="str" cm="1">
        <f t="array" ref="C80" xml:space="preserve"> INDEX('十五音-韻母'!$D$5:$D$104, G80)</f>
        <v>嬌</v>
      </c>
      <c r="D80" s="80" t="s">
        <v>584</v>
      </c>
      <c r="E80" s="162" t="s">
        <v>218</v>
      </c>
      <c r="F80" s="161" t="str" cm="1">
        <f t="array" ref="F80" xml:space="preserve"> INDEX('十五音-韻母'!$G$5:$G$104, G80)</f>
        <v>iau</v>
      </c>
      <c r="G80" s="163">
        <f xml:space="preserve"> MATCH(E80, '十五音-韻母'!$F$5:$F$104, 0)</f>
        <v>23</v>
      </c>
      <c r="H80" s="164" t="s">
        <v>218</v>
      </c>
    </row>
    <row r="81" spans="1:8" ht="28.5">
      <c r="A81" s="161">
        <v>80</v>
      </c>
      <c r="B81" s="81" t="s">
        <v>2079</v>
      </c>
      <c r="C81" s="167" t="str" cm="1">
        <f t="array" ref="C81" xml:space="preserve"> INDEX('十五音-韻母'!$D$5:$D$104, G81)</f>
        <v>恭</v>
      </c>
      <c r="D81" s="80" t="s">
        <v>584</v>
      </c>
      <c r="E81" s="162" t="s">
        <v>251</v>
      </c>
      <c r="F81" s="161" t="str" cm="1">
        <f t="array" ref="F81" xml:space="preserve"> INDEX('十五音-韻母'!$G$5:$G$104, G81)</f>
        <v>iɔŋ</v>
      </c>
      <c r="G81" s="163">
        <f xml:space="preserve"> MATCH(E81, '十五音-韻母'!$F$5:$F$104, 0)</f>
        <v>27</v>
      </c>
      <c r="H81" s="164" t="s">
        <v>251</v>
      </c>
    </row>
    <row r="82" spans="1:8" ht="28.5">
      <c r="A82" s="161">
        <v>81</v>
      </c>
      <c r="B82" s="81" t="s">
        <v>2080</v>
      </c>
      <c r="C82" s="167" t="str" cm="1">
        <f t="array" ref="C82" xml:space="preserve"> INDEX('十五音-韻母'!$D$5:$D$104, G82)</f>
        <v>恭</v>
      </c>
      <c r="D82" s="80" t="s">
        <v>680</v>
      </c>
      <c r="E82" s="162" t="s">
        <v>247</v>
      </c>
      <c r="F82" s="161" t="str" cm="1">
        <f t="array" ref="F82" xml:space="preserve"> INDEX('十五音-韻母'!$G$5:$G$104, G82)</f>
        <v>iɔk̚</v>
      </c>
      <c r="G82" s="163">
        <f xml:space="preserve"> MATCH(E82, '十五音-韻母'!$F$5:$F$104, 0)</f>
        <v>28</v>
      </c>
      <c r="H82" s="164" t="s">
        <v>247</v>
      </c>
    </row>
    <row r="83" spans="1:8" ht="28.5">
      <c r="A83" s="161">
        <v>82</v>
      </c>
      <c r="B83" s="81" t="s">
        <v>2081</v>
      </c>
      <c r="C83" s="167" t="str" cm="1">
        <f t="array" ref="C83" xml:space="preserve"> INDEX('十五音-韻母'!$D$5:$D$104, G83)</f>
        <v>恭</v>
      </c>
      <c r="D83" s="80" t="s">
        <v>584</v>
      </c>
      <c r="E83" s="162" t="s">
        <v>251</v>
      </c>
      <c r="F83" s="161" t="str" cm="1">
        <f t="array" ref="F83" xml:space="preserve"> INDEX('十五音-韻母'!$G$5:$G$104, G83)</f>
        <v>iɔŋ</v>
      </c>
      <c r="G83" s="163">
        <f xml:space="preserve"> MATCH(E83, '十五音-韻母'!$F$5:$F$104, 0)</f>
        <v>27</v>
      </c>
      <c r="H83" s="164" t="s">
        <v>251</v>
      </c>
    </row>
    <row r="84" spans="1:8" ht="28.5">
      <c r="A84" s="161">
        <v>83</v>
      </c>
      <c r="B84" s="81" t="s">
        <v>2082</v>
      </c>
      <c r="C84" s="167" t="str" cm="1">
        <f t="array" ref="C84" xml:space="preserve"> INDEX('十五音-韻母'!$D$5:$D$104, G84)</f>
        <v>恭</v>
      </c>
      <c r="D84" s="80" t="s">
        <v>680</v>
      </c>
      <c r="E84" s="162" t="s">
        <v>247</v>
      </c>
      <c r="F84" s="161" t="str" cm="1">
        <f t="array" ref="F84" xml:space="preserve"> INDEX('十五音-韻母'!$G$5:$G$104, G84)</f>
        <v>iɔk̚</v>
      </c>
      <c r="G84" s="163">
        <f xml:space="preserve"> MATCH(E84, '十五音-韻母'!$F$5:$F$104, 0)</f>
        <v>28</v>
      </c>
      <c r="H84" s="164" t="s">
        <v>247</v>
      </c>
    </row>
    <row r="85" spans="1:8" ht="28.5">
      <c r="A85" s="161">
        <v>84</v>
      </c>
      <c r="B85" s="81" t="s">
        <v>2083</v>
      </c>
      <c r="C85" s="167" t="str" cm="1">
        <f t="array" ref="C85" xml:space="preserve"> INDEX('十五音-韻母'!$D$5:$D$104, G85)</f>
        <v>恭</v>
      </c>
      <c r="D85" s="80" t="s">
        <v>584</v>
      </c>
      <c r="E85" s="162" t="s">
        <v>251</v>
      </c>
      <c r="F85" s="161" t="str" cm="1">
        <f t="array" ref="F85" xml:space="preserve"> INDEX('十五音-韻母'!$G$5:$G$104, G85)</f>
        <v>iɔŋ</v>
      </c>
      <c r="G85" s="163">
        <f xml:space="preserve"> MATCH(E85, '十五音-韻母'!$F$5:$F$104, 0)</f>
        <v>27</v>
      </c>
      <c r="H85" s="164" t="s">
        <v>251</v>
      </c>
    </row>
    <row r="86" spans="1:8" ht="28.5">
      <c r="A86" s="161">
        <v>85</v>
      </c>
      <c r="B86" s="81" t="s">
        <v>2084</v>
      </c>
      <c r="C86" s="167" t="str" cm="1">
        <f t="array" ref="C86" xml:space="preserve"> INDEX('十五音-韻母'!$D$5:$D$104, G86)</f>
        <v>恭</v>
      </c>
      <c r="D86" s="80" t="s">
        <v>680</v>
      </c>
      <c r="E86" s="162" t="s">
        <v>247</v>
      </c>
      <c r="F86" s="161" t="str" cm="1">
        <f t="array" ref="F86" xml:space="preserve"> INDEX('十五音-韻母'!$G$5:$G$104, G86)</f>
        <v>iɔk̚</v>
      </c>
      <c r="G86" s="163">
        <f xml:space="preserve"> MATCH(E86, '十五音-韻母'!$F$5:$F$104, 0)</f>
        <v>28</v>
      </c>
      <c r="H86" s="164" t="s">
        <v>247</v>
      </c>
    </row>
    <row r="87" spans="1:8" ht="28.5">
      <c r="A87" s="161">
        <v>86</v>
      </c>
      <c r="B87" s="81" t="s">
        <v>2085</v>
      </c>
      <c r="C87" s="167" t="str" cm="1">
        <f t="array" ref="C87" xml:space="preserve"> INDEX('十五音-韻母'!$D$5:$D$104, G87)</f>
        <v>高</v>
      </c>
      <c r="D87" s="80" t="s">
        <v>584</v>
      </c>
      <c r="E87" s="162" t="s">
        <v>283</v>
      </c>
      <c r="F87" s="161" t="str" cm="1">
        <f t="array" ref="F87" xml:space="preserve"> INDEX('十五音-韻母'!$G$5:$G$104, G87)</f>
        <v>o</v>
      </c>
      <c r="G87" s="163">
        <f xml:space="preserve"> MATCH(E87, '十五音-韻母'!$F$5:$F$104, 0)</f>
        <v>29</v>
      </c>
      <c r="H87" s="164" t="s">
        <v>283</v>
      </c>
    </row>
    <row r="88" spans="1:8" ht="28.5">
      <c r="A88" s="161">
        <v>87</v>
      </c>
      <c r="B88" s="81" t="s">
        <v>2086</v>
      </c>
      <c r="C88" s="167" t="str" cm="1">
        <f t="array" ref="C88" xml:space="preserve"> INDEX('十五音-韻母'!$D$5:$D$104, G88)</f>
        <v>高</v>
      </c>
      <c r="D88" s="80" t="s">
        <v>584</v>
      </c>
      <c r="E88" s="162" t="s">
        <v>283</v>
      </c>
      <c r="F88" s="161" t="str" cm="1">
        <f t="array" ref="F88" xml:space="preserve"> INDEX('十五音-韻母'!$G$5:$G$104, G88)</f>
        <v>o</v>
      </c>
      <c r="G88" s="163">
        <f xml:space="preserve"> MATCH(E88, '十五音-韻母'!$F$5:$F$104, 0)</f>
        <v>29</v>
      </c>
      <c r="H88" s="164" t="s">
        <v>283</v>
      </c>
    </row>
    <row r="89" spans="1:8" ht="28.5">
      <c r="A89" s="161">
        <v>88</v>
      </c>
      <c r="B89" s="81" t="s">
        <v>2087</v>
      </c>
      <c r="C89" s="167" t="str" cm="1">
        <f t="array" ref="C89" xml:space="preserve"> INDEX('十五音-韻母'!$D$5:$D$104, G89)</f>
        <v>高</v>
      </c>
      <c r="D89" s="80" t="s">
        <v>584</v>
      </c>
      <c r="E89" s="162" t="s">
        <v>283</v>
      </c>
      <c r="F89" s="161" t="str" cm="1">
        <f t="array" ref="F89" xml:space="preserve"> INDEX('十五音-韻母'!$G$5:$G$104, G89)</f>
        <v>o</v>
      </c>
      <c r="G89" s="163">
        <f xml:space="preserve"> MATCH(E89, '十五音-韻母'!$F$5:$F$104, 0)</f>
        <v>29</v>
      </c>
      <c r="H89" s="164" t="s">
        <v>283</v>
      </c>
    </row>
    <row r="90" spans="1:8" ht="28.5">
      <c r="A90" s="161">
        <v>89</v>
      </c>
      <c r="B90" s="81" t="s">
        <v>2088</v>
      </c>
      <c r="C90" s="167" t="str" cm="1">
        <f t="array" ref="C90" xml:space="preserve"> INDEX('十五音-韻母'!$D$5:$D$104, G90)</f>
        <v>皆</v>
      </c>
      <c r="D90" s="80" t="s">
        <v>584</v>
      </c>
      <c r="E90" s="162" t="s">
        <v>111</v>
      </c>
      <c r="F90" s="161" t="str" cm="1">
        <f t="array" ref="F90" xml:space="preserve"> INDEX('十五音-韻母'!$G$5:$G$104, G90)</f>
        <v>ai</v>
      </c>
      <c r="G90" s="163">
        <f xml:space="preserve"> MATCH(E90, '十五音-韻母'!$F$5:$F$104, 0)</f>
        <v>31</v>
      </c>
      <c r="H90" s="164" t="s">
        <v>111</v>
      </c>
    </row>
    <row r="91" spans="1:8" ht="28.5">
      <c r="A91" s="161">
        <v>90</v>
      </c>
      <c r="B91" s="81" t="s">
        <v>2089</v>
      </c>
      <c r="C91" s="167" t="str" cm="1">
        <f t="array" ref="C91" xml:space="preserve"> INDEX('十五音-韻母'!$D$5:$D$104, G91)</f>
        <v>皆</v>
      </c>
      <c r="D91" s="80" t="s">
        <v>584</v>
      </c>
      <c r="E91" s="162" t="s">
        <v>111</v>
      </c>
      <c r="F91" s="161" t="str" cm="1">
        <f t="array" ref="F91" xml:space="preserve"> INDEX('十五音-韻母'!$G$5:$G$104, G91)</f>
        <v>ai</v>
      </c>
      <c r="G91" s="163">
        <f xml:space="preserve"> MATCH(E91, '十五音-韻母'!$F$5:$F$104, 0)</f>
        <v>31</v>
      </c>
      <c r="H91" s="164" t="s">
        <v>111</v>
      </c>
    </row>
    <row r="92" spans="1:8" ht="28.5">
      <c r="A92" s="161">
        <v>91</v>
      </c>
      <c r="B92" s="81" t="s">
        <v>2090</v>
      </c>
      <c r="C92" s="167" t="str" cm="1">
        <f t="array" ref="C92" xml:space="preserve"> INDEX('十五音-韻母'!$D$5:$D$104, G92)</f>
        <v>皆</v>
      </c>
      <c r="D92" s="80" t="s">
        <v>584</v>
      </c>
      <c r="E92" s="162" t="s">
        <v>111</v>
      </c>
      <c r="F92" s="161" t="str" cm="1">
        <f t="array" ref="F92" xml:space="preserve"> INDEX('十五音-韻母'!$G$5:$G$104, G92)</f>
        <v>ai</v>
      </c>
      <c r="G92" s="163">
        <f xml:space="preserve"> MATCH(E92, '十五音-韻母'!$F$5:$F$104, 0)</f>
        <v>31</v>
      </c>
      <c r="H92" s="164" t="s">
        <v>111</v>
      </c>
    </row>
    <row r="93" spans="1:8" ht="28.5">
      <c r="A93" s="161">
        <v>92</v>
      </c>
      <c r="B93" s="81" t="s">
        <v>2091</v>
      </c>
      <c r="C93" s="167" t="str" cm="1">
        <f t="array" ref="C93" xml:space="preserve"> INDEX('十五音-韻母'!$D$5:$D$104, G93)</f>
        <v>皆</v>
      </c>
      <c r="D93" s="80" t="s">
        <v>584</v>
      </c>
      <c r="E93" s="162" t="s">
        <v>111</v>
      </c>
      <c r="F93" s="161" t="str" cm="1">
        <f t="array" ref="F93" xml:space="preserve"> INDEX('十五音-韻母'!$G$5:$G$104, G93)</f>
        <v>ai</v>
      </c>
      <c r="G93" s="163">
        <f xml:space="preserve"> MATCH(E93, '十五音-韻母'!$F$5:$F$104, 0)</f>
        <v>31</v>
      </c>
      <c r="H93" s="164" t="s">
        <v>111</v>
      </c>
    </row>
    <row r="94" spans="1:8" ht="28.5">
      <c r="A94" s="161">
        <v>93</v>
      </c>
      <c r="B94" s="81" t="s">
        <v>2092</v>
      </c>
      <c r="C94" s="167" t="str" cm="1">
        <f t="array" ref="C94" xml:space="preserve"> INDEX('十五音-韻母'!$D$5:$D$104, G94)</f>
        <v>皆</v>
      </c>
      <c r="D94" s="80" t="s">
        <v>584</v>
      </c>
      <c r="E94" s="162" t="s">
        <v>111</v>
      </c>
      <c r="F94" s="161" t="str" cm="1">
        <f t="array" ref="F94" xml:space="preserve"> INDEX('十五音-韻母'!$G$5:$G$104, G94)</f>
        <v>ai</v>
      </c>
      <c r="G94" s="163">
        <f xml:space="preserve"> MATCH(E94, '十五音-韻母'!$F$5:$F$104, 0)</f>
        <v>31</v>
      </c>
      <c r="H94" s="164" t="s">
        <v>111</v>
      </c>
    </row>
    <row r="95" spans="1:8" ht="28.5">
      <c r="A95" s="161">
        <v>94</v>
      </c>
      <c r="B95" s="81" t="s">
        <v>2093</v>
      </c>
      <c r="C95" s="167" t="str" cm="1">
        <f t="array" ref="C95" xml:space="preserve"> INDEX('十五音-韻母'!$D$5:$D$104, G95)</f>
        <v>巾</v>
      </c>
      <c r="D95" s="80" t="s">
        <v>584</v>
      </c>
      <c r="E95" s="162" t="s">
        <v>238</v>
      </c>
      <c r="F95" s="161" t="str" cm="1">
        <f t="array" ref="F95" xml:space="preserve"> INDEX('十五音-韻母'!$G$5:$G$104, G95)</f>
        <v>in</v>
      </c>
      <c r="G95" s="163">
        <f xml:space="preserve"> MATCH(E95, '十五音-韻母'!$F$5:$F$104, 0)</f>
        <v>33</v>
      </c>
      <c r="H95" s="164" t="s">
        <v>238</v>
      </c>
    </row>
    <row r="96" spans="1:8" ht="28.5">
      <c r="A96" s="161">
        <v>95</v>
      </c>
      <c r="B96" s="81" t="s">
        <v>2094</v>
      </c>
      <c r="C96" s="167" t="str" cm="1">
        <f t="array" ref="C96" xml:space="preserve"> INDEX('十五音-韻母'!$D$5:$D$104, G96)</f>
        <v>巾</v>
      </c>
      <c r="D96" s="80" t="s">
        <v>680</v>
      </c>
      <c r="E96" s="162" t="s">
        <v>257</v>
      </c>
      <c r="F96" s="161" t="str" cm="1">
        <f t="array" ref="F96" xml:space="preserve"> INDEX('十五音-韻母'!$G$5:$G$104, G96)</f>
        <v>it̚</v>
      </c>
      <c r="G96" s="163">
        <f xml:space="preserve"> MATCH(E96, '十五音-韻母'!$F$5:$F$104, 0)</f>
        <v>34</v>
      </c>
      <c r="H96" s="164" t="s">
        <v>257</v>
      </c>
    </row>
    <row r="97" spans="1:8" ht="28.5">
      <c r="A97" s="161">
        <v>96</v>
      </c>
      <c r="B97" s="81" t="s">
        <v>2095</v>
      </c>
      <c r="C97" s="167" t="str" cm="1">
        <f t="array" ref="C97" xml:space="preserve"> INDEX('十五音-韻母'!$D$5:$D$104, G97)</f>
        <v>巾</v>
      </c>
      <c r="D97" s="80" t="s">
        <v>584</v>
      </c>
      <c r="E97" s="165" t="s">
        <v>1980</v>
      </c>
      <c r="F97" s="161" t="str" cm="1">
        <f t="array" ref="F97" xml:space="preserve"> INDEX('十五音-韻母'!$G$5:$G$104, G97)</f>
        <v>in</v>
      </c>
      <c r="G97" s="163">
        <f xml:space="preserve"> MATCH(E97, '十五音-韻母'!$F$5:$F$104, 0)</f>
        <v>33</v>
      </c>
      <c r="H97" s="164" t="s">
        <v>860</v>
      </c>
    </row>
    <row r="98" spans="1:8" ht="28.5">
      <c r="A98" s="161">
        <v>97</v>
      </c>
      <c r="B98" s="81" t="s">
        <v>2096</v>
      </c>
      <c r="C98" s="167" t="str" cm="1">
        <f t="array" ref="C98" xml:space="preserve"> INDEX('十五音-韻母'!$D$5:$D$104, G98)</f>
        <v>巾</v>
      </c>
      <c r="D98" s="80" t="s">
        <v>680</v>
      </c>
      <c r="E98" s="165" t="s">
        <v>1981</v>
      </c>
      <c r="F98" s="161" t="str" cm="1">
        <f t="array" ref="F98" xml:space="preserve"> INDEX('十五音-韻母'!$G$5:$G$104, G98)</f>
        <v>it̚</v>
      </c>
      <c r="G98" s="163">
        <f xml:space="preserve"> MATCH(E98, '十五音-韻母'!$F$5:$F$104, 0)</f>
        <v>34</v>
      </c>
      <c r="H98" s="164" t="s">
        <v>866</v>
      </c>
    </row>
    <row r="99" spans="1:8" ht="28.5">
      <c r="A99" s="161">
        <v>98</v>
      </c>
      <c r="B99" s="81" t="s">
        <v>2097</v>
      </c>
      <c r="C99" s="167" t="str" cm="1">
        <f t="array" ref="C99" xml:space="preserve"> INDEX('十五音-韻母'!$D$5:$D$104, G99)</f>
        <v>巾</v>
      </c>
      <c r="D99" s="80" t="s">
        <v>584</v>
      </c>
      <c r="E99" s="162" t="s">
        <v>238</v>
      </c>
      <c r="F99" s="161" t="str" cm="1">
        <f t="array" ref="F99" xml:space="preserve"> INDEX('十五音-韻母'!$G$5:$G$104, G99)</f>
        <v>in</v>
      </c>
      <c r="G99" s="163">
        <f xml:space="preserve"> MATCH(E99, '十五音-韻母'!$F$5:$F$104, 0)</f>
        <v>33</v>
      </c>
      <c r="H99" s="164" t="s">
        <v>238</v>
      </c>
    </row>
    <row r="100" spans="1:8" ht="28.5">
      <c r="A100" s="161">
        <v>99</v>
      </c>
      <c r="B100" s="81" t="s">
        <v>2098</v>
      </c>
      <c r="C100" s="167" t="str" cm="1">
        <f t="array" ref="C100" xml:space="preserve"> INDEX('十五音-韻母'!$D$5:$D$104, G100)</f>
        <v>巾</v>
      </c>
      <c r="D100" s="80" t="s">
        <v>680</v>
      </c>
      <c r="E100" s="162" t="s">
        <v>257</v>
      </c>
      <c r="F100" s="161" t="str" cm="1">
        <f t="array" ref="F100" xml:space="preserve"> INDEX('十五音-韻母'!$G$5:$G$104, G100)</f>
        <v>it̚</v>
      </c>
      <c r="G100" s="163">
        <f xml:space="preserve"> MATCH(E100, '十五音-韻母'!$F$5:$F$104, 0)</f>
        <v>34</v>
      </c>
      <c r="H100" s="164" t="s">
        <v>257</v>
      </c>
    </row>
    <row r="101" spans="1:8" ht="28.5">
      <c r="A101" s="161">
        <v>100</v>
      </c>
      <c r="B101" s="81" t="s">
        <v>2099</v>
      </c>
      <c r="C101" s="167" t="str" cm="1">
        <f t="array" ref="C101" xml:space="preserve"> INDEX('十五音-韻母'!$D$5:$D$104, G101)</f>
        <v>甘</v>
      </c>
      <c r="D101" s="80" t="s">
        <v>584</v>
      </c>
      <c r="E101" s="162" t="s">
        <v>124</v>
      </c>
      <c r="F101" s="161" t="str" cm="1">
        <f t="array" ref="F101" xml:space="preserve"> INDEX('十五音-韻母'!$G$5:$G$104, G101)</f>
        <v>am</v>
      </c>
      <c r="G101" s="163">
        <f xml:space="preserve"> MATCH(E101, '十五音-韻母'!$F$5:$F$104, 0)</f>
        <v>37</v>
      </c>
      <c r="H101" s="164" t="s">
        <v>124</v>
      </c>
    </row>
    <row r="102" spans="1:8" ht="28.5">
      <c r="A102" s="161">
        <v>101</v>
      </c>
      <c r="B102" s="81" t="s">
        <v>2100</v>
      </c>
      <c r="C102" s="167" t="str" cm="1">
        <f t="array" ref="C102" xml:space="preserve"> INDEX('十五音-韻母'!$D$5:$D$104, G102)</f>
        <v>甘</v>
      </c>
      <c r="D102" s="80" t="s">
        <v>680</v>
      </c>
      <c r="E102" s="162" t="s">
        <v>133</v>
      </c>
      <c r="F102" s="161" t="str" cm="1">
        <f t="array" ref="F102" xml:space="preserve"> INDEX('十五音-韻母'!$G$5:$G$104, G102)</f>
        <v>ap̚</v>
      </c>
      <c r="G102" s="163">
        <f xml:space="preserve"> MATCH(E102, '十五音-韻母'!$F$5:$F$104, 0)</f>
        <v>38</v>
      </c>
      <c r="H102" s="164" t="s">
        <v>133</v>
      </c>
    </row>
    <row r="103" spans="1:8" ht="28.5">
      <c r="A103" s="161">
        <v>102</v>
      </c>
      <c r="B103" s="81" t="s">
        <v>2101</v>
      </c>
      <c r="C103" s="167" t="str" cm="1">
        <f t="array" ref="C103" xml:space="preserve"> INDEX('十五音-韻母'!$D$5:$D$104, G103)</f>
        <v>甘</v>
      </c>
      <c r="D103" s="80" t="s">
        <v>584</v>
      </c>
      <c r="E103" s="162" t="s">
        <v>124</v>
      </c>
      <c r="F103" s="161" t="str" cm="1">
        <f t="array" ref="F103" xml:space="preserve"> INDEX('十五音-韻母'!$G$5:$G$104, G103)</f>
        <v>am</v>
      </c>
      <c r="G103" s="163">
        <f xml:space="preserve"> MATCH(E103, '十五音-韻母'!$F$5:$F$104, 0)</f>
        <v>37</v>
      </c>
      <c r="H103" s="164" t="s">
        <v>124</v>
      </c>
    </row>
    <row r="104" spans="1:8" ht="28.5">
      <c r="A104" s="161">
        <v>103</v>
      </c>
      <c r="B104" s="81" t="s">
        <v>2102</v>
      </c>
      <c r="C104" s="167" t="str" cm="1">
        <f t="array" ref="C104" xml:space="preserve"> INDEX('十五音-韻母'!$D$5:$D$104, G104)</f>
        <v>甘</v>
      </c>
      <c r="D104" s="80" t="s">
        <v>680</v>
      </c>
      <c r="E104" s="162" t="s">
        <v>133</v>
      </c>
      <c r="F104" s="161" t="str" cm="1">
        <f t="array" ref="F104" xml:space="preserve"> INDEX('十五音-韻母'!$G$5:$G$104, G104)</f>
        <v>ap̚</v>
      </c>
      <c r="G104" s="163">
        <f xml:space="preserve"> MATCH(E104, '十五音-韻母'!$F$5:$F$104, 0)</f>
        <v>38</v>
      </c>
      <c r="H104" s="164" t="s">
        <v>133</v>
      </c>
    </row>
    <row r="105" spans="1:8" ht="28.5">
      <c r="A105" s="161">
        <v>104</v>
      </c>
      <c r="B105" s="81" t="s">
        <v>2103</v>
      </c>
      <c r="C105" s="167" t="str" cm="1">
        <f t="array" ref="C105" xml:space="preserve"> INDEX('十五音-韻母'!$D$5:$D$104, G105)</f>
        <v>甘</v>
      </c>
      <c r="D105" s="80" t="s">
        <v>584</v>
      </c>
      <c r="E105" s="162" t="s">
        <v>124</v>
      </c>
      <c r="F105" s="161" t="str" cm="1">
        <f t="array" ref="F105" xml:space="preserve"> INDEX('十五音-韻母'!$G$5:$G$104, G105)</f>
        <v>am</v>
      </c>
      <c r="G105" s="163">
        <f xml:space="preserve"> MATCH(E105, '十五音-韻母'!$F$5:$F$104, 0)</f>
        <v>37</v>
      </c>
      <c r="H105" s="164" t="s">
        <v>124</v>
      </c>
    </row>
    <row r="106" spans="1:8" ht="28.5">
      <c r="A106" s="161">
        <v>105</v>
      </c>
      <c r="B106" s="81" t="s">
        <v>2104</v>
      </c>
      <c r="C106" s="167" t="str" cm="1">
        <f t="array" ref="C106" xml:space="preserve"> INDEX('十五音-韻母'!$D$5:$D$104, G106)</f>
        <v>甘</v>
      </c>
      <c r="D106" s="80" t="s">
        <v>680</v>
      </c>
      <c r="E106" s="162" t="s">
        <v>133</v>
      </c>
      <c r="F106" s="161" t="str" cm="1">
        <f t="array" ref="F106" xml:space="preserve"> INDEX('十五音-韻母'!$G$5:$G$104, G106)</f>
        <v>ap̚</v>
      </c>
      <c r="G106" s="163">
        <f xml:space="preserve"> MATCH(E106, '十五音-韻母'!$F$5:$F$104, 0)</f>
        <v>38</v>
      </c>
      <c r="H106" s="164" t="s">
        <v>133</v>
      </c>
    </row>
    <row r="107" spans="1:8" ht="28.5">
      <c r="A107" s="161">
        <v>106</v>
      </c>
      <c r="B107" s="81" t="s">
        <v>2105</v>
      </c>
      <c r="C107" s="167" t="str" cm="1">
        <f t="array" ref="C107" xml:space="preserve"> INDEX('十五音-韻母'!$D$5:$D$104, G107)</f>
        <v>甘</v>
      </c>
      <c r="D107" s="80" t="s">
        <v>584</v>
      </c>
      <c r="E107" s="162" t="s">
        <v>124</v>
      </c>
      <c r="F107" s="161" t="str" cm="1">
        <f t="array" ref="F107" xml:space="preserve"> INDEX('十五音-韻母'!$G$5:$G$104, G107)</f>
        <v>am</v>
      </c>
      <c r="G107" s="163">
        <f xml:space="preserve"> MATCH(E107, '十五音-韻母'!$F$5:$F$104, 0)</f>
        <v>37</v>
      </c>
      <c r="H107" s="164" t="s">
        <v>124</v>
      </c>
    </row>
    <row r="108" spans="1:8" ht="28.5">
      <c r="A108" s="161">
        <v>107</v>
      </c>
      <c r="B108" s="81" t="s">
        <v>2106</v>
      </c>
      <c r="C108" s="167" t="str" cm="1">
        <f t="array" ref="C108" xml:space="preserve"> INDEX('十五音-韻母'!$D$5:$D$104, G108)</f>
        <v>甘</v>
      </c>
      <c r="D108" s="80" t="s">
        <v>680</v>
      </c>
      <c r="E108" s="162" t="s">
        <v>133</v>
      </c>
      <c r="F108" s="161" t="str" cm="1">
        <f t="array" ref="F108" xml:space="preserve"> INDEX('十五音-韻母'!$G$5:$G$104, G108)</f>
        <v>ap̚</v>
      </c>
      <c r="G108" s="163">
        <f xml:space="preserve"> MATCH(E108, '十五音-韻母'!$F$5:$F$104, 0)</f>
        <v>38</v>
      </c>
      <c r="H108" s="164" t="s">
        <v>133</v>
      </c>
    </row>
    <row r="109" spans="1:8" ht="28.5">
      <c r="A109" s="161">
        <v>108</v>
      </c>
      <c r="B109" s="81" t="s">
        <v>2107</v>
      </c>
      <c r="C109" s="167" t="str" cm="1">
        <f t="array" ref="C109" xml:space="preserve"> INDEX('十五音-韻母'!$D$5:$D$104, G109)</f>
        <v>瓜</v>
      </c>
      <c r="D109" s="80" t="s">
        <v>584</v>
      </c>
      <c r="E109" s="162" t="s">
        <v>298</v>
      </c>
      <c r="F109" s="161" t="str" cm="1">
        <f t="array" ref="F109" xml:space="preserve"> INDEX('十五音-韻母'!$G$5:$G$104, G109)</f>
        <v>ua</v>
      </c>
      <c r="G109" s="163">
        <f xml:space="preserve"> MATCH(E109, '十五音-韻母'!$F$5:$F$104, 0)</f>
        <v>39</v>
      </c>
      <c r="H109" s="164" t="s">
        <v>298</v>
      </c>
    </row>
    <row r="110" spans="1:8" ht="28.5">
      <c r="A110" s="161">
        <v>109</v>
      </c>
      <c r="B110" s="81" t="s">
        <v>2041</v>
      </c>
      <c r="C110" s="167" t="str" cm="1">
        <f t="array" ref="C110" xml:space="preserve"> INDEX('十五音-韻母'!$D$5:$D$104, G110)</f>
        <v>瓜</v>
      </c>
      <c r="D110" s="80" t="s">
        <v>584</v>
      </c>
      <c r="E110" s="162" t="s">
        <v>298</v>
      </c>
      <c r="F110" s="161" t="str" cm="1">
        <f t="array" ref="F110" xml:space="preserve"> INDEX('十五音-韻母'!$G$5:$G$104, G110)</f>
        <v>ua</v>
      </c>
      <c r="G110" s="163">
        <f xml:space="preserve"> MATCH(E110, '十五音-韻母'!$F$5:$F$104, 0)</f>
        <v>39</v>
      </c>
      <c r="H110" s="164" t="s">
        <v>298</v>
      </c>
    </row>
    <row r="111" spans="1:8" ht="28.5">
      <c r="A111" s="161">
        <v>110</v>
      </c>
      <c r="B111" s="81" t="s">
        <v>2108</v>
      </c>
      <c r="C111" s="167" t="str" cm="1">
        <f t="array" ref="C111" xml:space="preserve"> INDEX('十五音-韻母'!$D$5:$D$104, G111)</f>
        <v>瓜</v>
      </c>
      <c r="D111" s="80" t="s">
        <v>584</v>
      </c>
      <c r="E111" s="162" t="s">
        <v>298</v>
      </c>
      <c r="F111" s="161" t="str" cm="1">
        <f t="array" ref="F111" xml:space="preserve"> INDEX('十五音-韻母'!$G$5:$G$104, G111)</f>
        <v>ua</v>
      </c>
      <c r="G111" s="163">
        <f xml:space="preserve"> MATCH(E111, '十五音-韻母'!$F$5:$F$104, 0)</f>
        <v>39</v>
      </c>
      <c r="H111" s="164" t="s">
        <v>298</v>
      </c>
    </row>
    <row r="112" spans="1:8" ht="28.5">
      <c r="A112" s="161">
        <v>111</v>
      </c>
      <c r="B112" s="81" t="s">
        <v>2109</v>
      </c>
      <c r="C112" s="167" t="str" cm="1">
        <f t="array" ref="C112" xml:space="preserve"> INDEX('十五音-韻母'!$D$5:$D$104, G112)</f>
        <v>江</v>
      </c>
      <c r="D112" s="80" t="s">
        <v>584</v>
      </c>
      <c r="E112" s="162" t="s">
        <v>130</v>
      </c>
      <c r="F112" s="161" t="str" cm="1">
        <f t="array" ref="F112" xml:space="preserve"> INDEX('十五音-韻母'!$G$5:$G$104, G112)</f>
        <v>aŋ</v>
      </c>
      <c r="G112" s="163">
        <f xml:space="preserve"> MATCH(E112, '十五音-韻母'!$F$5:$F$104, 0)</f>
        <v>41</v>
      </c>
      <c r="H112" s="164" t="s">
        <v>130</v>
      </c>
    </row>
    <row r="113" spans="1:8" ht="28.5">
      <c r="A113" s="161">
        <v>112</v>
      </c>
      <c r="B113" s="81" t="s">
        <v>2110</v>
      </c>
      <c r="C113" s="167" t="str" cm="1">
        <f t="array" ref="C113" xml:space="preserve"> INDEX('十五音-韻母'!$D$5:$D$104, G113)</f>
        <v>江</v>
      </c>
      <c r="D113" s="80" t="s">
        <v>680</v>
      </c>
      <c r="E113" s="162" t="s">
        <v>120</v>
      </c>
      <c r="F113" s="161" t="str" cm="1">
        <f t="array" ref="F113" xml:space="preserve"> INDEX('十五音-韻母'!$G$5:$G$104, G113)</f>
        <v>ak̚</v>
      </c>
      <c r="G113" s="163">
        <f xml:space="preserve"> MATCH(E113, '十五音-韻母'!$F$5:$F$104, 0)</f>
        <v>42</v>
      </c>
      <c r="H113" s="164" t="s">
        <v>120</v>
      </c>
    </row>
    <row r="114" spans="1:8" ht="28.5">
      <c r="A114" s="161">
        <v>113</v>
      </c>
      <c r="B114" s="81" t="s">
        <v>2111</v>
      </c>
      <c r="C114" s="167" t="str" cm="1">
        <f t="array" ref="C114" xml:space="preserve"> INDEX('十五音-韻母'!$D$5:$D$104, G114)</f>
        <v>兼</v>
      </c>
      <c r="D114" s="80" t="s">
        <v>584</v>
      </c>
      <c r="E114" s="162" t="s">
        <v>203</v>
      </c>
      <c r="F114" s="161" t="str" cm="1">
        <f t="array" ref="F114" xml:space="preserve"> INDEX('十五音-韻母'!$G$5:$G$104, G114)</f>
        <v>iam</v>
      </c>
      <c r="G114" s="163">
        <f xml:space="preserve"> MATCH(E114, '十五音-韻母'!$F$5:$F$104, 0)</f>
        <v>43</v>
      </c>
      <c r="H114" s="164" t="s">
        <v>203</v>
      </c>
    </row>
    <row r="115" spans="1:8" ht="28.5">
      <c r="A115" s="161">
        <v>114</v>
      </c>
      <c r="B115" s="81" t="s">
        <v>2112</v>
      </c>
      <c r="C115" s="167" t="str" cm="1">
        <f t="array" ref="C115" xml:space="preserve"> INDEX('十五音-韻母'!$D$5:$D$104, G115)</f>
        <v>兼</v>
      </c>
      <c r="D115" s="80" t="s">
        <v>680</v>
      </c>
      <c r="E115" s="162" t="s">
        <v>212</v>
      </c>
      <c r="F115" s="161" t="str" cm="1">
        <f t="array" ref="F115" xml:space="preserve"> INDEX('十五音-韻母'!$G$5:$G$104, G115)</f>
        <v>iap̚</v>
      </c>
      <c r="G115" s="163">
        <f xml:space="preserve"> MATCH(E115, '十五音-韻母'!$F$5:$F$104, 0)</f>
        <v>44</v>
      </c>
      <c r="H115" s="164" t="s">
        <v>212</v>
      </c>
    </row>
    <row r="116" spans="1:8" ht="28.5">
      <c r="A116" s="161">
        <v>115</v>
      </c>
      <c r="B116" s="81" t="s">
        <v>2113</v>
      </c>
      <c r="C116" s="167" t="str" cm="1">
        <f t="array" ref="C116" xml:space="preserve"> INDEX('十五音-韻母'!$D$5:$D$104, G116)</f>
        <v>兼</v>
      </c>
      <c r="D116" s="80" t="s">
        <v>584</v>
      </c>
      <c r="E116" s="162" t="s">
        <v>203</v>
      </c>
      <c r="F116" s="161" t="str" cm="1">
        <f t="array" ref="F116" xml:space="preserve"> INDEX('十五音-韻母'!$G$5:$G$104, G116)</f>
        <v>iam</v>
      </c>
      <c r="G116" s="163">
        <f xml:space="preserve"> MATCH(E116, '十五音-韻母'!$F$5:$F$104, 0)</f>
        <v>43</v>
      </c>
      <c r="H116" s="164" t="s">
        <v>203</v>
      </c>
    </row>
    <row r="117" spans="1:8" ht="28.5">
      <c r="A117" s="161">
        <v>116</v>
      </c>
      <c r="B117" s="81" t="s">
        <v>2114</v>
      </c>
      <c r="C117" s="167" t="str" cm="1">
        <f t="array" ref="C117" xml:space="preserve"> INDEX('十五音-韻母'!$D$5:$D$104, G117)</f>
        <v>兼</v>
      </c>
      <c r="D117" s="80" t="s">
        <v>680</v>
      </c>
      <c r="E117" s="162" t="s">
        <v>212</v>
      </c>
      <c r="F117" s="161" t="str" cm="1">
        <f t="array" ref="F117" xml:space="preserve"> INDEX('十五音-韻母'!$G$5:$G$104, G117)</f>
        <v>iap̚</v>
      </c>
      <c r="G117" s="163">
        <f xml:space="preserve"> MATCH(E117, '十五音-韻母'!$F$5:$F$104, 0)</f>
        <v>44</v>
      </c>
      <c r="H117" s="164" t="s">
        <v>212</v>
      </c>
    </row>
    <row r="118" spans="1:8" ht="28.5">
      <c r="A118" s="161">
        <v>117</v>
      </c>
      <c r="B118" s="81" t="s">
        <v>2115</v>
      </c>
      <c r="C118" s="167" t="str" cm="1">
        <f t="array" ref="C118" xml:space="preserve"> INDEX('十五音-韻母'!$D$5:$D$104, G118)</f>
        <v>兼</v>
      </c>
      <c r="D118" s="80" t="s">
        <v>584</v>
      </c>
      <c r="E118" s="162" t="s">
        <v>203</v>
      </c>
      <c r="F118" s="161" t="str" cm="1">
        <f t="array" ref="F118" xml:space="preserve"> INDEX('十五音-韻母'!$G$5:$G$104, G118)</f>
        <v>iam</v>
      </c>
      <c r="G118" s="163">
        <f xml:space="preserve"> MATCH(E118, '十五音-韻母'!$F$5:$F$104, 0)</f>
        <v>43</v>
      </c>
      <c r="H118" s="164" t="s">
        <v>203</v>
      </c>
    </row>
    <row r="119" spans="1:8" ht="28.5">
      <c r="A119" s="161">
        <v>118</v>
      </c>
      <c r="B119" s="81" t="s">
        <v>2116</v>
      </c>
      <c r="C119" s="167" t="str" cm="1">
        <f t="array" ref="C119" xml:space="preserve"> INDEX('十五音-韻母'!$D$5:$D$104, G119)</f>
        <v>兼</v>
      </c>
      <c r="D119" s="80" t="s">
        <v>680</v>
      </c>
      <c r="E119" s="162" t="s">
        <v>212</v>
      </c>
      <c r="F119" s="161" t="str" cm="1">
        <f t="array" ref="F119" xml:space="preserve"> INDEX('十五音-韻母'!$G$5:$G$104, G119)</f>
        <v>iap̚</v>
      </c>
      <c r="G119" s="163">
        <f xml:space="preserve"> MATCH(E119, '十五音-韻母'!$F$5:$F$104, 0)</f>
        <v>44</v>
      </c>
      <c r="H119" s="164" t="s">
        <v>212</v>
      </c>
    </row>
    <row r="120" spans="1:8" ht="28.5">
      <c r="A120" s="161">
        <v>119</v>
      </c>
      <c r="B120" s="81" t="s">
        <v>2117</v>
      </c>
      <c r="C120" s="167" t="str" cm="1">
        <f t="array" ref="C120" xml:space="preserve"> INDEX('十五音-韻母'!$D$5:$D$104, G120)</f>
        <v>交</v>
      </c>
      <c r="D120" s="80" t="s">
        <v>584</v>
      </c>
      <c r="E120" s="162" t="s">
        <v>139</v>
      </c>
      <c r="F120" s="161" t="str" cm="1">
        <f t="array" ref="F120" xml:space="preserve"> INDEX('十五音-韻母'!$G$5:$G$104, G120)</f>
        <v>au</v>
      </c>
      <c r="G120" s="163">
        <f xml:space="preserve"> MATCH(E120, '十五音-韻母'!$F$5:$F$104, 0)</f>
        <v>45</v>
      </c>
      <c r="H120" s="164" t="s">
        <v>139</v>
      </c>
    </row>
    <row r="121" spans="1:8" ht="28.5">
      <c r="A121" s="161">
        <v>120</v>
      </c>
      <c r="B121" s="81" t="s">
        <v>2118</v>
      </c>
      <c r="C121" s="167" t="str" cm="1">
        <f t="array" ref="C121" xml:space="preserve"> INDEX('十五音-韻母'!$D$5:$D$104, G121)</f>
        <v>迦</v>
      </c>
      <c r="D121" s="80" t="s">
        <v>584</v>
      </c>
      <c r="E121" s="162" t="s">
        <v>182</v>
      </c>
      <c r="F121" s="161" t="str" cm="1">
        <f t="array" ref="F121" xml:space="preserve"> INDEX('十五音-韻母'!$G$5:$G$104, G121)</f>
        <v>ia</v>
      </c>
      <c r="G121" s="163">
        <f xml:space="preserve"> MATCH(E121, '十五音-韻母'!$F$5:$F$104, 0)</f>
        <v>47</v>
      </c>
      <c r="H121" s="164" t="s">
        <v>182</v>
      </c>
    </row>
    <row r="122" spans="1:8" ht="28.5">
      <c r="A122" s="161">
        <v>121</v>
      </c>
      <c r="B122" s="81" t="s">
        <v>2119</v>
      </c>
      <c r="C122" s="167" t="str" cm="1">
        <f t="array" ref="C122" xml:space="preserve"> INDEX('十五音-韻母'!$D$5:$D$104, G122)</f>
        <v>迦</v>
      </c>
      <c r="D122" s="80" t="s">
        <v>584</v>
      </c>
      <c r="E122" s="162" t="s">
        <v>182</v>
      </c>
      <c r="F122" s="161" t="str" cm="1">
        <f t="array" ref="F122" xml:space="preserve"> INDEX('十五音-韻母'!$G$5:$G$104, G122)</f>
        <v>ia</v>
      </c>
      <c r="G122" s="163">
        <f xml:space="preserve"> MATCH(E122, '十五音-韻母'!$F$5:$F$104, 0)</f>
        <v>47</v>
      </c>
      <c r="H122" s="164" t="s">
        <v>182</v>
      </c>
    </row>
    <row r="123" spans="1:8" ht="28.5">
      <c r="A123" s="161">
        <v>122</v>
      </c>
      <c r="B123" s="81" t="s">
        <v>2120</v>
      </c>
      <c r="C123" s="167" t="str" cm="1">
        <f t="array" ref="C123" xml:space="preserve"> INDEX('十五音-韻母'!$D$5:$D$104, G123)</f>
        <v>迦</v>
      </c>
      <c r="D123" s="80" t="s">
        <v>584</v>
      </c>
      <c r="E123" s="162" t="s">
        <v>182</v>
      </c>
      <c r="F123" s="161" t="str" cm="1">
        <f t="array" ref="F123" xml:space="preserve"> INDEX('十五音-韻母'!$G$5:$G$104, G123)</f>
        <v>ia</v>
      </c>
      <c r="G123" s="163">
        <f xml:space="preserve"> MATCH(E123, '十五音-韻母'!$F$5:$F$104, 0)</f>
        <v>47</v>
      </c>
      <c r="H123" s="164" t="s">
        <v>182</v>
      </c>
    </row>
    <row r="124" spans="1:8" ht="28.5">
      <c r="A124" s="161">
        <v>123</v>
      </c>
      <c r="B124" s="81" t="s">
        <v>2121</v>
      </c>
      <c r="C124" s="167" t="str" cm="1">
        <f t="array" ref="C124" xml:space="preserve"> INDEX('十五音-韻母'!$D$5:$D$104, G124)</f>
        <v>檜</v>
      </c>
      <c r="D124" s="80" t="s">
        <v>584</v>
      </c>
      <c r="E124" s="162" t="s">
        <v>335</v>
      </c>
      <c r="F124" s="161" t="str" cm="1">
        <f t="array" ref="F124" xml:space="preserve"> INDEX('十五音-韻母'!$G$5:$G$104, G124)</f>
        <v>ue</v>
      </c>
      <c r="G124" s="163">
        <f xml:space="preserve"> MATCH(E124, '十五音-韻母'!$F$5:$F$104, 0)</f>
        <v>49</v>
      </c>
      <c r="H124" s="164" t="s">
        <v>335</v>
      </c>
    </row>
    <row r="125" spans="1:8" ht="28.5">
      <c r="A125" s="161">
        <v>124</v>
      </c>
      <c r="B125" s="81" t="s">
        <v>2122</v>
      </c>
      <c r="C125" s="167" t="str" cm="1">
        <f t="array" ref="C125" xml:space="preserve"> INDEX('十五音-韻母'!$D$5:$D$104, G125)</f>
        <v>檜</v>
      </c>
      <c r="D125" s="80" t="s">
        <v>584</v>
      </c>
      <c r="E125" s="162" t="s">
        <v>335</v>
      </c>
      <c r="F125" s="161" t="str" cm="1">
        <f t="array" ref="F125" xml:space="preserve"> INDEX('十五音-韻母'!$G$5:$G$104, G125)</f>
        <v>ue</v>
      </c>
      <c r="G125" s="163">
        <f xml:space="preserve"> MATCH(E125, '十五音-韻母'!$F$5:$F$104, 0)</f>
        <v>49</v>
      </c>
      <c r="H125" s="164" t="s">
        <v>335</v>
      </c>
    </row>
    <row r="126" spans="1:8" ht="28.5">
      <c r="A126" s="161">
        <v>125</v>
      </c>
      <c r="B126" s="81" t="s">
        <v>2123</v>
      </c>
      <c r="C126" s="167" t="str" cm="1">
        <f t="array" ref="C126" xml:space="preserve"> INDEX('十五音-韻母'!$D$5:$D$104, G126)</f>
        <v>檜</v>
      </c>
      <c r="D126" s="80" t="s">
        <v>584</v>
      </c>
      <c r="E126" s="162" t="s">
        <v>335</v>
      </c>
      <c r="F126" s="161" t="str" cm="1">
        <f t="array" ref="F126" xml:space="preserve"> INDEX('十五音-韻母'!$G$5:$G$104, G126)</f>
        <v>ue</v>
      </c>
      <c r="G126" s="163">
        <f xml:space="preserve"> MATCH(E126, '十五音-韻母'!$F$5:$F$104, 0)</f>
        <v>49</v>
      </c>
      <c r="H126" s="164" t="s">
        <v>335</v>
      </c>
    </row>
    <row r="127" spans="1:8" ht="28.5">
      <c r="A127" s="161">
        <v>126</v>
      </c>
      <c r="B127" s="81" t="s">
        <v>2092</v>
      </c>
      <c r="C127" s="167" t="str" cm="1">
        <f t="array" ref="C127" xml:space="preserve"> INDEX('十五音-韻母'!$D$5:$D$104, G127)</f>
        <v>檜</v>
      </c>
      <c r="D127" s="80" t="s">
        <v>584</v>
      </c>
      <c r="E127" s="162" t="s">
        <v>335</v>
      </c>
      <c r="F127" s="161" t="str" cm="1">
        <f t="array" ref="F127" xml:space="preserve"> INDEX('十五音-韻母'!$G$5:$G$104, G127)</f>
        <v>ue</v>
      </c>
      <c r="G127" s="163">
        <f xml:space="preserve"> MATCH(E127, '十五音-韻母'!$F$5:$F$104, 0)</f>
        <v>49</v>
      </c>
      <c r="H127" s="164" t="s">
        <v>335</v>
      </c>
    </row>
    <row r="128" spans="1:8" ht="28.5">
      <c r="A128" s="161">
        <v>127</v>
      </c>
      <c r="B128" s="81" t="s">
        <v>2124</v>
      </c>
      <c r="C128" s="167" t="str" cm="1">
        <f t="array" ref="C128" xml:space="preserve"> INDEX('十五音-韻母'!$D$5:$D$104, G128)</f>
        <v>檜</v>
      </c>
      <c r="D128" s="80" t="s">
        <v>584</v>
      </c>
      <c r="E128" s="162" t="s">
        <v>335</v>
      </c>
      <c r="F128" s="161" t="str" cm="1">
        <f t="array" ref="F128" xml:space="preserve"> INDEX('十五音-韻母'!$G$5:$G$104, G128)</f>
        <v>ue</v>
      </c>
      <c r="G128" s="163">
        <f xml:space="preserve"> MATCH(E128, '十五音-韻母'!$F$5:$F$104, 0)</f>
        <v>49</v>
      </c>
      <c r="H128" s="164" t="s">
        <v>335</v>
      </c>
    </row>
    <row r="129" spans="1:8" ht="28.5">
      <c r="A129" s="161">
        <v>128</v>
      </c>
      <c r="B129" s="81" t="s">
        <v>2125</v>
      </c>
      <c r="C129" s="167" t="str" cm="1">
        <f t="array" ref="C129" xml:space="preserve"> INDEX('十五音-韻母'!$D$5:$D$104, G129)</f>
        <v>艍</v>
      </c>
      <c r="D129" s="80" t="s">
        <v>584</v>
      </c>
      <c r="E129" s="162" t="s">
        <v>363</v>
      </c>
      <c r="F129" s="161" t="str" cm="1">
        <f t="array" ref="F129" xml:space="preserve"> INDEX('十五音-韻母'!$G$5:$G$104, G129)</f>
        <v>u</v>
      </c>
      <c r="G129" s="163">
        <f xml:space="preserve"> MATCH(E129, '十五音-韻母'!$F$5:$F$104, 0)</f>
        <v>53</v>
      </c>
      <c r="H129" s="164" t="s">
        <v>363</v>
      </c>
    </row>
    <row r="130" spans="1:8" ht="28.5">
      <c r="A130" s="161">
        <v>129</v>
      </c>
      <c r="B130" s="81" t="s">
        <v>2126</v>
      </c>
      <c r="C130" s="167" t="str" cm="1">
        <f t="array" ref="C130" xml:space="preserve"> INDEX('十五音-韻母'!$D$5:$D$104, G130)</f>
        <v>膠</v>
      </c>
      <c r="D130" s="80" t="s">
        <v>584</v>
      </c>
      <c r="E130" s="162" t="s">
        <v>94</v>
      </c>
      <c r="F130" s="161" t="str" cm="1">
        <f t="array" ref="F130" xml:space="preserve"> INDEX('十五音-韻母'!$G$5:$G$104, G130)</f>
        <v>a</v>
      </c>
      <c r="G130" s="163">
        <f xml:space="preserve"> MATCH(E130, '十五音-韻母'!$F$5:$F$104, 0)</f>
        <v>55</v>
      </c>
      <c r="H130" s="164" t="s">
        <v>94</v>
      </c>
    </row>
    <row r="131" spans="1:8" ht="28.5">
      <c r="A131" s="161">
        <v>130</v>
      </c>
      <c r="B131" s="81" t="s">
        <v>2127</v>
      </c>
      <c r="C131" s="167" t="str" cm="1">
        <f t="array" ref="C131" xml:space="preserve"> INDEX('十五音-韻母'!$D$5:$D$104, G131)</f>
        <v>居</v>
      </c>
      <c r="D131" s="80" t="s">
        <v>584</v>
      </c>
      <c r="E131" s="162" t="s">
        <v>173</v>
      </c>
      <c r="F131" s="161" t="str" cm="1">
        <f t="array" ref="F131" xml:space="preserve"> INDEX('十五音-韻母'!$G$5:$G$104, G131)</f>
        <v>i</v>
      </c>
      <c r="G131" s="163">
        <f xml:space="preserve"> MATCH(E131, '十五音-韻母'!$F$5:$F$104, 0)</f>
        <v>57</v>
      </c>
      <c r="H131" s="164" t="s">
        <v>173</v>
      </c>
    </row>
    <row r="132" spans="1:8" ht="28.5">
      <c r="A132" s="161">
        <v>131</v>
      </c>
      <c r="B132" s="81" t="s">
        <v>2128</v>
      </c>
      <c r="C132" s="167" t="str" cm="1">
        <f t="array" ref="C132" xml:space="preserve"> INDEX('十五音-韻母'!$D$5:$D$104, G132)</f>
        <v>居</v>
      </c>
      <c r="D132" s="80" t="s">
        <v>584</v>
      </c>
      <c r="E132" s="162" t="s">
        <v>173</v>
      </c>
      <c r="F132" s="161" t="str" cm="1">
        <f t="array" ref="F132" xml:space="preserve"> INDEX('十五音-韻母'!$G$5:$G$104, G132)</f>
        <v>i</v>
      </c>
      <c r="G132" s="163">
        <f xml:space="preserve"> MATCH(E132, '十五音-韻母'!$F$5:$F$104, 0)</f>
        <v>57</v>
      </c>
      <c r="H132" s="164" t="s">
        <v>173</v>
      </c>
    </row>
    <row r="133" spans="1:8" ht="28.5">
      <c r="A133" s="161">
        <v>132</v>
      </c>
      <c r="B133" s="81" t="s">
        <v>2129</v>
      </c>
      <c r="C133" s="167" t="str" cm="1">
        <f t="array" ref="C133" xml:space="preserve"> INDEX('十五音-韻母'!$D$5:$D$104, G133)</f>
        <v>居</v>
      </c>
      <c r="D133" s="80" t="s">
        <v>584</v>
      </c>
      <c r="E133" s="162" t="s">
        <v>173</v>
      </c>
      <c r="F133" s="161" t="str" cm="1">
        <f t="array" ref="F133" xml:space="preserve"> INDEX('十五音-韻母'!$G$5:$G$104, G133)</f>
        <v>i</v>
      </c>
      <c r="G133" s="163">
        <f xml:space="preserve"> MATCH(E133, '十五音-韻母'!$F$5:$F$104, 0)</f>
        <v>57</v>
      </c>
      <c r="H133" s="164" t="s">
        <v>173</v>
      </c>
    </row>
    <row r="134" spans="1:8" ht="28.5">
      <c r="A134" s="161">
        <v>133</v>
      </c>
      <c r="B134" s="81" t="s">
        <v>2130</v>
      </c>
      <c r="C134" s="167" t="str" cm="1">
        <f t="array" ref="C134" xml:space="preserve"> INDEX('十五音-韻母'!$D$5:$D$104, G134)</f>
        <v>居</v>
      </c>
      <c r="D134" s="80" t="s">
        <v>584</v>
      </c>
      <c r="E134" s="162" t="s">
        <v>173</v>
      </c>
      <c r="F134" s="161" t="str" cm="1">
        <f t="array" ref="F134" xml:space="preserve"> INDEX('十五音-韻母'!$G$5:$G$104, G134)</f>
        <v>i</v>
      </c>
      <c r="G134" s="163">
        <f xml:space="preserve"> MATCH(E134, '十五音-韻母'!$F$5:$F$104, 0)</f>
        <v>57</v>
      </c>
      <c r="H134" s="164" t="s">
        <v>173</v>
      </c>
    </row>
    <row r="135" spans="1:8" ht="28.5">
      <c r="A135" s="161">
        <v>134</v>
      </c>
      <c r="B135" s="81" t="s">
        <v>2131</v>
      </c>
      <c r="C135" s="167" t="str" cm="1">
        <f t="array" ref="C135" xml:space="preserve"> INDEX('十五音-韻母'!$D$5:$D$104, G135)</f>
        <v>居</v>
      </c>
      <c r="D135" s="80" t="s">
        <v>584</v>
      </c>
      <c r="E135" s="165" t="s">
        <v>1978</v>
      </c>
      <c r="F135" s="161" t="str" cm="1">
        <f t="array" ref="F135" xml:space="preserve"> INDEX('十五音-韻母'!$G$5:$G$104, G135)</f>
        <v>i</v>
      </c>
      <c r="G135" s="163">
        <f xml:space="preserve"> MATCH(E135, '十五音-韻母'!$F$5:$F$104, 0)</f>
        <v>57</v>
      </c>
      <c r="H135" s="164" t="s">
        <v>758</v>
      </c>
    </row>
    <row r="136" spans="1:8" ht="28.5">
      <c r="A136" s="161">
        <v>135</v>
      </c>
      <c r="B136" s="81" t="s">
        <v>2132</v>
      </c>
      <c r="C136" s="167" t="str" cm="1">
        <f t="array" ref="C136" xml:space="preserve"> INDEX('十五音-韻母'!$D$5:$D$104, G136)</f>
        <v>丩</v>
      </c>
      <c r="D136" s="80" t="s">
        <v>584</v>
      </c>
      <c r="E136" s="162" t="s">
        <v>260</v>
      </c>
      <c r="F136" s="161" t="str" cm="1">
        <f t="array" ref="F136" xml:space="preserve"> INDEX('十五音-韻母'!$G$5:$G$104, G136)</f>
        <v>iu</v>
      </c>
      <c r="G136" s="163">
        <f xml:space="preserve"> MATCH(E136, '十五音-韻母'!$F$5:$F$104, 0)</f>
        <v>59</v>
      </c>
      <c r="H136" s="164" t="s">
        <v>260</v>
      </c>
    </row>
    <row r="137" spans="1:8" ht="28.5">
      <c r="A137" s="161">
        <v>136</v>
      </c>
      <c r="B137" s="81" t="s">
        <v>2133</v>
      </c>
      <c r="C137" s="167" t="str" cm="1">
        <f t="array" ref="C137" xml:space="preserve"> INDEX('十五音-韻母'!$D$5:$D$104, G137)</f>
        <v>丩</v>
      </c>
      <c r="D137" s="80" t="s">
        <v>584</v>
      </c>
      <c r="E137" s="162" t="s">
        <v>260</v>
      </c>
      <c r="F137" s="161" t="str" cm="1">
        <f t="array" ref="F137" xml:space="preserve"> INDEX('十五音-韻母'!$G$5:$G$104, G137)</f>
        <v>iu</v>
      </c>
      <c r="G137" s="163">
        <f xml:space="preserve"> MATCH(E137, '十五音-韻母'!$F$5:$F$104, 0)</f>
        <v>59</v>
      </c>
      <c r="H137" s="164" t="s">
        <v>260</v>
      </c>
    </row>
    <row r="138" spans="1:8" ht="28.5">
      <c r="A138" s="161">
        <v>137</v>
      </c>
      <c r="B138" s="81" t="s">
        <v>2133</v>
      </c>
      <c r="C138" s="167" t="str" cm="1">
        <f t="array" ref="C138" xml:space="preserve"> INDEX('十五音-韻母'!$D$5:$D$104, G138)</f>
        <v>丩</v>
      </c>
      <c r="D138" s="80" t="s">
        <v>584</v>
      </c>
      <c r="E138" s="166" t="s">
        <v>1986</v>
      </c>
      <c r="F138" s="161" t="str" cm="1">
        <f t="array" ref="F138" xml:space="preserve"> INDEX('十五音-韻母'!$G$5:$G$104, G138)</f>
        <v>iu</v>
      </c>
      <c r="G138" s="163">
        <f xml:space="preserve"> MATCH(E138, '十五音-韻母'!$F$5:$F$104, 0)</f>
        <v>59</v>
      </c>
      <c r="H138" s="164" t="s">
        <v>1037</v>
      </c>
    </row>
    <row r="139" spans="1:8" ht="28.5">
      <c r="A139" s="161">
        <v>138</v>
      </c>
      <c r="B139" s="81" t="s">
        <v>2134</v>
      </c>
      <c r="C139" s="167" t="str" cm="1">
        <f t="array" ref="C139" xml:space="preserve"> INDEX('十五音-韻母'!$D$5:$D$104, G139)</f>
        <v>茄</v>
      </c>
      <c r="D139" s="80" t="s">
        <v>584</v>
      </c>
      <c r="E139" s="162" t="s">
        <v>241</v>
      </c>
      <c r="F139" s="161" t="str" cm="1">
        <f t="array" ref="F139" xml:space="preserve"> INDEX('十五音-韻母'!$G$5:$G$104, G139)</f>
        <v>io</v>
      </c>
      <c r="G139" s="163">
        <f xml:space="preserve"> MATCH(E139, '十五音-韻母'!$F$5:$F$104, 0)</f>
        <v>65</v>
      </c>
      <c r="H139" s="164" t="s">
        <v>241</v>
      </c>
    </row>
    <row r="140" spans="1:8" ht="28.5">
      <c r="A140" s="161">
        <v>139</v>
      </c>
      <c r="B140" s="81" t="s">
        <v>2135</v>
      </c>
      <c r="C140" s="167" t="str" cm="1">
        <f t="array" ref="C140" xml:space="preserve"> INDEX('十五音-韻母'!$D$5:$D$104, G140)</f>
        <v>伽</v>
      </c>
      <c r="D140" s="80" t="s">
        <v>584</v>
      </c>
      <c r="E140" s="162" t="s">
        <v>147</v>
      </c>
      <c r="F140" s="161" t="str" cm="1">
        <f t="array" ref="F140" xml:space="preserve"> INDEX('十五音-韻母'!$G$5:$G$104, G140)</f>
        <v>e</v>
      </c>
      <c r="G140" s="163">
        <f xml:space="preserve"> MATCH(E140, '十五音-韻母'!$F$5:$F$104, 0)</f>
        <v>77</v>
      </c>
      <c r="H140" s="164" t="s">
        <v>147</v>
      </c>
    </row>
    <row r="141" spans="1:8" ht="28.5">
      <c r="A141" s="161">
        <v>140</v>
      </c>
      <c r="B141" s="81" t="s">
        <v>2136</v>
      </c>
      <c r="C141" s="167" t="str" cm="1">
        <f t="array" ref="C141" xml:space="preserve"> INDEX('十五音-韻母'!$D$5:$D$104, G141)</f>
        <v>伽</v>
      </c>
      <c r="D141" s="80" t="s">
        <v>584</v>
      </c>
      <c r="E141" s="162" t="s">
        <v>147</v>
      </c>
      <c r="F141" s="161" t="str" cm="1">
        <f t="array" ref="F141" xml:space="preserve"> INDEX('十五音-韻母'!$G$5:$G$104, G141)</f>
        <v>e</v>
      </c>
      <c r="G141" s="163">
        <f xml:space="preserve"> MATCH(E141, '十五音-韻母'!$F$5:$F$104, 0)</f>
        <v>77</v>
      </c>
      <c r="H141" s="164" t="s">
        <v>147</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2146-DF4A-468E-BF98-69F0A5E3C4D0}">
  <sheetPr>
    <tabColor rgb="FFFF0000"/>
  </sheetPr>
  <dimension ref="A1:AMJ26"/>
  <sheetViews>
    <sheetView workbookViewId="0">
      <pane ySplit="4" topLeftCell="A20" activePane="bottomLeft" state="frozen"/>
      <selection pane="bottomLeft" activeCell="N23" sqref="N23"/>
    </sheetView>
  </sheetViews>
  <sheetFormatPr defaultColWidth="6.90625" defaultRowHeight="50.25" customHeight="1" outlineLevelRow="1"/>
  <cols>
    <col min="1" max="1" width="2.08984375" style="1" customWidth="1"/>
    <col min="2" max="2" width="6.26953125" style="1" customWidth="1"/>
    <col min="3" max="3" width="14.7265625" style="35" customWidth="1"/>
    <col min="4" max="4" width="10.453125" style="3" customWidth="1"/>
    <col min="5" max="5" width="10.453125" style="2" customWidth="1"/>
    <col min="6" max="6" width="10.453125" style="32" customWidth="1"/>
    <col min="7" max="9" width="10.453125" style="3" customWidth="1"/>
    <col min="10" max="1024" width="6.90625" style="1"/>
    <col min="1025" max="16384" width="6.90625" style="64"/>
  </cols>
  <sheetData>
    <row r="1" spans="2:9" ht="30" customHeight="1" outlineLevel="1"/>
    <row r="2" spans="2:9" ht="30" customHeight="1" outlineLevel="1">
      <c r="B2" s="33" cm="1">
        <f t="array" ref="B2">COLUMN()-COLUMN(($A:$A))</f>
        <v>1</v>
      </c>
      <c r="C2" s="33" cm="1">
        <f t="array" ref="C2">COLUMN()-COLUMN(($A:$A))</f>
        <v>2</v>
      </c>
      <c r="D2" s="33" cm="1">
        <f t="array" ref="D2">COLUMN()-COLUMN(($A:$A))</f>
        <v>3</v>
      </c>
      <c r="E2" s="33" cm="1">
        <f t="array" ref="E2">COLUMN()-COLUMN(($A:$A))</f>
        <v>4</v>
      </c>
      <c r="F2" s="33" cm="1">
        <f t="array" ref="F2">COLUMN()-COLUMN(($A:$A))</f>
        <v>5</v>
      </c>
      <c r="G2" s="33" cm="1">
        <f t="array" ref="G2">COLUMN()-COLUMN(($A:$A))</f>
        <v>6</v>
      </c>
      <c r="H2" s="33" cm="1">
        <f t="array" ref="H2">COLUMN()-COLUMN(($A:$A))</f>
        <v>7</v>
      </c>
      <c r="I2" s="33" cm="1">
        <f t="array" ref="I2">COLUMN()-COLUMN(($A:$A))</f>
        <v>8</v>
      </c>
    </row>
    <row r="3" spans="2:9" ht="12" customHeight="1"/>
    <row r="4" spans="2:9" s="43" customFormat="1" ht="27.75" customHeight="1">
      <c r="B4" s="34" t="s">
        <v>0</v>
      </c>
      <c r="C4" s="34" t="s">
        <v>436</v>
      </c>
      <c r="D4" s="34" t="s">
        <v>2</v>
      </c>
      <c r="E4" s="40" t="s">
        <v>433</v>
      </c>
      <c r="F4" s="40" t="s">
        <v>437</v>
      </c>
      <c r="G4" s="41" t="s">
        <v>438</v>
      </c>
      <c r="H4" s="42" t="s">
        <v>439</v>
      </c>
      <c r="I4" s="42" t="s">
        <v>440</v>
      </c>
    </row>
    <row r="5" spans="2:9" s="1" customFormat="1" ht="57.95" customHeight="1">
      <c r="B5" s="44">
        <v>1</v>
      </c>
      <c r="C5" s="45" t="s">
        <v>35</v>
      </c>
      <c r="D5" s="46" t="s">
        <v>35</v>
      </c>
      <c r="E5" s="47" t="s">
        <v>32</v>
      </c>
      <c r="F5" s="48" t="s">
        <v>441</v>
      </c>
      <c r="G5" s="46" t="s">
        <v>442</v>
      </c>
      <c r="H5" s="46" t="s">
        <v>442</v>
      </c>
      <c r="I5" s="46" t="s">
        <v>442</v>
      </c>
    </row>
    <row r="6" spans="2:9" s="1" customFormat="1" ht="57.95" customHeight="1">
      <c r="B6" s="44">
        <v>2</v>
      </c>
      <c r="C6" s="45" t="s">
        <v>11</v>
      </c>
      <c r="D6" s="49" t="s">
        <v>11</v>
      </c>
      <c r="E6" s="47" t="s">
        <v>12</v>
      </c>
      <c r="F6" s="50" t="s">
        <v>443</v>
      </c>
      <c r="G6" s="46" t="s">
        <v>11</v>
      </c>
      <c r="H6" s="46" t="s">
        <v>11</v>
      </c>
      <c r="I6" s="46" t="s">
        <v>14</v>
      </c>
    </row>
    <row r="7" spans="2:9" s="1" customFormat="1" ht="57.95" customHeight="1">
      <c r="B7" s="44">
        <v>3</v>
      </c>
      <c r="C7" s="45" t="s">
        <v>37</v>
      </c>
      <c r="D7" s="49" t="s">
        <v>37</v>
      </c>
      <c r="E7" s="47" t="s">
        <v>38</v>
      </c>
      <c r="F7" s="50" t="s">
        <v>444</v>
      </c>
      <c r="G7" s="46" t="s">
        <v>37</v>
      </c>
      <c r="H7" s="46" t="s">
        <v>37</v>
      </c>
      <c r="I7" s="46" t="s">
        <v>40</v>
      </c>
    </row>
    <row r="8" spans="2:9" s="1" customFormat="1" ht="57.95" customHeight="1">
      <c r="B8" s="44">
        <v>4</v>
      </c>
      <c r="C8" s="45" t="s">
        <v>41</v>
      </c>
      <c r="D8" s="49" t="s">
        <v>74</v>
      </c>
      <c r="E8" s="47" t="s">
        <v>42</v>
      </c>
      <c r="F8" s="50" t="s">
        <v>445</v>
      </c>
      <c r="G8" s="46" t="s">
        <v>41</v>
      </c>
      <c r="H8" s="46" t="s">
        <v>41</v>
      </c>
      <c r="I8" s="46" t="s">
        <v>37</v>
      </c>
    </row>
    <row r="9" spans="2:9" s="1" customFormat="1" ht="57.95" customHeight="1">
      <c r="B9" s="44">
        <v>5</v>
      </c>
      <c r="C9" s="45" t="s">
        <v>24</v>
      </c>
      <c r="D9" s="46" t="s">
        <v>24</v>
      </c>
      <c r="E9" s="47" t="s">
        <v>25</v>
      </c>
      <c r="F9" s="50" t="s">
        <v>446</v>
      </c>
      <c r="G9" s="46" t="s">
        <v>24</v>
      </c>
      <c r="H9" s="46" t="s">
        <v>24</v>
      </c>
      <c r="I9" s="46" t="s">
        <v>27</v>
      </c>
    </row>
    <row r="10" spans="2:9" s="1" customFormat="1" ht="57.95" customHeight="1">
      <c r="B10" s="44">
        <v>6</v>
      </c>
      <c r="C10" s="45" t="s">
        <v>18</v>
      </c>
      <c r="D10" s="46" t="s">
        <v>447</v>
      </c>
      <c r="E10" s="47" t="s">
        <v>19</v>
      </c>
      <c r="F10" s="50" t="s">
        <v>448</v>
      </c>
      <c r="G10" s="46" t="s">
        <v>18</v>
      </c>
      <c r="H10" s="46" t="s">
        <v>18</v>
      </c>
      <c r="I10" s="46" t="s">
        <v>11</v>
      </c>
    </row>
    <row r="11" spans="2:9" s="1" customFormat="1" ht="57.95" customHeight="1">
      <c r="B11" s="44">
        <v>7</v>
      </c>
      <c r="C11" s="45" t="s">
        <v>28</v>
      </c>
      <c r="D11" s="46" t="s">
        <v>449</v>
      </c>
      <c r="E11" s="47" t="s">
        <v>29</v>
      </c>
      <c r="F11" s="50" t="s">
        <v>450</v>
      </c>
      <c r="G11" s="46" t="s">
        <v>28</v>
      </c>
      <c r="H11" s="46" t="s">
        <v>28</v>
      </c>
      <c r="I11" s="46" t="s">
        <v>24</v>
      </c>
    </row>
    <row r="12" spans="2:9" s="1" customFormat="1" ht="57.95" customHeight="1">
      <c r="B12" s="44">
        <v>8</v>
      </c>
      <c r="C12" s="45" t="s">
        <v>55</v>
      </c>
      <c r="D12" s="46" t="s">
        <v>77</v>
      </c>
      <c r="E12" s="47" t="s">
        <v>56</v>
      </c>
      <c r="F12" s="50" t="s">
        <v>451</v>
      </c>
      <c r="G12" s="46" t="s">
        <v>452</v>
      </c>
      <c r="H12" s="46" t="s">
        <v>55</v>
      </c>
      <c r="I12" s="46" t="s">
        <v>59</v>
      </c>
    </row>
    <row r="13" spans="2:9" s="1" customFormat="1" ht="57.95" customHeight="1">
      <c r="B13" s="44">
        <v>9</v>
      </c>
      <c r="C13" s="45" t="s">
        <v>453</v>
      </c>
      <c r="D13" s="46" t="s">
        <v>454</v>
      </c>
      <c r="E13" s="47" t="s">
        <v>56</v>
      </c>
      <c r="F13" s="50" t="s">
        <v>455</v>
      </c>
      <c r="G13" s="46" t="s">
        <v>456</v>
      </c>
      <c r="H13" s="46" t="s">
        <v>457</v>
      </c>
      <c r="I13" s="46" t="s">
        <v>458</v>
      </c>
    </row>
    <row r="14" spans="2:9" s="1" customFormat="1" ht="57.95" customHeight="1">
      <c r="B14" s="44">
        <v>10</v>
      </c>
      <c r="C14" s="45" t="s">
        <v>70</v>
      </c>
      <c r="D14" s="46" t="s">
        <v>79</v>
      </c>
      <c r="E14" s="47" t="s">
        <v>71</v>
      </c>
      <c r="F14" s="50" t="s">
        <v>459</v>
      </c>
      <c r="G14" s="46" t="s">
        <v>70</v>
      </c>
      <c r="H14" s="46" t="s">
        <v>70</v>
      </c>
      <c r="I14" s="46" t="s">
        <v>460</v>
      </c>
    </row>
    <row r="15" spans="2:9" s="1" customFormat="1" ht="57.95" customHeight="1">
      <c r="B15" s="44">
        <v>11</v>
      </c>
      <c r="C15" s="51" t="s">
        <v>461</v>
      </c>
      <c r="D15" s="52" t="s">
        <v>462</v>
      </c>
      <c r="E15" s="53" t="s">
        <v>71</v>
      </c>
      <c r="F15" s="54" t="s">
        <v>463</v>
      </c>
      <c r="G15" s="52" t="s">
        <v>464</v>
      </c>
      <c r="H15" s="52" t="s">
        <v>464</v>
      </c>
      <c r="I15" s="52" t="s">
        <v>465</v>
      </c>
    </row>
    <row r="16" spans="2:9" s="1" customFormat="1" ht="57.95" customHeight="1">
      <c r="B16" s="44">
        <v>12</v>
      </c>
      <c r="C16" s="45" t="s">
        <v>67</v>
      </c>
      <c r="D16" s="46" t="s">
        <v>67</v>
      </c>
      <c r="E16" s="47" t="s">
        <v>68</v>
      </c>
      <c r="F16" s="50" t="s">
        <v>466</v>
      </c>
      <c r="G16" s="46" t="s">
        <v>67</v>
      </c>
      <c r="H16" s="46" t="s">
        <v>67</v>
      </c>
      <c r="I16" s="46" t="s">
        <v>67</v>
      </c>
    </row>
    <row r="17" spans="2:9" s="1" customFormat="1" ht="57.95" customHeight="1">
      <c r="B17" s="44">
        <v>13</v>
      </c>
      <c r="C17" s="51" t="s">
        <v>467</v>
      </c>
      <c r="D17" s="52" t="s">
        <v>468</v>
      </c>
      <c r="E17" s="53" t="s">
        <v>68</v>
      </c>
      <c r="F17" s="54" t="s">
        <v>469</v>
      </c>
      <c r="G17" s="52" t="s">
        <v>470</v>
      </c>
      <c r="H17" s="52" t="s">
        <v>470</v>
      </c>
      <c r="I17" s="52" t="s">
        <v>470</v>
      </c>
    </row>
    <row r="18" spans="2:9" s="1" customFormat="1" ht="57.95" customHeight="1">
      <c r="B18" s="44">
        <v>14</v>
      </c>
      <c r="C18" s="55" t="s">
        <v>10</v>
      </c>
      <c r="D18" s="56" t="s">
        <v>8</v>
      </c>
      <c r="E18" s="57" t="s">
        <v>9</v>
      </c>
      <c r="F18" s="56" t="s">
        <v>8</v>
      </c>
      <c r="G18" s="56" t="s">
        <v>8</v>
      </c>
      <c r="H18" s="56" t="s">
        <v>8</v>
      </c>
      <c r="I18" s="56" t="s">
        <v>8</v>
      </c>
    </row>
    <row r="19" spans="2:9" s="1" customFormat="1" ht="57.95" customHeight="1">
      <c r="B19" s="44">
        <v>15</v>
      </c>
      <c r="C19" s="45" t="s">
        <v>14</v>
      </c>
      <c r="D19" s="46" t="s">
        <v>14</v>
      </c>
      <c r="E19" s="47" t="s">
        <v>15</v>
      </c>
      <c r="F19" s="50" t="s">
        <v>471</v>
      </c>
      <c r="G19" s="46" t="s">
        <v>472</v>
      </c>
      <c r="H19" s="46" t="s">
        <v>472</v>
      </c>
      <c r="I19" s="46" t="s">
        <v>473</v>
      </c>
    </row>
    <row r="20" spans="2:9" s="1" customFormat="1" ht="57.95" customHeight="1">
      <c r="B20" s="44">
        <v>16</v>
      </c>
      <c r="C20" s="45" t="s">
        <v>40</v>
      </c>
      <c r="D20" s="46" t="s">
        <v>75</v>
      </c>
      <c r="E20" s="47" t="s">
        <v>44</v>
      </c>
      <c r="F20" s="50" t="s">
        <v>474</v>
      </c>
      <c r="G20" s="46" t="s">
        <v>475</v>
      </c>
      <c r="H20" s="46" t="s">
        <v>475</v>
      </c>
      <c r="I20" s="46" t="s">
        <v>476</v>
      </c>
    </row>
    <row r="21" spans="2:9" s="1" customFormat="1" ht="57.95" customHeight="1">
      <c r="B21" s="44">
        <v>17</v>
      </c>
      <c r="C21" s="45" t="s">
        <v>61</v>
      </c>
      <c r="D21" s="46" t="s">
        <v>78</v>
      </c>
      <c r="E21" s="47" t="s">
        <v>62</v>
      </c>
      <c r="F21" s="50" t="s">
        <v>477</v>
      </c>
      <c r="G21" s="46" t="s">
        <v>478</v>
      </c>
      <c r="H21" s="46" t="s">
        <v>61</v>
      </c>
      <c r="I21" s="46" t="s">
        <v>65</v>
      </c>
    </row>
    <row r="22" spans="2:9" s="1" customFormat="1" ht="57.95" customHeight="1">
      <c r="B22" s="44">
        <v>18</v>
      </c>
      <c r="C22" s="51" t="s">
        <v>479</v>
      </c>
      <c r="D22" s="52" t="s">
        <v>480</v>
      </c>
      <c r="E22" s="53" t="s">
        <v>62</v>
      </c>
      <c r="F22" s="58" t="s">
        <v>481</v>
      </c>
      <c r="G22" s="52" t="s">
        <v>482</v>
      </c>
      <c r="H22" s="52" t="s">
        <v>483</v>
      </c>
      <c r="I22" s="52" t="s">
        <v>484</v>
      </c>
    </row>
    <row r="23" spans="2:9" s="1" customFormat="1" ht="57.95" customHeight="1">
      <c r="B23" s="44">
        <v>19</v>
      </c>
      <c r="C23" s="45" t="s">
        <v>51</v>
      </c>
      <c r="D23" s="59" t="s">
        <v>51</v>
      </c>
      <c r="E23" s="47" t="s">
        <v>52</v>
      </c>
      <c r="F23" s="50" t="s">
        <v>485</v>
      </c>
      <c r="G23" s="46" t="s">
        <v>51</v>
      </c>
      <c r="H23" s="46" t="s">
        <v>51</v>
      </c>
      <c r="I23" s="46" t="s">
        <v>51</v>
      </c>
    </row>
    <row r="24" spans="2:9" s="1" customFormat="1" ht="57.95" customHeight="1">
      <c r="B24" s="44">
        <v>20</v>
      </c>
      <c r="C24" s="60" t="s">
        <v>21</v>
      </c>
      <c r="D24" s="61" t="s">
        <v>21</v>
      </c>
      <c r="E24" s="62" t="s">
        <v>486</v>
      </c>
      <c r="F24" s="63" t="s">
        <v>487</v>
      </c>
      <c r="G24" s="61" t="s">
        <v>488</v>
      </c>
      <c r="H24" s="61" t="s">
        <v>488</v>
      </c>
      <c r="I24" s="61" t="s">
        <v>489</v>
      </c>
    </row>
    <row r="25" spans="2:9" s="1" customFormat="1" ht="57.95" customHeight="1">
      <c r="B25" s="44">
        <v>21</v>
      </c>
      <c r="C25" s="60" t="s">
        <v>31</v>
      </c>
      <c r="D25" s="61" t="s">
        <v>31</v>
      </c>
      <c r="E25" s="62" t="s">
        <v>490</v>
      </c>
      <c r="F25" s="63" t="s">
        <v>491</v>
      </c>
      <c r="G25" s="61" t="s">
        <v>492</v>
      </c>
      <c r="H25" s="61" t="s">
        <v>492</v>
      </c>
      <c r="I25" s="61" t="s">
        <v>493</v>
      </c>
    </row>
    <row r="26" spans="2:9" s="1" customFormat="1" ht="57.95" customHeight="1">
      <c r="B26" s="44">
        <v>22</v>
      </c>
      <c r="C26" s="60" t="s">
        <v>47</v>
      </c>
      <c r="D26" s="61" t="s">
        <v>76</v>
      </c>
      <c r="E26" s="62" t="s">
        <v>494</v>
      </c>
      <c r="F26" s="63" t="s">
        <v>495</v>
      </c>
      <c r="G26" s="61" t="s">
        <v>496</v>
      </c>
      <c r="H26" s="61" t="s">
        <v>496</v>
      </c>
      <c r="I26" s="61" t="s">
        <v>497</v>
      </c>
    </row>
  </sheetData>
  <phoneticPr fontId="4"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2E7E6-0CD5-428A-9C58-4DDCD695680C}">
  <sheetPr>
    <tabColor rgb="FF00B0F0"/>
  </sheetPr>
  <dimension ref="B2:O104"/>
  <sheetViews>
    <sheetView workbookViewId="0">
      <pane ySplit="4" topLeftCell="A5" activePane="bottomLeft" state="frozen"/>
      <selection pane="bottomLeft" activeCell="C1" sqref="C1:D1048576"/>
    </sheetView>
  </sheetViews>
  <sheetFormatPr defaultColWidth="10.7265625" defaultRowHeight="16.5" outlineLevelRow="1" outlineLevelCol="1"/>
  <cols>
    <col min="1" max="1" width="1.54296875" style="64" customWidth="1"/>
    <col min="2" max="2" width="5.36328125" style="66" customWidth="1"/>
    <col min="3" max="3" width="7.90625" style="66" customWidth="1" outlineLevel="1"/>
    <col min="4" max="4" width="6.1796875" style="64" bestFit="1" customWidth="1"/>
    <col min="5" max="5" width="8.54296875" style="64" customWidth="1" outlineLevel="1"/>
    <col min="6" max="6" width="12.54296875" style="67" customWidth="1" outlineLevel="1"/>
    <col min="7" max="7" width="10.36328125" style="67" customWidth="1" outlineLevel="1"/>
    <col min="8" max="8" width="10.36328125" style="68" customWidth="1" outlineLevel="1"/>
    <col min="9" max="10" width="10.36328125" style="68" customWidth="1"/>
    <col min="11" max="11" width="12.08984375" style="68" bestFit="1" customWidth="1"/>
    <col min="12" max="14" width="29.453125" style="79" customWidth="1"/>
    <col min="15" max="15" width="37.26953125" style="79" bestFit="1" customWidth="1"/>
    <col min="16" max="16" width="28.7265625" style="64" customWidth="1"/>
    <col min="17" max="16384" width="10.7265625" style="64"/>
  </cols>
  <sheetData>
    <row r="2" spans="2:15" s="65" customFormat="1" ht="28.5" outlineLevel="1">
      <c r="B2" s="73" cm="1">
        <f t="array" ref="B2">COLUMN()-COLUMN(($A:$A))</f>
        <v>1</v>
      </c>
      <c r="C2" s="73" cm="1">
        <f t="array" ref="C2">COLUMN()-COLUMN(($A:$A))</f>
        <v>2</v>
      </c>
      <c r="D2" s="73" cm="1">
        <f t="array" ref="D2">COLUMN()-COLUMN(($A:$A))</f>
        <v>3</v>
      </c>
      <c r="E2" s="73" cm="1">
        <f t="array" ref="E2">COLUMN()-COLUMN(($A:$A))</f>
        <v>4</v>
      </c>
      <c r="F2" s="73" cm="1">
        <f t="array" ref="F2">COLUMN()-COLUMN(($A:$A))</f>
        <v>5</v>
      </c>
      <c r="G2" s="73" cm="1">
        <f t="array" ref="G2">COLUMN()-COLUMN(($A:$A))</f>
        <v>6</v>
      </c>
      <c r="H2" s="73" cm="1">
        <f t="array" ref="H2">COLUMN()-COLUMN(($A:$A))</f>
        <v>7</v>
      </c>
      <c r="I2" s="73" cm="1">
        <f t="array" ref="I2">COLUMN()-COLUMN(($A:$A))</f>
        <v>8</v>
      </c>
      <c r="J2" s="73" cm="1">
        <f t="array" ref="J2">COLUMN()-COLUMN(($A:$A))</f>
        <v>9</v>
      </c>
      <c r="K2" s="73" cm="1">
        <f t="array" ref="K2">COLUMN()-COLUMN(($A:$A))</f>
        <v>10</v>
      </c>
      <c r="L2" s="77" cm="1">
        <f t="array" ref="L2">COLUMN()-COLUMN(($A:$A))</f>
        <v>11</v>
      </c>
      <c r="M2" s="77" cm="1">
        <f t="array" ref="M2">COLUMN()-COLUMN(($A:$A))</f>
        <v>12</v>
      </c>
      <c r="N2" s="77" cm="1">
        <f t="array" ref="N2">COLUMN()-COLUMN(($A:$A))</f>
        <v>13</v>
      </c>
      <c r="O2" s="77" cm="1">
        <f t="array" ref="O2">COLUMN()-COLUMN(($A:$A))</f>
        <v>14</v>
      </c>
    </row>
    <row r="4" spans="2:15" s="69" customFormat="1" ht="27" customHeight="1">
      <c r="B4" s="75" t="s">
        <v>86</v>
      </c>
      <c r="C4" s="76" t="s">
        <v>578</v>
      </c>
      <c r="D4" s="76" t="s">
        <v>89</v>
      </c>
      <c r="E4" s="76" t="s">
        <v>579</v>
      </c>
      <c r="F4" s="76" t="s">
        <v>87</v>
      </c>
      <c r="G4" s="76" t="s">
        <v>88</v>
      </c>
      <c r="H4" s="76" t="s">
        <v>580</v>
      </c>
      <c r="I4" s="76" t="s">
        <v>581</v>
      </c>
      <c r="J4" s="76" t="s">
        <v>582</v>
      </c>
      <c r="K4" s="76" t="s">
        <v>583</v>
      </c>
      <c r="L4" s="76" t="s">
        <v>633</v>
      </c>
      <c r="M4" s="76" t="s">
        <v>634</v>
      </c>
      <c r="N4" s="76" t="s">
        <v>635</v>
      </c>
      <c r="O4" s="76" t="s">
        <v>636</v>
      </c>
    </row>
    <row r="5" spans="2:15" ht="39">
      <c r="B5" s="70">
        <v>1</v>
      </c>
      <c r="C5" s="70">
        <v>1</v>
      </c>
      <c r="D5" s="71" t="s">
        <v>373</v>
      </c>
      <c r="E5" s="71" t="s">
        <v>584</v>
      </c>
      <c r="F5" s="72" t="s">
        <v>372</v>
      </c>
      <c r="G5" s="72" t="s">
        <v>372</v>
      </c>
      <c r="H5" s="72" t="s">
        <v>372</v>
      </c>
      <c r="I5" s="72" t="s">
        <v>372</v>
      </c>
      <c r="J5" s="72" t="s">
        <v>372</v>
      </c>
      <c r="K5" s="74" t="s">
        <v>374</v>
      </c>
      <c r="L5" s="78" t="s">
        <v>631</v>
      </c>
      <c r="M5" s="78" t="s">
        <v>632</v>
      </c>
      <c r="N5" s="78" t="s">
        <v>637</v>
      </c>
      <c r="O5" s="78"/>
    </row>
    <row r="6" spans="2:15" ht="39">
      <c r="B6" s="70">
        <v>2</v>
      </c>
      <c r="C6" s="70">
        <v>1</v>
      </c>
      <c r="D6" s="71" t="s">
        <v>373</v>
      </c>
      <c r="E6" s="71" t="s">
        <v>585</v>
      </c>
      <c r="F6" s="72" t="s">
        <v>375</v>
      </c>
      <c r="G6" s="72" t="s">
        <v>376</v>
      </c>
      <c r="H6" s="72" t="s">
        <v>375</v>
      </c>
      <c r="I6" s="72" t="s">
        <v>375</v>
      </c>
      <c r="J6" s="72" t="s">
        <v>375</v>
      </c>
      <c r="K6" s="74" t="s">
        <v>377</v>
      </c>
      <c r="L6" s="78"/>
      <c r="M6" s="78"/>
      <c r="N6" s="78"/>
      <c r="O6" s="78" t="s">
        <v>638</v>
      </c>
    </row>
    <row r="7" spans="2:15" ht="39">
      <c r="B7" s="70">
        <v>3</v>
      </c>
      <c r="C7" s="70">
        <v>2</v>
      </c>
      <c r="D7" s="71" t="s">
        <v>207</v>
      </c>
      <c r="E7" s="71" t="s">
        <v>584</v>
      </c>
      <c r="F7" s="72" t="s">
        <v>206</v>
      </c>
      <c r="G7" s="72" t="s">
        <v>206</v>
      </c>
      <c r="H7" s="72" t="s">
        <v>206</v>
      </c>
      <c r="I7" s="72" t="s">
        <v>206</v>
      </c>
      <c r="J7" s="72" t="s">
        <v>206</v>
      </c>
      <c r="K7" s="74" t="s">
        <v>208</v>
      </c>
      <c r="L7" s="78" t="s">
        <v>641</v>
      </c>
      <c r="M7" s="78" t="s">
        <v>639</v>
      </c>
      <c r="N7" s="78" t="s">
        <v>640</v>
      </c>
      <c r="O7" s="78"/>
    </row>
    <row r="8" spans="2:15" ht="39">
      <c r="B8" s="70">
        <v>4</v>
      </c>
      <c r="C8" s="70">
        <v>2</v>
      </c>
      <c r="D8" s="71" t="s">
        <v>207</v>
      </c>
      <c r="E8" s="71" t="s">
        <v>585</v>
      </c>
      <c r="F8" s="72" t="s">
        <v>215</v>
      </c>
      <c r="G8" s="72" t="s">
        <v>216</v>
      </c>
      <c r="H8" s="72" t="s">
        <v>215</v>
      </c>
      <c r="I8" s="72" t="s">
        <v>215</v>
      </c>
      <c r="J8" s="72" t="s">
        <v>215</v>
      </c>
      <c r="K8" s="74" t="s">
        <v>217</v>
      </c>
      <c r="L8" s="78"/>
      <c r="M8" s="78"/>
      <c r="N8" s="78"/>
      <c r="O8" s="78" t="s">
        <v>642</v>
      </c>
    </row>
    <row r="9" spans="2:15" ht="39">
      <c r="B9" s="70">
        <v>5</v>
      </c>
      <c r="C9" s="70">
        <v>3</v>
      </c>
      <c r="D9" s="71" t="s">
        <v>236</v>
      </c>
      <c r="E9" s="71" t="s">
        <v>584</v>
      </c>
      <c r="F9" s="72" t="s">
        <v>235</v>
      </c>
      <c r="G9" s="72" t="s">
        <v>235</v>
      </c>
      <c r="H9" s="72" t="s">
        <v>235</v>
      </c>
      <c r="I9" s="72" t="s">
        <v>235</v>
      </c>
      <c r="J9" s="72" t="s">
        <v>235</v>
      </c>
      <c r="K9" s="74" t="s">
        <v>237</v>
      </c>
      <c r="L9" s="78"/>
      <c r="M9" s="78"/>
      <c r="N9" s="78"/>
      <c r="O9" s="78"/>
    </row>
    <row r="10" spans="2:15" ht="39">
      <c r="B10" s="70">
        <v>6</v>
      </c>
      <c r="C10" s="70">
        <v>3</v>
      </c>
      <c r="D10" s="71" t="s">
        <v>236</v>
      </c>
      <c r="E10" s="71" t="s">
        <v>585</v>
      </c>
      <c r="F10" s="72" t="s">
        <v>254</v>
      </c>
      <c r="G10" s="72" t="s">
        <v>255</v>
      </c>
      <c r="H10" s="72" t="s">
        <v>254</v>
      </c>
      <c r="I10" s="72" t="s">
        <v>254</v>
      </c>
      <c r="J10" s="72" t="s">
        <v>254</v>
      </c>
      <c r="K10" s="74" t="s">
        <v>256</v>
      </c>
      <c r="L10" s="78"/>
      <c r="M10" s="78"/>
      <c r="N10" s="78"/>
      <c r="O10" s="78"/>
    </row>
    <row r="11" spans="2:15" ht="39">
      <c r="B11" s="70">
        <v>7</v>
      </c>
      <c r="C11" s="70">
        <v>4</v>
      </c>
      <c r="D11" s="71" t="s">
        <v>370</v>
      </c>
      <c r="E11" s="71" t="s">
        <v>584</v>
      </c>
      <c r="F11" s="72" t="s">
        <v>369</v>
      </c>
      <c r="G11" s="72" t="s">
        <v>369</v>
      </c>
      <c r="H11" s="72" t="s">
        <v>369</v>
      </c>
      <c r="I11" s="72" t="s">
        <v>369</v>
      </c>
      <c r="J11" s="72" t="s">
        <v>369</v>
      </c>
      <c r="K11" s="74" t="s">
        <v>371</v>
      </c>
      <c r="L11" s="78"/>
      <c r="M11" s="78"/>
      <c r="N11" s="78"/>
      <c r="O11" s="78"/>
    </row>
    <row r="12" spans="2:15" ht="39">
      <c r="B12" s="70">
        <v>8</v>
      </c>
      <c r="C12" s="70">
        <v>4</v>
      </c>
      <c r="D12" s="71" t="s">
        <v>370</v>
      </c>
      <c r="E12" s="71" t="s">
        <v>585</v>
      </c>
      <c r="F12" s="72" t="s">
        <v>498</v>
      </c>
      <c r="G12" s="72" t="s">
        <v>586</v>
      </c>
      <c r="H12" s="72" t="s">
        <v>498</v>
      </c>
      <c r="I12" s="72" t="s">
        <v>498</v>
      </c>
      <c r="J12" s="72" t="s">
        <v>498</v>
      </c>
      <c r="K12" s="74" t="s">
        <v>499</v>
      </c>
      <c r="L12" s="78"/>
      <c r="M12" s="78"/>
      <c r="N12" s="78"/>
      <c r="O12" s="78"/>
    </row>
    <row r="13" spans="2:15" ht="39">
      <c r="B13" s="70">
        <v>9</v>
      </c>
      <c r="C13" s="70">
        <v>5</v>
      </c>
      <c r="D13" s="71" t="s">
        <v>500</v>
      </c>
      <c r="E13" s="71" t="s">
        <v>584</v>
      </c>
      <c r="F13" s="72" t="s">
        <v>502</v>
      </c>
      <c r="G13" s="72" t="s">
        <v>587</v>
      </c>
      <c r="H13" s="72" t="s">
        <v>502</v>
      </c>
      <c r="I13" s="72" t="s">
        <v>502</v>
      </c>
      <c r="J13" s="72" t="s">
        <v>147</v>
      </c>
      <c r="K13" s="74" t="s">
        <v>504</v>
      </c>
      <c r="L13" s="78"/>
      <c r="M13" s="78"/>
      <c r="N13" s="78"/>
      <c r="O13" s="78"/>
    </row>
    <row r="14" spans="2:15" ht="39">
      <c r="B14" s="70">
        <v>10</v>
      </c>
      <c r="C14" s="70">
        <v>5</v>
      </c>
      <c r="D14" s="71" t="s">
        <v>500</v>
      </c>
      <c r="E14" s="71" t="s">
        <v>585</v>
      </c>
      <c r="F14" s="72" t="s">
        <v>503</v>
      </c>
      <c r="G14" s="72" t="s">
        <v>501</v>
      </c>
      <c r="H14" s="72" t="s">
        <v>503</v>
      </c>
      <c r="I14" s="72" t="s">
        <v>156</v>
      </c>
      <c r="J14" s="72" t="s">
        <v>156</v>
      </c>
      <c r="K14" s="74" t="s">
        <v>505</v>
      </c>
      <c r="L14" s="78"/>
      <c r="M14" s="78"/>
      <c r="N14" s="78"/>
      <c r="O14" s="78"/>
    </row>
    <row r="15" spans="2:15" ht="39">
      <c r="B15" s="70">
        <v>11</v>
      </c>
      <c r="C15" s="70">
        <v>6</v>
      </c>
      <c r="D15" s="71" t="s">
        <v>128</v>
      </c>
      <c r="E15" s="71" t="s">
        <v>584</v>
      </c>
      <c r="F15" s="72" t="s">
        <v>127</v>
      </c>
      <c r="G15" s="72" t="s">
        <v>127</v>
      </c>
      <c r="H15" s="72" t="s">
        <v>127</v>
      </c>
      <c r="I15" s="72" t="s">
        <v>127</v>
      </c>
      <c r="J15" s="72" t="s">
        <v>127</v>
      </c>
      <c r="K15" s="74" t="s">
        <v>129</v>
      </c>
      <c r="L15" s="78"/>
      <c r="M15" s="78"/>
      <c r="N15" s="78"/>
      <c r="O15" s="78"/>
    </row>
    <row r="16" spans="2:15" ht="39">
      <c r="B16" s="70">
        <v>12</v>
      </c>
      <c r="C16" s="70">
        <v>6</v>
      </c>
      <c r="D16" s="71" t="s">
        <v>128</v>
      </c>
      <c r="E16" s="71" t="s">
        <v>585</v>
      </c>
      <c r="F16" s="72" t="s">
        <v>136</v>
      </c>
      <c r="G16" s="72" t="s">
        <v>137</v>
      </c>
      <c r="H16" s="72" t="s">
        <v>136</v>
      </c>
      <c r="I16" s="72" t="s">
        <v>133</v>
      </c>
      <c r="J16" s="72" t="s">
        <v>136</v>
      </c>
      <c r="K16" s="74" t="s">
        <v>138</v>
      </c>
      <c r="L16" s="78"/>
      <c r="M16" s="78"/>
      <c r="N16" s="78"/>
      <c r="O16" s="78"/>
    </row>
    <row r="17" spans="2:15" ht="39">
      <c r="B17" s="70">
        <v>13</v>
      </c>
      <c r="C17" s="70">
        <v>7</v>
      </c>
      <c r="D17" s="71" t="s">
        <v>354</v>
      </c>
      <c r="E17" s="71" t="s">
        <v>584</v>
      </c>
      <c r="F17" s="72" t="s">
        <v>360</v>
      </c>
      <c r="G17" s="72" t="s">
        <v>361</v>
      </c>
      <c r="H17" s="72" t="s">
        <v>360</v>
      </c>
      <c r="I17" s="72" t="s">
        <v>360</v>
      </c>
      <c r="J17" s="72" t="s">
        <v>360</v>
      </c>
      <c r="K17" s="74" t="s">
        <v>362</v>
      </c>
      <c r="L17" s="78"/>
      <c r="M17" s="78"/>
      <c r="N17" s="78"/>
      <c r="O17" s="78"/>
    </row>
    <row r="18" spans="2:15" ht="39">
      <c r="B18" s="70">
        <v>14</v>
      </c>
      <c r="C18" s="70">
        <v>7</v>
      </c>
      <c r="D18" s="71" t="s">
        <v>354</v>
      </c>
      <c r="E18" s="71" t="s">
        <v>585</v>
      </c>
      <c r="F18" s="72" t="s">
        <v>352</v>
      </c>
      <c r="G18" s="72" t="s">
        <v>353</v>
      </c>
      <c r="H18" s="72" t="s">
        <v>352</v>
      </c>
      <c r="I18" s="72" t="s">
        <v>352</v>
      </c>
      <c r="J18" s="72" t="s">
        <v>352</v>
      </c>
      <c r="K18" s="74" t="s">
        <v>355</v>
      </c>
      <c r="L18" s="78"/>
      <c r="M18" s="78"/>
      <c r="N18" s="78"/>
      <c r="O18" s="78"/>
    </row>
    <row r="19" spans="2:15" ht="39">
      <c r="B19" s="70">
        <v>15</v>
      </c>
      <c r="C19" s="70">
        <v>8</v>
      </c>
      <c r="D19" s="71" t="s">
        <v>313</v>
      </c>
      <c r="E19" s="71" t="s">
        <v>584</v>
      </c>
      <c r="F19" s="72" t="s">
        <v>312</v>
      </c>
      <c r="G19" s="72" t="s">
        <v>312</v>
      </c>
      <c r="H19" s="72" t="s">
        <v>315</v>
      </c>
      <c r="I19" s="72" t="s">
        <v>312</v>
      </c>
      <c r="J19" s="72" t="s">
        <v>312</v>
      </c>
      <c r="K19" s="74" t="s">
        <v>314</v>
      </c>
      <c r="L19" s="78"/>
      <c r="M19" s="78"/>
      <c r="N19" s="78"/>
      <c r="O19" s="78"/>
    </row>
    <row r="20" spans="2:15" ht="39">
      <c r="B20" s="70">
        <v>16</v>
      </c>
      <c r="C20" s="70">
        <v>8</v>
      </c>
      <c r="D20" s="71" t="s">
        <v>313</v>
      </c>
      <c r="E20" s="71" t="s">
        <v>585</v>
      </c>
      <c r="F20" s="72" t="s">
        <v>506</v>
      </c>
      <c r="G20" s="72" t="s">
        <v>507</v>
      </c>
      <c r="H20" s="72" t="s">
        <v>508</v>
      </c>
      <c r="I20" s="72" t="s">
        <v>506</v>
      </c>
      <c r="J20" s="72" t="s">
        <v>506</v>
      </c>
      <c r="K20" s="74" t="s">
        <v>509</v>
      </c>
      <c r="L20" s="78"/>
      <c r="M20" s="78"/>
      <c r="N20" s="78"/>
      <c r="O20" s="78"/>
    </row>
    <row r="21" spans="2:15" ht="39">
      <c r="B21" s="70">
        <v>17</v>
      </c>
      <c r="C21" s="70">
        <v>9</v>
      </c>
      <c r="D21" s="71" t="s">
        <v>166</v>
      </c>
      <c r="E21" s="71" t="s">
        <v>584</v>
      </c>
      <c r="F21" s="72" t="s">
        <v>169</v>
      </c>
      <c r="G21" s="72" t="s">
        <v>170</v>
      </c>
      <c r="H21" s="72" t="s">
        <v>172</v>
      </c>
      <c r="I21" s="72" t="s">
        <v>169</v>
      </c>
      <c r="J21" s="72" t="s">
        <v>169</v>
      </c>
      <c r="K21" s="74" t="s">
        <v>171</v>
      </c>
      <c r="L21" s="78"/>
      <c r="M21" s="78"/>
      <c r="N21" s="78"/>
      <c r="O21" s="78"/>
    </row>
    <row r="22" spans="2:15" ht="39">
      <c r="B22" s="70">
        <v>18</v>
      </c>
      <c r="C22" s="70">
        <v>9</v>
      </c>
      <c r="D22" s="71" t="s">
        <v>166</v>
      </c>
      <c r="E22" s="71" t="s">
        <v>585</v>
      </c>
      <c r="F22" s="72" t="s">
        <v>164</v>
      </c>
      <c r="G22" s="72" t="s">
        <v>165</v>
      </c>
      <c r="H22" s="72" t="s">
        <v>168</v>
      </c>
      <c r="I22" s="72" t="s">
        <v>164</v>
      </c>
      <c r="J22" s="72" t="s">
        <v>164</v>
      </c>
      <c r="K22" s="74" t="s">
        <v>167</v>
      </c>
      <c r="L22" s="78"/>
      <c r="M22" s="78"/>
      <c r="N22" s="78"/>
      <c r="O22" s="78"/>
    </row>
    <row r="23" spans="2:15" ht="39">
      <c r="B23" s="70">
        <v>19</v>
      </c>
      <c r="C23" s="70">
        <v>10</v>
      </c>
      <c r="D23" s="71" t="s">
        <v>323</v>
      </c>
      <c r="E23" s="71" t="s">
        <v>584</v>
      </c>
      <c r="F23" s="72" t="s">
        <v>322</v>
      </c>
      <c r="G23" s="72" t="s">
        <v>322</v>
      </c>
      <c r="H23" s="72" t="s">
        <v>325</v>
      </c>
      <c r="I23" s="72" t="s">
        <v>322</v>
      </c>
      <c r="J23" s="72" t="s">
        <v>322</v>
      </c>
      <c r="K23" s="74" t="s">
        <v>324</v>
      </c>
      <c r="L23" s="78"/>
      <c r="M23" s="78"/>
      <c r="N23" s="78"/>
      <c r="O23" s="78"/>
    </row>
    <row r="24" spans="2:15" ht="39">
      <c r="B24" s="70">
        <v>20</v>
      </c>
      <c r="C24" s="70">
        <v>10</v>
      </c>
      <c r="D24" s="71" t="s">
        <v>323</v>
      </c>
      <c r="E24" s="71" t="s">
        <v>585</v>
      </c>
      <c r="F24" s="72" t="s">
        <v>331</v>
      </c>
      <c r="G24" s="72" t="s">
        <v>332</v>
      </c>
      <c r="H24" s="72" t="s">
        <v>334</v>
      </c>
      <c r="I24" s="72" t="s">
        <v>331</v>
      </c>
      <c r="J24" s="72" t="s">
        <v>331</v>
      </c>
      <c r="K24" s="74" t="s">
        <v>333</v>
      </c>
      <c r="L24" s="78"/>
      <c r="M24" s="78"/>
      <c r="N24" s="78"/>
      <c r="O24" s="78"/>
    </row>
    <row r="25" spans="2:15" ht="39">
      <c r="B25" s="70">
        <v>21</v>
      </c>
      <c r="C25" s="70">
        <v>11</v>
      </c>
      <c r="D25" s="71" t="s">
        <v>295</v>
      </c>
      <c r="E25" s="71" t="s">
        <v>584</v>
      </c>
      <c r="F25" s="72" t="s">
        <v>293</v>
      </c>
      <c r="G25" s="72" t="s">
        <v>294</v>
      </c>
      <c r="H25" s="72" t="s">
        <v>297</v>
      </c>
      <c r="I25" s="72" t="s">
        <v>293</v>
      </c>
      <c r="J25" s="72" t="s">
        <v>293</v>
      </c>
      <c r="K25" s="74" t="s">
        <v>296</v>
      </c>
      <c r="L25" s="78"/>
      <c r="M25" s="78"/>
      <c r="N25" s="78"/>
      <c r="O25" s="78"/>
    </row>
    <row r="26" spans="2:15" ht="39">
      <c r="B26" s="70">
        <v>22</v>
      </c>
      <c r="C26" s="70">
        <v>11</v>
      </c>
      <c r="D26" s="71" t="s">
        <v>295</v>
      </c>
      <c r="E26" s="71" t="s">
        <v>585</v>
      </c>
      <c r="F26" s="72" t="s">
        <v>510</v>
      </c>
      <c r="G26" s="72" t="s">
        <v>588</v>
      </c>
      <c r="H26" s="72" t="s">
        <v>589</v>
      </c>
      <c r="I26" s="72" t="s">
        <v>510</v>
      </c>
      <c r="J26" s="72" t="s">
        <v>510</v>
      </c>
      <c r="K26" s="74" t="s">
        <v>511</v>
      </c>
      <c r="L26" s="78"/>
      <c r="M26" s="78"/>
      <c r="N26" s="78"/>
      <c r="O26" s="78"/>
    </row>
    <row r="27" spans="2:15" ht="39">
      <c r="B27" s="70">
        <v>23</v>
      </c>
      <c r="C27" s="70">
        <v>12</v>
      </c>
      <c r="D27" s="71" t="s">
        <v>219</v>
      </c>
      <c r="E27" s="71" t="s">
        <v>584</v>
      </c>
      <c r="F27" s="72" t="s">
        <v>218</v>
      </c>
      <c r="G27" s="72" t="s">
        <v>218</v>
      </c>
      <c r="H27" s="72" t="s">
        <v>218</v>
      </c>
      <c r="I27" s="72" t="s">
        <v>218</v>
      </c>
      <c r="J27" s="72" t="s">
        <v>221</v>
      </c>
      <c r="K27" s="74" t="s">
        <v>220</v>
      </c>
      <c r="L27" s="78"/>
      <c r="M27" s="78"/>
      <c r="N27" s="78"/>
      <c r="O27" s="78"/>
    </row>
    <row r="28" spans="2:15" ht="39">
      <c r="B28" s="70">
        <v>24</v>
      </c>
      <c r="C28" s="70">
        <v>12</v>
      </c>
      <c r="D28" s="71" t="s">
        <v>219</v>
      </c>
      <c r="E28" s="71" t="s">
        <v>585</v>
      </c>
      <c r="F28" s="72" t="s">
        <v>228</v>
      </c>
      <c r="G28" s="72" t="s">
        <v>229</v>
      </c>
      <c r="H28" s="72" t="s">
        <v>228</v>
      </c>
      <c r="I28" s="72" t="s">
        <v>228</v>
      </c>
      <c r="J28" s="72" t="s">
        <v>231</v>
      </c>
      <c r="K28" s="74" t="s">
        <v>230</v>
      </c>
      <c r="L28" s="78"/>
      <c r="M28" s="78"/>
      <c r="N28" s="78"/>
      <c r="O28" s="78"/>
    </row>
    <row r="29" spans="2:15" ht="39">
      <c r="B29" s="70">
        <v>25</v>
      </c>
      <c r="C29" s="70">
        <v>13</v>
      </c>
      <c r="D29" s="71" t="s">
        <v>512</v>
      </c>
      <c r="E29" s="71" t="s">
        <v>584</v>
      </c>
      <c r="F29" s="72" t="s">
        <v>513</v>
      </c>
      <c r="G29" s="72" t="s">
        <v>513</v>
      </c>
      <c r="H29" s="72" t="s">
        <v>513</v>
      </c>
      <c r="I29" s="72" t="s">
        <v>513</v>
      </c>
      <c r="J29" s="72" t="s">
        <v>147</v>
      </c>
      <c r="K29" s="74" t="s">
        <v>590</v>
      </c>
      <c r="L29" s="78"/>
      <c r="M29" s="78"/>
      <c r="N29" s="78"/>
      <c r="O29" s="78"/>
    </row>
    <row r="30" spans="2:15" ht="39">
      <c r="B30" s="70">
        <v>26</v>
      </c>
      <c r="C30" s="70">
        <v>13</v>
      </c>
      <c r="D30" s="71" t="s">
        <v>512</v>
      </c>
      <c r="E30" s="71" t="s">
        <v>585</v>
      </c>
      <c r="F30" s="72" t="s">
        <v>591</v>
      </c>
      <c r="G30" s="72" t="s">
        <v>592</v>
      </c>
      <c r="H30" s="72" t="s">
        <v>591</v>
      </c>
      <c r="I30" s="72" t="s">
        <v>591</v>
      </c>
      <c r="J30" s="72" t="s">
        <v>156</v>
      </c>
      <c r="K30" s="74" t="s">
        <v>593</v>
      </c>
      <c r="L30" s="78"/>
      <c r="M30" s="78"/>
      <c r="N30" s="78"/>
      <c r="O30" s="78"/>
    </row>
    <row r="31" spans="2:15" ht="39">
      <c r="B31" s="70">
        <v>27</v>
      </c>
      <c r="C31" s="70">
        <v>14</v>
      </c>
      <c r="D31" s="71" t="s">
        <v>249</v>
      </c>
      <c r="E31" s="71" t="s">
        <v>584</v>
      </c>
      <c r="F31" s="72" t="s">
        <v>251</v>
      </c>
      <c r="G31" s="72" t="s">
        <v>252</v>
      </c>
      <c r="H31" s="72" t="s">
        <v>251</v>
      </c>
      <c r="I31" s="72" t="s">
        <v>251</v>
      </c>
      <c r="J31" s="72" t="s">
        <v>251</v>
      </c>
      <c r="K31" s="74" t="s">
        <v>253</v>
      </c>
      <c r="L31" s="78"/>
      <c r="M31" s="78"/>
      <c r="N31" s="78"/>
      <c r="O31" s="78"/>
    </row>
    <row r="32" spans="2:15" ht="39">
      <c r="B32" s="70">
        <v>28</v>
      </c>
      <c r="C32" s="70">
        <v>14</v>
      </c>
      <c r="D32" s="71" t="s">
        <v>249</v>
      </c>
      <c r="E32" s="71" t="s">
        <v>585</v>
      </c>
      <c r="F32" s="72" t="s">
        <v>247</v>
      </c>
      <c r="G32" s="72" t="s">
        <v>248</v>
      </c>
      <c r="H32" s="72" t="s">
        <v>247</v>
      </c>
      <c r="I32" s="72" t="s">
        <v>247</v>
      </c>
      <c r="J32" s="72" t="s">
        <v>247</v>
      </c>
      <c r="K32" s="74" t="s">
        <v>250</v>
      </c>
      <c r="L32" s="78"/>
      <c r="M32" s="78"/>
      <c r="N32" s="78"/>
      <c r="O32" s="78"/>
    </row>
    <row r="33" spans="2:15" ht="39">
      <c r="B33" s="70">
        <v>29</v>
      </c>
      <c r="C33" s="70">
        <v>15</v>
      </c>
      <c r="D33" s="71" t="s">
        <v>284</v>
      </c>
      <c r="E33" s="71" t="s">
        <v>584</v>
      </c>
      <c r="F33" s="72" t="s">
        <v>283</v>
      </c>
      <c r="G33" s="72" t="s">
        <v>283</v>
      </c>
      <c r="H33" s="72" t="s">
        <v>283</v>
      </c>
      <c r="I33" s="72" t="s">
        <v>283</v>
      </c>
      <c r="J33" s="72" t="s">
        <v>283</v>
      </c>
      <c r="K33" s="74" t="s">
        <v>285</v>
      </c>
      <c r="L33" s="78"/>
      <c r="M33" s="78"/>
      <c r="N33" s="78"/>
      <c r="O33" s="78"/>
    </row>
    <row r="34" spans="2:15" ht="39">
      <c r="B34" s="70">
        <v>30</v>
      </c>
      <c r="C34" s="70">
        <v>15</v>
      </c>
      <c r="D34" s="71" t="s">
        <v>284</v>
      </c>
      <c r="E34" s="71" t="s">
        <v>585</v>
      </c>
      <c r="F34" s="72" t="s">
        <v>343</v>
      </c>
      <c r="G34" s="72" t="s">
        <v>344</v>
      </c>
      <c r="H34" s="72" t="s">
        <v>343</v>
      </c>
      <c r="I34" s="72" t="s">
        <v>343</v>
      </c>
      <c r="J34" s="72" t="s">
        <v>343</v>
      </c>
      <c r="K34" s="74" t="s">
        <v>345</v>
      </c>
      <c r="L34" s="78"/>
      <c r="M34" s="78"/>
      <c r="N34" s="78"/>
      <c r="O34" s="78"/>
    </row>
    <row r="35" spans="2:15" ht="39">
      <c r="B35" s="70">
        <v>31</v>
      </c>
      <c r="C35" s="70">
        <v>16</v>
      </c>
      <c r="D35" s="71" t="s">
        <v>112</v>
      </c>
      <c r="E35" s="71" t="s">
        <v>584</v>
      </c>
      <c r="F35" s="72" t="s">
        <v>111</v>
      </c>
      <c r="G35" s="72" t="s">
        <v>111</v>
      </c>
      <c r="H35" s="72" t="s">
        <v>111</v>
      </c>
      <c r="I35" s="72" t="s">
        <v>111</v>
      </c>
      <c r="J35" s="72" t="s">
        <v>111</v>
      </c>
      <c r="K35" s="74" t="s">
        <v>113</v>
      </c>
      <c r="L35" s="78"/>
      <c r="M35" s="78"/>
      <c r="N35" s="78"/>
      <c r="O35" s="78"/>
    </row>
    <row r="36" spans="2:15" ht="39">
      <c r="B36" s="70">
        <v>32</v>
      </c>
      <c r="C36" s="70">
        <v>16</v>
      </c>
      <c r="D36" s="71" t="s">
        <v>112</v>
      </c>
      <c r="E36" s="71" t="s">
        <v>585</v>
      </c>
      <c r="F36" s="72" t="s">
        <v>514</v>
      </c>
      <c r="G36" s="72" t="s">
        <v>594</v>
      </c>
      <c r="H36" s="72" t="s">
        <v>514</v>
      </c>
      <c r="I36" s="72" t="s">
        <v>514</v>
      </c>
      <c r="J36" s="72" t="s">
        <v>514</v>
      </c>
      <c r="K36" s="74" t="s">
        <v>515</v>
      </c>
      <c r="L36" s="78"/>
      <c r="M36" s="78"/>
      <c r="N36" s="78"/>
      <c r="O36" s="78"/>
    </row>
    <row r="37" spans="2:15" ht="39">
      <c r="B37" s="70">
        <v>33</v>
      </c>
      <c r="C37" s="70">
        <v>17</v>
      </c>
      <c r="D37" s="71" t="s">
        <v>239</v>
      </c>
      <c r="E37" s="71" t="s">
        <v>584</v>
      </c>
      <c r="F37" s="72" t="s">
        <v>238</v>
      </c>
      <c r="G37" s="72" t="s">
        <v>238</v>
      </c>
      <c r="H37" s="72" t="s">
        <v>238</v>
      </c>
      <c r="I37" s="72" t="s">
        <v>238</v>
      </c>
      <c r="J37" s="72" t="s">
        <v>238</v>
      </c>
      <c r="K37" s="74" t="s">
        <v>240</v>
      </c>
      <c r="L37" s="78"/>
      <c r="M37" s="78"/>
      <c r="N37" s="78"/>
      <c r="O37" s="78"/>
    </row>
    <row r="38" spans="2:15" ht="39">
      <c r="B38" s="70">
        <v>34</v>
      </c>
      <c r="C38" s="70">
        <v>17</v>
      </c>
      <c r="D38" s="71" t="s">
        <v>239</v>
      </c>
      <c r="E38" s="71" t="s">
        <v>585</v>
      </c>
      <c r="F38" s="72" t="s">
        <v>257</v>
      </c>
      <c r="G38" s="72" t="s">
        <v>258</v>
      </c>
      <c r="H38" s="72" t="s">
        <v>257</v>
      </c>
      <c r="I38" s="72" t="s">
        <v>257</v>
      </c>
      <c r="J38" s="72" t="s">
        <v>257</v>
      </c>
      <c r="K38" s="74" t="s">
        <v>259</v>
      </c>
      <c r="L38" s="78"/>
      <c r="M38" s="78"/>
      <c r="N38" s="78"/>
      <c r="O38" s="78"/>
    </row>
    <row r="39" spans="2:15" ht="39">
      <c r="B39" s="70">
        <v>35</v>
      </c>
      <c r="C39" s="70">
        <v>18</v>
      </c>
      <c r="D39" s="71" t="s">
        <v>201</v>
      </c>
      <c r="E39" s="71" t="s">
        <v>584</v>
      </c>
      <c r="F39" s="72" t="s">
        <v>209</v>
      </c>
      <c r="G39" s="72" t="s">
        <v>210</v>
      </c>
      <c r="H39" s="72" t="s">
        <v>209</v>
      </c>
      <c r="I39" s="72" t="s">
        <v>209</v>
      </c>
      <c r="J39" s="72" t="s">
        <v>209</v>
      </c>
      <c r="K39" s="74" t="s">
        <v>211</v>
      </c>
      <c r="L39" s="78"/>
      <c r="M39" s="78"/>
      <c r="N39" s="78"/>
      <c r="O39" s="78"/>
    </row>
    <row r="40" spans="2:15" ht="39">
      <c r="B40" s="70">
        <v>36</v>
      </c>
      <c r="C40" s="70">
        <v>18</v>
      </c>
      <c r="D40" s="71" t="s">
        <v>201</v>
      </c>
      <c r="E40" s="71" t="s">
        <v>585</v>
      </c>
      <c r="F40" s="72" t="s">
        <v>199</v>
      </c>
      <c r="G40" s="72" t="s">
        <v>200</v>
      </c>
      <c r="H40" s="72" t="s">
        <v>199</v>
      </c>
      <c r="I40" s="72" t="s">
        <v>199</v>
      </c>
      <c r="J40" s="72" t="s">
        <v>199</v>
      </c>
      <c r="K40" s="74" t="s">
        <v>202</v>
      </c>
      <c r="L40" s="78"/>
      <c r="M40" s="78"/>
      <c r="N40" s="78"/>
      <c r="O40" s="78"/>
    </row>
    <row r="41" spans="2:15" ht="39">
      <c r="B41" s="70">
        <v>37</v>
      </c>
      <c r="C41" s="70">
        <v>19</v>
      </c>
      <c r="D41" s="71" t="s">
        <v>125</v>
      </c>
      <c r="E41" s="71" t="s">
        <v>584</v>
      </c>
      <c r="F41" s="72" t="s">
        <v>124</v>
      </c>
      <c r="G41" s="72" t="s">
        <v>124</v>
      </c>
      <c r="H41" s="72" t="s">
        <v>124</v>
      </c>
      <c r="I41" s="72" t="s">
        <v>124</v>
      </c>
      <c r="J41" s="72" t="s">
        <v>124</v>
      </c>
      <c r="K41" s="74" t="s">
        <v>126</v>
      </c>
      <c r="L41" s="78"/>
      <c r="M41" s="78"/>
      <c r="N41" s="78"/>
      <c r="O41" s="78"/>
    </row>
    <row r="42" spans="2:15" ht="39">
      <c r="B42" s="70">
        <v>38</v>
      </c>
      <c r="C42" s="70">
        <v>19</v>
      </c>
      <c r="D42" s="71" t="s">
        <v>125</v>
      </c>
      <c r="E42" s="71" t="s">
        <v>585</v>
      </c>
      <c r="F42" s="72" t="s">
        <v>133</v>
      </c>
      <c r="G42" s="72" t="s">
        <v>134</v>
      </c>
      <c r="H42" s="72" t="s">
        <v>133</v>
      </c>
      <c r="I42" s="72" t="s">
        <v>133</v>
      </c>
      <c r="J42" s="72" t="s">
        <v>133</v>
      </c>
      <c r="K42" s="74" t="s">
        <v>135</v>
      </c>
      <c r="L42" s="78"/>
      <c r="M42" s="78"/>
      <c r="N42" s="78"/>
      <c r="O42" s="78"/>
    </row>
    <row r="43" spans="2:15" ht="39">
      <c r="B43" s="70">
        <v>39</v>
      </c>
      <c r="C43" s="70">
        <v>20</v>
      </c>
      <c r="D43" s="71" t="s">
        <v>299</v>
      </c>
      <c r="E43" s="71" t="s">
        <v>584</v>
      </c>
      <c r="F43" s="72" t="s">
        <v>298</v>
      </c>
      <c r="G43" s="72" t="s">
        <v>298</v>
      </c>
      <c r="H43" s="72" t="s">
        <v>301</v>
      </c>
      <c r="I43" s="72" t="s">
        <v>298</v>
      </c>
      <c r="J43" s="72" t="s">
        <v>298</v>
      </c>
      <c r="K43" s="74" t="s">
        <v>300</v>
      </c>
      <c r="L43" s="78"/>
      <c r="M43" s="78"/>
      <c r="N43" s="78"/>
      <c r="O43" s="78"/>
    </row>
    <row r="44" spans="2:15" ht="39">
      <c r="B44" s="70">
        <v>40</v>
      </c>
      <c r="C44" s="70">
        <v>20</v>
      </c>
      <c r="D44" s="71" t="s">
        <v>299</v>
      </c>
      <c r="E44" s="71" t="s">
        <v>585</v>
      </c>
      <c r="F44" s="72" t="s">
        <v>308</v>
      </c>
      <c r="G44" s="72" t="s">
        <v>309</v>
      </c>
      <c r="H44" s="72" t="s">
        <v>311</v>
      </c>
      <c r="I44" s="72" t="s">
        <v>308</v>
      </c>
      <c r="J44" s="72" t="s">
        <v>308</v>
      </c>
      <c r="K44" s="74" t="s">
        <v>310</v>
      </c>
      <c r="L44" s="78"/>
      <c r="M44" s="78"/>
      <c r="N44" s="78"/>
      <c r="O44" s="78"/>
    </row>
    <row r="45" spans="2:15" ht="39">
      <c r="B45" s="70">
        <v>41</v>
      </c>
      <c r="C45" s="70">
        <v>21</v>
      </c>
      <c r="D45" s="71" t="s">
        <v>122</v>
      </c>
      <c r="E45" s="71" t="s">
        <v>584</v>
      </c>
      <c r="F45" s="72" t="s">
        <v>130</v>
      </c>
      <c r="G45" s="72" t="s">
        <v>131</v>
      </c>
      <c r="H45" s="72" t="s">
        <v>130</v>
      </c>
      <c r="I45" s="72" t="s">
        <v>130</v>
      </c>
      <c r="J45" s="72" t="s">
        <v>130</v>
      </c>
      <c r="K45" s="74" t="s">
        <v>132</v>
      </c>
      <c r="L45" s="78"/>
      <c r="M45" s="78"/>
      <c r="N45" s="78"/>
      <c r="O45" s="78"/>
    </row>
    <row r="46" spans="2:15" ht="39">
      <c r="B46" s="70">
        <v>42</v>
      </c>
      <c r="C46" s="70">
        <v>21</v>
      </c>
      <c r="D46" s="71" t="s">
        <v>122</v>
      </c>
      <c r="E46" s="71" t="s">
        <v>585</v>
      </c>
      <c r="F46" s="72" t="s">
        <v>120</v>
      </c>
      <c r="G46" s="72" t="s">
        <v>121</v>
      </c>
      <c r="H46" s="72" t="s">
        <v>120</v>
      </c>
      <c r="I46" s="72" t="s">
        <v>120</v>
      </c>
      <c r="J46" s="72" t="s">
        <v>120</v>
      </c>
      <c r="K46" s="74" t="s">
        <v>123</v>
      </c>
      <c r="L46" s="78"/>
      <c r="M46" s="78"/>
      <c r="N46" s="78"/>
      <c r="O46" s="78"/>
    </row>
    <row r="47" spans="2:15" ht="39">
      <c r="B47" s="70">
        <v>43</v>
      </c>
      <c r="C47" s="70">
        <v>22</v>
      </c>
      <c r="D47" s="71" t="s">
        <v>204</v>
      </c>
      <c r="E47" s="71" t="s">
        <v>584</v>
      </c>
      <c r="F47" s="72" t="s">
        <v>203</v>
      </c>
      <c r="G47" s="72" t="s">
        <v>203</v>
      </c>
      <c r="H47" s="72" t="s">
        <v>203</v>
      </c>
      <c r="I47" s="72" t="s">
        <v>203</v>
      </c>
      <c r="J47" s="72" t="s">
        <v>203</v>
      </c>
      <c r="K47" s="74" t="s">
        <v>205</v>
      </c>
      <c r="L47" s="78"/>
      <c r="M47" s="78"/>
      <c r="N47" s="78"/>
      <c r="O47" s="78"/>
    </row>
    <row r="48" spans="2:15" ht="39">
      <c r="B48" s="70">
        <v>44</v>
      </c>
      <c r="C48" s="70">
        <v>22</v>
      </c>
      <c r="D48" s="71" t="s">
        <v>204</v>
      </c>
      <c r="E48" s="71" t="s">
        <v>585</v>
      </c>
      <c r="F48" s="72" t="s">
        <v>212</v>
      </c>
      <c r="G48" s="72" t="s">
        <v>213</v>
      </c>
      <c r="H48" s="72" t="s">
        <v>212</v>
      </c>
      <c r="I48" s="72" t="s">
        <v>212</v>
      </c>
      <c r="J48" s="72" t="s">
        <v>212</v>
      </c>
      <c r="K48" s="74" t="s">
        <v>214</v>
      </c>
      <c r="L48" s="78"/>
      <c r="M48" s="78"/>
      <c r="N48" s="78"/>
      <c r="O48" s="78"/>
    </row>
    <row r="49" spans="2:15" ht="39">
      <c r="B49" s="70">
        <v>45</v>
      </c>
      <c r="C49" s="70">
        <v>23</v>
      </c>
      <c r="D49" s="71" t="s">
        <v>140</v>
      </c>
      <c r="E49" s="71" t="s">
        <v>584</v>
      </c>
      <c r="F49" s="72" t="s">
        <v>139</v>
      </c>
      <c r="G49" s="72" t="s">
        <v>139</v>
      </c>
      <c r="H49" s="72" t="s">
        <v>139</v>
      </c>
      <c r="I49" s="72" t="s">
        <v>139</v>
      </c>
      <c r="J49" s="72" t="s">
        <v>142</v>
      </c>
      <c r="K49" s="74" t="s">
        <v>141</v>
      </c>
      <c r="L49" s="78"/>
      <c r="M49" s="78"/>
      <c r="N49" s="78"/>
      <c r="O49" s="78"/>
    </row>
    <row r="50" spans="2:15" ht="39">
      <c r="B50" s="70">
        <v>46</v>
      </c>
      <c r="C50" s="70">
        <v>23</v>
      </c>
      <c r="D50" s="71" t="s">
        <v>140</v>
      </c>
      <c r="E50" s="71" t="s">
        <v>585</v>
      </c>
      <c r="F50" s="72" t="s">
        <v>143</v>
      </c>
      <c r="G50" s="72" t="s">
        <v>144</v>
      </c>
      <c r="H50" s="72" t="s">
        <v>143</v>
      </c>
      <c r="I50" s="72" t="s">
        <v>143</v>
      </c>
      <c r="J50" s="72" t="s">
        <v>146</v>
      </c>
      <c r="K50" s="74" t="s">
        <v>145</v>
      </c>
      <c r="L50" s="78"/>
      <c r="M50" s="78"/>
      <c r="N50" s="78"/>
      <c r="O50" s="78"/>
    </row>
    <row r="51" spans="2:15" ht="39">
      <c r="B51" s="70">
        <v>47</v>
      </c>
      <c r="C51" s="70">
        <v>24</v>
      </c>
      <c r="D51" s="71" t="s">
        <v>183</v>
      </c>
      <c r="E51" s="71" t="s">
        <v>584</v>
      </c>
      <c r="F51" s="72" t="s">
        <v>182</v>
      </c>
      <c r="G51" s="72" t="s">
        <v>182</v>
      </c>
      <c r="H51" s="72" t="s">
        <v>182</v>
      </c>
      <c r="I51" s="72" t="s">
        <v>182</v>
      </c>
      <c r="J51" s="72" t="s">
        <v>182</v>
      </c>
      <c r="K51" s="74" t="s">
        <v>184</v>
      </c>
      <c r="L51" s="78"/>
      <c r="M51" s="78"/>
      <c r="N51" s="78"/>
      <c r="O51" s="78"/>
    </row>
    <row r="52" spans="2:15" ht="39">
      <c r="B52" s="70">
        <v>48</v>
      </c>
      <c r="C52" s="70">
        <v>24</v>
      </c>
      <c r="D52" s="71" t="s">
        <v>183</v>
      </c>
      <c r="E52" s="71" t="s">
        <v>585</v>
      </c>
      <c r="F52" s="72" t="s">
        <v>191</v>
      </c>
      <c r="G52" s="72" t="s">
        <v>192</v>
      </c>
      <c r="H52" s="72" t="s">
        <v>191</v>
      </c>
      <c r="I52" s="72" t="s">
        <v>191</v>
      </c>
      <c r="J52" s="72" t="s">
        <v>191</v>
      </c>
      <c r="K52" s="74" t="s">
        <v>193</v>
      </c>
      <c r="L52" s="78"/>
      <c r="M52" s="78"/>
      <c r="N52" s="78"/>
      <c r="O52" s="78"/>
    </row>
    <row r="53" spans="2:15" ht="39">
      <c r="B53" s="70">
        <v>49</v>
      </c>
      <c r="C53" s="70">
        <v>25</v>
      </c>
      <c r="D53" s="71" t="s">
        <v>336</v>
      </c>
      <c r="E53" s="71" t="s">
        <v>584</v>
      </c>
      <c r="F53" s="72" t="s">
        <v>335</v>
      </c>
      <c r="G53" s="72" t="s">
        <v>335</v>
      </c>
      <c r="H53" s="72" t="s">
        <v>338</v>
      </c>
      <c r="I53" s="72" t="s">
        <v>335</v>
      </c>
      <c r="J53" s="72" t="s">
        <v>335</v>
      </c>
      <c r="K53" s="74" t="s">
        <v>337</v>
      </c>
      <c r="L53" s="78"/>
      <c r="M53" s="78"/>
      <c r="N53" s="78"/>
      <c r="O53" s="78"/>
    </row>
    <row r="54" spans="2:15" ht="39">
      <c r="B54" s="70">
        <v>50</v>
      </c>
      <c r="C54" s="70">
        <v>25</v>
      </c>
      <c r="D54" s="71" t="s">
        <v>336</v>
      </c>
      <c r="E54" s="71" t="s">
        <v>585</v>
      </c>
      <c r="F54" s="72" t="s">
        <v>339</v>
      </c>
      <c r="G54" s="72" t="s">
        <v>340</v>
      </c>
      <c r="H54" s="72" t="s">
        <v>342</v>
      </c>
      <c r="I54" s="72" t="s">
        <v>339</v>
      </c>
      <c r="J54" s="72" t="s">
        <v>339</v>
      </c>
      <c r="K54" s="74" t="s">
        <v>341</v>
      </c>
      <c r="L54" s="78"/>
      <c r="M54" s="78"/>
      <c r="N54" s="78"/>
      <c r="O54" s="78"/>
    </row>
    <row r="55" spans="2:15" ht="39">
      <c r="B55" s="70">
        <v>51</v>
      </c>
      <c r="C55" s="70">
        <v>26</v>
      </c>
      <c r="D55" s="71" t="s">
        <v>99</v>
      </c>
      <c r="E55" s="71" t="s">
        <v>584</v>
      </c>
      <c r="F55" s="72" t="s">
        <v>97</v>
      </c>
      <c r="G55" s="72" t="s">
        <v>98</v>
      </c>
      <c r="H55" s="72" t="s">
        <v>516</v>
      </c>
      <c r="I55" s="72" t="s">
        <v>97</v>
      </c>
      <c r="J55" s="72" t="s">
        <v>102</v>
      </c>
      <c r="K55" s="74" t="s">
        <v>100</v>
      </c>
      <c r="L55" s="78"/>
      <c r="M55" s="78"/>
      <c r="N55" s="78"/>
      <c r="O55" s="78"/>
    </row>
    <row r="56" spans="2:15" ht="39">
      <c r="B56" s="70">
        <v>52</v>
      </c>
      <c r="C56" s="70">
        <v>26</v>
      </c>
      <c r="D56" s="71" t="s">
        <v>99</v>
      </c>
      <c r="E56" s="71" t="s">
        <v>585</v>
      </c>
      <c r="F56" s="72" t="s">
        <v>106</v>
      </c>
      <c r="G56" s="72" t="s">
        <v>107</v>
      </c>
      <c r="H56" s="72" t="s">
        <v>595</v>
      </c>
      <c r="I56" s="72" t="s">
        <v>106</v>
      </c>
      <c r="J56" s="72" t="s">
        <v>110</v>
      </c>
      <c r="K56" s="74" t="s">
        <v>108</v>
      </c>
      <c r="L56" s="78"/>
      <c r="M56" s="78"/>
      <c r="N56" s="78"/>
      <c r="O56" s="78"/>
    </row>
    <row r="57" spans="2:15" ht="39">
      <c r="B57" s="70">
        <v>53</v>
      </c>
      <c r="C57" s="70">
        <v>27</v>
      </c>
      <c r="D57" s="71" t="s">
        <v>364</v>
      </c>
      <c r="E57" s="71" t="s">
        <v>584</v>
      </c>
      <c r="F57" s="72" t="s">
        <v>363</v>
      </c>
      <c r="G57" s="72" t="s">
        <v>363</v>
      </c>
      <c r="H57" s="72" t="s">
        <v>363</v>
      </c>
      <c r="I57" s="72" t="s">
        <v>363</v>
      </c>
      <c r="J57" s="72" t="s">
        <v>363</v>
      </c>
      <c r="K57" s="74" t="s">
        <v>365</v>
      </c>
      <c r="L57" s="78"/>
      <c r="M57" s="78"/>
      <c r="N57" s="78"/>
      <c r="O57" s="78"/>
    </row>
    <row r="58" spans="2:15" ht="39">
      <c r="B58" s="70">
        <v>54</v>
      </c>
      <c r="C58" s="70">
        <v>27</v>
      </c>
      <c r="D58" s="71" t="s">
        <v>364</v>
      </c>
      <c r="E58" s="71" t="s">
        <v>585</v>
      </c>
      <c r="F58" s="72" t="s">
        <v>366</v>
      </c>
      <c r="G58" s="72" t="s">
        <v>367</v>
      </c>
      <c r="H58" s="72" t="s">
        <v>366</v>
      </c>
      <c r="I58" s="72" t="s">
        <v>366</v>
      </c>
      <c r="J58" s="72" t="s">
        <v>366</v>
      </c>
      <c r="K58" s="74" t="s">
        <v>368</v>
      </c>
      <c r="L58" s="78"/>
      <c r="M58" s="78"/>
      <c r="N58" s="78"/>
      <c r="O58" s="78"/>
    </row>
    <row r="59" spans="2:15" ht="39">
      <c r="B59" s="70">
        <v>55</v>
      </c>
      <c r="C59" s="70">
        <v>28</v>
      </c>
      <c r="D59" s="71" t="s">
        <v>95</v>
      </c>
      <c r="E59" s="71" t="s">
        <v>584</v>
      </c>
      <c r="F59" s="72" t="s">
        <v>94</v>
      </c>
      <c r="G59" s="72" t="s">
        <v>94</v>
      </c>
      <c r="H59" s="72" t="s">
        <v>94</v>
      </c>
      <c r="I59" s="72" t="s">
        <v>94</v>
      </c>
      <c r="J59" s="72" t="s">
        <v>94</v>
      </c>
      <c r="K59" s="74" t="s">
        <v>96</v>
      </c>
      <c r="L59" s="78"/>
      <c r="M59" s="78"/>
      <c r="N59" s="78"/>
      <c r="O59" s="78"/>
    </row>
    <row r="60" spans="2:15" ht="39">
      <c r="B60" s="70">
        <v>56</v>
      </c>
      <c r="C60" s="70">
        <v>28</v>
      </c>
      <c r="D60" s="71" t="s">
        <v>95</v>
      </c>
      <c r="E60" s="71" t="s">
        <v>585</v>
      </c>
      <c r="F60" s="72" t="s">
        <v>103</v>
      </c>
      <c r="G60" s="72" t="s">
        <v>104</v>
      </c>
      <c r="H60" s="72" t="s">
        <v>103</v>
      </c>
      <c r="I60" s="72" t="s">
        <v>103</v>
      </c>
      <c r="J60" s="72" t="s">
        <v>103</v>
      </c>
      <c r="K60" s="74" t="s">
        <v>105</v>
      </c>
      <c r="L60" s="78"/>
      <c r="M60" s="78"/>
      <c r="N60" s="78"/>
      <c r="O60" s="78"/>
    </row>
    <row r="61" spans="2:15" ht="39">
      <c r="B61" s="70">
        <v>57</v>
      </c>
      <c r="C61" s="70">
        <v>29</v>
      </c>
      <c r="D61" s="71" t="s">
        <v>174</v>
      </c>
      <c r="E61" s="71" t="s">
        <v>584</v>
      </c>
      <c r="F61" s="72" t="s">
        <v>173</v>
      </c>
      <c r="G61" s="72" t="s">
        <v>173</v>
      </c>
      <c r="H61" s="72" t="s">
        <v>173</v>
      </c>
      <c r="I61" s="72" t="s">
        <v>173</v>
      </c>
      <c r="J61" s="72" t="s">
        <v>173</v>
      </c>
      <c r="K61" s="74" t="s">
        <v>175</v>
      </c>
      <c r="L61" s="78"/>
      <c r="M61" s="78"/>
      <c r="N61" s="78"/>
      <c r="O61" s="78"/>
    </row>
    <row r="62" spans="2:15" ht="39">
      <c r="B62" s="70">
        <v>58</v>
      </c>
      <c r="C62" s="70">
        <v>29</v>
      </c>
      <c r="D62" s="71" t="s">
        <v>174</v>
      </c>
      <c r="E62" s="71" t="s">
        <v>585</v>
      </c>
      <c r="F62" s="72" t="s">
        <v>232</v>
      </c>
      <c r="G62" s="72" t="s">
        <v>233</v>
      </c>
      <c r="H62" s="72" t="s">
        <v>232</v>
      </c>
      <c r="I62" s="72" t="s">
        <v>232</v>
      </c>
      <c r="J62" s="72" t="s">
        <v>232</v>
      </c>
      <c r="K62" s="74" t="s">
        <v>234</v>
      </c>
      <c r="L62" s="78"/>
      <c r="M62" s="78"/>
      <c r="N62" s="78"/>
      <c r="O62" s="78"/>
    </row>
    <row r="63" spans="2:15" ht="39">
      <c r="B63" s="70">
        <v>59</v>
      </c>
      <c r="C63" s="70">
        <v>30</v>
      </c>
      <c r="D63" s="71" t="s">
        <v>261</v>
      </c>
      <c r="E63" s="71" t="s">
        <v>584</v>
      </c>
      <c r="F63" s="72" t="s">
        <v>260</v>
      </c>
      <c r="G63" s="72" t="s">
        <v>260</v>
      </c>
      <c r="H63" s="72" t="s">
        <v>260</v>
      </c>
      <c r="I63" s="72" t="s">
        <v>260</v>
      </c>
      <c r="J63" s="72" t="s">
        <v>260</v>
      </c>
      <c r="K63" s="74" t="s">
        <v>262</v>
      </c>
      <c r="L63" s="78"/>
      <c r="M63" s="78"/>
      <c r="N63" s="78"/>
      <c r="O63" s="78"/>
    </row>
    <row r="64" spans="2:15" ht="39">
      <c r="B64" s="70">
        <v>60</v>
      </c>
      <c r="C64" s="70">
        <v>30</v>
      </c>
      <c r="D64" s="71" t="s">
        <v>261</v>
      </c>
      <c r="E64" s="71" t="s">
        <v>585</v>
      </c>
      <c r="F64" s="72" t="s">
        <v>517</v>
      </c>
      <c r="G64" s="72" t="s">
        <v>596</v>
      </c>
      <c r="H64" s="72" t="s">
        <v>517</v>
      </c>
      <c r="I64" s="72" t="s">
        <v>517</v>
      </c>
      <c r="J64" s="72" t="s">
        <v>517</v>
      </c>
      <c r="K64" s="74" t="s">
        <v>518</v>
      </c>
      <c r="L64" s="78"/>
      <c r="M64" s="78"/>
      <c r="N64" s="78"/>
      <c r="O64" s="78"/>
    </row>
    <row r="65" spans="2:15" ht="39">
      <c r="B65" s="70">
        <v>61</v>
      </c>
      <c r="C65" s="70">
        <v>31</v>
      </c>
      <c r="D65" s="71" t="s">
        <v>152</v>
      </c>
      <c r="E65" s="71" t="s">
        <v>584</v>
      </c>
      <c r="F65" s="72" t="s">
        <v>150</v>
      </c>
      <c r="G65" s="72" t="s">
        <v>151</v>
      </c>
      <c r="H65" s="72" t="s">
        <v>519</v>
      </c>
      <c r="I65" s="72" t="s">
        <v>150</v>
      </c>
      <c r="J65" s="72" t="s">
        <v>155</v>
      </c>
      <c r="K65" s="74" t="s">
        <v>153</v>
      </c>
      <c r="L65" s="78"/>
      <c r="M65" s="78"/>
      <c r="N65" s="78"/>
      <c r="O65" s="78"/>
    </row>
    <row r="66" spans="2:15" ht="39">
      <c r="B66" s="70">
        <v>62</v>
      </c>
      <c r="C66" s="70">
        <v>31</v>
      </c>
      <c r="D66" s="71" t="s">
        <v>152</v>
      </c>
      <c r="E66" s="71" t="s">
        <v>585</v>
      </c>
      <c r="F66" s="72" t="s">
        <v>159</v>
      </c>
      <c r="G66" s="72" t="s">
        <v>160</v>
      </c>
      <c r="H66" s="72" t="s">
        <v>597</v>
      </c>
      <c r="I66" s="72" t="s">
        <v>159</v>
      </c>
      <c r="J66" s="72" t="s">
        <v>163</v>
      </c>
      <c r="K66" s="74" t="s">
        <v>161</v>
      </c>
      <c r="L66" s="78"/>
      <c r="M66" s="78"/>
      <c r="N66" s="78"/>
      <c r="O66" s="78"/>
    </row>
    <row r="67" spans="2:15" ht="39">
      <c r="B67" s="70">
        <v>63</v>
      </c>
      <c r="C67" s="70">
        <v>32</v>
      </c>
      <c r="D67" s="71" t="s">
        <v>520</v>
      </c>
      <c r="E67" s="71" t="s">
        <v>584</v>
      </c>
      <c r="F67" s="72" t="s">
        <v>521</v>
      </c>
      <c r="G67" s="72" t="s">
        <v>598</v>
      </c>
      <c r="H67" s="72" t="s">
        <v>599</v>
      </c>
      <c r="I67" s="72" t="s">
        <v>521</v>
      </c>
      <c r="J67" s="72" t="s">
        <v>523</v>
      </c>
      <c r="K67" s="74" t="s">
        <v>524</v>
      </c>
      <c r="L67" s="78"/>
      <c r="M67" s="78"/>
      <c r="N67" s="78"/>
      <c r="O67" s="78"/>
    </row>
    <row r="68" spans="2:15" ht="39">
      <c r="B68" s="70">
        <v>64</v>
      </c>
      <c r="C68" s="70">
        <v>32</v>
      </c>
      <c r="D68" s="71" t="s">
        <v>520</v>
      </c>
      <c r="E68" s="71" t="s">
        <v>585</v>
      </c>
      <c r="F68" s="72" t="s">
        <v>522</v>
      </c>
      <c r="G68" s="72" t="s">
        <v>600</v>
      </c>
      <c r="H68" s="72" t="s">
        <v>601</v>
      </c>
      <c r="I68" s="72" t="s">
        <v>522</v>
      </c>
      <c r="J68" s="72" t="s">
        <v>602</v>
      </c>
      <c r="K68" s="74" t="s">
        <v>525</v>
      </c>
      <c r="L68" s="78"/>
      <c r="M68" s="78"/>
      <c r="N68" s="78"/>
      <c r="O68" s="78"/>
    </row>
    <row r="69" spans="2:15" ht="39">
      <c r="B69" s="70">
        <v>65</v>
      </c>
      <c r="C69" s="70">
        <v>33</v>
      </c>
      <c r="D69" s="71" t="s">
        <v>242</v>
      </c>
      <c r="E69" s="71" t="s">
        <v>584</v>
      </c>
      <c r="F69" s="72" t="s">
        <v>241</v>
      </c>
      <c r="G69" s="72" t="s">
        <v>241</v>
      </c>
      <c r="H69" s="72" t="s">
        <v>241</v>
      </c>
      <c r="I69" s="72" t="s">
        <v>241</v>
      </c>
      <c r="J69" s="72" t="s">
        <v>241</v>
      </c>
      <c r="K69" s="74" t="s">
        <v>243</v>
      </c>
      <c r="L69" s="78"/>
      <c r="M69" s="78"/>
      <c r="N69" s="78"/>
      <c r="O69" s="78"/>
    </row>
    <row r="70" spans="2:15" ht="39">
      <c r="B70" s="70">
        <v>66</v>
      </c>
      <c r="C70" s="70">
        <v>33</v>
      </c>
      <c r="D70" s="71" t="s">
        <v>242</v>
      </c>
      <c r="E70" s="71" t="s">
        <v>585</v>
      </c>
      <c r="F70" s="72" t="s">
        <v>244</v>
      </c>
      <c r="G70" s="72" t="s">
        <v>245</v>
      </c>
      <c r="H70" s="72" t="s">
        <v>244</v>
      </c>
      <c r="I70" s="72" t="s">
        <v>244</v>
      </c>
      <c r="J70" s="72" t="s">
        <v>244</v>
      </c>
      <c r="K70" s="74" t="s">
        <v>246</v>
      </c>
      <c r="L70" s="78"/>
      <c r="M70" s="78"/>
      <c r="N70" s="78"/>
      <c r="O70" s="78"/>
    </row>
    <row r="71" spans="2:15" ht="39">
      <c r="B71" s="70">
        <v>67</v>
      </c>
      <c r="C71" s="70">
        <v>34</v>
      </c>
      <c r="D71" s="71" t="s">
        <v>178</v>
      </c>
      <c r="E71" s="71" t="s">
        <v>584</v>
      </c>
      <c r="F71" s="72" t="s">
        <v>176</v>
      </c>
      <c r="G71" s="72" t="s">
        <v>177</v>
      </c>
      <c r="H71" s="72" t="s">
        <v>528</v>
      </c>
      <c r="I71" s="72" t="s">
        <v>176</v>
      </c>
      <c r="J71" s="72" t="s">
        <v>181</v>
      </c>
      <c r="K71" s="74" t="s">
        <v>179</v>
      </c>
      <c r="L71" s="78"/>
      <c r="M71" s="78"/>
      <c r="N71" s="78"/>
      <c r="O71" s="78"/>
    </row>
    <row r="72" spans="2:15" ht="39">
      <c r="B72" s="70">
        <v>68</v>
      </c>
      <c r="C72" s="70">
        <v>34</v>
      </c>
      <c r="D72" s="71" t="s">
        <v>178</v>
      </c>
      <c r="E72" s="71" t="s">
        <v>585</v>
      </c>
      <c r="F72" s="72" t="s">
        <v>526</v>
      </c>
      <c r="G72" s="72" t="s">
        <v>527</v>
      </c>
      <c r="H72" s="72" t="s">
        <v>529</v>
      </c>
      <c r="I72" s="72" t="s">
        <v>526</v>
      </c>
      <c r="J72" s="72" t="s">
        <v>530</v>
      </c>
      <c r="K72" s="74" t="s">
        <v>179</v>
      </c>
      <c r="L72" s="78"/>
      <c r="M72" s="78"/>
      <c r="N72" s="78"/>
      <c r="O72" s="78"/>
    </row>
    <row r="73" spans="2:15" ht="39">
      <c r="B73" s="70">
        <v>69</v>
      </c>
      <c r="C73" s="70">
        <v>35</v>
      </c>
      <c r="D73" s="71" t="s">
        <v>531</v>
      </c>
      <c r="E73" s="71" t="s">
        <v>584</v>
      </c>
      <c r="F73" s="72" t="s">
        <v>532</v>
      </c>
      <c r="G73" s="72" t="s">
        <v>603</v>
      </c>
      <c r="H73" s="72" t="s">
        <v>534</v>
      </c>
      <c r="I73" s="72" t="s">
        <v>532</v>
      </c>
      <c r="J73" s="72" t="s">
        <v>535</v>
      </c>
      <c r="K73" s="74" t="s">
        <v>536</v>
      </c>
      <c r="L73" s="78"/>
      <c r="M73" s="78"/>
      <c r="N73" s="78"/>
      <c r="O73" s="78"/>
    </row>
    <row r="74" spans="2:15" ht="39">
      <c r="B74" s="70">
        <v>70</v>
      </c>
      <c r="C74" s="70">
        <v>35</v>
      </c>
      <c r="D74" s="71" t="s">
        <v>531</v>
      </c>
      <c r="E74" s="71" t="s">
        <v>585</v>
      </c>
      <c r="F74" s="72" t="s">
        <v>533</v>
      </c>
      <c r="G74" s="72" t="s">
        <v>604</v>
      </c>
      <c r="H74" s="72" t="s">
        <v>605</v>
      </c>
      <c r="I74" s="72" t="s">
        <v>533</v>
      </c>
      <c r="J74" s="72" t="s">
        <v>606</v>
      </c>
      <c r="K74" s="74" t="s">
        <v>537</v>
      </c>
      <c r="L74" s="78"/>
      <c r="M74" s="78"/>
      <c r="N74" s="78"/>
      <c r="O74" s="78"/>
    </row>
    <row r="75" spans="2:15" ht="39">
      <c r="B75" s="70">
        <v>71</v>
      </c>
      <c r="C75" s="70">
        <v>36</v>
      </c>
      <c r="D75" s="71" t="s">
        <v>187</v>
      </c>
      <c r="E75" s="71" t="s">
        <v>584</v>
      </c>
      <c r="F75" s="72" t="s">
        <v>185</v>
      </c>
      <c r="G75" s="72" t="s">
        <v>186</v>
      </c>
      <c r="H75" s="72" t="s">
        <v>538</v>
      </c>
      <c r="I75" s="72" t="s">
        <v>185</v>
      </c>
      <c r="J75" s="72" t="s">
        <v>190</v>
      </c>
      <c r="K75" s="74" t="s">
        <v>188</v>
      </c>
      <c r="L75" s="78"/>
      <c r="M75" s="78"/>
      <c r="N75" s="78"/>
      <c r="O75" s="78"/>
    </row>
    <row r="76" spans="2:15" ht="39">
      <c r="B76" s="70">
        <v>72</v>
      </c>
      <c r="C76" s="70">
        <v>36</v>
      </c>
      <c r="D76" s="71" t="s">
        <v>187</v>
      </c>
      <c r="E76" s="71" t="s">
        <v>585</v>
      </c>
      <c r="F76" s="72" t="s">
        <v>194</v>
      </c>
      <c r="G76" s="72" t="s">
        <v>195</v>
      </c>
      <c r="H76" s="72" t="s">
        <v>607</v>
      </c>
      <c r="I76" s="72" t="s">
        <v>194</v>
      </c>
      <c r="J76" s="72" t="s">
        <v>198</v>
      </c>
      <c r="K76" s="74" t="s">
        <v>196</v>
      </c>
      <c r="L76" s="78"/>
      <c r="M76" s="78"/>
      <c r="N76" s="78"/>
      <c r="O76" s="78"/>
    </row>
    <row r="77" spans="2:15" ht="39">
      <c r="B77" s="70">
        <v>73</v>
      </c>
      <c r="C77" s="70">
        <v>37</v>
      </c>
      <c r="D77" s="71" t="s">
        <v>304</v>
      </c>
      <c r="E77" s="71" t="s">
        <v>584</v>
      </c>
      <c r="F77" s="72" t="s">
        <v>302</v>
      </c>
      <c r="G77" s="72" t="s">
        <v>303</v>
      </c>
      <c r="H77" s="72" t="s">
        <v>540</v>
      </c>
      <c r="I77" s="72" t="s">
        <v>302</v>
      </c>
      <c r="J77" s="72" t="s">
        <v>307</v>
      </c>
      <c r="K77" s="74" t="s">
        <v>305</v>
      </c>
      <c r="L77" s="78"/>
      <c r="M77" s="78"/>
      <c r="N77" s="78"/>
      <c r="O77" s="78"/>
    </row>
    <row r="78" spans="2:15" ht="39">
      <c r="B78" s="70">
        <v>74</v>
      </c>
      <c r="C78" s="70">
        <v>37</v>
      </c>
      <c r="D78" s="71" t="s">
        <v>304</v>
      </c>
      <c r="E78" s="71" t="s">
        <v>585</v>
      </c>
      <c r="F78" s="72" t="s">
        <v>539</v>
      </c>
      <c r="G78" s="72" t="s">
        <v>608</v>
      </c>
      <c r="H78" s="72" t="s">
        <v>609</v>
      </c>
      <c r="I78" s="72" t="s">
        <v>539</v>
      </c>
      <c r="J78" s="72" t="s">
        <v>610</v>
      </c>
      <c r="K78" s="74" t="s">
        <v>541</v>
      </c>
      <c r="L78" s="78"/>
      <c r="M78" s="78"/>
      <c r="N78" s="78"/>
      <c r="O78" s="78"/>
    </row>
    <row r="79" spans="2:15" ht="39">
      <c r="B79" s="70">
        <v>75</v>
      </c>
      <c r="C79" s="70">
        <v>38</v>
      </c>
      <c r="D79" s="71" t="s">
        <v>278</v>
      </c>
      <c r="E79" s="71" t="s">
        <v>584</v>
      </c>
      <c r="F79" s="72" t="s">
        <v>47</v>
      </c>
      <c r="G79" s="72" t="s">
        <v>76</v>
      </c>
      <c r="H79" s="72" t="s">
        <v>47</v>
      </c>
      <c r="I79" s="72" t="s">
        <v>47</v>
      </c>
      <c r="J79" s="72" t="s">
        <v>47</v>
      </c>
      <c r="K79" s="74" t="s">
        <v>279</v>
      </c>
      <c r="L79" s="78"/>
      <c r="M79" s="78"/>
      <c r="N79" s="78"/>
      <c r="O79" s="78"/>
    </row>
    <row r="80" spans="2:15" ht="39">
      <c r="B80" s="70">
        <v>76</v>
      </c>
      <c r="C80" s="70">
        <v>38</v>
      </c>
      <c r="D80" s="71" t="s">
        <v>278</v>
      </c>
      <c r="E80" s="71" t="s">
        <v>585</v>
      </c>
      <c r="F80" s="72" t="s">
        <v>280</v>
      </c>
      <c r="G80" s="72" t="s">
        <v>281</v>
      </c>
      <c r="H80" s="72" t="s">
        <v>280</v>
      </c>
      <c r="I80" s="72" t="s">
        <v>280</v>
      </c>
      <c r="J80" s="72" t="s">
        <v>280</v>
      </c>
      <c r="K80" s="74" t="s">
        <v>282</v>
      </c>
      <c r="L80" s="78"/>
      <c r="M80" s="78"/>
      <c r="N80" s="78"/>
      <c r="O80" s="78"/>
    </row>
    <row r="81" spans="2:15" ht="39">
      <c r="B81" s="70">
        <v>77</v>
      </c>
      <c r="C81" s="70">
        <v>39</v>
      </c>
      <c r="D81" s="71" t="s">
        <v>148</v>
      </c>
      <c r="E81" s="71" t="s">
        <v>584</v>
      </c>
      <c r="F81" s="72" t="s">
        <v>147</v>
      </c>
      <c r="G81" s="72" t="s">
        <v>147</v>
      </c>
      <c r="H81" s="72" t="s">
        <v>147</v>
      </c>
      <c r="I81" s="72" t="s">
        <v>147</v>
      </c>
      <c r="J81" s="72" t="s">
        <v>147</v>
      </c>
      <c r="K81" s="74" t="s">
        <v>149</v>
      </c>
      <c r="L81" s="78"/>
      <c r="M81" s="78"/>
      <c r="N81" s="78"/>
      <c r="O81" s="78"/>
    </row>
    <row r="82" spans="2:15" ht="39">
      <c r="B82" s="70">
        <v>78</v>
      </c>
      <c r="C82" s="70">
        <v>39</v>
      </c>
      <c r="D82" s="71" t="s">
        <v>148</v>
      </c>
      <c r="E82" s="71" t="s">
        <v>585</v>
      </c>
      <c r="F82" s="72" t="s">
        <v>156</v>
      </c>
      <c r="G82" s="72" t="s">
        <v>157</v>
      </c>
      <c r="H82" s="72" t="s">
        <v>156</v>
      </c>
      <c r="I82" s="72" t="s">
        <v>156</v>
      </c>
      <c r="J82" s="72" t="s">
        <v>156</v>
      </c>
      <c r="K82" s="74" t="s">
        <v>158</v>
      </c>
      <c r="L82" s="78"/>
      <c r="M82" s="78"/>
      <c r="N82" s="78"/>
      <c r="O82" s="78"/>
    </row>
    <row r="83" spans="2:15" ht="39">
      <c r="B83" s="70">
        <v>79</v>
      </c>
      <c r="C83" s="70">
        <v>40</v>
      </c>
      <c r="D83" s="71" t="s">
        <v>116</v>
      </c>
      <c r="E83" s="71" t="s">
        <v>584</v>
      </c>
      <c r="F83" s="72" t="s">
        <v>114</v>
      </c>
      <c r="G83" s="72" t="s">
        <v>115</v>
      </c>
      <c r="H83" s="72" t="s">
        <v>543</v>
      </c>
      <c r="I83" s="72" t="s">
        <v>114</v>
      </c>
      <c r="J83" s="72" t="s">
        <v>119</v>
      </c>
      <c r="K83" s="74" t="s">
        <v>117</v>
      </c>
      <c r="L83" s="78"/>
      <c r="M83" s="78"/>
      <c r="N83" s="78"/>
      <c r="O83" s="78"/>
    </row>
    <row r="84" spans="2:15" ht="39">
      <c r="B84" s="70">
        <v>80</v>
      </c>
      <c r="C84" s="70">
        <v>40</v>
      </c>
      <c r="D84" s="71" t="s">
        <v>116</v>
      </c>
      <c r="E84" s="71" t="s">
        <v>585</v>
      </c>
      <c r="F84" s="72" t="s">
        <v>542</v>
      </c>
      <c r="G84" s="72" t="s">
        <v>611</v>
      </c>
      <c r="H84" s="72" t="s">
        <v>612</v>
      </c>
      <c r="I84" s="72" t="s">
        <v>542</v>
      </c>
      <c r="J84" s="72" t="s">
        <v>613</v>
      </c>
      <c r="K84" s="74" t="s">
        <v>544</v>
      </c>
      <c r="L84" s="78"/>
      <c r="M84" s="78"/>
      <c r="N84" s="78"/>
      <c r="O84" s="78"/>
    </row>
    <row r="85" spans="2:15" ht="39">
      <c r="B85" s="70">
        <v>81</v>
      </c>
      <c r="C85" s="70">
        <v>41</v>
      </c>
      <c r="D85" s="71" t="s">
        <v>288</v>
      </c>
      <c r="E85" s="71" t="s">
        <v>584</v>
      </c>
      <c r="F85" s="72" t="s">
        <v>286</v>
      </c>
      <c r="G85" s="72" t="s">
        <v>287</v>
      </c>
      <c r="H85" s="72" t="s">
        <v>545</v>
      </c>
      <c r="I85" s="72" t="s">
        <v>292</v>
      </c>
      <c r="J85" s="72" t="s">
        <v>291</v>
      </c>
      <c r="K85" s="74" t="s">
        <v>289</v>
      </c>
      <c r="L85" s="78"/>
      <c r="M85" s="78"/>
      <c r="N85" s="78"/>
      <c r="O85" s="78"/>
    </row>
    <row r="86" spans="2:15" ht="39">
      <c r="B86" s="70">
        <v>82</v>
      </c>
      <c r="C86" s="70">
        <v>41</v>
      </c>
      <c r="D86" s="71" t="s">
        <v>288</v>
      </c>
      <c r="E86" s="71" t="s">
        <v>585</v>
      </c>
      <c r="F86" s="72" t="s">
        <v>346</v>
      </c>
      <c r="G86" s="72" t="s">
        <v>347</v>
      </c>
      <c r="H86" s="72" t="s">
        <v>614</v>
      </c>
      <c r="I86" s="72" t="s">
        <v>351</v>
      </c>
      <c r="J86" s="72" t="s">
        <v>350</v>
      </c>
      <c r="K86" s="74" t="s">
        <v>348</v>
      </c>
      <c r="L86" s="78"/>
      <c r="M86" s="78"/>
      <c r="N86" s="78"/>
      <c r="O86" s="78"/>
    </row>
    <row r="87" spans="2:15" ht="39">
      <c r="B87" s="70">
        <v>83</v>
      </c>
      <c r="C87" s="70">
        <v>42</v>
      </c>
      <c r="D87" s="71" t="s">
        <v>274</v>
      </c>
      <c r="E87" s="71" t="s">
        <v>584</v>
      </c>
      <c r="F87" s="72" t="s">
        <v>21</v>
      </c>
      <c r="G87" s="72" t="s">
        <v>21</v>
      </c>
      <c r="H87" s="72" t="s">
        <v>21</v>
      </c>
      <c r="I87" s="72" t="s">
        <v>21</v>
      </c>
      <c r="J87" s="72" t="s">
        <v>21</v>
      </c>
      <c r="K87" s="74" t="s">
        <v>275</v>
      </c>
      <c r="L87" s="78"/>
      <c r="M87" s="78"/>
      <c r="N87" s="78"/>
      <c r="O87" s="78"/>
    </row>
    <row r="88" spans="2:15" ht="39">
      <c r="B88" s="70">
        <v>84</v>
      </c>
      <c r="C88" s="70">
        <v>42</v>
      </c>
      <c r="D88" s="71" t="s">
        <v>274</v>
      </c>
      <c r="E88" s="71" t="s">
        <v>585</v>
      </c>
      <c r="F88" s="72" t="s">
        <v>276</v>
      </c>
      <c r="G88" s="72" t="s">
        <v>276</v>
      </c>
      <c r="H88" s="72" t="s">
        <v>276</v>
      </c>
      <c r="I88" s="72" t="s">
        <v>276</v>
      </c>
      <c r="J88" s="72" t="s">
        <v>276</v>
      </c>
      <c r="K88" s="74" t="s">
        <v>277</v>
      </c>
      <c r="L88" s="78"/>
      <c r="M88" s="78"/>
      <c r="N88" s="78"/>
      <c r="O88" s="78"/>
    </row>
    <row r="89" spans="2:15" ht="39">
      <c r="B89" s="70">
        <v>85</v>
      </c>
      <c r="C89" s="70">
        <v>43</v>
      </c>
      <c r="D89" s="71" t="s">
        <v>328</v>
      </c>
      <c r="E89" s="71" t="s">
        <v>584</v>
      </c>
      <c r="F89" s="72" t="s">
        <v>326</v>
      </c>
      <c r="G89" s="72" t="s">
        <v>327</v>
      </c>
      <c r="H89" s="72" t="s">
        <v>330</v>
      </c>
      <c r="I89" s="72" t="s">
        <v>326</v>
      </c>
      <c r="J89" s="72" t="s">
        <v>326</v>
      </c>
      <c r="K89" s="74" t="s">
        <v>329</v>
      </c>
      <c r="L89" s="78"/>
      <c r="M89" s="78"/>
      <c r="N89" s="78"/>
      <c r="O89" s="78"/>
    </row>
    <row r="90" spans="2:15" ht="39">
      <c r="B90" s="70">
        <v>86</v>
      </c>
      <c r="C90" s="70">
        <v>43</v>
      </c>
      <c r="D90" s="71" t="s">
        <v>328</v>
      </c>
      <c r="E90" s="71" t="s">
        <v>585</v>
      </c>
      <c r="F90" s="72" t="s">
        <v>546</v>
      </c>
      <c r="G90" s="72" t="s">
        <v>547</v>
      </c>
      <c r="H90" s="72" t="s">
        <v>548</v>
      </c>
      <c r="I90" s="72" t="s">
        <v>546</v>
      </c>
      <c r="J90" s="72" t="s">
        <v>546</v>
      </c>
      <c r="K90" s="74" t="s">
        <v>549</v>
      </c>
      <c r="L90" s="78"/>
      <c r="M90" s="78"/>
      <c r="N90" s="78"/>
      <c r="O90" s="78"/>
    </row>
    <row r="91" spans="2:15" ht="39">
      <c r="B91" s="70">
        <v>87</v>
      </c>
      <c r="C91" s="70">
        <v>44</v>
      </c>
      <c r="D91" s="71" t="s">
        <v>318</v>
      </c>
      <c r="E91" s="71" t="s">
        <v>584</v>
      </c>
      <c r="F91" s="72" t="s">
        <v>316</v>
      </c>
      <c r="G91" s="72" t="s">
        <v>317</v>
      </c>
      <c r="H91" s="72" t="s">
        <v>551</v>
      </c>
      <c r="I91" s="72" t="s">
        <v>316</v>
      </c>
      <c r="J91" s="72" t="s">
        <v>321</v>
      </c>
      <c r="K91" s="74" t="s">
        <v>319</v>
      </c>
      <c r="L91" s="78"/>
      <c r="M91" s="78"/>
      <c r="N91" s="78"/>
      <c r="O91" s="78"/>
    </row>
    <row r="92" spans="2:15" ht="39">
      <c r="B92" s="70">
        <v>88</v>
      </c>
      <c r="C92" s="70">
        <v>44</v>
      </c>
      <c r="D92" s="71" t="s">
        <v>318</v>
      </c>
      <c r="E92" s="71" t="s">
        <v>585</v>
      </c>
      <c r="F92" s="72" t="s">
        <v>550</v>
      </c>
      <c r="G92" s="72" t="s">
        <v>615</v>
      </c>
      <c r="H92" s="72" t="s">
        <v>552</v>
      </c>
      <c r="I92" s="72" t="s">
        <v>550</v>
      </c>
      <c r="J92" s="72" t="s">
        <v>553</v>
      </c>
      <c r="K92" s="74" t="s">
        <v>554</v>
      </c>
      <c r="L92" s="78"/>
      <c r="M92" s="78"/>
      <c r="N92" s="78"/>
      <c r="O92" s="78"/>
    </row>
    <row r="93" spans="2:15" ht="39">
      <c r="B93" s="70">
        <v>89</v>
      </c>
      <c r="C93" s="70">
        <v>45</v>
      </c>
      <c r="D93" s="71" t="s">
        <v>555</v>
      </c>
      <c r="E93" s="71" t="s">
        <v>584</v>
      </c>
      <c r="F93" s="72" t="s">
        <v>556</v>
      </c>
      <c r="G93" s="72" t="s">
        <v>616</v>
      </c>
      <c r="H93" s="72" t="s">
        <v>558</v>
      </c>
      <c r="I93" s="72" t="s">
        <v>556</v>
      </c>
      <c r="J93" s="72" t="s">
        <v>559</v>
      </c>
      <c r="K93" s="74" t="s">
        <v>560</v>
      </c>
      <c r="L93" s="78"/>
      <c r="M93" s="78"/>
      <c r="N93" s="78"/>
      <c r="O93" s="78"/>
    </row>
    <row r="94" spans="2:15" ht="39">
      <c r="B94" s="70">
        <v>90</v>
      </c>
      <c r="C94" s="70">
        <v>45</v>
      </c>
      <c r="D94" s="71" t="s">
        <v>555</v>
      </c>
      <c r="E94" s="71" t="s">
        <v>585</v>
      </c>
      <c r="F94" s="72" t="s">
        <v>557</v>
      </c>
      <c r="G94" s="72" t="s">
        <v>617</v>
      </c>
      <c r="H94" s="72" t="s">
        <v>618</v>
      </c>
      <c r="I94" s="72" t="s">
        <v>557</v>
      </c>
      <c r="J94" s="72" t="s">
        <v>619</v>
      </c>
      <c r="K94" s="74" t="s">
        <v>561</v>
      </c>
      <c r="L94" s="78"/>
      <c r="M94" s="78"/>
      <c r="N94" s="78"/>
      <c r="O94" s="78"/>
    </row>
    <row r="95" spans="2:15" ht="39">
      <c r="B95" s="70">
        <v>91</v>
      </c>
      <c r="C95" s="70">
        <v>46</v>
      </c>
      <c r="D95" s="71" t="s">
        <v>224</v>
      </c>
      <c r="E95" s="71" t="s">
        <v>584</v>
      </c>
      <c r="F95" s="72" t="s">
        <v>222</v>
      </c>
      <c r="G95" s="72" t="s">
        <v>223</v>
      </c>
      <c r="H95" s="72" t="s">
        <v>563</v>
      </c>
      <c r="I95" s="72" t="s">
        <v>222</v>
      </c>
      <c r="J95" s="72" t="s">
        <v>227</v>
      </c>
      <c r="K95" s="74" t="s">
        <v>225</v>
      </c>
      <c r="L95" s="78"/>
      <c r="M95" s="78"/>
      <c r="N95" s="78"/>
      <c r="O95" s="78"/>
    </row>
    <row r="96" spans="2:15" ht="39">
      <c r="B96" s="70">
        <v>92</v>
      </c>
      <c r="C96" s="70">
        <v>46</v>
      </c>
      <c r="D96" s="71" t="s">
        <v>224</v>
      </c>
      <c r="E96" s="71" t="s">
        <v>585</v>
      </c>
      <c r="F96" s="72" t="s">
        <v>562</v>
      </c>
      <c r="G96" s="72" t="s">
        <v>620</v>
      </c>
      <c r="H96" s="72" t="s">
        <v>564</v>
      </c>
      <c r="I96" s="72" t="s">
        <v>562</v>
      </c>
      <c r="J96" s="72" t="s">
        <v>565</v>
      </c>
      <c r="K96" s="74" t="s">
        <v>566</v>
      </c>
      <c r="L96" s="78"/>
      <c r="M96" s="78"/>
      <c r="N96" s="78"/>
      <c r="O96" s="78"/>
    </row>
    <row r="97" spans="2:15" ht="39">
      <c r="B97" s="70">
        <v>93</v>
      </c>
      <c r="C97" s="70">
        <v>47</v>
      </c>
      <c r="D97" s="71" t="s">
        <v>358</v>
      </c>
      <c r="E97" s="71" t="s">
        <v>584</v>
      </c>
      <c r="F97" s="72" t="s">
        <v>356</v>
      </c>
      <c r="G97" s="72" t="s">
        <v>357</v>
      </c>
      <c r="H97" s="72" t="s">
        <v>356</v>
      </c>
      <c r="I97" s="72" t="s">
        <v>356</v>
      </c>
      <c r="J97" s="72" t="s">
        <v>356</v>
      </c>
      <c r="K97" s="74" t="s">
        <v>359</v>
      </c>
      <c r="L97" s="78"/>
      <c r="M97" s="78"/>
      <c r="N97" s="78"/>
      <c r="O97" s="78"/>
    </row>
    <row r="98" spans="2:15" ht="39">
      <c r="B98" s="70">
        <v>94</v>
      </c>
      <c r="C98" s="70">
        <v>47</v>
      </c>
      <c r="D98" s="71" t="s">
        <v>358</v>
      </c>
      <c r="E98" s="71" t="s">
        <v>585</v>
      </c>
      <c r="F98" s="72" t="s">
        <v>567</v>
      </c>
      <c r="G98" s="72" t="s">
        <v>568</v>
      </c>
      <c r="H98" s="72" t="s">
        <v>567</v>
      </c>
      <c r="I98" s="72" t="s">
        <v>567</v>
      </c>
      <c r="J98" s="72" t="s">
        <v>567</v>
      </c>
      <c r="K98" s="74" t="s">
        <v>569</v>
      </c>
      <c r="L98" s="78"/>
      <c r="M98" s="78"/>
      <c r="N98" s="78"/>
      <c r="O98" s="78"/>
    </row>
    <row r="99" spans="2:15" ht="39">
      <c r="B99" s="70">
        <v>95</v>
      </c>
      <c r="C99" s="70">
        <v>48</v>
      </c>
      <c r="D99" s="71" t="s">
        <v>570</v>
      </c>
      <c r="E99" s="71" t="s">
        <v>584</v>
      </c>
      <c r="F99" s="72" t="s">
        <v>571</v>
      </c>
      <c r="G99" s="72" t="s">
        <v>621</v>
      </c>
      <c r="H99" s="72" t="s">
        <v>622</v>
      </c>
      <c r="I99" s="72" t="s">
        <v>571</v>
      </c>
      <c r="J99" s="72" t="s">
        <v>573</v>
      </c>
      <c r="K99" s="74" t="s">
        <v>574</v>
      </c>
      <c r="L99" s="78"/>
      <c r="M99" s="78"/>
      <c r="N99" s="78"/>
      <c r="O99" s="78"/>
    </row>
    <row r="100" spans="2:15" ht="39">
      <c r="B100" s="70">
        <v>96</v>
      </c>
      <c r="C100" s="70">
        <v>48</v>
      </c>
      <c r="D100" s="71" t="s">
        <v>570</v>
      </c>
      <c r="E100" s="71" t="s">
        <v>585</v>
      </c>
      <c r="F100" s="72" t="s">
        <v>572</v>
      </c>
      <c r="G100" s="72" t="s">
        <v>623</v>
      </c>
      <c r="H100" s="72" t="s">
        <v>624</v>
      </c>
      <c r="I100" s="72" t="s">
        <v>572</v>
      </c>
      <c r="J100" s="72" t="s">
        <v>625</v>
      </c>
      <c r="K100" s="74" t="s">
        <v>575</v>
      </c>
      <c r="L100" s="78"/>
      <c r="M100" s="78"/>
      <c r="N100" s="78"/>
      <c r="O100" s="78"/>
    </row>
    <row r="101" spans="2:15" ht="39">
      <c r="B101" s="70">
        <v>97</v>
      </c>
      <c r="C101" s="70">
        <v>49</v>
      </c>
      <c r="D101" s="71" t="s">
        <v>576</v>
      </c>
      <c r="E101" s="71" t="s">
        <v>584</v>
      </c>
      <c r="F101" s="72" t="s">
        <v>292</v>
      </c>
      <c r="G101" s="72" t="s">
        <v>626</v>
      </c>
      <c r="H101" s="72" t="s">
        <v>545</v>
      </c>
      <c r="I101" s="72" t="s">
        <v>292</v>
      </c>
      <c r="J101" s="72" t="s">
        <v>627</v>
      </c>
      <c r="K101" s="74" t="s">
        <v>289</v>
      </c>
      <c r="L101" s="78"/>
      <c r="M101" s="78"/>
      <c r="N101" s="78"/>
      <c r="O101" s="78"/>
    </row>
    <row r="102" spans="2:15" ht="39">
      <c r="B102" s="70">
        <v>98</v>
      </c>
      <c r="C102" s="70">
        <v>49</v>
      </c>
      <c r="D102" s="71" t="s">
        <v>576</v>
      </c>
      <c r="E102" s="71" t="s">
        <v>585</v>
      </c>
      <c r="F102" s="72" t="s">
        <v>351</v>
      </c>
      <c r="G102" s="72" t="s">
        <v>628</v>
      </c>
      <c r="H102" s="72" t="s">
        <v>614</v>
      </c>
      <c r="I102" s="72" t="s">
        <v>351</v>
      </c>
      <c r="J102" s="72" t="s">
        <v>629</v>
      </c>
      <c r="K102" s="74" t="s">
        <v>348</v>
      </c>
      <c r="L102" s="78"/>
      <c r="M102" s="78"/>
      <c r="N102" s="78"/>
      <c r="O102" s="78"/>
    </row>
    <row r="103" spans="2:15" ht="39">
      <c r="B103" s="70">
        <v>99</v>
      </c>
      <c r="C103" s="70">
        <v>50</v>
      </c>
      <c r="D103" s="71" t="s">
        <v>265</v>
      </c>
      <c r="E103" s="71" t="s">
        <v>584</v>
      </c>
      <c r="F103" s="72" t="s">
        <v>263</v>
      </c>
      <c r="G103" s="72" t="s">
        <v>264</v>
      </c>
      <c r="H103" s="72" t="s">
        <v>577</v>
      </c>
      <c r="I103" s="72" t="s">
        <v>263</v>
      </c>
      <c r="J103" s="72" t="s">
        <v>268</v>
      </c>
      <c r="K103" s="74" t="s">
        <v>266</v>
      </c>
      <c r="L103" s="78"/>
      <c r="M103" s="78"/>
      <c r="N103" s="78"/>
      <c r="O103" s="78"/>
    </row>
    <row r="104" spans="2:15" ht="39">
      <c r="B104" s="70">
        <v>100</v>
      </c>
      <c r="C104" s="70">
        <v>50</v>
      </c>
      <c r="D104" s="71" t="s">
        <v>265</v>
      </c>
      <c r="E104" s="71" t="s">
        <v>585</v>
      </c>
      <c r="F104" s="72" t="s">
        <v>269</v>
      </c>
      <c r="G104" s="72" t="s">
        <v>270</v>
      </c>
      <c r="H104" s="72" t="s">
        <v>630</v>
      </c>
      <c r="I104" s="72" t="s">
        <v>269</v>
      </c>
      <c r="J104" s="72" t="s">
        <v>273</v>
      </c>
      <c r="K104" s="74" t="s">
        <v>271</v>
      </c>
      <c r="L104" s="78"/>
      <c r="M104" s="78"/>
      <c r="N104" s="78"/>
      <c r="O104" s="78"/>
    </row>
  </sheetData>
  <autoFilter ref="B4:K104" xr:uid="{AA4CBF3C-4DEA-AE42-A98A-4705DAE1A77B}">
    <sortState xmlns:xlrd2="http://schemas.microsoft.com/office/spreadsheetml/2017/richdata2" ref="B5:K104">
      <sortCondition ref="B5:B104"/>
    </sortState>
  </autoFilter>
  <phoneticPr fontId="4" type="noConversion"/>
  <conditionalFormatting sqref="B5:O104">
    <cfRule type="expression" dxfId="13" priority="1">
      <formula>$E5="舒聲"</formula>
    </cfRule>
    <cfRule type="expression" dxfId="12" priority="2">
      <formula>$E5="入聲"</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41FF0-9E93-4A31-9135-C3CB60E606C5}">
  <dimension ref="A1:I51"/>
  <sheetViews>
    <sheetView workbookViewId="0">
      <selection activeCell="Q11" sqref="Q11"/>
    </sheetView>
  </sheetViews>
  <sheetFormatPr defaultRowHeight="25.5"/>
  <cols>
    <col min="2" max="2" width="10.90625" bestFit="1" customWidth="1"/>
    <col min="5" max="5" width="10.453125" customWidth="1"/>
    <col min="6" max="6" width="11.7265625" customWidth="1"/>
    <col min="7" max="7" width="10.81640625" customWidth="1"/>
    <col min="8" max="9" width="13.1796875" customWidth="1"/>
  </cols>
  <sheetData>
    <row r="1" spans="1:9">
      <c r="A1" s="76" t="s">
        <v>578</v>
      </c>
      <c r="B1" s="76" t="s">
        <v>1987</v>
      </c>
      <c r="E1" s="76" t="s">
        <v>578</v>
      </c>
      <c r="F1" s="159" t="s">
        <v>1991</v>
      </c>
      <c r="G1" s="159" t="s">
        <v>1989</v>
      </c>
      <c r="H1" s="159" t="s">
        <v>1990</v>
      </c>
      <c r="I1" s="160" t="s">
        <v>2</v>
      </c>
    </row>
    <row r="2" spans="1:9" ht="30">
      <c r="A2" s="70">
        <v>1</v>
      </c>
      <c r="B2" s="71" t="s">
        <v>373</v>
      </c>
      <c r="E2">
        <f xml:space="preserve"> INDEX($A$2:$A$51, MATCH(F2, $B$2:$B$51,0))</f>
        <v>1</v>
      </c>
      <c r="F2" t="s">
        <v>373</v>
      </c>
      <c r="G2" t="s">
        <v>584</v>
      </c>
      <c r="H2" t="s">
        <v>372</v>
      </c>
      <c r="I2" t="s">
        <v>372</v>
      </c>
    </row>
    <row r="3" spans="1:9" ht="30">
      <c r="A3" s="70">
        <v>2</v>
      </c>
      <c r="B3" s="71" t="s">
        <v>207</v>
      </c>
      <c r="E3">
        <f t="shared" ref="E3:E41" si="0" xml:space="preserve"> INDEX($A$2:$A$51, MATCH(F3, $B$2:$B$51,0))</f>
        <v>1</v>
      </c>
      <c r="F3" t="s">
        <v>373</v>
      </c>
      <c r="G3" t="s">
        <v>680</v>
      </c>
      <c r="H3" t="s">
        <v>375</v>
      </c>
      <c r="I3" t="s">
        <v>376</v>
      </c>
    </row>
    <row r="4" spans="1:9" ht="30">
      <c r="A4" s="70">
        <v>3</v>
      </c>
      <c r="B4" s="71" t="s">
        <v>236</v>
      </c>
      <c r="E4">
        <f t="shared" si="0"/>
        <v>2</v>
      </c>
      <c r="F4" t="s">
        <v>207</v>
      </c>
      <c r="G4" t="s">
        <v>584</v>
      </c>
      <c r="H4" t="s">
        <v>206</v>
      </c>
      <c r="I4" t="s">
        <v>206</v>
      </c>
    </row>
    <row r="5" spans="1:9" ht="30">
      <c r="A5" s="70">
        <v>4</v>
      </c>
      <c r="B5" s="71" t="s">
        <v>370</v>
      </c>
      <c r="E5">
        <f t="shared" si="0"/>
        <v>2</v>
      </c>
      <c r="F5" t="s">
        <v>207</v>
      </c>
      <c r="G5" t="s">
        <v>680</v>
      </c>
      <c r="H5" t="s">
        <v>215</v>
      </c>
      <c r="I5" t="s">
        <v>216</v>
      </c>
    </row>
    <row r="6" spans="1:9" ht="30">
      <c r="A6" s="70">
        <v>5</v>
      </c>
      <c r="B6" s="71" t="s">
        <v>500</v>
      </c>
      <c r="E6">
        <f t="shared" si="0"/>
        <v>3</v>
      </c>
      <c r="F6" t="s">
        <v>236</v>
      </c>
      <c r="G6" t="s">
        <v>584</v>
      </c>
      <c r="H6" t="s">
        <v>235</v>
      </c>
      <c r="I6" t="s">
        <v>235</v>
      </c>
    </row>
    <row r="7" spans="1:9" ht="30">
      <c r="A7" s="70">
        <v>6</v>
      </c>
      <c r="B7" s="71" t="s">
        <v>128</v>
      </c>
      <c r="E7">
        <f t="shared" si="0"/>
        <v>3</v>
      </c>
      <c r="F7" t="s">
        <v>236</v>
      </c>
      <c r="G7" t="s">
        <v>680</v>
      </c>
      <c r="H7" t="s">
        <v>254</v>
      </c>
      <c r="I7" t="s">
        <v>255</v>
      </c>
    </row>
    <row r="8" spans="1:9" ht="30">
      <c r="A8" s="70">
        <v>7</v>
      </c>
      <c r="B8" s="71" t="s">
        <v>354</v>
      </c>
      <c r="E8">
        <f t="shared" si="0"/>
        <v>4</v>
      </c>
      <c r="F8" t="s">
        <v>370</v>
      </c>
      <c r="G8" t="s">
        <v>584</v>
      </c>
      <c r="H8" t="s">
        <v>369</v>
      </c>
      <c r="I8" t="s">
        <v>369</v>
      </c>
    </row>
    <row r="9" spans="1:9" ht="30">
      <c r="A9" s="70">
        <v>8</v>
      </c>
      <c r="B9" s="71" t="s">
        <v>313</v>
      </c>
      <c r="E9">
        <f t="shared" si="0"/>
        <v>6</v>
      </c>
      <c r="F9" t="s">
        <v>128</v>
      </c>
      <c r="G9" t="s">
        <v>584</v>
      </c>
      <c r="H9" t="s">
        <v>127</v>
      </c>
      <c r="I9" t="s">
        <v>127</v>
      </c>
    </row>
    <row r="10" spans="1:9" ht="30">
      <c r="A10" s="70">
        <v>9</v>
      </c>
      <c r="B10" s="71" t="s">
        <v>166</v>
      </c>
      <c r="E10">
        <f t="shared" si="0"/>
        <v>6</v>
      </c>
      <c r="F10" t="s">
        <v>128</v>
      </c>
      <c r="G10" t="s">
        <v>680</v>
      </c>
      <c r="H10" t="s">
        <v>136</v>
      </c>
      <c r="I10" t="s">
        <v>137</v>
      </c>
    </row>
    <row r="11" spans="1:9" ht="30">
      <c r="A11" s="70">
        <v>10</v>
      </c>
      <c r="B11" s="71" t="s">
        <v>323</v>
      </c>
      <c r="E11">
        <f t="shared" si="0"/>
        <v>7</v>
      </c>
      <c r="F11" t="s">
        <v>354</v>
      </c>
      <c r="G11" t="s">
        <v>584</v>
      </c>
      <c r="H11" t="s">
        <v>360</v>
      </c>
      <c r="I11" t="s">
        <v>361</v>
      </c>
    </row>
    <row r="12" spans="1:9" ht="30">
      <c r="A12" s="70">
        <v>11</v>
      </c>
      <c r="B12" s="71" t="s">
        <v>295</v>
      </c>
      <c r="E12">
        <f t="shared" si="0"/>
        <v>7</v>
      </c>
      <c r="F12" t="s">
        <v>354</v>
      </c>
      <c r="G12" t="s">
        <v>680</v>
      </c>
      <c r="H12" t="s">
        <v>352</v>
      </c>
      <c r="I12" t="s">
        <v>353</v>
      </c>
    </row>
    <row r="13" spans="1:9" ht="30">
      <c r="A13" s="70">
        <v>12</v>
      </c>
      <c r="B13" s="71" t="s">
        <v>219</v>
      </c>
      <c r="E13">
        <f t="shared" si="0"/>
        <v>8</v>
      </c>
      <c r="F13" t="s">
        <v>313</v>
      </c>
      <c r="G13" t="s">
        <v>584</v>
      </c>
      <c r="H13" t="s">
        <v>312</v>
      </c>
      <c r="I13" t="s">
        <v>312</v>
      </c>
    </row>
    <row r="14" spans="1:9" ht="30">
      <c r="A14" s="70">
        <v>13</v>
      </c>
      <c r="B14" s="71" t="s">
        <v>512</v>
      </c>
      <c r="E14">
        <f t="shared" si="0"/>
        <v>9</v>
      </c>
      <c r="F14" t="s">
        <v>166</v>
      </c>
      <c r="G14" t="s">
        <v>584</v>
      </c>
      <c r="H14" t="s">
        <v>169</v>
      </c>
      <c r="I14" t="s">
        <v>1992</v>
      </c>
    </row>
    <row r="15" spans="1:9" ht="30">
      <c r="A15" s="70">
        <v>14</v>
      </c>
      <c r="B15" s="71" t="s">
        <v>249</v>
      </c>
      <c r="E15">
        <f t="shared" si="0"/>
        <v>9</v>
      </c>
      <c r="F15" t="s">
        <v>166</v>
      </c>
      <c r="G15" t="s">
        <v>680</v>
      </c>
      <c r="H15" t="s">
        <v>164</v>
      </c>
      <c r="I15" t="s">
        <v>165</v>
      </c>
    </row>
    <row r="16" spans="1:9" ht="30">
      <c r="A16" s="70">
        <v>15</v>
      </c>
      <c r="B16" s="71" t="s">
        <v>284</v>
      </c>
      <c r="E16">
        <f t="shared" si="0"/>
        <v>10</v>
      </c>
      <c r="F16" t="s">
        <v>323</v>
      </c>
      <c r="G16" t="s">
        <v>584</v>
      </c>
      <c r="H16" t="s">
        <v>322</v>
      </c>
      <c r="I16" t="s">
        <v>322</v>
      </c>
    </row>
    <row r="17" spans="1:9" ht="30">
      <c r="A17" s="70">
        <v>16</v>
      </c>
      <c r="B17" s="71" t="s">
        <v>112</v>
      </c>
      <c r="E17">
        <f t="shared" si="0"/>
        <v>10</v>
      </c>
      <c r="F17" t="s">
        <v>323</v>
      </c>
      <c r="G17" t="s">
        <v>680</v>
      </c>
      <c r="H17" t="s">
        <v>331</v>
      </c>
      <c r="I17" t="s">
        <v>332</v>
      </c>
    </row>
    <row r="18" spans="1:9" ht="30">
      <c r="A18" s="70">
        <v>17</v>
      </c>
      <c r="B18" s="71" t="s">
        <v>239</v>
      </c>
      <c r="E18">
        <f t="shared" si="0"/>
        <v>11</v>
      </c>
      <c r="F18" t="s">
        <v>295</v>
      </c>
      <c r="G18" t="s">
        <v>584</v>
      </c>
      <c r="H18" t="s">
        <v>293</v>
      </c>
      <c r="I18" t="s">
        <v>1993</v>
      </c>
    </row>
    <row r="19" spans="1:9" ht="30">
      <c r="A19" s="70">
        <v>18</v>
      </c>
      <c r="B19" s="71" t="s">
        <v>201</v>
      </c>
      <c r="E19">
        <f t="shared" si="0"/>
        <v>12</v>
      </c>
      <c r="F19" t="s">
        <v>219</v>
      </c>
      <c r="G19" t="s">
        <v>584</v>
      </c>
      <c r="H19" t="s">
        <v>218</v>
      </c>
      <c r="I19" t="s">
        <v>218</v>
      </c>
    </row>
    <row r="20" spans="1:9" ht="30">
      <c r="A20" s="70">
        <v>19</v>
      </c>
      <c r="B20" s="71" t="s">
        <v>125</v>
      </c>
      <c r="E20">
        <f t="shared" si="0"/>
        <v>14</v>
      </c>
      <c r="F20" t="s">
        <v>249</v>
      </c>
      <c r="G20" t="s">
        <v>584</v>
      </c>
      <c r="H20" t="s">
        <v>251</v>
      </c>
      <c r="I20" t="s">
        <v>252</v>
      </c>
    </row>
    <row r="21" spans="1:9" ht="30">
      <c r="A21" s="70">
        <v>20</v>
      </c>
      <c r="B21" s="71" t="s">
        <v>299</v>
      </c>
      <c r="E21">
        <f t="shared" si="0"/>
        <v>14</v>
      </c>
      <c r="F21" t="s">
        <v>249</v>
      </c>
      <c r="G21" t="s">
        <v>680</v>
      </c>
      <c r="H21" t="s">
        <v>247</v>
      </c>
      <c r="I21" t="s">
        <v>248</v>
      </c>
    </row>
    <row r="22" spans="1:9" ht="30">
      <c r="A22" s="70">
        <v>21</v>
      </c>
      <c r="B22" s="71" t="s">
        <v>122</v>
      </c>
      <c r="E22">
        <f t="shared" si="0"/>
        <v>15</v>
      </c>
      <c r="F22" t="s">
        <v>284</v>
      </c>
      <c r="G22" t="s">
        <v>584</v>
      </c>
      <c r="H22" t="s">
        <v>283</v>
      </c>
      <c r="I22" t="s">
        <v>1994</v>
      </c>
    </row>
    <row r="23" spans="1:9" ht="30">
      <c r="A23" s="70">
        <v>22</v>
      </c>
      <c r="B23" s="71" t="s">
        <v>204</v>
      </c>
      <c r="E23">
        <f t="shared" si="0"/>
        <v>16</v>
      </c>
      <c r="F23" t="s">
        <v>112</v>
      </c>
      <c r="G23" t="s">
        <v>584</v>
      </c>
      <c r="H23" t="s">
        <v>111</v>
      </c>
      <c r="I23" t="s">
        <v>111</v>
      </c>
    </row>
    <row r="24" spans="1:9" ht="30">
      <c r="A24" s="70">
        <v>23</v>
      </c>
      <c r="B24" s="71" t="s">
        <v>140</v>
      </c>
      <c r="E24">
        <f t="shared" si="0"/>
        <v>17</v>
      </c>
      <c r="F24" t="s">
        <v>239</v>
      </c>
      <c r="G24" t="s">
        <v>584</v>
      </c>
      <c r="H24" t="s">
        <v>238</v>
      </c>
      <c r="I24" t="s">
        <v>238</v>
      </c>
    </row>
    <row r="25" spans="1:9" ht="30">
      <c r="A25" s="70">
        <v>24</v>
      </c>
      <c r="B25" s="71" t="s">
        <v>183</v>
      </c>
      <c r="E25">
        <f t="shared" si="0"/>
        <v>17</v>
      </c>
      <c r="F25" t="s">
        <v>239</v>
      </c>
      <c r="G25" t="s">
        <v>680</v>
      </c>
      <c r="H25" t="s">
        <v>257</v>
      </c>
      <c r="I25" t="s">
        <v>258</v>
      </c>
    </row>
    <row r="26" spans="1:9" ht="30">
      <c r="A26" s="70">
        <v>25</v>
      </c>
      <c r="B26" s="71" t="s">
        <v>336</v>
      </c>
      <c r="E26">
        <f t="shared" si="0"/>
        <v>19</v>
      </c>
      <c r="F26" t="s">
        <v>125</v>
      </c>
      <c r="G26" t="s">
        <v>584</v>
      </c>
      <c r="H26" t="s">
        <v>124</v>
      </c>
      <c r="I26" t="s">
        <v>124</v>
      </c>
    </row>
    <row r="27" spans="1:9" ht="30">
      <c r="A27" s="70">
        <v>26</v>
      </c>
      <c r="B27" s="71" t="s">
        <v>99</v>
      </c>
      <c r="E27">
        <f t="shared" si="0"/>
        <v>19</v>
      </c>
      <c r="F27" t="s">
        <v>125</v>
      </c>
      <c r="G27" t="s">
        <v>680</v>
      </c>
      <c r="H27" t="s">
        <v>133</v>
      </c>
      <c r="I27" t="s">
        <v>134</v>
      </c>
    </row>
    <row r="28" spans="1:9" ht="30">
      <c r="A28" s="70">
        <v>27</v>
      </c>
      <c r="B28" s="71" t="s">
        <v>364</v>
      </c>
      <c r="E28">
        <f t="shared" si="0"/>
        <v>20</v>
      </c>
      <c r="F28" t="s">
        <v>299</v>
      </c>
      <c r="G28" t="s">
        <v>584</v>
      </c>
      <c r="H28" t="s">
        <v>298</v>
      </c>
      <c r="I28" t="s">
        <v>298</v>
      </c>
    </row>
    <row r="29" spans="1:9" ht="30">
      <c r="A29" s="70">
        <v>28</v>
      </c>
      <c r="B29" s="71" t="s">
        <v>95</v>
      </c>
      <c r="E29">
        <f t="shared" si="0"/>
        <v>21</v>
      </c>
      <c r="F29" t="s">
        <v>122</v>
      </c>
      <c r="G29" t="s">
        <v>584</v>
      </c>
      <c r="H29" t="s">
        <v>130</v>
      </c>
      <c r="I29" t="s">
        <v>131</v>
      </c>
    </row>
    <row r="30" spans="1:9" ht="30">
      <c r="A30" s="70">
        <v>29</v>
      </c>
      <c r="B30" s="71" t="s">
        <v>174</v>
      </c>
      <c r="E30">
        <f t="shared" si="0"/>
        <v>21</v>
      </c>
      <c r="F30" t="s">
        <v>122</v>
      </c>
      <c r="G30" t="s">
        <v>680</v>
      </c>
      <c r="H30" t="s">
        <v>120</v>
      </c>
      <c r="I30" t="s">
        <v>121</v>
      </c>
    </row>
    <row r="31" spans="1:9" ht="30">
      <c r="A31" s="70">
        <v>30</v>
      </c>
      <c r="B31" s="71" t="s">
        <v>261</v>
      </c>
      <c r="E31">
        <f t="shared" si="0"/>
        <v>22</v>
      </c>
      <c r="F31" t="s">
        <v>204</v>
      </c>
      <c r="G31" t="s">
        <v>584</v>
      </c>
      <c r="H31" t="s">
        <v>203</v>
      </c>
      <c r="I31" t="s">
        <v>203</v>
      </c>
    </row>
    <row r="32" spans="1:9" ht="30">
      <c r="A32" s="70">
        <v>31</v>
      </c>
      <c r="B32" s="71" t="s">
        <v>152</v>
      </c>
      <c r="E32">
        <f t="shared" si="0"/>
        <v>22</v>
      </c>
      <c r="F32" t="s">
        <v>204</v>
      </c>
      <c r="G32" t="s">
        <v>680</v>
      </c>
      <c r="H32" t="s">
        <v>212</v>
      </c>
      <c r="I32" t="s">
        <v>213</v>
      </c>
    </row>
    <row r="33" spans="1:9" ht="30">
      <c r="A33" s="70">
        <v>32</v>
      </c>
      <c r="B33" s="71" t="s">
        <v>520</v>
      </c>
      <c r="E33">
        <f t="shared" si="0"/>
        <v>23</v>
      </c>
      <c r="F33" t="s">
        <v>140</v>
      </c>
      <c r="G33" t="s">
        <v>584</v>
      </c>
      <c r="H33" t="s">
        <v>139</v>
      </c>
      <c r="I33" t="s">
        <v>139</v>
      </c>
    </row>
    <row r="34" spans="1:9" ht="30">
      <c r="A34" s="70">
        <v>33</v>
      </c>
      <c r="B34" s="71" t="s">
        <v>242</v>
      </c>
      <c r="E34">
        <f t="shared" si="0"/>
        <v>24</v>
      </c>
      <c r="F34" t="s">
        <v>183</v>
      </c>
      <c r="G34" t="s">
        <v>584</v>
      </c>
      <c r="H34" t="s">
        <v>182</v>
      </c>
      <c r="I34" t="s">
        <v>182</v>
      </c>
    </row>
    <row r="35" spans="1:9" ht="30">
      <c r="A35" s="70">
        <v>34</v>
      </c>
      <c r="B35" s="71" t="s">
        <v>178</v>
      </c>
      <c r="E35">
        <f t="shared" si="0"/>
        <v>25</v>
      </c>
      <c r="F35" t="s">
        <v>336</v>
      </c>
      <c r="G35" t="s">
        <v>584</v>
      </c>
      <c r="H35" t="s">
        <v>335</v>
      </c>
      <c r="I35" t="s">
        <v>335</v>
      </c>
    </row>
    <row r="36" spans="1:9" ht="30">
      <c r="A36" s="70">
        <v>35</v>
      </c>
      <c r="B36" s="71" t="s">
        <v>531</v>
      </c>
      <c r="E36">
        <f t="shared" si="0"/>
        <v>27</v>
      </c>
      <c r="F36" t="s">
        <v>364</v>
      </c>
      <c r="G36" t="s">
        <v>584</v>
      </c>
      <c r="H36" t="s">
        <v>363</v>
      </c>
      <c r="I36" t="s">
        <v>363</v>
      </c>
    </row>
    <row r="37" spans="1:9" ht="30">
      <c r="A37" s="70">
        <v>36</v>
      </c>
      <c r="B37" s="71" t="s">
        <v>187</v>
      </c>
      <c r="E37">
        <f t="shared" si="0"/>
        <v>28</v>
      </c>
      <c r="F37" t="s">
        <v>95</v>
      </c>
      <c r="G37" t="s">
        <v>584</v>
      </c>
      <c r="H37" t="s">
        <v>94</v>
      </c>
      <c r="I37" t="s">
        <v>94</v>
      </c>
    </row>
    <row r="38" spans="1:9" ht="30">
      <c r="A38" s="70">
        <v>37</v>
      </c>
      <c r="B38" s="71" t="s">
        <v>304</v>
      </c>
      <c r="E38">
        <f t="shared" si="0"/>
        <v>29</v>
      </c>
      <c r="F38" t="s">
        <v>174</v>
      </c>
      <c r="G38" t="s">
        <v>584</v>
      </c>
      <c r="H38" t="s">
        <v>173</v>
      </c>
      <c r="I38" t="s">
        <v>173</v>
      </c>
    </row>
    <row r="39" spans="1:9" ht="30">
      <c r="A39" s="70">
        <v>38</v>
      </c>
      <c r="B39" s="71" t="s">
        <v>278</v>
      </c>
      <c r="E39">
        <f t="shared" si="0"/>
        <v>30</v>
      </c>
      <c r="F39" t="s">
        <v>261</v>
      </c>
      <c r="G39" t="s">
        <v>584</v>
      </c>
      <c r="H39" t="s">
        <v>260</v>
      </c>
      <c r="I39" t="s">
        <v>260</v>
      </c>
    </row>
    <row r="40" spans="1:9" ht="30">
      <c r="A40" s="70">
        <v>39</v>
      </c>
      <c r="B40" s="71" t="s">
        <v>148</v>
      </c>
      <c r="E40">
        <f t="shared" si="0"/>
        <v>33</v>
      </c>
      <c r="F40" t="s">
        <v>242</v>
      </c>
      <c r="G40" t="s">
        <v>584</v>
      </c>
      <c r="H40" t="s">
        <v>241</v>
      </c>
      <c r="I40" t="s">
        <v>1995</v>
      </c>
    </row>
    <row r="41" spans="1:9" ht="30">
      <c r="A41" s="70">
        <v>40</v>
      </c>
      <c r="B41" s="71" t="s">
        <v>116</v>
      </c>
      <c r="E41">
        <f t="shared" si="0"/>
        <v>39</v>
      </c>
      <c r="F41" t="s">
        <v>148</v>
      </c>
      <c r="G41" t="s">
        <v>584</v>
      </c>
      <c r="H41" t="s">
        <v>147</v>
      </c>
      <c r="I41" t="s">
        <v>147</v>
      </c>
    </row>
    <row r="42" spans="1:9" ht="30">
      <c r="A42" s="70">
        <v>41</v>
      </c>
      <c r="B42" s="71" t="s">
        <v>288</v>
      </c>
    </row>
    <row r="43" spans="1:9" ht="30">
      <c r="A43" s="70">
        <v>42</v>
      </c>
      <c r="B43" s="71" t="s">
        <v>274</v>
      </c>
    </row>
    <row r="44" spans="1:9" ht="30">
      <c r="A44" s="70">
        <v>43</v>
      </c>
      <c r="B44" s="71" t="s">
        <v>328</v>
      </c>
    </row>
    <row r="45" spans="1:9" ht="30">
      <c r="A45" s="70">
        <v>44</v>
      </c>
      <c r="B45" s="71" t="s">
        <v>318</v>
      </c>
    </row>
    <row r="46" spans="1:9" ht="30">
      <c r="A46" s="70">
        <v>45</v>
      </c>
      <c r="B46" s="71" t="s">
        <v>555</v>
      </c>
    </row>
    <row r="47" spans="1:9" ht="30">
      <c r="A47" s="70">
        <v>46</v>
      </c>
      <c r="B47" s="71" t="s">
        <v>224</v>
      </c>
    </row>
    <row r="48" spans="1:9" ht="30">
      <c r="A48" s="70">
        <v>47</v>
      </c>
      <c r="B48" s="71" t="s">
        <v>358</v>
      </c>
    </row>
    <row r="49" spans="1:2" ht="30">
      <c r="A49" s="70">
        <v>48</v>
      </c>
      <c r="B49" s="71" t="s">
        <v>570</v>
      </c>
    </row>
    <row r="50" spans="1:2" ht="30">
      <c r="A50" s="70">
        <v>49</v>
      </c>
      <c r="B50" s="71" t="s">
        <v>576</v>
      </c>
    </row>
    <row r="51" spans="1:2" ht="30">
      <c r="A51" s="70">
        <v>50</v>
      </c>
      <c r="B51" s="71" t="s">
        <v>265</v>
      </c>
    </row>
  </sheetData>
  <phoneticPr fontId="4" type="noConversion"/>
  <conditionalFormatting sqref="A2:B51">
    <cfRule type="expression" dxfId="11" priority="5">
      <formula>#REF!="舒聲"</formula>
    </cfRule>
    <cfRule type="expression" dxfId="10" priority="6">
      <formula>#REF!="入聲"</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40082-E1B3-4FBA-8898-1ECAE0F0A681}">
  <dimension ref="A1:U53"/>
  <sheetViews>
    <sheetView workbookViewId="0">
      <pane ySplit="3" topLeftCell="A4" activePane="bottomLeft" state="frozen"/>
      <selection pane="bottomLeft" activeCell="F24" sqref="F24"/>
    </sheetView>
  </sheetViews>
  <sheetFormatPr defaultRowHeight="21" customHeight="1" outlineLevelCol="1"/>
  <cols>
    <col min="1" max="1" width="8.08984375" style="174" customWidth="1"/>
    <col min="2" max="2" width="8.6328125" style="174" bestFit="1" customWidth="1"/>
    <col min="3" max="3" width="13.1796875" style="174" customWidth="1" outlineLevel="1"/>
    <col min="4" max="4" width="8.08984375" style="174" customWidth="1"/>
    <col min="5" max="5" width="8.08984375" style="175" customWidth="1"/>
    <col min="6" max="6" width="7.81640625" style="176" customWidth="1"/>
    <col min="7" max="7" width="13" style="174" bestFit="1" customWidth="1"/>
    <col min="8" max="8" width="88.1796875" style="177" customWidth="1"/>
    <col min="9" max="9" width="14.08984375" style="174" customWidth="1"/>
    <col min="10" max="10" width="8.7265625" style="222"/>
    <col min="11" max="11" width="1.54296875" style="222" customWidth="1"/>
    <col min="12" max="13" width="8.7265625" style="222"/>
    <col min="14" max="14" width="7.7265625" style="176" customWidth="1"/>
    <col min="15" max="15" width="9.6328125" style="176" customWidth="1"/>
    <col min="16" max="16384" width="8.7265625" style="176"/>
  </cols>
  <sheetData>
    <row r="1" spans="1:21" s="173" customFormat="1" ht="36">
      <c r="A1" s="168">
        <f xml:space="preserve"> COLUMN()</f>
        <v>1</v>
      </c>
      <c r="B1" s="168">
        <f xml:space="preserve"> COLUMN()</f>
        <v>2</v>
      </c>
      <c r="C1" s="168">
        <f t="shared" ref="C1:I1" si="0" xml:space="preserve"> COLUMN()</f>
        <v>3</v>
      </c>
      <c r="D1" s="168">
        <f t="shared" si="0"/>
        <v>4</v>
      </c>
      <c r="E1" s="168">
        <f t="shared" si="0"/>
        <v>5</v>
      </c>
      <c r="F1" s="168">
        <f t="shared" si="0"/>
        <v>6</v>
      </c>
      <c r="G1" s="168">
        <f t="shared" si="0"/>
        <v>7</v>
      </c>
      <c r="H1" s="168">
        <f t="shared" si="0"/>
        <v>8</v>
      </c>
      <c r="I1" s="168">
        <f t="shared" si="0"/>
        <v>9</v>
      </c>
      <c r="J1" s="169"/>
      <c r="K1" s="169"/>
      <c r="L1" s="169"/>
      <c r="M1" s="169"/>
      <c r="Q1" s="170" t="s">
        <v>2137</v>
      </c>
      <c r="R1" s="171"/>
      <c r="S1" s="170" t="s">
        <v>2138</v>
      </c>
      <c r="T1" s="171"/>
      <c r="U1" s="172" t="s">
        <v>2139</v>
      </c>
    </row>
    <row r="2" spans="1:21" ht="25.5">
      <c r="J2" s="176"/>
      <c r="K2" s="176"/>
      <c r="L2" s="176"/>
      <c r="M2" s="176"/>
      <c r="Q2" s="178" cm="1">
        <f t="array" ref="Q2" xml:space="preserve"> MATCH(TRUE, ISNUMBER( SEARCH(Q1, 切語上字資料表4[切語上字]) ), 0)</f>
        <v>28</v>
      </c>
      <c r="R2" s="178"/>
      <c r="S2" s="178" cm="1">
        <f t="array" ref="S2" xml:space="preserve"> MATCH(TRUE, ISNUMBER( SEARCH(S1, 切語上字資料表4[切語上字]) ), 0)</f>
        <v>29</v>
      </c>
      <c r="T2" s="178"/>
      <c r="U2" s="178" cm="1">
        <f t="array" ref="U2" xml:space="preserve"> MATCH(TRUE, ISNUMBER( SEARCH(U1, 切語上字資料表4[切語上字]) ), 0)</f>
        <v>29</v>
      </c>
    </row>
    <row r="3" spans="1:21" s="183" customFormat="1" ht="25.5">
      <c r="A3" s="179" t="s">
        <v>2140</v>
      </c>
      <c r="B3" s="179" t="s">
        <v>2274</v>
      </c>
      <c r="C3" s="180" t="s">
        <v>2141</v>
      </c>
      <c r="D3" s="180" t="s">
        <v>2142</v>
      </c>
      <c r="E3" s="180" t="s">
        <v>2143</v>
      </c>
      <c r="F3" s="181" t="s">
        <v>2144</v>
      </c>
      <c r="G3" s="180" t="s">
        <v>2145</v>
      </c>
      <c r="H3" s="180" t="s">
        <v>2146</v>
      </c>
      <c r="I3" s="182" t="s">
        <v>2147</v>
      </c>
      <c r="L3" s="183" t="s">
        <v>2248</v>
      </c>
      <c r="M3" s="183" t="s">
        <v>2251</v>
      </c>
      <c r="N3" s="183" t="s">
        <v>2249</v>
      </c>
      <c r="O3" s="183" t="s">
        <v>2250</v>
      </c>
    </row>
    <row r="4" spans="1:21" ht="25.5">
      <c r="A4" s="184">
        <v>1</v>
      </c>
      <c r="B4" s="235" t="s">
        <v>2273</v>
      </c>
      <c r="C4" s="198" t="s">
        <v>2172</v>
      </c>
      <c r="D4" s="186" t="s">
        <v>385</v>
      </c>
      <c r="E4" s="186" t="s">
        <v>2149</v>
      </c>
      <c r="F4" s="188" t="s">
        <v>2150</v>
      </c>
      <c r="G4" s="199" t="s">
        <v>11</v>
      </c>
      <c r="H4" s="190" t="s">
        <v>2173</v>
      </c>
      <c r="I4" s="191"/>
      <c r="J4" s="176"/>
      <c r="K4" s="176"/>
      <c r="L4" s="176">
        <v>16</v>
      </c>
      <c r="M4" s="176">
        <f xml:space="preserve"> MATCH(聲母排序表[[#This Row],[聲母字]], 切語上字資料表4[聲母],0)</f>
        <v>17</v>
      </c>
      <c r="N4" s="223" t="s">
        <v>2228</v>
      </c>
    </row>
    <row r="5" spans="1:21" ht="25.5">
      <c r="A5" s="184">
        <v>2</v>
      </c>
      <c r="B5" s="235" t="s">
        <v>2273</v>
      </c>
      <c r="C5" s="185" t="s">
        <v>2172</v>
      </c>
      <c r="D5" s="186" t="s">
        <v>394</v>
      </c>
      <c r="E5" s="187" t="s">
        <v>2152</v>
      </c>
      <c r="F5" s="188" t="s">
        <v>2153</v>
      </c>
      <c r="G5" s="189" t="s">
        <v>18</v>
      </c>
      <c r="H5" s="190" t="s">
        <v>2174</v>
      </c>
      <c r="I5" s="191"/>
      <c r="J5" s="176"/>
      <c r="K5" s="176"/>
      <c r="L5" s="176">
        <v>17</v>
      </c>
      <c r="M5" s="176">
        <f xml:space="preserve"> MATCH(聲母排序表[[#This Row],[聲母字]], 切語上字資料表4[聲母],0)</f>
        <v>18</v>
      </c>
      <c r="N5" s="223" t="s">
        <v>2229</v>
      </c>
    </row>
    <row r="6" spans="1:21" ht="25.5">
      <c r="A6" s="184">
        <v>3</v>
      </c>
      <c r="B6" s="235" t="s">
        <v>2273</v>
      </c>
      <c r="C6" s="185" t="s">
        <v>2172</v>
      </c>
      <c r="D6" s="186" t="s">
        <v>386</v>
      </c>
      <c r="E6" s="187" t="s">
        <v>2155</v>
      </c>
      <c r="F6" s="188"/>
      <c r="G6" s="189" t="s">
        <v>11</v>
      </c>
      <c r="H6" s="190" t="s">
        <v>2175</v>
      </c>
      <c r="I6" s="191"/>
      <c r="J6" s="176"/>
      <c r="K6" s="176"/>
      <c r="L6" s="176">
        <v>18</v>
      </c>
      <c r="M6" s="176">
        <f xml:space="preserve"> MATCH(聲母排序表[[#This Row],[聲母字]], 切語上字資料表4[聲母],0)</f>
        <v>19</v>
      </c>
      <c r="N6" s="223" t="s">
        <v>2230</v>
      </c>
    </row>
    <row r="7" spans="1:21" ht="25.5">
      <c r="A7" s="184">
        <v>4</v>
      </c>
      <c r="B7" s="235" t="s">
        <v>2273</v>
      </c>
      <c r="C7" s="185" t="s">
        <v>2172</v>
      </c>
      <c r="D7" s="186" t="s">
        <v>412</v>
      </c>
      <c r="E7" s="187" t="s">
        <v>2157</v>
      </c>
      <c r="F7" s="188" t="s">
        <v>2158</v>
      </c>
      <c r="G7" s="237" t="s">
        <v>2282</v>
      </c>
      <c r="H7" s="190" t="s">
        <v>2176</v>
      </c>
      <c r="I7" s="191"/>
      <c r="J7" s="176"/>
      <c r="K7" s="176"/>
      <c r="L7" s="176">
        <v>19</v>
      </c>
      <c r="M7" s="176">
        <f xml:space="preserve"> MATCH(聲母排序表[[#This Row],[聲母字]], 切語上字資料表4[聲母],0)</f>
        <v>20</v>
      </c>
      <c r="N7" s="223" t="s">
        <v>2231</v>
      </c>
    </row>
    <row r="8" spans="1:21" ht="25.5">
      <c r="A8" s="184">
        <v>5</v>
      </c>
      <c r="B8" s="235" t="s">
        <v>2273</v>
      </c>
      <c r="C8" s="185" t="s">
        <v>2177</v>
      </c>
      <c r="D8" s="186" t="s">
        <v>419</v>
      </c>
      <c r="E8" s="200" t="s">
        <v>2149</v>
      </c>
      <c r="F8" s="188" t="s">
        <v>2150</v>
      </c>
      <c r="G8" s="189" t="s">
        <v>51</v>
      </c>
      <c r="H8" s="190" t="s">
        <v>2178</v>
      </c>
      <c r="I8" s="194"/>
      <c r="J8" s="176"/>
      <c r="K8" s="176"/>
      <c r="L8" s="176">
        <v>9</v>
      </c>
      <c r="M8" s="176">
        <f xml:space="preserve"> MATCH(聲母排序表[[#This Row],[聲母字]], 切語上字資料表4[聲母],0)</f>
        <v>9</v>
      </c>
      <c r="N8" s="223" t="s">
        <v>2219</v>
      </c>
    </row>
    <row r="9" spans="1:21" ht="25.5">
      <c r="A9" s="184">
        <v>6</v>
      </c>
      <c r="B9" s="235" t="s">
        <v>2273</v>
      </c>
      <c r="C9" s="195" t="s">
        <v>2177</v>
      </c>
      <c r="D9" s="186" t="s">
        <v>421</v>
      </c>
      <c r="E9" s="196" t="s">
        <v>2152</v>
      </c>
      <c r="F9" s="188" t="s">
        <v>2153</v>
      </c>
      <c r="G9" s="197" t="s">
        <v>51</v>
      </c>
      <c r="H9" s="190" t="s">
        <v>2179</v>
      </c>
      <c r="I9" s="191"/>
      <c r="J9" s="176"/>
      <c r="K9" s="176"/>
      <c r="L9" s="176">
        <v>10</v>
      </c>
      <c r="M9" s="176">
        <f xml:space="preserve"> MATCH(聲母排序表[[#This Row],[聲母字]], 切語上字資料表4[聲母],0)</f>
        <v>10</v>
      </c>
      <c r="N9" s="223" t="s">
        <v>2220</v>
      </c>
    </row>
    <row r="10" spans="1:21" ht="25.5">
      <c r="A10" s="184">
        <v>7</v>
      </c>
      <c r="B10" s="235" t="s">
        <v>2273</v>
      </c>
      <c r="C10" s="195" t="s">
        <v>2177</v>
      </c>
      <c r="D10" s="186" t="s">
        <v>420</v>
      </c>
      <c r="E10" s="196" t="s">
        <v>2155</v>
      </c>
      <c r="F10" s="188"/>
      <c r="G10" s="197" t="s">
        <v>51</v>
      </c>
      <c r="H10" s="190" t="s">
        <v>2180</v>
      </c>
      <c r="I10" s="191"/>
      <c r="J10" s="176"/>
      <c r="K10" s="176"/>
      <c r="L10" s="176">
        <v>11</v>
      </c>
      <c r="M10" s="176">
        <f xml:space="preserve"> MATCH(聲母排序表[[#This Row],[聲母字]], 切語上字資料表4[聲母],0)</f>
        <v>11</v>
      </c>
      <c r="N10" s="223" t="s">
        <v>2221</v>
      </c>
    </row>
    <row r="11" spans="1:21" ht="25.5">
      <c r="A11" s="184">
        <v>8</v>
      </c>
      <c r="B11" s="235" t="s">
        <v>2273</v>
      </c>
      <c r="C11" s="195" t="s">
        <v>2177</v>
      </c>
      <c r="D11" s="186" t="s">
        <v>411</v>
      </c>
      <c r="E11" s="196" t="s">
        <v>2157</v>
      </c>
      <c r="F11" s="188" t="s">
        <v>2158</v>
      </c>
      <c r="G11" s="197" t="s">
        <v>14</v>
      </c>
      <c r="H11" s="190" t="s">
        <v>2181</v>
      </c>
      <c r="I11" s="191"/>
      <c r="J11" s="176"/>
      <c r="K11" s="176"/>
      <c r="L11" s="176">
        <v>12</v>
      </c>
      <c r="M11" s="176">
        <f xml:space="preserve"> MATCH(聲母排序表[[#This Row],[聲母字]], 切語上字資料表4[聲母],0)</f>
        <v>12</v>
      </c>
      <c r="N11" s="176" t="s">
        <v>2222</v>
      </c>
    </row>
    <row r="12" spans="1:21" ht="25.5">
      <c r="A12" s="184">
        <v>9</v>
      </c>
      <c r="B12" s="235" t="s">
        <v>2275</v>
      </c>
      <c r="C12" s="185" t="s">
        <v>2160</v>
      </c>
      <c r="D12" s="186" t="s">
        <v>391</v>
      </c>
      <c r="E12" s="192" t="s">
        <v>2149</v>
      </c>
      <c r="F12" s="188" t="s">
        <v>2150</v>
      </c>
      <c r="G12" s="193" t="s">
        <v>24</v>
      </c>
      <c r="H12" s="190" t="s">
        <v>2161</v>
      </c>
      <c r="I12" s="194" t="s">
        <v>2162</v>
      </c>
      <c r="J12" s="176"/>
      <c r="K12" s="176"/>
      <c r="L12" s="228">
        <f xml:space="preserve"> MATCH(N12, 切語上字資料表4[聲母],0)</f>
        <v>13</v>
      </c>
      <c r="M12" s="229">
        <f xml:space="preserve"> MATCH(聲母排序表[[#This Row],[聲母字]], 切語上字資料表4[聲母],0)</f>
        <v>13</v>
      </c>
      <c r="N12" s="176" t="s">
        <v>2223</v>
      </c>
      <c r="O12" s="228"/>
    </row>
    <row r="13" spans="1:21" ht="25.5">
      <c r="A13" s="184">
        <v>10</v>
      </c>
      <c r="B13" s="235" t="s">
        <v>2275</v>
      </c>
      <c r="C13" s="185" t="s">
        <v>2160</v>
      </c>
      <c r="D13" s="186" t="s">
        <v>396</v>
      </c>
      <c r="E13" s="192" t="s">
        <v>2152</v>
      </c>
      <c r="F13" s="188" t="s">
        <v>2153</v>
      </c>
      <c r="G13" s="193" t="s">
        <v>28</v>
      </c>
      <c r="H13" s="190" t="s">
        <v>2163</v>
      </c>
      <c r="I13" s="194" t="s">
        <v>2162</v>
      </c>
      <c r="J13" s="176"/>
      <c r="K13" s="176"/>
      <c r="L13" s="176">
        <v>13</v>
      </c>
      <c r="M13" s="176">
        <f xml:space="preserve"> MATCH(聲母排序表[[#This Row],[聲母字]], 切語上字資料表4[聲母],0)</f>
        <v>14</v>
      </c>
      <c r="N13" s="226" t="s">
        <v>2224</v>
      </c>
    </row>
    <row r="14" spans="1:21" ht="25.5">
      <c r="A14" s="184">
        <v>11</v>
      </c>
      <c r="B14" s="235" t="s">
        <v>2275</v>
      </c>
      <c r="C14" s="185" t="s">
        <v>2160</v>
      </c>
      <c r="D14" s="186" t="s">
        <v>392</v>
      </c>
      <c r="E14" s="192" t="s">
        <v>2155</v>
      </c>
      <c r="F14" s="188"/>
      <c r="G14" s="193" t="s">
        <v>24</v>
      </c>
      <c r="H14" s="190" t="s">
        <v>2164</v>
      </c>
      <c r="I14" s="194" t="s">
        <v>2162</v>
      </c>
      <c r="J14" s="176"/>
      <c r="K14" s="176"/>
      <c r="L14" s="176">
        <v>14</v>
      </c>
      <c r="M14" s="176">
        <f xml:space="preserve"> MATCH(聲母排序表[[#This Row],[聲母字]], 切語上字資料表4[聲母],0)</f>
        <v>15</v>
      </c>
      <c r="N14" s="223" t="s">
        <v>2225</v>
      </c>
    </row>
    <row r="15" spans="1:21" ht="25.5">
      <c r="A15" s="184">
        <v>12</v>
      </c>
      <c r="B15" s="235" t="s">
        <v>2275</v>
      </c>
      <c r="C15" s="185" t="s">
        <v>2160</v>
      </c>
      <c r="D15" s="186" t="s">
        <v>382</v>
      </c>
      <c r="E15" s="192" t="s">
        <v>2157</v>
      </c>
      <c r="F15" s="188" t="s">
        <v>2158</v>
      </c>
      <c r="G15" s="233" t="s">
        <v>83</v>
      </c>
      <c r="H15" s="190" t="s">
        <v>2165</v>
      </c>
      <c r="I15" s="191"/>
      <c r="J15" s="176"/>
      <c r="K15" s="176"/>
      <c r="L15" s="176">
        <v>15</v>
      </c>
      <c r="M15" s="176">
        <f xml:space="preserve"> MATCH(聲母排序表[[#This Row],[聲母字]], 切語上字資料表4[聲母],0)</f>
        <v>16</v>
      </c>
      <c r="N15" s="223" t="s">
        <v>2226</v>
      </c>
      <c r="O15" s="223" t="s">
        <v>2227</v>
      </c>
    </row>
    <row r="16" spans="1:21" ht="25.5">
      <c r="A16" s="184">
        <v>13</v>
      </c>
      <c r="B16" s="235" t="s">
        <v>2275</v>
      </c>
      <c r="C16" s="195" t="s">
        <v>2166</v>
      </c>
      <c r="D16" s="186" t="s">
        <v>390</v>
      </c>
      <c r="E16" s="196" t="s">
        <v>2149</v>
      </c>
      <c r="F16" s="188" t="s">
        <v>2150</v>
      </c>
      <c r="G16" s="197" t="s">
        <v>24</v>
      </c>
      <c r="H16" s="190" t="s">
        <v>2167</v>
      </c>
      <c r="I16" s="191"/>
      <c r="J16" s="176"/>
      <c r="K16" s="176"/>
      <c r="L16" s="176">
        <v>1</v>
      </c>
      <c r="M16" s="176">
        <f xml:space="preserve"> MATCH(聲母排序表[[#This Row],[聲母字]], 切語上字資料表4[聲母],0)</f>
        <v>1</v>
      </c>
      <c r="N16" s="176" t="s">
        <v>2211</v>
      </c>
    </row>
    <row r="17" spans="1:15" ht="25.5">
      <c r="A17" s="184">
        <v>14</v>
      </c>
      <c r="B17" s="235" t="s">
        <v>2275</v>
      </c>
      <c r="C17" s="195" t="s">
        <v>2166</v>
      </c>
      <c r="D17" s="186" t="s">
        <v>395</v>
      </c>
      <c r="E17" s="196" t="s">
        <v>2152</v>
      </c>
      <c r="F17" s="188" t="s">
        <v>2153</v>
      </c>
      <c r="G17" s="197" t="s">
        <v>28</v>
      </c>
      <c r="H17" s="190" t="s">
        <v>2168</v>
      </c>
      <c r="I17" s="191"/>
      <c r="J17" s="176"/>
      <c r="K17" s="176"/>
      <c r="L17" s="176">
        <v>2</v>
      </c>
      <c r="M17" s="176">
        <f xml:space="preserve"> MATCH(聲母排序表[[#This Row],[聲母字]], 切語上字資料表4[聲母],0)</f>
        <v>2</v>
      </c>
      <c r="N17" s="224" t="s">
        <v>2212</v>
      </c>
    </row>
    <row r="18" spans="1:15" ht="25.5">
      <c r="A18" s="184">
        <v>15</v>
      </c>
      <c r="B18" s="235" t="s">
        <v>2275</v>
      </c>
      <c r="C18" s="195" t="s">
        <v>2166</v>
      </c>
      <c r="D18" s="186" t="s">
        <v>393</v>
      </c>
      <c r="E18" s="196" t="s">
        <v>2155</v>
      </c>
      <c r="F18" s="188"/>
      <c r="G18" s="197" t="s">
        <v>24</v>
      </c>
      <c r="H18" s="190" t="s">
        <v>2169</v>
      </c>
      <c r="I18" s="191"/>
      <c r="J18" s="176"/>
      <c r="K18" s="176"/>
      <c r="L18" s="176">
        <v>3</v>
      </c>
      <c r="M18" s="176">
        <f xml:space="preserve"> MATCH(聲母排序表[[#This Row],[聲母字]], 切語上字資料表4[聲母],0)</f>
        <v>3</v>
      </c>
      <c r="N18" s="223" t="s">
        <v>2213</v>
      </c>
    </row>
    <row r="19" spans="1:15" ht="25.5">
      <c r="A19" s="184">
        <v>16</v>
      </c>
      <c r="B19" s="235" t="s">
        <v>2275</v>
      </c>
      <c r="C19" s="195" t="s">
        <v>2166</v>
      </c>
      <c r="D19" s="186" t="s">
        <v>384</v>
      </c>
      <c r="E19" s="196" t="s">
        <v>2157</v>
      </c>
      <c r="F19" s="188" t="s">
        <v>2158</v>
      </c>
      <c r="G19" s="238" t="s">
        <v>83</v>
      </c>
      <c r="H19" s="190" t="s">
        <v>2170</v>
      </c>
      <c r="I19" s="194" t="s">
        <v>2171</v>
      </c>
      <c r="J19" s="176"/>
      <c r="K19" s="176"/>
      <c r="L19" s="176">
        <v>4</v>
      </c>
      <c r="M19" s="176">
        <f xml:space="preserve"> MATCH(聲母排序表[[#This Row],[聲母字]], 切語上字資料表4[聲母],0)</f>
        <v>4</v>
      </c>
      <c r="N19" s="223" t="s">
        <v>2214</v>
      </c>
    </row>
    <row r="20" spans="1:15" ht="25.5">
      <c r="A20" s="184">
        <v>17</v>
      </c>
      <c r="B20" s="184" t="s">
        <v>2276</v>
      </c>
      <c r="C20" s="185" t="s">
        <v>2148</v>
      </c>
      <c r="D20" s="186" t="s">
        <v>387</v>
      </c>
      <c r="E20" s="187" t="s">
        <v>2149</v>
      </c>
      <c r="F20" s="188" t="s">
        <v>2150</v>
      </c>
      <c r="G20" s="189" t="s">
        <v>37</v>
      </c>
      <c r="H20" s="190" t="s">
        <v>2151</v>
      </c>
      <c r="I20" s="191"/>
      <c r="J20" s="176"/>
      <c r="K20" s="176"/>
      <c r="L20" s="176">
        <v>5</v>
      </c>
      <c r="M20" s="176">
        <f xml:space="preserve"> MATCH(聲母排序表[[#This Row],[聲母字]], 切語上字資料表4[聲母],0)</f>
        <v>5</v>
      </c>
      <c r="N20" s="223" t="s">
        <v>2215</v>
      </c>
    </row>
    <row r="21" spans="1:15" ht="25.5">
      <c r="A21" s="184">
        <v>18</v>
      </c>
      <c r="B21" s="184" t="s">
        <v>2276</v>
      </c>
      <c r="C21" s="185" t="s">
        <v>2148</v>
      </c>
      <c r="D21" s="186" t="s">
        <v>389</v>
      </c>
      <c r="E21" s="187" t="s">
        <v>2152</v>
      </c>
      <c r="F21" s="188" t="s">
        <v>2153</v>
      </c>
      <c r="G21" s="189" t="s">
        <v>41</v>
      </c>
      <c r="H21" s="190" t="s">
        <v>2154</v>
      </c>
      <c r="I21" s="191"/>
      <c r="J21" s="176"/>
      <c r="K21" s="176"/>
      <c r="L21" s="176">
        <v>6</v>
      </c>
      <c r="M21" s="176">
        <f xml:space="preserve"> MATCH(聲母排序表[[#This Row],[聲母字]], 切語上字資料表4[聲母],0)</f>
        <v>6</v>
      </c>
      <c r="N21" s="223" t="s">
        <v>2216</v>
      </c>
    </row>
    <row r="22" spans="1:15" ht="25.5">
      <c r="A22" s="184">
        <v>19</v>
      </c>
      <c r="B22" s="184" t="s">
        <v>2276</v>
      </c>
      <c r="C22" s="185" t="s">
        <v>2148</v>
      </c>
      <c r="D22" s="186" t="s">
        <v>388</v>
      </c>
      <c r="E22" s="187" t="s">
        <v>2155</v>
      </c>
      <c r="F22" s="188"/>
      <c r="G22" s="237" t="s">
        <v>2283</v>
      </c>
      <c r="H22" s="190" t="s">
        <v>2156</v>
      </c>
      <c r="I22" s="191"/>
      <c r="J22" s="176"/>
      <c r="K22" s="176"/>
      <c r="L22" s="176">
        <v>7</v>
      </c>
      <c r="M22" s="176">
        <f xml:space="preserve"> MATCH(聲母排序表[[#This Row],[聲母字]], 切語上字資料表4[聲母],0)</f>
        <v>7</v>
      </c>
      <c r="N22" s="223" t="s">
        <v>2217</v>
      </c>
    </row>
    <row r="23" spans="1:15" ht="25.5">
      <c r="A23" s="184">
        <v>20</v>
      </c>
      <c r="B23" s="184" t="s">
        <v>2276</v>
      </c>
      <c r="C23" s="185" t="s">
        <v>2148</v>
      </c>
      <c r="D23" s="186" t="s">
        <v>413</v>
      </c>
      <c r="E23" s="187" t="s">
        <v>2157</v>
      </c>
      <c r="F23" s="188" t="s">
        <v>2158</v>
      </c>
      <c r="G23" s="189" t="s">
        <v>40</v>
      </c>
      <c r="H23" s="190" t="s">
        <v>2159</v>
      </c>
      <c r="I23" s="191"/>
      <c r="J23" s="176"/>
      <c r="K23" s="176"/>
      <c r="L23" s="176">
        <v>8</v>
      </c>
      <c r="M23" s="176">
        <f xml:space="preserve"> MATCH(聲母排序表[[#This Row],[聲母字]], 切語上字資料表4[聲母],0)</f>
        <v>8</v>
      </c>
      <c r="N23" s="223" t="s">
        <v>2218</v>
      </c>
    </row>
    <row r="24" spans="1:15" ht="25.5">
      <c r="A24" s="184">
        <v>21</v>
      </c>
      <c r="B24" s="184" t="s">
        <v>2278</v>
      </c>
      <c r="C24" s="195" t="s">
        <v>2277</v>
      </c>
      <c r="D24" s="186" t="s">
        <v>399</v>
      </c>
      <c r="E24" s="196" t="s">
        <v>2149</v>
      </c>
      <c r="F24" s="188" t="s">
        <v>2150</v>
      </c>
      <c r="G24" s="238" t="s">
        <v>378</v>
      </c>
      <c r="H24" s="201" t="s">
        <v>2183</v>
      </c>
      <c r="I24" s="191"/>
      <c r="J24" s="176"/>
      <c r="K24" s="176"/>
      <c r="L24" s="176">
        <v>20</v>
      </c>
      <c r="M24" s="176">
        <f xml:space="preserve"> MATCH(聲母排序表[[#This Row],[聲母字]], 切語上字資料表4[聲母],0)</f>
        <v>21</v>
      </c>
      <c r="N24" s="176" t="s">
        <v>2232</v>
      </c>
    </row>
    <row r="25" spans="1:15" ht="25.5">
      <c r="A25" s="184">
        <v>22</v>
      </c>
      <c r="B25" s="184" t="s">
        <v>2278</v>
      </c>
      <c r="C25" s="202" t="s">
        <v>2182</v>
      </c>
      <c r="D25" s="186" t="s">
        <v>415</v>
      </c>
      <c r="E25" s="196" t="s">
        <v>2152</v>
      </c>
      <c r="F25" s="188" t="s">
        <v>2153</v>
      </c>
      <c r="G25" s="238" t="s">
        <v>58</v>
      </c>
      <c r="H25" s="203" t="s">
        <v>2184</v>
      </c>
      <c r="I25" s="191"/>
      <c r="J25" s="176"/>
      <c r="K25" s="176"/>
      <c r="L25" s="176">
        <v>21</v>
      </c>
      <c r="M25" s="176">
        <f xml:space="preserve"> MATCH(聲母排序表[[#This Row],[聲母字]], 切語上字資料表4[聲母],0)</f>
        <v>22</v>
      </c>
      <c r="N25" s="223" t="s">
        <v>2233</v>
      </c>
    </row>
    <row r="26" spans="1:15" ht="25.5">
      <c r="A26" s="184">
        <v>23</v>
      </c>
      <c r="B26" s="184" t="s">
        <v>2278</v>
      </c>
      <c r="C26" s="202" t="s">
        <v>2182</v>
      </c>
      <c r="D26" s="186" t="s">
        <v>400</v>
      </c>
      <c r="E26" s="187" t="s">
        <v>2155</v>
      </c>
      <c r="F26" s="188"/>
      <c r="G26" s="237" t="s">
        <v>378</v>
      </c>
      <c r="H26" s="190" t="s">
        <v>2185</v>
      </c>
      <c r="I26" s="191"/>
      <c r="J26" s="176"/>
      <c r="K26" s="176"/>
      <c r="L26" s="176">
        <v>22</v>
      </c>
      <c r="M26" s="176">
        <f xml:space="preserve"> MATCH(聲母排序表[[#This Row],[聲母字]], 切語上字資料表4[聲母],0)</f>
        <v>23</v>
      </c>
      <c r="N26" s="223" t="s">
        <v>2234</v>
      </c>
    </row>
    <row r="27" spans="1:15" ht="25.5">
      <c r="A27" s="184">
        <v>24</v>
      </c>
      <c r="B27" s="184" t="s">
        <v>2278</v>
      </c>
      <c r="C27" s="202" t="s">
        <v>2182</v>
      </c>
      <c r="D27" s="186" t="s">
        <v>404</v>
      </c>
      <c r="E27" s="204" t="s">
        <v>2149</v>
      </c>
      <c r="F27" s="188" t="s">
        <v>2153</v>
      </c>
      <c r="G27" s="189" t="s">
        <v>67</v>
      </c>
      <c r="H27" s="190" t="s">
        <v>2186</v>
      </c>
      <c r="I27" s="191"/>
      <c r="J27" s="176"/>
      <c r="K27" s="176"/>
      <c r="L27" s="176">
        <v>23</v>
      </c>
      <c r="M27" s="176">
        <f xml:space="preserve"> MATCH(聲母排序表[[#This Row],[聲母字]], 切語上字資料表4[聲母],0)</f>
        <v>24</v>
      </c>
      <c r="N27" s="223" t="s">
        <v>2235</v>
      </c>
    </row>
    <row r="28" spans="1:15" ht="25.5">
      <c r="A28" s="184">
        <v>25</v>
      </c>
      <c r="B28" s="184" t="s">
        <v>2278</v>
      </c>
      <c r="C28" s="202" t="s">
        <v>2182</v>
      </c>
      <c r="D28" s="186" t="s">
        <v>405</v>
      </c>
      <c r="E28" s="205" t="s">
        <v>2155</v>
      </c>
      <c r="F28" s="188" t="s">
        <v>2153</v>
      </c>
      <c r="G28" s="189" t="s">
        <v>67</v>
      </c>
      <c r="H28" s="190" t="s">
        <v>2187</v>
      </c>
      <c r="I28" s="206"/>
      <c r="J28" s="176"/>
      <c r="K28" s="176"/>
      <c r="L28" s="176">
        <v>24</v>
      </c>
      <c r="M28" s="176">
        <f xml:space="preserve"> MATCH(聲母排序表[[#This Row],[聲母字]], 切語上字資料表4[聲母],0)</f>
        <v>25</v>
      </c>
      <c r="N28" s="223" t="s">
        <v>2236</v>
      </c>
    </row>
    <row r="29" spans="1:15" s="212" customFormat="1" ht="25.5">
      <c r="A29" s="184">
        <v>26</v>
      </c>
      <c r="B29" s="184" t="s">
        <v>2278</v>
      </c>
      <c r="C29" s="207" t="s">
        <v>2188</v>
      </c>
      <c r="D29" s="186" t="s">
        <v>398</v>
      </c>
      <c r="E29" s="208" t="s">
        <v>2149</v>
      </c>
      <c r="F29" s="209" t="s">
        <v>2150</v>
      </c>
      <c r="G29" s="232" t="s">
        <v>378</v>
      </c>
      <c r="H29" s="190" t="s">
        <v>2263</v>
      </c>
      <c r="I29" s="211" t="s">
        <v>397</v>
      </c>
      <c r="L29" s="176">
        <v>25</v>
      </c>
      <c r="M29" s="229">
        <f xml:space="preserve"> MATCH(聲母排序表[[#This Row],[聲母字]], 切語上字資料表4[聲母],0)</f>
        <v>26</v>
      </c>
      <c r="N29" s="223" t="s">
        <v>2252</v>
      </c>
      <c r="O29" s="228" t="s">
        <v>397</v>
      </c>
    </row>
    <row r="30" spans="1:15" s="212" customFormat="1" ht="25.5">
      <c r="A30" s="184">
        <v>27</v>
      </c>
      <c r="B30" s="184" t="s">
        <v>2278</v>
      </c>
      <c r="C30" s="207" t="s">
        <v>2194</v>
      </c>
      <c r="D30" s="186" t="s">
        <v>2258</v>
      </c>
      <c r="E30" s="200" t="s">
        <v>2149</v>
      </c>
      <c r="F30" s="209" t="s">
        <v>2150</v>
      </c>
      <c r="G30" s="232" t="s">
        <v>378</v>
      </c>
      <c r="H30" s="190" t="s">
        <v>2270</v>
      </c>
      <c r="I30" s="194" t="s">
        <v>397</v>
      </c>
      <c r="L30" s="176">
        <v>26</v>
      </c>
      <c r="M30" s="229">
        <f xml:space="preserve"> MATCH(聲母排序表[[#This Row],[聲母字]], 切語上字資料表4[聲母],0)</f>
        <v>28</v>
      </c>
      <c r="N30" s="223" t="s">
        <v>2253</v>
      </c>
      <c r="O30" s="228" t="s">
        <v>416</v>
      </c>
    </row>
    <row r="31" spans="1:15" s="212" customFormat="1" ht="25.5">
      <c r="A31" s="184">
        <v>28</v>
      </c>
      <c r="B31" s="184" t="s">
        <v>2278</v>
      </c>
      <c r="C31" s="207" t="s">
        <v>2188</v>
      </c>
      <c r="D31" s="186" t="s">
        <v>414</v>
      </c>
      <c r="E31" s="208" t="s">
        <v>2152</v>
      </c>
      <c r="F31" s="209" t="s">
        <v>2153</v>
      </c>
      <c r="G31" s="232" t="s">
        <v>58</v>
      </c>
      <c r="H31" s="190" t="s">
        <v>2190</v>
      </c>
      <c r="I31" s="211" t="s">
        <v>416</v>
      </c>
      <c r="L31" s="176">
        <v>27</v>
      </c>
      <c r="M31" s="229">
        <f xml:space="preserve"> MATCH(聲母排序表[[#This Row],[聲母字]], 切語上字資料表4[聲母],0)</f>
        <v>30</v>
      </c>
      <c r="N31" s="230" t="s">
        <v>2255</v>
      </c>
      <c r="O31" s="228" t="s">
        <v>2191</v>
      </c>
    </row>
    <row r="32" spans="1:15" s="212" customFormat="1" ht="25.5">
      <c r="A32" s="184">
        <v>29</v>
      </c>
      <c r="B32" s="184" t="s">
        <v>2278</v>
      </c>
      <c r="C32" s="207" t="s">
        <v>2194</v>
      </c>
      <c r="D32" s="186" t="s">
        <v>2259</v>
      </c>
      <c r="E32" s="192" t="s">
        <v>2152</v>
      </c>
      <c r="F32" s="202" t="s">
        <v>2153</v>
      </c>
      <c r="G32" s="233" t="s">
        <v>58</v>
      </c>
      <c r="H32" s="190" t="s">
        <v>2269</v>
      </c>
      <c r="I32" s="194" t="s">
        <v>416</v>
      </c>
      <c r="L32" s="176">
        <v>28</v>
      </c>
      <c r="M32" s="229">
        <f xml:space="preserve"> MATCH(聲母排序表[[#This Row],[聲母字]], 切語上字資料表4[聲母],0)</f>
        <v>32</v>
      </c>
      <c r="N32" s="226" t="s">
        <v>2257</v>
      </c>
      <c r="O32" s="228" t="s">
        <v>403</v>
      </c>
    </row>
    <row r="33" spans="1:15" s="212" customFormat="1" ht="25.5">
      <c r="A33" s="184">
        <v>30</v>
      </c>
      <c r="B33" s="184" t="s">
        <v>2278</v>
      </c>
      <c r="C33" s="207" t="s">
        <v>2188</v>
      </c>
      <c r="D33" s="186" t="s">
        <v>2255</v>
      </c>
      <c r="E33" s="208" t="s">
        <v>2155</v>
      </c>
      <c r="F33" s="209"/>
      <c r="G33" s="232" t="s">
        <v>378</v>
      </c>
      <c r="H33" s="190" t="s">
        <v>2264</v>
      </c>
      <c r="I33" s="211" t="s">
        <v>2191</v>
      </c>
      <c r="L33" s="176">
        <v>29</v>
      </c>
      <c r="M33" s="229">
        <f xml:space="preserve"> MATCH(聲母排序表[[#This Row],[聲母字]], 切語上字資料表4[聲母],0)</f>
        <v>34</v>
      </c>
      <c r="N33" s="223" t="s">
        <v>2237</v>
      </c>
      <c r="O33" s="228" t="s">
        <v>407</v>
      </c>
    </row>
    <row r="34" spans="1:15" s="212" customFormat="1" ht="25.5">
      <c r="A34" s="184">
        <v>31</v>
      </c>
      <c r="B34" s="184" t="s">
        <v>2278</v>
      </c>
      <c r="C34" s="207" t="s">
        <v>2194</v>
      </c>
      <c r="D34" s="186" t="s">
        <v>2260</v>
      </c>
      <c r="E34" s="192" t="s">
        <v>2155</v>
      </c>
      <c r="F34" s="202" t="s">
        <v>2153</v>
      </c>
      <c r="G34" s="233" t="s">
        <v>378</v>
      </c>
      <c r="H34" s="190" t="s">
        <v>2266</v>
      </c>
      <c r="I34" s="194" t="s">
        <v>2191</v>
      </c>
      <c r="L34" s="176">
        <v>30</v>
      </c>
      <c r="M34" s="176">
        <f xml:space="preserve"> MATCH(聲母排序表[[#This Row],[聲母字]], 切語上字資料表4[聲母],0)</f>
        <v>27</v>
      </c>
      <c r="N34" s="176" t="s">
        <v>2258</v>
      </c>
      <c r="O34" s="176" t="s">
        <v>397</v>
      </c>
    </row>
    <row r="35" spans="1:15" s="212" customFormat="1" ht="25.5">
      <c r="A35" s="184">
        <v>32</v>
      </c>
      <c r="B35" s="184" t="s">
        <v>2278</v>
      </c>
      <c r="C35" s="207" t="s">
        <v>2188</v>
      </c>
      <c r="D35" s="186" t="s">
        <v>2257</v>
      </c>
      <c r="E35" s="192" t="s">
        <v>2155</v>
      </c>
      <c r="F35" s="231" t="s">
        <v>2153</v>
      </c>
      <c r="G35" s="193" t="s">
        <v>67</v>
      </c>
      <c r="H35" s="190" t="s">
        <v>2265</v>
      </c>
      <c r="I35" s="211" t="s">
        <v>403</v>
      </c>
      <c r="L35" s="176">
        <v>31</v>
      </c>
      <c r="M35" s="176">
        <f xml:space="preserve"> MATCH(聲母排序表[[#This Row],[聲母字]], 切語上字資料表4[聲母],0)</f>
        <v>29</v>
      </c>
      <c r="N35" s="212" t="s">
        <v>2259</v>
      </c>
      <c r="O35" s="212" t="s">
        <v>416</v>
      </c>
    </row>
    <row r="36" spans="1:15" ht="25.5">
      <c r="A36" s="184">
        <v>33</v>
      </c>
      <c r="B36" s="184" t="s">
        <v>2278</v>
      </c>
      <c r="C36" s="202" t="s">
        <v>2194</v>
      </c>
      <c r="D36" s="186" t="s">
        <v>2261</v>
      </c>
      <c r="E36" s="196" t="s">
        <v>2149</v>
      </c>
      <c r="F36" s="188" t="s">
        <v>2153</v>
      </c>
      <c r="G36" s="197" t="s">
        <v>67</v>
      </c>
      <c r="H36" s="202" t="s">
        <v>2267</v>
      </c>
      <c r="I36" s="191" t="s">
        <v>403</v>
      </c>
      <c r="J36" s="176"/>
      <c r="K36" s="176"/>
      <c r="L36" s="176">
        <v>32</v>
      </c>
      <c r="M36" s="176">
        <f xml:space="preserve"> MATCH(聲母排序表[[#This Row],[聲母字]], 切語上字資料表4[聲母],0)</f>
        <v>31</v>
      </c>
      <c r="N36" s="225" t="s">
        <v>2260</v>
      </c>
      <c r="O36" s="225" t="s">
        <v>2191</v>
      </c>
    </row>
    <row r="37" spans="1:15" ht="25.5">
      <c r="A37" s="184">
        <v>34</v>
      </c>
      <c r="B37" s="184" t="s">
        <v>2278</v>
      </c>
      <c r="C37" s="207" t="s">
        <v>2188</v>
      </c>
      <c r="D37" s="186" t="s">
        <v>2237</v>
      </c>
      <c r="E37" s="208" t="s">
        <v>2155</v>
      </c>
      <c r="F37" s="209" t="s">
        <v>2153</v>
      </c>
      <c r="G37" s="210" t="s">
        <v>67</v>
      </c>
      <c r="H37" s="202" t="s">
        <v>2199</v>
      </c>
      <c r="I37" s="211" t="s">
        <v>407</v>
      </c>
      <c r="J37" s="176"/>
      <c r="K37" s="176"/>
      <c r="L37" s="176">
        <v>33</v>
      </c>
      <c r="M37" s="176">
        <f xml:space="preserve"> MATCH(聲母排序表[[#This Row],[聲母字]], 切語上字資料表4[聲母],0)</f>
        <v>33</v>
      </c>
      <c r="N37" s="212" t="s">
        <v>2261</v>
      </c>
      <c r="O37" s="212" t="s">
        <v>403</v>
      </c>
    </row>
    <row r="38" spans="1:15" ht="25.5">
      <c r="A38" s="184">
        <v>35</v>
      </c>
      <c r="B38" s="184" t="s">
        <v>2278</v>
      </c>
      <c r="C38" s="195" t="s">
        <v>2194</v>
      </c>
      <c r="D38" s="186" t="s">
        <v>2262</v>
      </c>
      <c r="E38" s="196" t="s">
        <v>2155</v>
      </c>
      <c r="F38" s="188" t="s">
        <v>2153</v>
      </c>
      <c r="G38" s="197" t="s">
        <v>67</v>
      </c>
      <c r="H38" s="234" t="s">
        <v>2268</v>
      </c>
      <c r="I38" s="191" t="s">
        <v>407</v>
      </c>
      <c r="J38" s="176"/>
      <c r="K38" s="176"/>
      <c r="L38" s="176">
        <v>34</v>
      </c>
      <c r="M38" s="176">
        <f xml:space="preserve"> MATCH(聲母排序表[[#This Row],[聲母字]], 切語上字資料表4[聲母],0)</f>
        <v>35</v>
      </c>
      <c r="N38" s="212" t="s">
        <v>2262</v>
      </c>
      <c r="O38" s="212" t="s">
        <v>407</v>
      </c>
    </row>
    <row r="39" spans="1:15" ht="25.5">
      <c r="A39" s="184">
        <v>36</v>
      </c>
      <c r="B39" s="235" t="s">
        <v>2279</v>
      </c>
      <c r="C39" s="195" t="s">
        <v>2200</v>
      </c>
      <c r="D39" s="186" t="s">
        <v>409</v>
      </c>
      <c r="E39" s="196" t="s">
        <v>2149</v>
      </c>
      <c r="F39" s="188" t="s">
        <v>2150</v>
      </c>
      <c r="G39" s="197" t="s">
        <v>10</v>
      </c>
      <c r="H39" s="202" t="s">
        <v>2201</v>
      </c>
      <c r="I39" s="191"/>
      <c r="J39" s="176"/>
      <c r="K39" s="176"/>
      <c r="L39" s="176">
        <v>35</v>
      </c>
      <c r="M39" s="176">
        <f xml:space="preserve"> MATCH(聲母排序表[[#This Row],[聲母字]], 切語上字資料表4[聲母],0)</f>
        <v>36</v>
      </c>
      <c r="N39" s="227" t="s">
        <v>2238</v>
      </c>
      <c r="O39" s="212"/>
    </row>
    <row r="40" spans="1:15" ht="25.5">
      <c r="A40" s="184">
        <v>37</v>
      </c>
      <c r="B40" s="235" t="s">
        <v>2279</v>
      </c>
      <c r="C40" s="195" t="s">
        <v>2200</v>
      </c>
      <c r="D40" s="186" t="s">
        <v>418</v>
      </c>
      <c r="E40" s="196" t="s">
        <v>2152</v>
      </c>
      <c r="F40" s="188" t="s">
        <v>2153</v>
      </c>
      <c r="G40" s="197" t="s">
        <v>51</v>
      </c>
      <c r="H40" s="202" t="s">
        <v>2202</v>
      </c>
      <c r="I40" s="191"/>
      <c r="J40" s="176"/>
      <c r="K40" s="176"/>
      <c r="L40" s="176">
        <v>36</v>
      </c>
      <c r="M40" s="176">
        <f xml:space="preserve"> MATCH(聲母排序表[[#This Row],[聲母字]], 切語上字資料表4[聲母],0)</f>
        <v>37</v>
      </c>
      <c r="N40" s="227" t="s">
        <v>2239</v>
      </c>
      <c r="O40" s="212"/>
    </row>
    <row r="41" spans="1:15" ht="25.5">
      <c r="A41" s="184">
        <v>38</v>
      </c>
      <c r="B41" s="235" t="s">
        <v>2279</v>
      </c>
      <c r="C41" s="195" t="s">
        <v>2200</v>
      </c>
      <c r="D41" s="186" t="s">
        <v>417</v>
      </c>
      <c r="E41" s="196" t="s">
        <v>2155</v>
      </c>
      <c r="F41" s="188" t="s">
        <v>2153</v>
      </c>
      <c r="G41" s="197" t="s">
        <v>51</v>
      </c>
      <c r="H41" s="202" t="s">
        <v>2203</v>
      </c>
      <c r="I41" s="191"/>
      <c r="J41" s="176"/>
      <c r="K41" s="176"/>
      <c r="L41" s="176">
        <v>37</v>
      </c>
      <c r="M41" s="176">
        <f xml:space="preserve"> MATCH(聲母排序表[[#This Row],[聲母字]], 切語上字資料表4[聲母],0)</f>
        <v>38</v>
      </c>
      <c r="N41" s="225" t="s">
        <v>2240</v>
      </c>
      <c r="O41" s="212"/>
    </row>
    <row r="42" spans="1:15" ht="25.5">
      <c r="A42" s="184">
        <v>39</v>
      </c>
      <c r="B42" s="235" t="s">
        <v>2279</v>
      </c>
      <c r="C42" s="185" t="s">
        <v>2200</v>
      </c>
      <c r="D42" s="186" t="s">
        <v>2245</v>
      </c>
      <c r="E42" s="187" t="s">
        <v>2157</v>
      </c>
      <c r="F42" s="188" t="s">
        <v>2150</v>
      </c>
      <c r="G42" s="189" t="s">
        <v>10</v>
      </c>
      <c r="H42" s="202" t="s">
        <v>2271</v>
      </c>
      <c r="I42" s="194" t="s">
        <v>2241</v>
      </c>
      <c r="J42" s="176"/>
      <c r="K42" s="176"/>
      <c r="L42" s="176">
        <v>38</v>
      </c>
      <c r="M42" s="176">
        <f xml:space="preserve"> MATCH(聲母排序表[[#This Row],[聲母字]], 切語上字資料表4[聲母],0)</f>
        <v>39</v>
      </c>
      <c r="N42" s="226" t="s">
        <v>2245</v>
      </c>
    </row>
    <row r="43" spans="1:15" ht="25.5">
      <c r="A43" s="184">
        <v>40</v>
      </c>
      <c r="B43" s="235" t="s">
        <v>2279</v>
      </c>
      <c r="C43" s="185" t="s">
        <v>2200</v>
      </c>
      <c r="D43" s="186" t="s">
        <v>2247</v>
      </c>
      <c r="E43" s="187" t="s">
        <v>2157</v>
      </c>
      <c r="F43" s="188" t="s">
        <v>2150</v>
      </c>
      <c r="G43" s="189" t="s">
        <v>10</v>
      </c>
      <c r="H43" s="202" t="s">
        <v>2272</v>
      </c>
      <c r="I43" s="239" t="s">
        <v>2241</v>
      </c>
      <c r="J43" s="176"/>
      <c r="K43" s="176"/>
      <c r="L43" s="228">
        <f xml:space="preserve"> MATCH(N43, 切語上字資料表4[聲母],0)</f>
        <v>40</v>
      </c>
      <c r="M43" s="229">
        <f xml:space="preserve"> MATCH(聲母排序表[[#This Row],[聲母字]], 切語上字資料表4[聲母],0)</f>
        <v>40</v>
      </c>
      <c r="N43" s="226" t="s">
        <v>2247</v>
      </c>
      <c r="O43" s="228"/>
    </row>
    <row r="44" spans="1:15" ht="25.5">
      <c r="A44" s="184">
        <v>41</v>
      </c>
      <c r="B44" s="235" t="s">
        <v>2280</v>
      </c>
      <c r="C44" s="185" t="s">
        <v>2206</v>
      </c>
      <c r="D44" s="186" t="s">
        <v>383</v>
      </c>
      <c r="E44" s="187" t="s">
        <v>2157</v>
      </c>
      <c r="F44" s="188" t="s">
        <v>2158</v>
      </c>
      <c r="G44" s="189" t="s">
        <v>35</v>
      </c>
      <c r="H44" s="202" t="s">
        <v>2207</v>
      </c>
      <c r="I44" s="191"/>
      <c r="J44" s="176"/>
      <c r="K44" s="176"/>
      <c r="L44" s="176">
        <v>39</v>
      </c>
      <c r="M44" s="176">
        <f xml:space="preserve"> MATCH(聲母排序表[[#This Row],[聲母字]], 切語上字資料表4[聲母],0)</f>
        <v>41</v>
      </c>
      <c r="N44" s="223" t="s">
        <v>2242</v>
      </c>
    </row>
    <row r="45" spans="1:15" ht="21" customHeight="1">
      <c r="A45" s="184">
        <v>42</v>
      </c>
      <c r="B45" s="236" t="s">
        <v>2281</v>
      </c>
      <c r="C45" s="214" t="s">
        <v>2208</v>
      </c>
      <c r="D45" s="215" t="s">
        <v>401</v>
      </c>
      <c r="E45" s="216" t="s">
        <v>2157</v>
      </c>
      <c r="F45" s="217" t="s">
        <v>2158</v>
      </c>
      <c r="G45" s="218" t="s">
        <v>70</v>
      </c>
      <c r="H45" s="219" t="s">
        <v>2209</v>
      </c>
      <c r="I45" s="220"/>
      <c r="L45" s="176">
        <v>40</v>
      </c>
      <c r="M45" s="176">
        <f xml:space="preserve"> MATCH(聲母排序表[[#This Row],[聲母字]], 切語上字資料表4[聲母],0)</f>
        <v>42</v>
      </c>
      <c r="N45" s="223" t="s">
        <v>2243</v>
      </c>
    </row>
    <row r="46" spans="1:15" ht="25.5">
      <c r="J46" s="176"/>
      <c r="K46" s="176"/>
      <c r="L46" s="176"/>
      <c r="M46" s="176"/>
    </row>
    <row r="47" spans="1:15" ht="21" customHeight="1">
      <c r="C47" s="221" t="s">
        <v>2210</v>
      </c>
      <c r="L47" s="176"/>
      <c r="M47" s="176"/>
    </row>
    <row r="48" spans="1:15" ht="21" customHeight="1">
      <c r="L48" s="176"/>
      <c r="M48" s="176"/>
    </row>
    <row r="49" spans="12:13" ht="21" customHeight="1">
      <c r="L49" s="176"/>
      <c r="M49" s="176"/>
    </row>
    <row r="50" spans="12:13" ht="21" customHeight="1">
      <c r="L50" s="176"/>
      <c r="M50" s="176"/>
    </row>
    <row r="51" spans="12:13" ht="21" customHeight="1">
      <c r="L51" s="176"/>
      <c r="M51" s="176"/>
    </row>
    <row r="53" spans="12:13" ht="21" customHeight="1">
      <c r="L53" s="176"/>
      <c r="M53" s="176"/>
    </row>
  </sheetData>
  <phoneticPr fontId="4" type="noConversion"/>
  <hyperlinks>
    <hyperlink ref="C47" r:id="rId1" xr:uid="{626D24D4-1EC8-4A8B-8C7E-13CED20FA2D4}"/>
  </hyperlinks>
  <pageMargins left="0.7" right="0.7" top="0.75" bottom="0.75" header="0.3" footer="0.3"/>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BD7B-59AC-4324-AD4C-9D18A7BC96B8}">
  <dimension ref="A1:R46"/>
  <sheetViews>
    <sheetView workbookViewId="0">
      <pane ySplit="3" topLeftCell="A4" activePane="bottomLeft" state="frozen"/>
      <selection pane="bottomLeft" activeCell="F24" sqref="F24"/>
    </sheetView>
  </sheetViews>
  <sheetFormatPr defaultRowHeight="21" customHeight="1" outlineLevelCol="1"/>
  <cols>
    <col min="1" max="1" width="8.08984375" style="174" customWidth="1"/>
    <col min="2" max="2" width="13.1796875" style="174" customWidth="1" outlineLevel="1"/>
    <col min="3" max="3" width="8.08984375" style="174" customWidth="1"/>
    <col min="4" max="4" width="8.08984375" style="175" customWidth="1"/>
    <col min="5" max="5" width="7.81640625" style="176" customWidth="1"/>
    <col min="6" max="6" width="13" style="174" bestFit="1" customWidth="1"/>
    <col min="7" max="7" width="61.36328125" style="177" customWidth="1"/>
    <col min="8" max="8" width="14.08984375" style="174" customWidth="1"/>
    <col min="9" max="9" width="8.7265625" style="222"/>
    <col min="10" max="10" width="7.54296875" style="176" customWidth="1"/>
    <col min="11" max="11" width="7.08984375" style="176" customWidth="1"/>
    <col min="12" max="12" width="6.7265625" style="176" customWidth="1"/>
    <col min="13" max="16384" width="8.7265625" style="176"/>
  </cols>
  <sheetData>
    <row r="1" spans="1:18" s="173" customFormat="1" ht="36">
      <c r="A1" s="168">
        <f xml:space="preserve"> COLUMN()</f>
        <v>1</v>
      </c>
      <c r="B1" s="168">
        <f t="shared" ref="B1:H1" si="0" xml:space="preserve"> COLUMN()</f>
        <v>2</v>
      </c>
      <c r="C1" s="168">
        <f t="shared" si="0"/>
        <v>3</v>
      </c>
      <c r="D1" s="168">
        <f t="shared" si="0"/>
        <v>4</v>
      </c>
      <c r="E1" s="168">
        <f t="shared" si="0"/>
        <v>5</v>
      </c>
      <c r="F1" s="168">
        <f t="shared" si="0"/>
        <v>6</v>
      </c>
      <c r="G1" s="168">
        <f t="shared" si="0"/>
        <v>7</v>
      </c>
      <c r="H1" s="168">
        <f t="shared" si="0"/>
        <v>8</v>
      </c>
      <c r="I1" s="169"/>
      <c r="N1" s="170" t="s">
        <v>2137</v>
      </c>
      <c r="O1" s="171"/>
      <c r="P1" s="170" t="s">
        <v>2138</v>
      </c>
      <c r="Q1" s="171"/>
      <c r="R1" s="172" t="s">
        <v>2139</v>
      </c>
    </row>
    <row r="2" spans="1:18" ht="25.5">
      <c r="I2" s="176"/>
      <c r="N2" s="178" cm="1">
        <f t="array" ref="N2" xml:space="preserve"> MATCH(TRUE, ISNUMBER( SEARCH(N1, 切語上字資料表[切語上字]) ), 0)</f>
        <v>27</v>
      </c>
      <c r="O2" s="178"/>
      <c r="P2" s="178" cm="1">
        <f t="array" ref="P2" xml:space="preserve"> MATCH(TRUE, ISNUMBER( SEARCH(P1, 切語上字資料表[切語上字]) ), 0)</f>
        <v>31</v>
      </c>
      <c r="Q2" s="178"/>
      <c r="R2" s="178" cm="1">
        <f t="array" ref="R2" xml:space="preserve"> MATCH(TRUE, ISNUMBER( SEARCH(R1, 切語上字資料表[切語上字]) ), 0)</f>
        <v>31</v>
      </c>
    </row>
    <row r="3" spans="1:18" s="183" customFormat="1" ht="25.5">
      <c r="A3" s="179" t="s">
        <v>2140</v>
      </c>
      <c r="B3" s="180" t="s">
        <v>2141</v>
      </c>
      <c r="C3" s="180" t="s">
        <v>2142</v>
      </c>
      <c r="D3" s="180" t="s">
        <v>2143</v>
      </c>
      <c r="E3" s="181" t="s">
        <v>2144</v>
      </c>
      <c r="F3" s="180" t="s">
        <v>2145</v>
      </c>
      <c r="G3" s="180" t="s">
        <v>2146</v>
      </c>
      <c r="H3" s="182" t="s">
        <v>2147</v>
      </c>
      <c r="J3" s="240" t="s">
        <v>2284</v>
      </c>
      <c r="K3" s="240" t="s">
        <v>434</v>
      </c>
      <c r="L3" s="240" t="s">
        <v>2285</v>
      </c>
    </row>
    <row r="4" spans="1:18" ht="25.5">
      <c r="A4" s="184">
        <v>1</v>
      </c>
      <c r="B4" s="185" t="s">
        <v>2148</v>
      </c>
      <c r="C4" s="186" t="s">
        <v>387</v>
      </c>
      <c r="D4" s="187" t="s">
        <v>2149</v>
      </c>
      <c r="E4" s="188" t="s">
        <v>2150</v>
      </c>
      <c r="F4" s="189" t="s">
        <v>37</v>
      </c>
      <c r="G4" s="190" t="s">
        <v>2151</v>
      </c>
      <c r="H4" s="191"/>
      <c r="I4" s="176"/>
      <c r="J4" s="176">
        <v>1</v>
      </c>
      <c r="K4" s="176" t="s">
        <v>382</v>
      </c>
      <c r="L4" s="176">
        <f xml:space="preserve"> MATCH(K4, 切語上字資料表[聲母],0)</f>
        <v>8</v>
      </c>
    </row>
    <row r="5" spans="1:18" ht="25.5">
      <c r="A5" s="184">
        <v>2</v>
      </c>
      <c r="B5" s="185" t="s">
        <v>2148</v>
      </c>
      <c r="C5" s="186" t="s">
        <v>389</v>
      </c>
      <c r="D5" s="187" t="s">
        <v>2152</v>
      </c>
      <c r="E5" s="188" t="s">
        <v>2153</v>
      </c>
      <c r="F5" s="189" t="s">
        <v>41</v>
      </c>
      <c r="G5" s="190" t="s">
        <v>2154</v>
      </c>
      <c r="H5" s="191"/>
      <c r="I5" s="176"/>
      <c r="J5" s="176">
        <v>2</v>
      </c>
      <c r="K5" s="176" t="s">
        <v>383</v>
      </c>
      <c r="L5" s="176">
        <f xml:space="preserve"> MATCH(K5, 切語上字資料表[聲母],0)</f>
        <v>40</v>
      </c>
    </row>
    <row r="6" spans="1:18" ht="25.5">
      <c r="A6" s="184">
        <v>3</v>
      </c>
      <c r="B6" s="185" t="s">
        <v>2148</v>
      </c>
      <c r="C6" s="186" t="s">
        <v>388</v>
      </c>
      <c r="D6" s="187" t="s">
        <v>2155</v>
      </c>
      <c r="E6" s="188"/>
      <c r="F6" s="189" t="s">
        <v>41</v>
      </c>
      <c r="G6" s="190" t="s">
        <v>2156</v>
      </c>
      <c r="H6" s="191"/>
      <c r="I6" s="176"/>
      <c r="J6" s="176">
        <v>3</v>
      </c>
      <c r="K6" s="176" t="s">
        <v>384</v>
      </c>
      <c r="L6" s="176">
        <f xml:space="preserve"> MATCH(K6, 切語上字資料表[聲母],0)</f>
        <v>12</v>
      </c>
    </row>
    <row r="7" spans="1:18" ht="25.5">
      <c r="A7" s="184">
        <v>4</v>
      </c>
      <c r="B7" s="185" t="s">
        <v>2148</v>
      </c>
      <c r="C7" s="186" t="s">
        <v>413</v>
      </c>
      <c r="D7" s="187" t="s">
        <v>2157</v>
      </c>
      <c r="E7" s="188" t="s">
        <v>2158</v>
      </c>
      <c r="F7" s="189" t="s">
        <v>40</v>
      </c>
      <c r="G7" s="190" t="s">
        <v>2159</v>
      </c>
      <c r="H7" s="191"/>
      <c r="I7" s="176"/>
      <c r="J7" s="176">
        <v>4</v>
      </c>
      <c r="K7" s="176" t="s">
        <v>385</v>
      </c>
      <c r="L7" s="176">
        <f xml:space="preserve"> MATCH(K7, 切語上字資料表[聲母],0)</f>
        <v>13</v>
      </c>
    </row>
    <row r="8" spans="1:18" ht="25.5">
      <c r="A8" s="184">
        <v>5</v>
      </c>
      <c r="B8" s="185" t="s">
        <v>2160</v>
      </c>
      <c r="C8" s="186" t="s">
        <v>391</v>
      </c>
      <c r="D8" s="192" t="s">
        <v>2149</v>
      </c>
      <c r="E8" s="188" t="s">
        <v>2150</v>
      </c>
      <c r="F8" s="193" t="s">
        <v>24</v>
      </c>
      <c r="G8" s="190" t="s">
        <v>2161</v>
      </c>
      <c r="H8" s="194" t="s">
        <v>2162</v>
      </c>
      <c r="I8" s="176"/>
      <c r="J8" s="176">
        <v>5</v>
      </c>
      <c r="K8" s="176" t="s">
        <v>386</v>
      </c>
      <c r="L8" s="176">
        <f xml:space="preserve"> MATCH(K8, 切語上字資料表[聲母],0)</f>
        <v>15</v>
      </c>
    </row>
    <row r="9" spans="1:18" ht="25.5">
      <c r="A9" s="184">
        <v>6</v>
      </c>
      <c r="B9" s="185" t="s">
        <v>2160</v>
      </c>
      <c r="C9" s="186" t="s">
        <v>396</v>
      </c>
      <c r="D9" s="192" t="s">
        <v>2152</v>
      </c>
      <c r="E9" s="188" t="s">
        <v>2153</v>
      </c>
      <c r="F9" s="193" t="s">
        <v>28</v>
      </c>
      <c r="G9" s="190" t="s">
        <v>2163</v>
      </c>
      <c r="H9" s="194" t="s">
        <v>2162</v>
      </c>
      <c r="I9" s="176"/>
      <c r="J9" s="176">
        <v>6</v>
      </c>
      <c r="K9" s="176" t="s">
        <v>387</v>
      </c>
      <c r="L9" s="176">
        <f xml:space="preserve"> MATCH(K9, 切語上字資料表[聲母],0)</f>
        <v>1</v>
      </c>
    </row>
    <row r="10" spans="1:18" ht="25.5">
      <c r="A10" s="184">
        <v>7</v>
      </c>
      <c r="B10" s="185" t="s">
        <v>2160</v>
      </c>
      <c r="C10" s="186" t="s">
        <v>392</v>
      </c>
      <c r="D10" s="192" t="s">
        <v>2155</v>
      </c>
      <c r="E10" s="188"/>
      <c r="F10" s="193" t="s">
        <v>24</v>
      </c>
      <c r="G10" s="190" t="s">
        <v>2164</v>
      </c>
      <c r="H10" s="194" t="s">
        <v>2162</v>
      </c>
      <c r="I10" s="176"/>
      <c r="J10" s="176">
        <v>7</v>
      </c>
      <c r="K10" s="176" t="s">
        <v>388</v>
      </c>
      <c r="L10" s="176">
        <f xml:space="preserve"> MATCH(K10, 切語上字資料表[聲母],0)</f>
        <v>3</v>
      </c>
    </row>
    <row r="11" spans="1:18" ht="25.5">
      <c r="A11" s="184">
        <v>8</v>
      </c>
      <c r="B11" s="185" t="s">
        <v>2160</v>
      </c>
      <c r="C11" s="186" t="s">
        <v>382</v>
      </c>
      <c r="D11" s="192" t="s">
        <v>2157</v>
      </c>
      <c r="E11" s="188" t="s">
        <v>2158</v>
      </c>
      <c r="F11" s="193" t="s">
        <v>31</v>
      </c>
      <c r="G11" s="190" t="s">
        <v>2165</v>
      </c>
      <c r="H11" s="191"/>
      <c r="I11" s="176"/>
      <c r="J11" s="176">
        <v>8</v>
      </c>
      <c r="K11" s="176" t="s">
        <v>389</v>
      </c>
      <c r="L11" s="176">
        <f xml:space="preserve"> MATCH(K11, 切語上字資料表[聲母],0)</f>
        <v>2</v>
      </c>
    </row>
    <row r="12" spans="1:18" ht="25.5">
      <c r="A12" s="184">
        <v>9</v>
      </c>
      <c r="B12" s="195" t="s">
        <v>2166</v>
      </c>
      <c r="C12" s="186" t="s">
        <v>390</v>
      </c>
      <c r="D12" s="196" t="s">
        <v>2149</v>
      </c>
      <c r="E12" s="188" t="s">
        <v>2150</v>
      </c>
      <c r="F12" s="197" t="s">
        <v>24</v>
      </c>
      <c r="G12" s="190" t="s">
        <v>2167</v>
      </c>
      <c r="H12" s="191"/>
      <c r="I12" s="176"/>
      <c r="J12" s="176">
        <v>9</v>
      </c>
      <c r="K12" s="176" t="s">
        <v>390</v>
      </c>
      <c r="L12" s="176">
        <f xml:space="preserve"> MATCH(K12, 切語上字資料表[聲母],0)</f>
        <v>9</v>
      </c>
    </row>
    <row r="13" spans="1:18" ht="25.5">
      <c r="A13" s="184">
        <v>10</v>
      </c>
      <c r="B13" s="195" t="s">
        <v>2166</v>
      </c>
      <c r="C13" s="186" t="s">
        <v>395</v>
      </c>
      <c r="D13" s="196" t="s">
        <v>2152</v>
      </c>
      <c r="E13" s="188" t="s">
        <v>2153</v>
      </c>
      <c r="F13" s="197" t="s">
        <v>28</v>
      </c>
      <c r="G13" s="190" t="s">
        <v>2168</v>
      </c>
      <c r="H13" s="191"/>
      <c r="I13" s="176"/>
      <c r="J13" s="176">
        <v>10</v>
      </c>
      <c r="K13" s="176" t="s">
        <v>391</v>
      </c>
      <c r="L13" s="176">
        <f xml:space="preserve"> MATCH(K13, 切語上字資料表[聲母],0)</f>
        <v>5</v>
      </c>
    </row>
    <row r="14" spans="1:18" ht="25.5">
      <c r="A14" s="184">
        <v>11</v>
      </c>
      <c r="B14" s="195" t="s">
        <v>2166</v>
      </c>
      <c r="C14" s="186" t="s">
        <v>393</v>
      </c>
      <c r="D14" s="196" t="s">
        <v>2155</v>
      </c>
      <c r="E14" s="188"/>
      <c r="F14" s="197" t="s">
        <v>24</v>
      </c>
      <c r="G14" s="190" t="s">
        <v>2169</v>
      </c>
      <c r="H14" s="191"/>
      <c r="I14" s="176"/>
      <c r="J14" s="176">
        <v>11</v>
      </c>
      <c r="K14" s="176" t="s">
        <v>392</v>
      </c>
      <c r="L14" s="176">
        <f xml:space="preserve"> MATCH(K14, 切語上字資料表[聲母],0)</f>
        <v>7</v>
      </c>
    </row>
    <row r="15" spans="1:18" ht="25.5">
      <c r="A15" s="184">
        <v>12</v>
      </c>
      <c r="B15" s="195" t="s">
        <v>2166</v>
      </c>
      <c r="C15" s="186" t="s">
        <v>384</v>
      </c>
      <c r="D15" s="196" t="s">
        <v>2157</v>
      </c>
      <c r="E15" s="188" t="s">
        <v>2158</v>
      </c>
      <c r="F15" s="197" t="s">
        <v>31</v>
      </c>
      <c r="G15" s="190" t="s">
        <v>2170</v>
      </c>
      <c r="H15" s="194" t="s">
        <v>2171</v>
      </c>
      <c r="I15" s="176"/>
      <c r="J15" s="176">
        <v>12</v>
      </c>
      <c r="K15" s="176" t="s">
        <v>393</v>
      </c>
      <c r="L15" s="176">
        <f xml:space="preserve"> MATCH(K15, 切語上字資料表[聲母],0)</f>
        <v>11</v>
      </c>
    </row>
    <row r="16" spans="1:18" ht="25.5">
      <c r="A16" s="184">
        <v>13</v>
      </c>
      <c r="B16" s="198" t="s">
        <v>2172</v>
      </c>
      <c r="C16" s="186" t="s">
        <v>385</v>
      </c>
      <c r="D16" s="186" t="s">
        <v>2149</v>
      </c>
      <c r="E16" s="188" t="s">
        <v>2150</v>
      </c>
      <c r="F16" s="199" t="s">
        <v>11</v>
      </c>
      <c r="G16" s="190" t="s">
        <v>2173</v>
      </c>
      <c r="H16" s="191"/>
      <c r="I16" s="176"/>
      <c r="J16" s="176">
        <v>13</v>
      </c>
      <c r="K16" s="176" t="s">
        <v>394</v>
      </c>
      <c r="L16" s="176">
        <f xml:space="preserve"> MATCH(K16, 切語上字資料表[聲母],0)</f>
        <v>14</v>
      </c>
    </row>
    <row r="17" spans="1:12" ht="25.5">
      <c r="A17" s="184">
        <v>14</v>
      </c>
      <c r="B17" s="185" t="s">
        <v>2172</v>
      </c>
      <c r="C17" s="186" t="s">
        <v>394</v>
      </c>
      <c r="D17" s="187" t="s">
        <v>2152</v>
      </c>
      <c r="E17" s="188" t="s">
        <v>2153</v>
      </c>
      <c r="F17" s="189" t="s">
        <v>18</v>
      </c>
      <c r="G17" s="190" t="s">
        <v>2174</v>
      </c>
      <c r="H17" s="191"/>
      <c r="I17" s="176"/>
      <c r="J17" s="176">
        <v>14</v>
      </c>
      <c r="K17" s="176" t="s">
        <v>395</v>
      </c>
      <c r="L17" s="176">
        <f xml:space="preserve"> MATCH(K17, 切語上字資料表[聲母],0)</f>
        <v>10</v>
      </c>
    </row>
    <row r="18" spans="1:12" ht="25.5">
      <c r="A18" s="184">
        <v>15</v>
      </c>
      <c r="B18" s="185" t="s">
        <v>2172</v>
      </c>
      <c r="C18" s="186" t="s">
        <v>386</v>
      </c>
      <c r="D18" s="187" t="s">
        <v>2155</v>
      </c>
      <c r="E18" s="188"/>
      <c r="F18" s="189" t="s">
        <v>11</v>
      </c>
      <c r="G18" s="190" t="s">
        <v>2175</v>
      </c>
      <c r="H18" s="191"/>
      <c r="I18" s="176"/>
      <c r="J18" s="176">
        <v>15</v>
      </c>
      <c r="K18" s="176" t="s">
        <v>396</v>
      </c>
      <c r="L18" s="176">
        <f xml:space="preserve"> MATCH(K18, 切語上字資料表[聲母],0)</f>
        <v>6</v>
      </c>
    </row>
    <row r="19" spans="1:12" ht="25.5">
      <c r="A19" s="184">
        <v>16</v>
      </c>
      <c r="B19" s="185" t="s">
        <v>2172</v>
      </c>
      <c r="C19" s="186" t="s">
        <v>412</v>
      </c>
      <c r="D19" s="187" t="s">
        <v>2157</v>
      </c>
      <c r="E19" s="188" t="s">
        <v>2158</v>
      </c>
      <c r="F19" s="189" t="s">
        <v>21</v>
      </c>
      <c r="G19" s="190" t="s">
        <v>2176</v>
      </c>
      <c r="H19" s="191"/>
      <c r="I19" s="176"/>
      <c r="J19" s="176">
        <v>16</v>
      </c>
      <c r="K19" s="176" t="s">
        <v>397</v>
      </c>
      <c r="L19" s="176">
        <f xml:space="preserve"> MATCH(K19, 切語上字資料表[聲母],0)</f>
        <v>30</v>
      </c>
    </row>
    <row r="20" spans="1:12" ht="25.5">
      <c r="A20" s="184">
        <v>17</v>
      </c>
      <c r="B20" s="185" t="s">
        <v>2177</v>
      </c>
      <c r="C20" s="186" t="s">
        <v>419</v>
      </c>
      <c r="D20" s="200" t="s">
        <v>2149</v>
      </c>
      <c r="E20" s="188" t="s">
        <v>2150</v>
      </c>
      <c r="F20" s="189" t="s">
        <v>51</v>
      </c>
      <c r="G20" s="190" t="s">
        <v>2178</v>
      </c>
      <c r="H20" s="194"/>
      <c r="I20" s="176"/>
      <c r="J20" s="176">
        <v>17</v>
      </c>
      <c r="K20" s="176" t="s">
        <v>398</v>
      </c>
      <c r="L20" s="176">
        <f xml:space="preserve"> MATCH(K20, 切語上字資料表[聲母],0)</f>
        <v>26</v>
      </c>
    </row>
    <row r="21" spans="1:12" ht="25.5">
      <c r="A21" s="184">
        <v>18</v>
      </c>
      <c r="B21" s="195" t="s">
        <v>2177</v>
      </c>
      <c r="C21" s="186" t="s">
        <v>421</v>
      </c>
      <c r="D21" s="196" t="s">
        <v>2152</v>
      </c>
      <c r="E21" s="188" t="s">
        <v>2153</v>
      </c>
      <c r="F21" s="197" t="s">
        <v>51</v>
      </c>
      <c r="G21" s="190" t="s">
        <v>2179</v>
      </c>
      <c r="H21" s="191"/>
      <c r="I21" s="176"/>
      <c r="J21" s="176">
        <v>18</v>
      </c>
      <c r="K21" s="176" t="s">
        <v>399</v>
      </c>
      <c r="L21" s="176">
        <f xml:space="preserve"> MATCH(K21, 切語上字資料表[聲母],0)</f>
        <v>21</v>
      </c>
    </row>
    <row r="22" spans="1:12" ht="25.5">
      <c r="A22" s="184">
        <v>19</v>
      </c>
      <c r="B22" s="195" t="s">
        <v>2177</v>
      </c>
      <c r="C22" s="186" t="s">
        <v>420</v>
      </c>
      <c r="D22" s="196" t="s">
        <v>2155</v>
      </c>
      <c r="E22" s="188"/>
      <c r="F22" s="197" t="s">
        <v>51</v>
      </c>
      <c r="G22" s="190" t="s">
        <v>2180</v>
      </c>
      <c r="H22" s="191"/>
      <c r="I22" s="176"/>
      <c r="J22" s="176">
        <v>19</v>
      </c>
      <c r="K22" s="176" t="s">
        <v>400</v>
      </c>
      <c r="L22" s="176">
        <f xml:space="preserve"> MATCH(K22, 切語上字資料表[聲母],0)</f>
        <v>23</v>
      </c>
    </row>
    <row r="23" spans="1:12" ht="25.5">
      <c r="A23" s="184">
        <v>20</v>
      </c>
      <c r="B23" s="195" t="s">
        <v>2177</v>
      </c>
      <c r="C23" s="186" t="s">
        <v>411</v>
      </c>
      <c r="D23" s="196" t="s">
        <v>2157</v>
      </c>
      <c r="E23" s="188" t="s">
        <v>2158</v>
      </c>
      <c r="F23" s="197" t="s">
        <v>14</v>
      </c>
      <c r="G23" s="190" t="s">
        <v>2181</v>
      </c>
      <c r="H23" s="191"/>
      <c r="I23" s="176"/>
      <c r="J23" s="176">
        <v>20</v>
      </c>
      <c r="K23" s="176" t="s">
        <v>2191</v>
      </c>
      <c r="L23" s="176">
        <f xml:space="preserve"> MATCH(K23, 切語上字資料表[聲母],0)</f>
        <v>28</v>
      </c>
    </row>
    <row r="24" spans="1:12" ht="25.5">
      <c r="A24" s="184">
        <v>21</v>
      </c>
      <c r="B24" s="195" t="s">
        <v>2182</v>
      </c>
      <c r="C24" s="186" t="s">
        <v>399</v>
      </c>
      <c r="D24" s="196" t="s">
        <v>2149</v>
      </c>
      <c r="E24" s="188" t="s">
        <v>2150</v>
      </c>
      <c r="F24" s="197" t="s">
        <v>59</v>
      </c>
      <c r="G24" s="201" t="s">
        <v>2183</v>
      </c>
      <c r="H24" s="191"/>
      <c r="I24" s="176"/>
      <c r="J24" s="176">
        <v>21</v>
      </c>
      <c r="K24" s="176" t="s">
        <v>401</v>
      </c>
      <c r="L24" s="176">
        <f xml:space="preserve"> MATCH(K24, 切語上字資料表[聲母],0)</f>
        <v>41</v>
      </c>
    </row>
    <row r="25" spans="1:12" ht="25.5">
      <c r="A25" s="184">
        <v>22</v>
      </c>
      <c r="B25" s="202" t="s">
        <v>2182</v>
      </c>
      <c r="C25" s="186" t="s">
        <v>415</v>
      </c>
      <c r="D25" s="196" t="s">
        <v>2152</v>
      </c>
      <c r="E25" s="188" t="s">
        <v>2153</v>
      </c>
      <c r="F25" s="197" t="s">
        <v>65</v>
      </c>
      <c r="G25" s="203" t="s">
        <v>2184</v>
      </c>
      <c r="H25" s="191"/>
      <c r="I25" s="176"/>
      <c r="J25" s="176">
        <v>22</v>
      </c>
      <c r="K25" s="176" t="s">
        <v>402</v>
      </c>
      <c r="L25" s="176">
        <f xml:space="preserve"> MATCH(K25, 切語上字資料表[聲母],0)</f>
        <v>29</v>
      </c>
    </row>
    <row r="26" spans="1:12" ht="25.5">
      <c r="A26" s="184">
        <v>23</v>
      </c>
      <c r="B26" s="202" t="s">
        <v>2182</v>
      </c>
      <c r="C26" s="186" t="s">
        <v>400</v>
      </c>
      <c r="D26" s="187" t="s">
        <v>2155</v>
      </c>
      <c r="E26" s="188"/>
      <c r="F26" s="189" t="s">
        <v>59</v>
      </c>
      <c r="G26" s="190" t="s">
        <v>2185</v>
      </c>
      <c r="H26" s="191"/>
      <c r="I26" s="176"/>
      <c r="J26" s="176">
        <v>23</v>
      </c>
      <c r="K26" s="176" t="s">
        <v>403</v>
      </c>
      <c r="L26" s="176">
        <f xml:space="preserve"> MATCH(K26, 切語上字資料表[聲母],0)</f>
        <v>33</v>
      </c>
    </row>
    <row r="27" spans="1:12" ht="25.5">
      <c r="A27" s="184">
        <v>24</v>
      </c>
      <c r="B27" s="202" t="s">
        <v>2182</v>
      </c>
      <c r="C27" s="186" t="s">
        <v>404</v>
      </c>
      <c r="D27" s="204" t="s">
        <v>2149</v>
      </c>
      <c r="E27" s="188" t="s">
        <v>2153</v>
      </c>
      <c r="F27" s="189" t="s">
        <v>67</v>
      </c>
      <c r="G27" s="190" t="s">
        <v>2186</v>
      </c>
      <c r="H27" s="191"/>
      <c r="I27" s="176"/>
      <c r="J27" s="176">
        <v>24</v>
      </c>
      <c r="K27" s="176" t="s">
        <v>404</v>
      </c>
      <c r="L27" s="176">
        <f xml:space="preserve"> MATCH(K27, 切語上字資料表[聲母],0)</f>
        <v>24</v>
      </c>
    </row>
    <row r="28" spans="1:12" ht="25.5">
      <c r="A28" s="184">
        <v>25</v>
      </c>
      <c r="B28" s="202" t="s">
        <v>2182</v>
      </c>
      <c r="C28" s="186" t="s">
        <v>405</v>
      </c>
      <c r="D28" s="205" t="s">
        <v>2155</v>
      </c>
      <c r="E28" s="188" t="s">
        <v>2153</v>
      </c>
      <c r="F28" s="189" t="s">
        <v>67</v>
      </c>
      <c r="G28" s="190" t="s">
        <v>2187</v>
      </c>
      <c r="H28" s="206"/>
      <c r="I28" s="176"/>
      <c r="J28" s="176">
        <v>25</v>
      </c>
      <c r="K28" s="176" t="s">
        <v>405</v>
      </c>
      <c r="L28" s="176">
        <f xml:space="preserve"> MATCH(K28, 切語上字資料表[聲母],0)</f>
        <v>25</v>
      </c>
    </row>
    <row r="29" spans="1:12" s="212" customFormat="1" ht="25.5">
      <c r="A29" s="184">
        <v>26</v>
      </c>
      <c r="B29" s="207" t="s">
        <v>2188</v>
      </c>
      <c r="C29" s="186" t="s">
        <v>398</v>
      </c>
      <c r="D29" s="208" t="s">
        <v>2149</v>
      </c>
      <c r="E29" s="209" t="s">
        <v>2150</v>
      </c>
      <c r="F29" s="210" t="s">
        <v>59</v>
      </c>
      <c r="G29" s="190" t="s">
        <v>2189</v>
      </c>
      <c r="H29" s="211"/>
      <c r="J29" s="176">
        <v>26</v>
      </c>
      <c r="K29" s="212" t="s">
        <v>406</v>
      </c>
      <c r="L29" s="176">
        <f xml:space="preserve"> MATCH(K29, 切語上字資料表[聲母],0)</f>
        <v>32</v>
      </c>
    </row>
    <row r="30" spans="1:12" s="212" customFormat="1" ht="25.5">
      <c r="A30" s="184">
        <v>27</v>
      </c>
      <c r="B30" s="207" t="s">
        <v>2188</v>
      </c>
      <c r="C30" s="186" t="s">
        <v>414</v>
      </c>
      <c r="D30" s="208" t="s">
        <v>2152</v>
      </c>
      <c r="E30" s="209" t="s">
        <v>2153</v>
      </c>
      <c r="F30" s="210" t="s">
        <v>65</v>
      </c>
      <c r="G30" s="190" t="s">
        <v>2190</v>
      </c>
      <c r="H30" s="211"/>
      <c r="J30" s="176">
        <v>27</v>
      </c>
      <c r="K30" s="212" t="s">
        <v>407</v>
      </c>
      <c r="L30" s="176">
        <f xml:space="preserve"> MATCH(K30, 切語上字資料表[聲母],0)</f>
        <v>34</v>
      </c>
    </row>
    <row r="31" spans="1:12" s="212" customFormat="1" ht="25.5">
      <c r="A31" s="184">
        <v>28</v>
      </c>
      <c r="B31" s="207" t="s">
        <v>2188</v>
      </c>
      <c r="C31" s="186" t="s">
        <v>2191</v>
      </c>
      <c r="D31" s="208" t="s">
        <v>2155</v>
      </c>
      <c r="E31" s="209"/>
      <c r="F31" s="210" t="s">
        <v>59</v>
      </c>
      <c r="G31" s="190" t="s">
        <v>2192</v>
      </c>
      <c r="H31" s="211"/>
      <c r="J31" s="176">
        <v>28</v>
      </c>
      <c r="K31" s="212" t="s">
        <v>408</v>
      </c>
      <c r="L31" s="176">
        <f xml:space="preserve"> MATCH(K31, 切語上字資料表[聲母],0)</f>
        <v>39</v>
      </c>
    </row>
    <row r="32" spans="1:12" s="212" customFormat="1" ht="25.5">
      <c r="A32" s="184">
        <v>29</v>
      </c>
      <c r="B32" s="207" t="s">
        <v>2188</v>
      </c>
      <c r="C32" s="186" t="s">
        <v>402</v>
      </c>
      <c r="D32" s="208" t="s">
        <v>2155</v>
      </c>
      <c r="E32" s="209" t="s">
        <v>2153</v>
      </c>
      <c r="F32" s="210" t="s">
        <v>67</v>
      </c>
      <c r="G32" s="190" t="s">
        <v>2193</v>
      </c>
      <c r="H32" s="211"/>
      <c r="J32" s="176">
        <v>29</v>
      </c>
      <c r="K32" s="212" t="s">
        <v>409</v>
      </c>
      <c r="L32" s="176">
        <f xml:space="preserve"> MATCH(K32, 切語上字資料表[聲母],0)</f>
        <v>35</v>
      </c>
    </row>
    <row r="33" spans="1:12" s="212" customFormat="1" ht="25.5">
      <c r="A33" s="184">
        <v>30</v>
      </c>
      <c r="B33" s="207" t="s">
        <v>2194</v>
      </c>
      <c r="C33" s="186" t="s">
        <v>397</v>
      </c>
      <c r="D33" s="200" t="s">
        <v>2149</v>
      </c>
      <c r="E33" s="209" t="s">
        <v>2150</v>
      </c>
      <c r="F33" s="210" t="s">
        <v>59</v>
      </c>
      <c r="G33" s="190" t="s">
        <v>2195</v>
      </c>
      <c r="H33" s="194"/>
      <c r="J33" s="176">
        <v>30</v>
      </c>
      <c r="K33" s="212" t="s">
        <v>410</v>
      </c>
      <c r="L33" s="176">
        <f xml:space="preserve"> MATCH(K33, 切語上字資料表[聲母],0)</f>
        <v>38</v>
      </c>
    </row>
    <row r="34" spans="1:12" s="212" customFormat="1" ht="25.5">
      <c r="A34" s="184">
        <v>31</v>
      </c>
      <c r="B34" s="207" t="s">
        <v>2194</v>
      </c>
      <c r="C34" s="186" t="s">
        <v>416</v>
      </c>
      <c r="D34" s="192" t="s">
        <v>2152</v>
      </c>
      <c r="E34" s="202" t="s">
        <v>2153</v>
      </c>
      <c r="F34" s="193" t="s">
        <v>65</v>
      </c>
      <c r="G34" s="190" t="s">
        <v>2196</v>
      </c>
      <c r="H34" s="194"/>
      <c r="J34" s="176">
        <v>31</v>
      </c>
      <c r="K34" s="212" t="s">
        <v>411</v>
      </c>
      <c r="L34" s="176">
        <f xml:space="preserve"> MATCH(K34, 切語上字資料表[聲母],0)</f>
        <v>20</v>
      </c>
    </row>
    <row r="35" spans="1:12" s="212" customFormat="1" ht="25.5">
      <c r="A35" s="184">
        <v>32</v>
      </c>
      <c r="B35" s="207" t="s">
        <v>2194</v>
      </c>
      <c r="C35" s="186" t="s">
        <v>406</v>
      </c>
      <c r="D35" s="192" t="s">
        <v>2155</v>
      </c>
      <c r="E35" s="202" t="s">
        <v>2153</v>
      </c>
      <c r="F35" s="193" t="s">
        <v>67</v>
      </c>
      <c r="G35" s="190" t="s">
        <v>2197</v>
      </c>
      <c r="H35" s="194"/>
      <c r="J35" s="176">
        <v>32</v>
      </c>
      <c r="K35" s="212" t="s">
        <v>412</v>
      </c>
      <c r="L35" s="176">
        <f xml:space="preserve"> MATCH(K35, 切語上字資料表[聲母],0)</f>
        <v>16</v>
      </c>
    </row>
    <row r="36" spans="1:12" ht="25.5">
      <c r="A36" s="184">
        <v>33</v>
      </c>
      <c r="B36" s="202" t="s">
        <v>2194</v>
      </c>
      <c r="C36" s="186" t="s">
        <v>403</v>
      </c>
      <c r="D36" s="196" t="s">
        <v>2149</v>
      </c>
      <c r="E36" s="188" t="s">
        <v>2153</v>
      </c>
      <c r="F36" s="197" t="s">
        <v>67</v>
      </c>
      <c r="G36" s="202" t="s">
        <v>2198</v>
      </c>
      <c r="H36" s="191"/>
      <c r="I36" s="176"/>
      <c r="J36" s="176">
        <v>33</v>
      </c>
      <c r="K36" s="176" t="s">
        <v>413</v>
      </c>
      <c r="L36" s="176">
        <f xml:space="preserve"> MATCH(K36, 切語上字資料表[聲母],0)</f>
        <v>4</v>
      </c>
    </row>
    <row r="37" spans="1:12" ht="25.5">
      <c r="A37" s="184">
        <v>34</v>
      </c>
      <c r="B37" s="195" t="s">
        <v>2194</v>
      </c>
      <c r="C37" s="186" t="s">
        <v>407</v>
      </c>
      <c r="D37" s="196" t="s">
        <v>2155</v>
      </c>
      <c r="E37" s="188" t="s">
        <v>2153</v>
      </c>
      <c r="F37" s="197" t="s">
        <v>67</v>
      </c>
      <c r="G37" s="202" t="s">
        <v>2199</v>
      </c>
      <c r="H37" s="191"/>
      <c r="I37" s="176"/>
      <c r="J37" s="176">
        <v>34</v>
      </c>
      <c r="K37" s="176" t="s">
        <v>414</v>
      </c>
      <c r="L37" s="176">
        <f xml:space="preserve"> MATCH(K37, 切語上字資料表[聲母],0)</f>
        <v>27</v>
      </c>
    </row>
    <row r="38" spans="1:12" ht="25.5">
      <c r="A38" s="184">
        <v>35</v>
      </c>
      <c r="B38" s="195" t="s">
        <v>2200</v>
      </c>
      <c r="C38" s="186" t="s">
        <v>409</v>
      </c>
      <c r="D38" s="196" t="s">
        <v>2149</v>
      </c>
      <c r="E38" s="188" t="s">
        <v>2150</v>
      </c>
      <c r="F38" s="197" t="s">
        <v>10</v>
      </c>
      <c r="G38" s="202" t="s">
        <v>2201</v>
      </c>
      <c r="H38" s="191"/>
      <c r="I38" s="176"/>
      <c r="J38" s="176">
        <v>35</v>
      </c>
      <c r="K38" s="176" t="s">
        <v>415</v>
      </c>
      <c r="L38" s="176">
        <f xml:space="preserve"> MATCH(K38, 切語上字資料表[聲母],0)</f>
        <v>22</v>
      </c>
    </row>
    <row r="39" spans="1:12" ht="25.5">
      <c r="A39" s="184">
        <v>36</v>
      </c>
      <c r="B39" s="195" t="s">
        <v>2200</v>
      </c>
      <c r="C39" s="186" t="s">
        <v>418</v>
      </c>
      <c r="D39" s="196" t="s">
        <v>2152</v>
      </c>
      <c r="E39" s="188" t="s">
        <v>2153</v>
      </c>
      <c r="F39" s="197" t="s">
        <v>51</v>
      </c>
      <c r="G39" s="202" t="s">
        <v>2202</v>
      </c>
      <c r="H39" s="191"/>
      <c r="I39" s="176"/>
      <c r="J39" s="176">
        <v>36</v>
      </c>
      <c r="K39" s="176" t="s">
        <v>416</v>
      </c>
      <c r="L39" s="176">
        <f xml:space="preserve"> MATCH(K39, 切語上字資料表[聲母],0)</f>
        <v>31</v>
      </c>
    </row>
    <row r="40" spans="1:12" ht="25.5">
      <c r="A40" s="184">
        <v>37</v>
      </c>
      <c r="B40" s="195" t="s">
        <v>2200</v>
      </c>
      <c r="C40" s="186" t="s">
        <v>417</v>
      </c>
      <c r="D40" s="196" t="s">
        <v>2155</v>
      </c>
      <c r="E40" s="188" t="s">
        <v>2153</v>
      </c>
      <c r="F40" s="197" t="s">
        <v>51</v>
      </c>
      <c r="G40" s="202" t="s">
        <v>2203</v>
      </c>
      <c r="H40" s="191"/>
      <c r="I40" s="176"/>
      <c r="J40" s="176">
        <v>37</v>
      </c>
      <c r="K40" s="176" t="s">
        <v>417</v>
      </c>
      <c r="L40" s="176">
        <f xml:space="preserve"> MATCH(K40, 切語上字資料表[聲母],0)</f>
        <v>37</v>
      </c>
    </row>
    <row r="41" spans="1:12" ht="25.5">
      <c r="A41" s="184">
        <v>38</v>
      </c>
      <c r="B41" s="185" t="s">
        <v>2200</v>
      </c>
      <c r="C41" s="186" t="s">
        <v>410</v>
      </c>
      <c r="D41" s="187" t="s">
        <v>2157</v>
      </c>
      <c r="E41" s="188" t="s">
        <v>2150</v>
      </c>
      <c r="F41" s="189" t="s">
        <v>10</v>
      </c>
      <c r="G41" s="202" t="s">
        <v>2204</v>
      </c>
      <c r="H41" s="191"/>
      <c r="I41" s="176"/>
      <c r="J41" s="176">
        <v>38</v>
      </c>
      <c r="K41" s="176" t="s">
        <v>418</v>
      </c>
      <c r="L41" s="176">
        <f xml:space="preserve"> MATCH(K41, 切語上字資料表[聲母],0)</f>
        <v>36</v>
      </c>
    </row>
    <row r="42" spans="1:12" ht="25.5">
      <c r="A42" s="184">
        <v>39</v>
      </c>
      <c r="B42" s="185" t="s">
        <v>2200</v>
      </c>
      <c r="C42" s="186" t="s">
        <v>408</v>
      </c>
      <c r="D42" s="187" t="s">
        <v>2157</v>
      </c>
      <c r="E42" s="188" t="s">
        <v>2150</v>
      </c>
      <c r="F42" s="189" t="s">
        <v>10</v>
      </c>
      <c r="G42" s="202" t="s">
        <v>2205</v>
      </c>
      <c r="H42" s="191"/>
      <c r="I42" s="176"/>
      <c r="J42" s="176">
        <v>39</v>
      </c>
      <c r="K42" s="176" t="s">
        <v>419</v>
      </c>
      <c r="L42" s="176">
        <f xml:space="preserve"> MATCH(K42, 切語上字資料表[聲母],0)</f>
        <v>17</v>
      </c>
    </row>
    <row r="43" spans="1:12" ht="25.5">
      <c r="A43" s="184">
        <v>40</v>
      </c>
      <c r="B43" s="185" t="s">
        <v>2206</v>
      </c>
      <c r="C43" s="186" t="s">
        <v>383</v>
      </c>
      <c r="D43" s="187" t="s">
        <v>2157</v>
      </c>
      <c r="E43" s="188" t="s">
        <v>2158</v>
      </c>
      <c r="F43" s="189" t="s">
        <v>35</v>
      </c>
      <c r="G43" s="202" t="s">
        <v>2207</v>
      </c>
      <c r="H43" s="191"/>
      <c r="I43" s="176"/>
      <c r="J43" s="176">
        <v>40</v>
      </c>
      <c r="K43" s="176" t="s">
        <v>420</v>
      </c>
      <c r="L43" s="176">
        <f xml:space="preserve"> MATCH(K43, 切語上字資料表[聲母],0)</f>
        <v>19</v>
      </c>
    </row>
    <row r="44" spans="1:12" ht="25.5">
      <c r="A44" s="213">
        <v>41</v>
      </c>
      <c r="B44" s="214" t="s">
        <v>2208</v>
      </c>
      <c r="C44" s="215" t="s">
        <v>401</v>
      </c>
      <c r="D44" s="216" t="s">
        <v>2157</v>
      </c>
      <c r="E44" s="217" t="s">
        <v>2158</v>
      </c>
      <c r="F44" s="218" t="s">
        <v>70</v>
      </c>
      <c r="G44" s="219" t="s">
        <v>2209</v>
      </c>
      <c r="H44" s="220"/>
      <c r="I44" s="176"/>
      <c r="J44" s="176">
        <v>41</v>
      </c>
      <c r="K44" s="176" t="s">
        <v>421</v>
      </c>
      <c r="L44" s="176">
        <f xml:space="preserve"> MATCH(K44, 切語上字資料表[聲母],0)</f>
        <v>18</v>
      </c>
    </row>
    <row r="46" spans="1:12" ht="25.5">
      <c r="B46" s="221" t="s">
        <v>2210</v>
      </c>
      <c r="I46" s="176"/>
    </row>
  </sheetData>
  <sortState xmlns:xlrd2="http://schemas.microsoft.com/office/spreadsheetml/2017/richdata2" ref="J4:L44">
    <sortCondition ref="J4:J44"/>
  </sortState>
  <phoneticPr fontId="4" type="noConversion"/>
  <hyperlinks>
    <hyperlink ref="B46" r:id="rId1" xr:uid="{DA733D93-CB36-425C-8DC6-D23409E5E615}"/>
  </hyperlinks>
  <pageMargins left="0.7" right="0.7" top="0.75" bottom="0.75" header="0.3" footer="0.3"/>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C1B29-1457-480F-8B52-EA9E8143BCF1}">
  <dimension ref="A1:W362"/>
  <sheetViews>
    <sheetView topLeftCell="P1" workbookViewId="0">
      <pane ySplit="1" topLeftCell="A133" activePane="bottomLeft" state="frozen"/>
      <selection pane="bottomLeft" activeCell="U6" sqref="U6:W146"/>
    </sheetView>
  </sheetViews>
  <sheetFormatPr defaultRowHeight="25.5"/>
  <cols>
    <col min="1" max="1" width="8" style="80" customWidth="1"/>
    <col min="2" max="4" width="9.453125" style="81" customWidth="1"/>
    <col min="5" max="5" width="11.54296875" style="82" customWidth="1"/>
    <col min="6" max="6" width="8.08984375" style="81" customWidth="1"/>
    <col min="7" max="8" width="6.36328125" style="81" customWidth="1"/>
    <col min="9" max="9" width="6.7265625" style="81" customWidth="1"/>
    <col min="10" max="10" width="4" style="81" customWidth="1"/>
    <col min="11" max="12" width="4.54296875" style="80" customWidth="1"/>
    <col min="13" max="13" width="9.453125" style="83" customWidth="1"/>
    <col min="14" max="14" width="34.81640625" style="84" bestFit="1" customWidth="1"/>
    <col min="15" max="15" width="6" style="85" customWidth="1"/>
    <col min="16" max="16" width="13.08984375" style="86" customWidth="1"/>
    <col min="17" max="17" width="8.7265625" style="87"/>
    <col min="18" max="18" width="8.7265625" style="80"/>
    <col min="19" max="19" width="8.7265625" style="87"/>
    <col min="20" max="16384" width="8.7265625" style="81"/>
  </cols>
  <sheetData>
    <row r="1" spans="1:23">
      <c r="U1" s="88" t="s">
        <v>643</v>
      </c>
      <c r="V1" s="89" t="s">
        <v>644</v>
      </c>
      <c r="W1" s="90" t="s">
        <v>645</v>
      </c>
    </row>
    <row r="2" spans="1:23">
      <c r="U2" s="91" t="s">
        <v>646</v>
      </c>
      <c r="V2" s="91" t="s">
        <v>646</v>
      </c>
      <c r="W2" s="91" t="s">
        <v>646</v>
      </c>
    </row>
    <row r="6" spans="1:23">
      <c r="A6" s="92" t="s">
        <v>647</v>
      </c>
      <c r="B6" s="93" t="s">
        <v>648</v>
      </c>
      <c r="C6" s="93" t="s">
        <v>649</v>
      </c>
      <c r="D6" s="93" t="s">
        <v>650</v>
      </c>
      <c r="E6" s="94" t="s">
        <v>651</v>
      </c>
      <c r="F6" s="94" t="s">
        <v>652</v>
      </c>
      <c r="G6" s="95" t="s">
        <v>653</v>
      </c>
      <c r="H6" s="93" t="s">
        <v>654</v>
      </c>
      <c r="I6" s="93" t="s">
        <v>655</v>
      </c>
      <c r="J6" s="96" t="s">
        <v>656</v>
      </c>
      <c r="K6" s="93" t="s">
        <v>657</v>
      </c>
      <c r="L6" s="93" t="s">
        <v>658</v>
      </c>
      <c r="M6" s="93" t="s">
        <v>659</v>
      </c>
      <c r="N6" s="93" t="s">
        <v>660</v>
      </c>
      <c r="O6" s="93" t="s">
        <v>661</v>
      </c>
      <c r="P6" s="93" t="s">
        <v>662</v>
      </c>
      <c r="Q6" s="88" t="s">
        <v>643</v>
      </c>
      <c r="R6" s="89" t="s">
        <v>644</v>
      </c>
      <c r="S6" s="90" t="s">
        <v>645</v>
      </c>
      <c r="U6" s="88" t="s">
        <v>643</v>
      </c>
      <c r="V6" s="89" t="s">
        <v>644</v>
      </c>
      <c r="W6" s="90" t="s">
        <v>645</v>
      </c>
    </row>
    <row r="7" spans="1:23" ht="30">
      <c r="A7" s="97">
        <v>1</v>
      </c>
      <c r="B7" s="80">
        <v>1</v>
      </c>
      <c r="C7" s="80">
        <v>1</v>
      </c>
      <c r="D7" s="80" t="s">
        <v>663</v>
      </c>
      <c r="E7" s="98">
        <v>1</v>
      </c>
      <c r="F7" s="99" t="s">
        <v>664</v>
      </c>
      <c r="G7" s="100" t="s">
        <v>665</v>
      </c>
      <c r="H7" s="101" t="s">
        <v>666</v>
      </c>
      <c r="I7" s="102" t="s">
        <v>666</v>
      </c>
      <c r="J7" s="100" t="s">
        <v>667</v>
      </c>
      <c r="K7" s="80" t="s">
        <v>668</v>
      </c>
      <c r="L7" s="80">
        <v>1</v>
      </c>
      <c r="M7" s="103" t="s">
        <v>669</v>
      </c>
      <c r="N7" s="84" t="s">
        <v>670</v>
      </c>
      <c r="O7" s="85" t="s">
        <v>671</v>
      </c>
      <c r="P7" s="86" t="s">
        <v>672</v>
      </c>
      <c r="Q7" s="81" t="str">
        <f>IF(LEN(切語下字資料表6[[#This Row],[韻系]]&amp;切語下字資料表6[[#This Row],[呼]]&amp;切語下字資料表6[[#This Row],[等]])&lt;3, "", 切語下字資料表6[[#This Row],[韻系]]&amp;切語下字資料表6[[#This Row],[呼]]&amp;切語下字資料表6[[#This Row],[等]])</f>
        <v>東開1</v>
      </c>
      <c r="R7" s="81" t="str">
        <f xml:space="preserve"> IF(切語下字資料表6[[#This Row],[調]]="入", "促聲", "舒聲")</f>
        <v>舒聲</v>
      </c>
      <c r="S7" s="81" t="str">
        <f>IF( 切語下字資料表6[[#This Row],[韻母拼音碼]]="", "", 切語下字資料表6[[#This Row],[韻母拼音碼]])</f>
        <v>ong</v>
      </c>
      <c r="U7" s="81" t="s">
        <v>669</v>
      </c>
      <c r="V7" s="81" t="s">
        <v>584</v>
      </c>
      <c r="W7" s="81" t="s">
        <v>360</v>
      </c>
    </row>
    <row r="8" spans="1:23" ht="30">
      <c r="A8" s="97">
        <v>2</v>
      </c>
      <c r="B8" s="80">
        <v>1</v>
      </c>
      <c r="C8" s="80">
        <v>2</v>
      </c>
      <c r="D8" s="80" t="s">
        <v>673</v>
      </c>
      <c r="E8" s="98">
        <v>62</v>
      </c>
      <c r="F8" s="99" t="s">
        <v>674</v>
      </c>
      <c r="G8" s="100" t="s">
        <v>665</v>
      </c>
      <c r="H8" s="101" t="s">
        <v>666</v>
      </c>
      <c r="I8" s="102" t="s">
        <v>675</v>
      </c>
      <c r="J8" s="100" t="s">
        <v>676</v>
      </c>
      <c r="K8" s="80" t="s">
        <v>668</v>
      </c>
      <c r="L8" s="80">
        <v>1</v>
      </c>
      <c r="M8" s="103" t="s">
        <v>677</v>
      </c>
      <c r="N8" s="84" t="s">
        <v>678</v>
      </c>
      <c r="O8" s="85" t="s">
        <v>679</v>
      </c>
      <c r="P8" s="104" t="s">
        <v>360</v>
      </c>
      <c r="Q8" s="81" t="str">
        <f>IF(LEN(切語下字資料表6[[#This Row],[韻系]]&amp;切語下字資料表6[[#This Row],[呼]]&amp;切語下字資料表6[[#This Row],[等]])&lt;3, "", 切語下字資料表6[[#This Row],[韻系]]&amp;切語下字資料表6[[#This Row],[呼]]&amp;切語下字資料表6[[#This Row],[等]])</f>
        <v>東開1</v>
      </c>
      <c r="R8" s="81" t="str">
        <f xml:space="preserve"> IF(切語下字資料表6[[#This Row],[調]]="入", "促聲", "舒聲")</f>
        <v>舒聲</v>
      </c>
      <c r="S8" s="81" t="str">
        <f>IF( 切語下字資料表6[[#This Row],[韻母拼音碼]]="", "", 切語下字資料表6[[#This Row],[韻母拼音碼]])</f>
        <v>ong</v>
      </c>
      <c r="U8" s="81" t="s">
        <v>669</v>
      </c>
      <c r="V8" s="81" t="s">
        <v>680</v>
      </c>
      <c r="W8" s="81" t="s">
        <v>352</v>
      </c>
    </row>
    <row r="9" spans="1:23" ht="30">
      <c r="A9" s="97">
        <v>3</v>
      </c>
      <c r="B9" s="80">
        <v>1</v>
      </c>
      <c r="C9" s="80">
        <v>3</v>
      </c>
      <c r="D9" s="80" t="s">
        <v>681</v>
      </c>
      <c r="E9" s="98">
        <v>123</v>
      </c>
      <c r="F9" s="99" t="s">
        <v>682</v>
      </c>
      <c r="G9" s="100" t="s">
        <v>665</v>
      </c>
      <c r="H9" s="101" t="s">
        <v>666</v>
      </c>
      <c r="I9" s="102" t="s">
        <v>683</v>
      </c>
      <c r="J9" s="100" t="s">
        <v>42</v>
      </c>
      <c r="K9" s="80" t="s">
        <v>668</v>
      </c>
      <c r="L9" s="80">
        <v>1</v>
      </c>
      <c r="M9" s="103" t="s">
        <v>684</v>
      </c>
      <c r="N9" s="84" t="s">
        <v>685</v>
      </c>
      <c r="O9" s="85" t="s">
        <v>679</v>
      </c>
      <c r="P9" s="104" t="s">
        <v>360</v>
      </c>
      <c r="Q9" s="81" t="str">
        <f>IF(LEN(切語下字資料表6[[#This Row],[韻系]]&amp;切語下字資料表6[[#This Row],[呼]]&amp;切語下字資料表6[[#This Row],[等]])&lt;3, "", 切語下字資料表6[[#This Row],[韻系]]&amp;切語下字資料表6[[#This Row],[呼]]&amp;切語下字資料表6[[#This Row],[等]])</f>
        <v>東開1</v>
      </c>
      <c r="R9" s="81" t="str">
        <f xml:space="preserve"> IF(切語下字資料表6[[#This Row],[調]]="入", "促聲", "舒聲")</f>
        <v>舒聲</v>
      </c>
      <c r="S9" s="81" t="str">
        <f>IF( 切語下字資料表6[[#This Row],[韻母拼音碼]]="", "", 切語下字資料表6[[#This Row],[韻母拼音碼]])</f>
        <v>ong</v>
      </c>
      <c r="U9" s="81" t="s">
        <v>686</v>
      </c>
      <c r="V9" s="81" t="s">
        <v>584</v>
      </c>
      <c r="W9" s="81" t="s">
        <v>251</v>
      </c>
    </row>
    <row r="10" spans="1:23" ht="30">
      <c r="A10" s="97">
        <v>4</v>
      </c>
      <c r="B10" s="80">
        <v>1</v>
      </c>
      <c r="C10" s="80">
        <v>4</v>
      </c>
      <c r="D10" s="80" t="s">
        <v>687</v>
      </c>
      <c r="E10" s="98">
        <v>184</v>
      </c>
      <c r="F10" s="99" t="s">
        <v>688</v>
      </c>
      <c r="G10" s="100" t="s">
        <v>665</v>
      </c>
      <c r="H10" s="101" t="s">
        <v>666</v>
      </c>
      <c r="I10" s="102" t="s">
        <v>689</v>
      </c>
      <c r="J10" s="100" t="s">
        <v>71</v>
      </c>
      <c r="K10" s="80" t="s">
        <v>668</v>
      </c>
      <c r="L10" s="80">
        <v>1</v>
      </c>
      <c r="M10" s="103" t="s">
        <v>690</v>
      </c>
      <c r="N10" s="84" t="s">
        <v>691</v>
      </c>
      <c r="O10" s="85" t="s">
        <v>679</v>
      </c>
      <c r="P10" s="86" t="s">
        <v>692</v>
      </c>
      <c r="Q10" s="81" t="str">
        <f>IF(LEN(切語下字資料表6[[#This Row],[韻系]]&amp;切語下字資料表6[[#This Row],[呼]]&amp;切語下字資料表6[[#This Row],[等]])&lt;3, "", 切語下字資料表6[[#This Row],[韻系]]&amp;切語下字資料表6[[#This Row],[呼]]&amp;切語下字資料表6[[#This Row],[等]])</f>
        <v>東開1</v>
      </c>
      <c r="R10" s="81" t="str">
        <f xml:space="preserve"> IF(切語下字資料表6[[#This Row],[調]]="入", "促聲", "舒聲")</f>
        <v>促聲</v>
      </c>
      <c r="S10" s="81" t="str">
        <f>IF( 切語下字資料表6[[#This Row],[韻母拼音碼]]="", "", 切語下字資料表6[[#This Row],[韻母拼音碼]])</f>
        <v>ok</v>
      </c>
      <c r="U10" s="81" t="s">
        <v>686</v>
      </c>
      <c r="V10" s="81" t="s">
        <v>680</v>
      </c>
      <c r="W10" s="81" t="s">
        <v>247</v>
      </c>
    </row>
    <row r="11" spans="1:23" ht="30">
      <c r="A11" s="97">
        <v>5</v>
      </c>
      <c r="B11" s="80">
        <v>1</v>
      </c>
      <c r="C11" s="80">
        <v>1</v>
      </c>
      <c r="D11" s="80" t="s">
        <v>663</v>
      </c>
      <c r="E11" s="98">
        <v>1</v>
      </c>
      <c r="F11" s="99" t="s">
        <v>664</v>
      </c>
      <c r="G11" s="100" t="s">
        <v>665</v>
      </c>
      <c r="H11" s="101" t="s">
        <v>666</v>
      </c>
      <c r="I11" s="102" t="s">
        <v>666</v>
      </c>
      <c r="J11" s="100" t="s">
        <v>667</v>
      </c>
      <c r="K11" s="80" t="s">
        <v>668</v>
      </c>
      <c r="L11" s="80">
        <v>3</v>
      </c>
      <c r="M11" s="103" t="s">
        <v>686</v>
      </c>
      <c r="N11" s="84" t="s">
        <v>693</v>
      </c>
      <c r="O11" s="85" t="s">
        <v>694</v>
      </c>
      <c r="P11" s="86" t="s">
        <v>695</v>
      </c>
      <c r="Q11" s="81" t="str">
        <f>IF(LEN(切語下字資料表6[[#This Row],[韻系]]&amp;切語下字資料表6[[#This Row],[呼]]&amp;切語下字資料表6[[#This Row],[等]])&lt;3, "", 切語下字資料表6[[#This Row],[韻系]]&amp;切語下字資料表6[[#This Row],[呼]]&amp;切語下字資料表6[[#This Row],[等]])</f>
        <v>東開3</v>
      </c>
      <c r="R11" s="81" t="str">
        <f xml:space="preserve"> IF(切語下字資料表6[[#This Row],[調]]="入", "促聲", "舒聲")</f>
        <v>舒聲</v>
      </c>
      <c r="S11" s="81" t="str">
        <f>IF( 切語下字資料表6[[#This Row],[韻母拼音碼]]="", "", 切語下字資料表6[[#This Row],[韻母拼音碼]])</f>
        <v>iong</v>
      </c>
      <c r="U11" s="81" t="s">
        <v>696</v>
      </c>
      <c r="V11" s="81" t="s">
        <v>584</v>
      </c>
      <c r="W11" s="81" t="s">
        <v>360</v>
      </c>
    </row>
    <row r="12" spans="1:23" ht="30">
      <c r="A12" s="97">
        <v>6</v>
      </c>
      <c r="B12" s="80">
        <v>1</v>
      </c>
      <c r="C12" s="80">
        <v>2</v>
      </c>
      <c r="D12" s="80" t="s">
        <v>673</v>
      </c>
      <c r="E12" s="98">
        <v>62</v>
      </c>
      <c r="F12" s="99" t="s">
        <v>674</v>
      </c>
      <c r="G12" s="100" t="s">
        <v>665</v>
      </c>
      <c r="H12" s="101" t="s">
        <v>666</v>
      </c>
      <c r="I12" s="102" t="s">
        <v>675</v>
      </c>
      <c r="J12" s="100" t="s">
        <v>676</v>
      </c>
      <c r="K12" s="80" t="s">
        <v>668</v>
      </c>
      <c r="L12" s="80">
        <v>3</v>
      </c>
      <c r="M12" s="103" t="s">
        <v>697</v>
      </c>
      <c r="O12" s="85" t="s">
        <v>698</v>
      </c>
      <c r="P12" s="104" t="s">
        <v>251</v>
      </c>
      <c r="Q12" s="81" t="str">
        <f>IF(LEN(切語下字資料表6[[#This Row],[韻系]]&amp;切語下字資料表6[[#This Row],[呼]]&amp;切語下字資料表6[[#This Row],[等]])&lt;3, "", 切語下字資料表6[[#This Row],[韻系]]&amp;切語下字資料表6[[#This Row],[呼]]&amp;切語下字資料表6[[#This Row],[等]])</f>
        <v>東開3</v>
      </c>
      <c r="R12" s="81" t="str">
        <f xml:space="preserve"> IF(切語下字資料表6[[#This Row],[調]]="入", "促聲", "舒聲")</f>
        <v>舒聲</v>
      </c>
      <c r="S12" s="81" t="str">
        <f>IF( 切語下字資料表6[[#This Row],[韻母拼音碼]]="", "", 切語下字資料表6[[#This Row],[韻母拼音碼]])</f>
        <v>iong</v>
      </c>
      <c r="U12" s="81" t="s">
        <v>696</v>
      </c>
      <c r="V12" s="81" t="s">
        <v>680</v>
      </c>
      <c r="W12" s="81" t="s">
        <v>352</v>
      </c>
    </row>
    <row r="13" spans="1:23" ht="30">
      <c r="A13" s="97">
        <v>7</v>
      </c>
      <c r="B13" s="80">
        <v>1</v>
      </c>
      <c r="C13" s="80">
        <v>3</v>
      </c>
      <c r="D13" s="80" t="s">
        <v>681</v>
      </c>
      <c r="E13" s="98">
        <v>123</v>
      </c>
      <c r="F13" s="99" t="s">
        <v>682</v>
      </c>
      <c r="G13" s="100" t="s">
        <v>665</v>
      </c>
      <c r="H13" s="101" t="s">
        <v>666</v>
      </c>
      <c r="I13" s="102" t="s">
        <v>683</v>
      </c>
      <c r="J13" s="100" t="s">
        <v>42</v>
      </c>
      <c r="K13" s="80" t="s">
        <v>668</v>
      </c>
      <c r="L13" s="80">
        <v>3</v>
      </c>
      <c r="M13" s="103" t="s">
        <v>699</v>
      </c>
      <c r="N13" s="84" t="s">
        <v>700</v>
      </c>
      <c r="O13" s="85" t="s">
        <v>698</v>
      </c>
      <c r="P13" s="104" t="s">
        <v>251</v>
      </c>
      <c r="Q13" s="81" t="str">
        <f>IF(LEN(切語下字資料表6[[#This Row],[韻系]]&amp;切語下字資料表6[[#This Row],[呼]]&amp;切語下字資料表6[[#This Row],[等]])&lt;3, "", 切語下字資料表6[[#This Row],[韻系]]&amp;切語下字資料表6[[#This Row],[呼]]&amp;切語下字資料表6[[#This Row],[等]])</f>
        <v>東開3</v>
      </c>
      <c r="R13" s="81" t="str">
        <f xml:space="preserve"> IF(切語下字資料表6[[#This Row],[調]]="入", "促聲", "舒聲")</f>
        <v>舒聲</v>
      </c>
      <c r="S13" s="81" t="str">
        <f>IF( 切語下字資料表6[[#This Row],[韻母拼音碼]]="", "", 切語下字資料表6[[#This Row],[韻母拼音碼]])</f>
        <v>iong</v>
      </c>
      <c r="U13" s="81" t="s">
        <v>701</v>
      </c>
      <c r="V13" s="81" t="s">
        <v>584</v>
      </c>
      <c r="W13" s="81" t="s">
        <v>251</v>
      </c>
    </row>
    <row r="14" spans="1:23" ht="30">
      <c r="A14" s="97">
        <v>8</v>
      </c>
      <c r="B14" s="80">
        <v>1</v>
      </c>
      <c r="C14" s="80">
        <v>4</v>
      </c>
      <c r="D14" s="80" t="s">
        <v>687</v>
      </c>
      <c r="E14" s="98">
        <v>184</v>
      </c>
      <c r="F14" s="99" t="s">
        <v>688</v>
      </c>
      <c r="G14" s="100" t="s">
        <v>665</v>
      </c>
      <c r="H14" s="101" t="s">
        <v>666</v>
      </c>
      <c r="I14" s="102" t="s">
        <v>689</v>
      </c>
      <c r="J14" s="100" t="s">
        <v>71</v>
      </c>
      <c r="K14" s="80" t="s">
        <v>668</v>
      </c>
      <c r="L14" s="80">
        <v>3</v>
      </c>
      <c r="M14" s="103" t="s">
        <v>702</v>
      </c>
      <c r="N14" s="84" t="s">
        <v>703</v>
      </c>
      <c r="O14" s="85" t="s">
        <v>698</v>
      </c>
      <c r="P14" s="86" t="s">
        <v>704</v>
      </c>
      <c r="Q14" s="81" t="str">
        <f>IF(LEN(切語下字資料表6[[#This Row],[韻系]]&amp;切語下字資料表6[[#This Row],[呼]]&amp;切語下字資料表6[[#This Row],[等]])&lt;3, "", 切語下字資料表6[[#This Row],[韻系]]&amp;切語下字資料表6[[#This Row],[呼]]&amp;切語下字資料表6[[#This Row],[等]])</f>
        <v>東開3</v>
      </c>
      <c r="R14" s="81" t="str">
        <f xml:space="preserve"> IF(切語下字資料表6[[#This Row],[調]]="入", "促聲", "舒聲")</f>
        <v>促聲</v>
      </c>
      <c r="S14" s="81" t="str">
        <f>IF( 切語下字資料表6[[#This Row],[韻母拼音碼]]="", "", 切語下字資料表6[[#This Row],[韻母拼音碼]])</f>
        <v>iok</v>
      </c>
      <c r="U14" s="81" t="s">
        <v>701</v>
      </c>
      <c r="V14" s="81" t="s">
        <v>680</v>
      </c>
      <c r="W14" s="81" t="s">
        <v>247</v>
      </c>
    </row>
    <row r="15" spans="1:23" ht="30">
      <c r="A15" s="97">
        <v>9</v>
      </c>
      <c r="B15" s="80">
        <v>2</v>
      </c>
      <c r="C15" s="80">
        <v>1</v>
      </c>
      <c r="D15" s="80" t="s">
        <v>705</v>
      </c>
      <c r="E15" s="98">
        <v>2</v>
      </c>
      <c r="F15" s="99" t="s">
        <v>706</v>
      </c>
      <c r="G15" s="100" t="s">
        <v>665</v>
      </c>
      <c r="H15" s="101" t="s">
        <v>707</v>
      </c>
      <c r="I15" s="102" t="s">
        <v>707</v>
      </c>
      <c r="J15" s="100" t="s">
        <v>667</v>
      </c>
      <c r="K15" s="80" t="s">
        <v>668</v>
      </c>
      <c r="L15" s="80">
        <v>1</v>
      </c>
      <c r="M15" s="103" t="s">
        <v>696</v>
      </c>
      <c r="N15" s="84" t="s">
        <v>708</v>
      </c>
      <c r="O15" s="85" t="s">
        <v>671</v>
      </c>
      <c r="P15" s="86" t="s">
        <v>672</v>
      </c>
      <c r="Q15" s="81" t="str">
        <f>IF(LEN(切語下字資料表6[[#This Row],[韻系]]&amp;切語下字資料表6[[#This Row],[呼]]&amp;切語下字資料表6[[#This Row],[等]])&lt;3, "", 切語下字資料表6[[#This Row],[韻系]]&amp;切語下字資料表6[[#This Row],[呼]]&amp;切語下字資料表6[[#This Row],[等]])</f>
        <v>冬開1</v>
      </c>
      <c r="R15" s="81" t="str">
        <f xml:space="preserve"> IF(切語下字資料表6[[#This Row],[調]]="入", "促聲", "舒聲")</f>
        <v>舒聲</v>
      </c>
      <c r="S15" s="81" t="str">
        <f>IF( 切語下字資料表6[[#This Row],[韻母拼音碼]]="", "", 切語下字資料表6[[#This Row],[韻母拼音碼]])</f>
        <v>ong</v>
      </c>
      <c r="U15" s="81" t="s">
        <v>709</v>
      </c>
      <c r="V15" s="81" t="s">
        <v>584</v>
      </c>
      <c r="W15" s="81" t="s">
        <v>130</v>
      </c>
    </row>
    <row r="16" spans="1:23" ht="30">
      <c r="A16" s="97">
        <v>10</v>
      </c>
      <c r="B16" s="80">
        <v>2</v>
      </c>
      <c r="C16" s="80">
        <v>2</v>
      </c>
      <c r="D16" s="80" t="s">
        <v>710</v>
      </c>
      <c r="E16" s="98">
        <v>63</v>
      </c>
      <c r="F16" s="99">
        <v>0</v>
      </c>
      <c r="G16" s="100" t="s">
        <v>665</v>
      </c>
      <c r="H16" s="101" t="s">
        <v>707</v>
      </c>
      <c r="I16" s="102" t="s">
        <v>711</v>
      </c>
      <c r="J16" s="100" t="s">
        <v>711</v>
      </c>
      <c r="K16" s="80" t="s">
        <v>668</v>
      </c>
      <c r="L16" s="80">
        <v>1</v>
      </c>
      <c r="M16" s="103" t="s">
        <v>711</v>
      </c>
      <c r="P16" s="104"/>
      <c r="Q16" s="81" t="str">
        <f>IF(LEN(切語下字資料表6[[#This Row],[韻系]]&amp;切語下字資料表6[[#This Row],[呼]]&amp;切語下字資料表6[[#This Row],[等]])&lt;3, "", 切語下字資料表6[[#This Row],[韻系]]&amp;切語下字資料表6[[#This Row],[呼]]&amp;切語下字資料表6[[#This Row],[等]])</f>
        <v>冬開1</v>
      </c>
      <c r="R16" s="81" t="str">
        <f xml:space="preserve"> IF(切語下字資料表6[[#This Row],[調]]="入", "促聲", "舒聲")</f>
        <v>舒聲</v>
      </c>
      <c r="S16" s="81" t="str">
        <f>IF( 切語下字資料表6[[#This Row],[韻母拼音碼]]="", "", 切語下字資料表6[[#This Row],[韻母拼音碼]])</f>
        <v/>
      </c>
      <c r="U16" s="81" t="s">
        <v>709</v>
      </c>
      <c r="V16" s="81" t="s">
        <v>680</v>
      </c>
      <c r="W16" s="81" t="s">
        <v>120</v>
      </c>
    </row>
    <row r="17" spans="1:23" ht="30">
      <c r="A17" s="97">
        <v>11</v>
      </c>
      <c r="B17" s="80">
        <v>2</v>
      </c>
      <c r="C17" s="80">
        <v>3</v>
      </c>
      <c r="D17" s="80" t="s">
        <v>712</v>
      </c>
      <c r="E17" s="98">
        <v>124</v>
      </c>
      <c r="F17" s="99" t="s">
        <v>713</v>
      </c>
      <c r="G17" s="100" t="s">
        <v>665</v>
      </c>
      <c r="H17" s="101" t="s">
        <v>707</v>
      </c>
      <c r="I17" s="102" t="s">
        <v>714</v>
      </c>
      <c r="J17" s="100" t="s">
        <v>42</v>
      </c>
      <c r="K17" s="80" t="s">
        <v>668</v>
      </c>
      <c r="L17" s="80">
        <v>1</v>
      </c>
      <c r="M17" s="103" t="s">
        <v>715</v>
      </c>
      <c r="N17" s="84" t="s">
        <v>716</v>
      </c>
      <c r="O17" s="85" t="s">
        <v>679</v>
      </c>
      <c r="P17" s="104" t="s">
        <v>360</v>
      </c>
      <c r="Q17" s="81" t="str">
        <f>IF(LEN(切語下字資料表6[[#This Row],[韻系]]&amp;切語下字資料表6[[#This Row],[呼]]&amp;切語下字資料表6[[#This Row],[等]])&lt;3, "", 切語下字資料表6[[#This Row],[韻系]]&amp;切語下字資料表6[[#This Row],[呼]]&amp;切語下字資料表6[[#This Row],[等]])</f>
        <v>冬開1</v>
      </c>
      <c r="R17" s="81" t="str">
        <f xml:space="preserve"> IF(切語下字資料表6[[#This Row],[調]]="入", "促聲", "舒聲")</f>
        <v>舒聲</v>
      </c>
      <c r="S17" s="81" t="str">
        <f>IF( 切語下字資料表6[[#This Row],[韻母拼音碼]]="", "", 切語下字資料表6[[#This Row],[韻母拼音碼]])</f>
        <v>ong</v>
      </c>
      <c r="U17" s="81" t="s">
        <v>717</v>
      </c>
      <c r="V17" s="81" t="s">
        <v>584</v>
      </c>
      <c r="W17" s="81" t="s">
        <v>173</v>
      </c>
    </row>
    <row r="18" spans="1:23" ht="30">
      <c r="A18" s="97">
        <v>12</v>
      </c>
      <c r="B18" s="80">
        <v>2</v>
      </c>
      <c r="C18" s="80">
        <v>4</v>
      </c>
      <c r="D18" s="80" t="s">
        <v>718</v>
      </c>
      <c r="E18" s="105">
        <v>185</v>
      </c>
      <c r="F18" s="106" t="s">
        <v>719</v>
      </c>
      <c r="G18" s="100" t="s">
        <v>665</v>
      </c>
      <c r="H18" s="101" t="s">
        <v>707</v>
      </c>
      <c r="I18" s="102" t="s">
        <v>720</v>
      </c>
      <c r="J18" s="100" t="s">
        <v>71</v>
      </c>
      <c r="K18" s="80" t="s">
        <v>668</v>
      </c>
      <c r="L18" s="80">
        <v>1</v>
      </c>
      <c r="M18" s="103" t="s">
        <v>721</v>
      </c>
      <c r="N18" s="84" t="s">
        <v>722</v>
      </c>
      <c r="O18" s="85" t="s">
        <v>679</v>
      </c>
      <c r="P18" s="86" t="s">
        <v>692</v>
      </c>
      <c r="Q18" s="81" t="str">
        <f>IF(LEN(切語下字資料表6[[#This Row],[韻系]]&amp;切語下字資料表6[[#This Row],[呼]]&amp;切語下字資料表6[[#This Row],[等]])&lt;3, "", 切語下字資料表6[[#This Row],[韻系]]&amp;切語下字資料表6[[#This Row],[呼]]&amp;切語下字資料表6[[#This Row],[等]])</f>
        <v>冬開1</v>
      </c>
      <c r="R18" s="81" t="str">
        <f xml:space="preserve"> IF(切語下字資料表6[[#This Row],[調]]="入", "促聲", "舒聲")</f>
        <v>促聲</v>
      </c>
      <c r="S18" s="81" t="str">
        <f>IF( 切語下字資料表6[[#This Row],[韻母拼音碼]]="", "", 切語下字資料表6[[#This Row],[韻母拼音碼]])</f>
        <v>ok</v>
      </c>
      <c r="U18" s="81" t="s">
        <v>723</v>
      </c>
      <c r="V18" s="81" t="s">
        <v>584</v>
      </c>
      <c r="W18" s="81" t="s">
        <v>369</v>
      </c>
    </row>
    <row r="19" spans="1:23" ht="30">
      <c r="A19" s="107">
        <v>13</v>
      </c>
      <c r="B19" s="108">
        <v>3</v>
      </c>
      <c r="C19" s="108">
        <v>1</v>
      </c>
      <c r="D19" s="108" t="s">
        <v>724</v>
      </c>
      <c r="E19" s="109">
        <v>3</v>
      </c>
      <c r="F19" s="110" t="s">
        <v>725</v>
      </c>
      <c r="G19" s="111" t="s">
        <v>665</v>
      </c>
      <c r="H19" s="112" t="s">
        <v>726</v>
      </c>
      <c r="I19" s="113" t="s">
        <v>726</v>
      </c>
      <c r="J19" s="111" t="s">
        <v>667</v>
      </c>
      <c r="K19" s="108" t="s">
        <v>668</v>
      </c>
      <c r="L19" s="108">
        <v>3</v>
      </c>
      <c r="M19" s="114" t="s">
        <v>701</v>
      </c>
      <c r="N19" s="115" t="s">
        <v>727</v>
      </c>
      <c r="O19" s="116" t="s">
        <v>694</v>
      </c>
      <c r="P19" s="117" t="s">
        <v>695</v>
      </c>
      <c r="Q19" s="81" t="str">
        <f>IF(LEN(切語下字資料表6[[#This Row],[韻系]]&amp;切語下字資料表6[[#This Row],[呼]]&amp;切語下字資料表6[[#This Row],[等]])&lt;3, "", 切語下字資料表6[[#This Row],[韻系]]&amp;切語下字資料表6[[#This Row],[呼]]&amp;切語下字資料表6[[#This Row],[等]])</f>
        <v>鍾開3</v>
      </c>
      <c r="R19" s="81" t="str">
        <f xml:space="preserve"> IF(切語下字資料表6[[#This Row],[調]]="入", "促聲", "舒聲")</f>
        <v>舒聲</v>
      </c>
      <c r="S19" s="81" t="str">
        <f>IF( 切語下字資料表6[[#This Row],[韻母拼音碼]]="", "", 切語下字資料表6[[#This Row],[韻母拼音碼]])</f>
        <v>iong</v>
      </c>
      <c r="U19" s="81" t="s">
        <v>728</v>
      </c>
      <c r="V19" s="81" t="s">
        <v>584</v>
      </c>
      <c r="W19" s="81" t="s">
        <v>173</v>
      </c>
    </row>
    <row r="20" spans="1:23" ht="30">
      <c r="A20" s="118">
        <v>14</v>
      </c>
      <c r="B20" s="80">
        <v>3</v>
      </c>
      <c r="C20" s="80">
        <v>2</v>
      </c>
      <c r="D20" s="80" t="s">
        <v>729</v>
      </c>
      <c r="E20" s="98">
        <v>64</v>
      </c>
      <c r="F20" s="99" t="s">
        <v>730</v>
      </c>
      <c r="G20" s="100" t="s">
        <v>665</v>
      </c>
      <c r="H20" s="101" t="s">
        <v>726</v>
      </c>
      <c r="I20" s="102" t="s">
        <v>731</v>
      </c>
      <c r="J20" s="100" t="s">
        <v>676</v>
      </c>
      <c r="K20" s="80" t="s">
        <v>668</v>
      </c>
      <c r="L20" s="80">
        <v>3</v>
      </c>
      <c r="M20" s="103" t="s">
        <v>732</v>
      </c>
      <c r="N20" s="84" t="s">
        <v>733</v>
      </c>
      <c r="O20" s="85" t="s">
        <v>698</v>
      </c>
      <c r="P20" s="104" t="s">
        <v>251</v>
      </c>
      <c r="Q20" s="81" t="str">
        <f>IF(LEN(切語下字資料表6[[#This Row],[韻系]]&amp;切語下字資料表6[[#This Row],[呼]]&amp;切語下字資料表6[[#This Row],[等]])&lt;3, "", 切語下字資料表6[[#This Row],[韻系]]&amp;切語下字資料表6[[#This Row],[呼]]&amp;切語下字資料表6[[#This Row],[等]])</f>
        <v>鍾開3</v>
      </c>
      <c r="R20" s="81" t="str">
        <f xml:space="preserve"> IF(切語下字資料表6[[#This Row],[調]]="入", "促聲", "舒聲")</f>
        <v>舒聲</v>
      </c>
      <c r="S20" s="81" t="str">
        <f>IF( 切語下字資料表6[[#This Row],[韻母拼音碼]]="", "", 切語下字資料表6[[#This Row],[韻母拼音碼]])</f>
        <v>iong</v>
      </c>
      <c r="U20" s="81" t="s">
        <v>734</v>
      </c>
      <c r="V20" s="81" t="s">
        <v>584</v>
      </c>
      <c r="W20" s="81" t="s">
        <v>369</v>
      </c>
    </row>
    <row r="21" spans="1:23" ht="30">
      <c r="A21" s="118">
        <v>15</v>
      </c>
      <c r="B21" s="80">
        <v>3</v>
      </c>
      <c r="C21" s="80">
        <v>3</v>
      </c>
      <c r="D21" s="80" t="s">
        <v>735</v>
      </c>
      <c r="E21" s="98">
        <v>125</v>
      </c>
      <c r="F21" s="99" t="s">
        <v>736</v>
      </c>
      <c r="G21" s="100" t="s">
        <v>665</v>
      </c>
      <c r="H21" s="101" t="s">
        <v>726</v>
      </c>
      <c r="I21" s="102" t="s">
        <v>737</v>
      </c>
      <c r="J21" s="100" t="s">
        <v>42</v>
      </c>
      <c r="K21" s="80" t="s">
        <v>668</v>
      </c>
      <c r="L21" s="80">
        <v>3</v>
      </c>
      <c r="M21" s="103" t="s">
        <v>738</v>
      </c>
      <c r="N21" s="84" t="s">
        <v>739</v>
      </c>
      <c r="O21" s="85" t="s">
        <v>698</v>
      </c>
      <c r="P21" s="104" t="s">
        <v>251</v>
      </c>
      <c r="Q21" s="81" t="str">
        <f>IF(LEN(切語下字資料表6[[#This Row],[韻系]]&amp;切語下字資料表6[[#This Row],[呼]]&amp;切語下字資料表6[[#This Row],[等]])&lt;3, "", 切語下字資料表6[[#This Row],[韻系]]&amp;切語下字資料表6[[#This Row],[呼]]&amp;切語下字資料表6[[#This Row],[等]])</f>
        <v>鍾開3</v>
      </c>
      <c r="R21" s="81" t="str">
        <f xml:space="preserve"> IF(切語下字資料表6[[#This Row],[調]]="入", "促聲", "舒聲")</f>
        <v>舒聲</v>
      </c>
      <c r="S21" s="81" t="str">
        <f>IF( 切語下字資料表6[[#This Row],[韻母拼音碼]]="", "", 切語下字資料表6[[#This Row],[韻母拼音碼]])</f>
        <v>iong</v>
      </c>
      <c r="U21" s="81" t="s">
        <v>740</v>
      </c>
      <c r="V21" s="81" t="s">
        <v>584</v>
      </c>
      <c r="W21" s="81" t="s">
        <v>173</v>
      </c>
    </row>
    <row r="22" spans="1:23" s="80" customFormat="1" ht="30">
      <c r="A22" s="119">
        <v>16</v>
      </c>
      <c r="B22" s="120">
        <v>3</v>
      </c>
      <c r="C22" s="120">
        <v>4</v>
      </c>
      <c r="D22" s="120" t="s">
        <v>741</v>
      </c>
      <c r="E22" s="121">
        <v>186</v>
      </c>
      <c r="F22" s="122" t="s">
        <v>742</v>
      </c>
      <c r="G22" s="123" t="s">
        <v>665</v>
      </c>
      <c r="H22" s="124" t="s">
        <v>726</v>
      </c>
      <c r="I22" s="125" t="s">
        <v>743</v>
      </c>
      <c r="J22" s="123" t="s">
        <v>71</v>
      </c>
      <c r="K22" s="120" t="s">
        <v>668</v>
      </c>
      <c r="L22" s="120">
        <v>3</v>
      </c>
      <c r="M22" s="126" t="s">
        <v>744</v>
      </c>
      <c r="N22" s="127" t="s">
        <v>745</v>
      </c>
      <c r="O22" s="128" t="s">
        <v>698</v>
      </c>
      <c r="P22" s="129" t="s">
        <v>704</v>
      </c>
      <c r="Q22" s="81" t="str">
        <f>IF(LEN(切語下字資料表6[[#This Row],[韻系]]&amp;切語下字資料表6[[#This Row],[呼]]&amp;切語下字資料表6[[#This Row],[等]])&lt;3, "", 切語下字資料表6[[#This Row],[韻系]]&amp;切語下字資料表6[[#This Row],[呼]]&amp;切語下字資料表6[[#This Row],[等]])</f>
        <v>鍾開3</v>
      </c>
      <c r="R22" s="81" t="str">
        <f xml:space="preserve"> IF(切語下字資料表6[[#This Row],[調]]="入", "促聲", "舒聲")</f>
        <v>促聲</v>
      </c>
      <c r="S22" s="81" t="str">
        <f>IF( 切語下字資料表6[[#This Row],[韻母拼音碼]]="", "", 切語下字資料表6[[#This Row],[韻母拼音碼]])</f>
        <v>iok</v>
      </c>
      <c r="T22" s="81"/>
      <c r="U22" s="81" t="s">
        <v>746</v>
      </c>
      <c r="V22" s="81" t="s">
        <v>584</v>
      </c>
      <c r="W22" s="81" t="s">
        <v>173</v>
      </c>
    </row>
    <row r="23" spans="1:23" s="80" customFormat="1" ht="30">
      <c r="A23" s="107">
        <v>17</v>
      </c>
      <c r="B23" s="108">
        <v>4</v>
      </c>
      <c r="C23" s="108">
        <v>1</v>
      </c>
      <c r="D23" s="108" t="s">
        <v>747</v>
      </c>
      <c r="E23" s="109">
        <v>4</v>
      </c>
      <c r="F23" s="110" t="s">
        <v>748</v>
      </c>
      <c r="G23" s="111" t="s">
        <v>122</v>
      </c>
      <c r="H23" s="112" t="s">
        <v>122</v>
      </c>
      <c r="I23" s="113" t="s">
        <v>122</v>
      </c>
      <c r="J23" s="111" t="s">
        <v>667</v>
      </c>
      <c r="K23" s="108" t="s">
        <v>668</v>
      </c>
      <c r="L23" s="108">
        <v>2</v>
      </c>
      <c r="M23" s="114" t="s">
        <v>709</v>
      </c>
      <c r="N23" s="115" t="s">
        <v>749</v>
      </c>
      <c r="O23" s="116" t="s">
        <v>671</v>
      </c>
      <c r="P23" s="117" t="s">
        <v>750</v>
      </c>
      <c r="Q23" s="81" t="str">
        <f>IF(LEN(切語下字資料表6[[#This Row],[韻系]]&amp;切語下字資料表6[[#This Row],[呼]]&amp;切語下字資料表6[[#This Row],[等]])&lt;3, "", 切語下字資料表6[[#This Row],[韻系]]&amp;切語下字資料表6[[#This Row],[呼]]&amp;切語下字資料表6[[#This Row],[等]])</f>
        <v>江開2</v>
      </c>
      <c r="R23" s="81" t="str">
        <f xml:space="preserve"> IF(切語下字資料表6[[#This Row],[調]]="入", "促聲", "舒聲")</f>
        <v>舒聲</v>
      </c>
      <c r="S23" s="81" t="str">
        <f>IF( 切語下字資料表6[[#This Row],[韻母拼音碼]]="", "", 切語下字資料表6[[#This Row],[韻母拼音碼]])</f>
        <v>ang</v>
      </c>
      <c r="T23" s="81"/>
      <c r="U23" s="81" t="s">
        <v>751</v>
      </c>
      <c r="V23" s="81" t="s">
        <v>584</v>
      </c>
      <c r="W23" s="81" t="s">
        <v>369</v>
      </c>
    </row>
    <row r="24" spans="1:23" s="80" customFormat="1" ht="30">
      <c r="A24" s="118">
        <v>18</v>
      </c>
      <c r="B24" s="80">
        <v>4</v>
      </c>
      <c r="C24" s="80">
        <v>2</v>
      </c>
      <c r="D24" s="80" t="s">
        <v>752</v>
      </c>
      <c r="E24" s="98">
        <v>65</v>
      </c>
      <c r="F24" s="99" t="s">
        <v>753</v>
      </c>
      <c r="G24" s="100" t="s">
        <v>122</v>
      </c>
      <c r="H24" s="101" t="s">
        <v>122</v>
      </c>
      <c r="I24" s="102" t="s">
        <v>754</v>
      </c>
      <c r="J24" s="100" t="s">
        <v>676</v>
      </c>
      <c r="K24" s="80" t="s">
        <v>668</v>
      </c>
      <c r="L24" s="80">
        <v>2</v>
      </c>
      <c r="M24" s="103" t="s">
        <v>755</v>
      </c>
      <c r="N24" s="84" t="s">
        <v>756</v>
      </c>
      <c r="O24" s="85" t="s">
        <v>679</v>
      </c>
      <c r="P24" s="104" t="s">
        <v>130</v>
      </c>
      <c r="Q24" s="81" t="str">
        <f>IF(LEN(切語下字資料表6[[#This Row],[韻系]]&amp;切語下字資料表6[[#This Row],[呼]]&amp;切語下字資料表6[[#This Row],[等]])&lt;3, "", 切語下字資料表6[[#This Row],[韻系]]&amp;切語下字資料表6[[#This Row],[呼]]&amp;切語下字資料表6[[#This Row],[等]])</f>
        <v>江開2</v>
      </c>
      <c r="R24" s="81" t="str">
        <f xml:space="preserve"> IF(切語下字資料表6[[#This Row],[調]]="入", "促聲", "舒聲")</f>
        <v>舒聲</v>
      </c>
      <c r="S24" s="81" t="str">
        <f>IF( 切語下字資料表6[[#This Row],[韻母拼音碼]]="", "", 切語下字資料表6[[#This Row],[韻母拼音碼]])</f>
        <v>ang</v>
      </c>
      <c r="T24" s="81"/>
      <c r="U24" s="81" t="s">
        <v>757</v>
      </c>
      <c r="V24" s="81" t="s">
        <v>584</v>
      </c>
      <c r="W24" s="81" t="s">
        <v>758</v>
      </c>
    </row>
    <row r="25" spans="1:23" s="80" customFormat="1" ht="30">
      <c r="A25" s="118">
        <v>19</v>
      </c>
      <c r="B25" s="80">
        <v>4</v>
      </c>
      <c r="C25" s="80">
        <v>3</v>
      </c>
      <c r="D25" s="80" t="s">
        <v>759</v>
      </c>
      <c r="E25" s="98">
        <v>126</v>
      </c>
      <c r="F25" s="99" t="s">
        <v>760</v>
      </c>
      <c r="G25" s="100" t="s">
        <v>122</v>
      </c>
      <c r="H25" s="101" t="s">
        <v>122</v>
      </c>
      <c r="I25" s="102" t="s">
        <v>761</v>
      </c>
      <c r="J25" s="100" t="s">
        <v>42</v>
      </c>
      <c r="K25" s="80" t="s">
        <v>668</v>
      </c>
      <c r="L25" s="80">
        <v>2</v>
      </c>
      <c r="M25" s="103" t="s">
        <v>762</v>
      </c>
      <c r="N25" s="84" t="s">
        <v>763</v>
      </c>
      <c r="O25" s="85" t="s">
        <v>679</v>
      </c>
      <c r="P25" s="104" t="s">
        <v>130</v>
      </c>
      <c r="Q25" s="81" t="str">
        <f>IF(LEN(切語下字資料表6[[#This Row],[韻系]]&amp;切語下字資料表6[[#This Row],[呼]]&amp;切語下字資料表6[[#This Row],[等]])&lt;3, "", 切語下字資料表6[[#This Row],[韻系]]&amp;切語下字資料表6[[#This Row],[呼]]&amp;切語下字資料表6[[#This Row],[等]])</f>
        <v>江開2</v>
      </c>
      <c r="R25" s="81" t="str">
        <f xml:space="preserve"> IF(切語下字資料表6[[#This Row],[調]]="入", "促聲", "舒聲")</f>
        <v>舒聲</v>
      </c>
      <c r="S25" s="81" t="str">
        <f>IF( 切語下字資料表6[[#This Row],[韻母拼音碼]]="", "", 切語下字資料表6[[#This Row],[韻母拼音碼]])</f>
        <v>ang</v>
      </c>
      <c r="T25" s="81"/>
      <c r="U25" s="81" t="s">
        <v>764</v>
      </c>
      <c r="V25" s="81" t="s">
        <v>584</v>
      </c>
      <c r="W25" s="81" t="s">
        <v>363</v>
      </c>
    </row>
    <row r="26" spans="1:23" s="80" customFormat="1" ht="30">
      <c r="A26" s="119">
        <v>20</v>
      </c>
      <c r="B26" s="120">
        <v>4</v>
      </c>
      <c r="C26" s="120">
        <v>4</v>
      </c>
      <c r="D26" s="120" t="s">
        <v>765</v>
      </c>
      <c r="E26" s="121">
        <v>187</v>
      </c>
      <c r="F26" s="122" t="s">
        <v>766</v>
      </c>
      <c r="G26" s="123" t="s">
        <v>122</v>
      </c>
      <c r="H26" s="124" t="s">
        <v>122</v>
      </c>
      <c r="I26" s="125" t="s">
        <v>767</v>
      </c>
      <c r="J26" s="123" t="s">
        <v>71</v>
      </c>
      <c r="K26" s="120" t="s">
        <v>668</v>
      </c>
      <c r="L26" s="120">
        <v>2</v>
      </c>
      <c r="M26" s="126" t="s">
        <v>768</v>
      </c>
      <c r="N26" s="127" t="s">
        <v>769</v>
      </c>
      <c r="O26" s="128" t="s">
        <v>679</v>
      </c>
      <c r="P26" s="129" t="s">
        <v>770</v>
      </c>
      <c r="Q26" s="81" t="str">
        <f>IF(LEN(切語下字資料表6[[#This Row],[韻系]]&amp;切語下字資料表6[[#This Row],[呼]]&amp;切語下字資料表6[[#This Row],[等]])&lt;3, "", 切語下字資料表6[[#This Row],[韻系]]&amp;切語下字資料表6[[#This Row],[呼]]&amp;切語下字資料表6[[#This Row],[等]])</f>
        <v>江開2</v>
      </c>
      <c r="R26" s="81" t="str">
        <f xml:space="preserve"> IF(切語下字資料表6[[#This Row],[調]]="入", "促聲", "舒聲")</f>
        <v>促聲</v>
      </c>
      <c r="S26" s="81" t="str">
        <f>IF( 切語下字資料表6[[#This Row],[韻母拼音碼]]="", "", 切語下字資料表6[[#This Row],[韻母拼音碼]])</f>
        <v>ak</v>
      </c>
      <c r="T26" s="81"/>
      <c r="U26" s="81" t="s">
        <v>771</v>
      </c>
      <c r="V26" s="81" t="s">
        <v>584</v>
      </c>
      <c r="W26" s="81" t="s">
        <v>293</v>
      </c>
    </row>
    <row r="27" spans="1:23" s="80" customFormat="1" ht="30">
      <c r="A27" s="107">
        <v>21</v>
      </c>
      <c r="B27" s="108">
        <v>5</v>
      </c>
      <c r="C27" s="108">
        <v>1</v>
      </c>
      <c r="D27" s="108" t="s">
        <v>772</v>
      </c>
      <c r="E27" s="109">
        <v>5</v>
      </c>
      <c r="F27" s="110" t="s">
        <v>773</v>
      </c>
      <c r="G27" s="111" t="s">
        <v>774</v>
      </c>
      <c r="H27" s="112" t="s">
        <v>775</v>
      </c>
      <c r="I27" s="113" t="s">
        <v>775</v>
      </c>
      <c r="J27" s="111" t="s">
        <v>667</v>
      </c>
      <c r="K27" s="108" t="s">
        <v>668</v>
      </c>
      <c r="L27" s="108">
        <v>3</v>
      </c>
      <c r="M27" s="114" t="s">
        <v>717</v>
      </c>
      <c r="N27" s="115" t="s">
        <v>776</v>
      </c>
      <c r="O27" s="116" t="s">
        <v>777</v>
      </c>
      <c r="P27" s="117" t="s">
        <v>778</v>
      </c>
      <c r="Q27" s="81" t="str">
        <f>IF(LEN(切語下字資料表6[[#This Row],[韻系]]&amp;切語下字資料表6[[#This Row],[呼]]&amp;切語下字資料表6[[#This Row],[等]])&lt;3, "", 切語下字資料表6[[#This Row],[韻系]]&amp;切語下字資料表6[[#This Row],[呼]]&amp;切語下字資料表6[[#This Row],[等]])</f>
        <v>支開3</v>
      </c>
      <c r="R27" s="81" t="str">
        <f xml:space="preserve"> IF(切語下字資料表6[[#This Row],[調]]="入", "促聲", "舒聲")</f>
        <v>舒聲</v>
      </c>
      <c r="S27" s="81" t="str">
        <f>IF( 切語下字資料表6[[#This Row],[韻母拼音碼]]="", "", 切語下字資料表6[[#This Row],[韻母拼音碼]])</f>
        <v>i</v>
      </c>
      <c r="U27" s="81" t="s">
        <v>779</v>
      </c>
      <c r="V27" s="81" t="s">
        <v>584</v>
      </c>
      <c r="W27" s="81" t="s">
        <v>147</v>
      </c>
    </row>
    <row r="28" spans="1:23" s="80" customFormat="1" ht="30">
      <c r="A28" s="118">
        <v>22</v>
      </c>
      <c r="B28" s="80">
        <v>5</v>
      </c>
      <c r="C28" s="80">
        <v>2</v>
      </c>
      <c r="D28" s="80" t="s">
        <v>780</v>
      </c>
      <c r="E28" s="98">
        <v>66</v>
      </c>
      <c r="F28" s="99" t="s">
        <v>781</v>
      </c>
      <c r="G28" s="100" t="s">
        <v>774</v>
      </c>
      <c r="H28" s="101" t="s">
        <v>775</v>
      </c>
      <c r="I28" s="102" t="s">
        <v>782</v>
      </c>
      <c r="J28" s="100" t="s">
        <v>676</v>
      </c>
      <c r="K28" s="80" t="s">
        <v>668</v>
      </c>
      <c r="L28" s="80">
        <v>3</v>
      </c>
      <c r="M28" s="103" t="s">
        <v>783</v>
      </c>
      <c r="N28" s="84" t="s">
        <v>784</v>
      </c>
      <c r="O28" s="85" t="s">
        <v>785</v>
      </c>
      <c r="P28" s="104" t="s">
        <v>173</v>
      </c>
      <c r="Q28" s="81" t="str">
        <f>IF(LEN(切語下字資料表6[[#This Row],[韻系]]&amp;切語下字資料表6[[#This Row],[呼]]&amp;切語下字資料表6[[#This Row],[等]])&lt;3, "", 切語下字資料表6[[#This Row],[韻系]]&amp;切語下字資料表6[[#This Row],[呼]]&amp;切語下字資料表6[[#This Row],[等]])</f>
        <v>支開3</v>
      </c>
      <c r="R28" s="81" t="str">
        <f xml:space="preserve"> IF(切語下字資料表6[[#This Row],[調]]="入", "促聲", "舒聲")</f>
        <v>舒聲</v>
      </c>
      <c r="S28" s="81" t="str">
        <f>IF( 切語下字資料表6[[#This Row],[韻母拼音碼]]="", "", 切語下字資料表6[[#This Row],[韻母拼音碼]])</f>
        <v>i</v>
      </c>
      <c r="U28" s="81" t="s">
        <v>786</v>
      </c>
      <c r="V28" s="81" t="s">
        <v>584</v>
      </c>
      <c r="W28" s="81" t="s">
        <v>335</v>
      </c>
    </row>
    <row r="29" spans="1:23" s="80" customFormat="1" ht="30">
      <c r="A29" s="118">
        <v>23</v>
      </c>
      <c r="B29" s="80">
        <v>5</v>
      </c>
      <c r="C29" s="80">
        <v>3</v>
      </c>
      <c r="D29" s="80" t="s">
        <v>787</v>
      </c>
      <c r="E29" s="98">
        <v>127</v>
      </c>
      <c r="F29" s="99" t="s">
        <v>788</v>
      </c>
      <c r="G29" s="100" t="s">
        <v>774</v>
      </c>
      <c r="H29" s="101" t="s">
        <v>775</v>
      </c>
      <c r="I29" s="102" t="s">
        <v>789</v>
      </c>
      <c r="J29" s="100" t="s">
        <v>42</v>
      </c>
      <c r="K29" s="80" t="s">
        <v>668</v>
      </c>
      <c r="L29" s="80">
        <v>3</v>
      </c>
      <c r="M29" s="103" t="s">
        <v>790</v>
      </c>
      <c r="N29" s="84" t="s">
        <v>791</v>
      </c>
      <c r="O29" s="85" t="s">
        <v>785</v>
      </c>
      <c r="P29" s="104" t="s">
        <v>173</v>
      </c>
      <c r="Q29" s="81" t="str">
        <f>IF(LEN(切語下字資料表6[[#This Row],[韻系]]&amp;切語下字資料表6[[#This Row],[呼]]&amp;切語下字資料表6[[#This Row],[等]])&lt;3, "", 切語下字資料表6[[#This Row],[韻系]]&amp;切語下字資料表6[[#This Row],[呼]]&amp;切語下字資料表6[[#This Row],[等]])</f>
        <v>支開3</v>
      </c>
      <c r="R29" s="81" t="str">
        <f xml:space="preserve"> IF(切語下字資料表6[[#This Row],[調]]="入", "促聲", "舒聲")</f>
        <v>舒聲</v>
      </c>
      <c r="S29" s="81" t="str">
        <f>IF( 切語下字資料表6[[#This Row],[韻母拼音碼]]="", "", 切語下字資料表6[[#This Row],[韻母拼音碼]])</f>
        <v>i</v>
      </c>
      <c r="U29" s="81" t="s">
        <v>792</v>
      </c>
      <c r="V29" s="81" t="s">
        <v>584</v>
      </c>
      <c r="W29" s="81" t="s">
        <v>147</v>
      </c>
    </row>
    <row r="30" spans="1:23" s="80" customFormat="1" ht="30">
      <c r="A30" s="119">
        <v>24</v>
      </c>
      <c r="B30" s="120">
        <v>5</v>
      </c>
      <c r="C30" s="120">
        <v>4</v>
      </c>
      <c r="D30" s="120" t="s">
        <v>793</v>
      </c>
      <c r="E30" s="121">
        <v>188</v>
      </c>
      <c r="F30" s="122" t="s">
        <v>711</v>
      </c>
      <c r="G30" s="123" t="s">
        <v>774</v>
      </c>
      <c r="H30" s="124" t="s">
        <v>775</v>
      </c>
      <c r="I30" s="125" t="s">
        <v>711</v>
      </c>
      <c r="J30" s="123" t="s">
        <v>711</v>
      </c>
      <c r="K30" s="120"/>
      <c r="L30" s="120"/>
      <c r="M30" s="126" t="s">
        <v>711</v>
      </c>
      <c r="N30" s="127"/>
      <c r="O30" s="128" t="s">
        <v>785</v>
      </c>
      <c r="P30" s="130"/>
      <c r="Q30" s="81" t="str">
        <f>IF(LEN(切語下字資料表6[[#This Row],[韻系]]&amp;切語下字資料表6[[#This Row],[呼]]&amp;切語下字資料表6[[#This Row],[等]])&lt;3, "", 切語下字資料表6[[#This Row],[韻系]]&amp;切語下字資料表6[[#This Row],[呼]]&amp;切語下字資料表6[[#This Row],[等]])</f>
        <v/>
      </c>
      <c r="R30" s="81" t="str">
        <f xml:space="preserve"> IF(切語下字資料表6[[#This Row],[調]]="入", "促聲", "舒聲")</f>
        <v>舒聲</v>
      </c>
      <c r="S30" s="81" t="str">
        <f>IF( 切語下字資料表6[[#This Row],[韻母拼音碼]]="", "", 切語下字資料表6[[#This Row],[韻母拼音碼]])</f>
        <v/>
      </c>
      <c r="U30" s="81" t="s">
        <v>794</v>
      </c>
      <c r="V30" s="81" t="s">
        <v>584</v>
      </c>
      <c r="W30" s="81" t="s">
        <v>335</v>
      </c>
    </row>
    <row r="31" spans="1:23" s="80" customFormat="1" ht="30">
      <c r="A31" s="107">
        <v>25</v>
      </c>
      <c r="B31" s="108">
        <v>5</v>
      </c>
      <c r="C31" s="108">
        <v>1</v>
      </c>
      <c r="D31" s="108" t="s">
        <v>772</v>
      </c>
      <c r="E31" s="109">
        <v>5</v>
      </c>
      <c r="F31" s="110" t="s">
        <v>773</v>
      </c>
      <c r="G31" s="111" t="s">
        <v>774</v>
      </c>
      <c r="H31" s="112" t="s">
        <v>775</v>
      </c>
      <c r="I31" s="113" t="s">
        <v>775</v>
      </c>
      <c r="J31" s="111" t="s">
        <v>667</v>
      </c>
      <c r="K31" s="108" t="s">
        <v>795</v>
      </c>
      <c r="L31" s="108">
        <v>3</v>
      </c>
      <c r="M31" s="114" t="s">
        <v>723</v>
      </c>
      <c r="N31" s="115" t="s">
        <v>796</v>
      </c>
      <c r="O31" s="116" t="s">
        <v>797</v>
      </c>
      <c r="P31" s="117" t="s">
        <v>798</v>
      </c>
      <c r="Q31" s="81" t="str">
        <f>IF(LEN(切語下字資料表6[[#This Row],[韻系]]&amp;切語下字資料表6[[#This Row],[呼]]&amp;切語下字資料表6[[#This Row],[等]])&lt;3, "", 切語下字資料表6[[#This Row],[韻系]]&amp;切語下字資料表6[[#This Row],[呼]]&amp;切語下字資料表6[[#This Row],[等]])</f>
        <v>支合3</v>
      </c>
      <c r="R31" s="81" t="str">
        <f xml:space="preserve"> IF(切語下字資料表6[[#This Row],[調]]="入", "促聲", "舒聲")</f>
        <v>舒聲</v>
      </c>
      <c r="S31" s="81" t="str">
        <f>IF( 切語下字資料表6[[#This Row],[韻母拼音碼]]="", "", 切語下字資料表6[[#This Row],[韻母拼音碼]])</f>
        <v>ui</v>
      </c>
      <c r="U31" s="81" t="s">
        <v>799</v>
      </c>
      <c r="V31" s="81" t="s">
        <v>584</v>
      </c>
      <c r="W31" s="81" t="s">
        <v>111</v>
      </c>
    </row>
    <row r="32" spans="1:23" s="80" customFormat="1" ht="30">
      <c r="A32" s="118">
        <v>26</v>
      </c>
      <c r="B32" s="80">
        <v>5</v>
      </c>
      <c r="C32" s="80">
        <v>2</v>
      </c>
      <c r="D32" s="80" t="s">
        <v>780</v>
      </c>
      <c r="E32" s="98">
        <v>66</v>
      </c>
      <c r="F32" s="99" t="s">
        <v>781</v>
      </c>
      <c r="G32" s="100" t="s">
        <v>774</v>
      </c>
      <c r="H32" s="101" t="s">
        <v>775</v>
      </c>
      <c r="I32" s="102" t="s">
        <v>782</v>
      </c>
      <c r="J32" s="100" t="s">
        <v>676</v>
      </c>
      <c r="K32" s="80" t="s">
        <v>795</v>
      </c>
      <c r="L32" s="80">
        <v>3</v>
      </c>
      <c r="M32" s="103" t="s">
        <v>800</v>
      </c>
      <c r="N32" s="84" t="s">
        <v>801</v>
      </c>
      <c r="O32" s="85" t="s">
        <v>802</v>
      </c>
      <c r="P32" s="104" t="s">
        <v>369</v>
      </c>
      <c r="Q32" s="81" t="str">
        <f>IF(LEN(切語下字資料表6[[#This Row],[韻系]]&amp;切語下字資料表6[[#This Row],[呼]]&amp;切語下字資料表6[[#This Row],[等]])&lt;3, "", 切語下字資料表6[[#This Row],[韻系]]&amp;切語下字資料表6[[#This Row],[呼]]&amp;切語下字資料表6[[#This Row],[等]])</f>
        <v>支合3</v>
      </c>
      <c r="R32" s="81" t="str">
        <f xml:space="preserve"> IF(切語下字資料表6[[#This Row],[調]]="入", "促聲", "舒聲")</f>
        <v>舒聲</v>
      </c>
      <c r="S32" s="81" t="str">
        <f>IF( 切語下字資料表6[[#This Row],[韻母拼音碼]]="", "", 切語下字資料表6[[#This Row],[韻母拼音碼]])</f>
        <v>ui</v>
      </c>
      <c r="U32" s="81" t="s">
        <v>803</v>
      </c>
      <c r="V32" s="81" t="s">
        <v>584</v>
      </c>
      <c r="W32" s="81" t="s">
        <v>298</v>
      </c>
    </row>
    <row r="33" spans="1:23" s="80" customFormat="1" ht="30">
      <c r="A33" s="118">
        <v>27</v>
      </c>
      <c r="B33" s="80">
        <v>5</v>
      </c>
      <c r="C33" s="80">
        <v>3</v>
      </c>
      <c r="D33" s="80" t="s">
        <v>787</v>
      </c>
      <c r="E33" s="98">
        <v>127</v>
      </c>
      <c r="F33" s="99" t="s">
        <v>788</v>
      </c>
      <c r="G33" s="100" t="s">
        <v>774</v>
      </c>
      <c r="H33" s="101" t="s">
        <v>775</v>
      </c>
      <c r="I33" s="102" t="s">
        <v>789</v>
      </c>
      <c r="J33" s="100" t="s">
        <v>42</v>
      </c>
      <c r="K33" s="80" t="s">
        <v>795</v>
      </c>
      <c r="L33" s="80">
        <v>3</v>
      </c>
      <c r="M33" s="103" t="s">
        <v>804</v>
      </c>
      <c r="N33" s="84" t="s">
        <v>805</v>
      </c>
      <c r="O33" s="85" t="s">
        <v>802</v>
      </c>
      <c r="P33" s="104" t="s">
        <v>369</v>
      </c>
      <c r="Q33" s="81" t="str">
        <f>IF(LEN(切語下字資料表6[[#This Row],[韻系]]&amp;切語下字資料表6[[#This Row],[呼]]&amp;切語下字資料表6[[#This Row],[等]])&lt;3, "", 切語下字資料表6[[#This Row],[韻系]]&amp;切語下字資料表6[[#This Row],[呼]]&amp;切語下字資料表6[[#This Row],[等]])</f>
        <v>支合3</v>
      </c>
      <c r="R33" s="81" t="str">
        <f xml:space="preserve"> IF(切語下字資料表6[[#This Row],[調]]="入", "促聲", "舒聲")</f>
        <v>舒聲</v>
      </c>
      <c r="S33" s="81" t="str">
        <f>IF( 切語下字資料表6[[#This Row],[韻母拼音碼]]="", "", 切語下字資料表6[[#This Row],[韻母拼音碼]])</f>
        <v>ui</v>
      </c>
      <c r="U33" s="81" t="s">
        <v>806</v>
      </c>
      <c r="V33" s="81" t="s">
        <v>584</v>
      </c>
      <c r="W33" s="81" t="s">
        <v>111</v>
      </c>
    </row>
    <row r="34" spans="1:23" s="80" customFormat="1" ht="30">
      <c r="A34" s="119">
        <v>28</v>
      </c>
      <c r="B34" s="120">
        <v>5</v>
      </c>
      <c r="C34" s="120">
        <v>4</v>
      </c>
      <c r="D34" s="120" t="s">
        <v>793</v>
      </c>
      <c r="E34" s="121">
        <v>188</v>
      </c>
      <c r="F34" s="122" t="s">
        <v>711</v>
      </c>
      <c r="G34" s="123" t="s">
        <v>774</v>
      </c>
      <c r="H34" s="124" t="s">
        <v>775</v>
      </c>
      <c r="I34" s="125" t="s">
        <v>711</v>
      </c>
      <c r="J34" s="123" t="s">
        <v>711</v>
      </c>
      <c r="K34" s="120"/>
      <c r="L34" s="120"/>
      <c r="M34" s="126" t="s">
        <v>711</v>
      </c>
      <c r="N34" s="127"/>
      <c r="O34" s="128" t="s">
        <v>802</v>
      </c>
      <c r="P34" s="130"/>
      <c r="Q34" s="81" t="str">
        <f>IF(LEN(切語下字資料表6[[#This Row],[韻系]]&amp;切語下字資料表6[[#This Row],[呼]]&amp;切語下字資料表6[[#This Row],[等]])&lt;3, "", 切語下字資料表6[[#This Row],[韻系]]&amp;切語下字資料表6[[#This Row],[呼]]&amp;切語下字資料表6[[#This Row],[等]])</f>
        <v/>
      </c>
      <c r="R34" s="81" t="str">
        <f xml:space="preserve"> IF(切語下字資料表6[[#This Row],[調]]="入", "促聲", "舒聲")</f>
        <v>舒聲</v>
      </c>
      <c r="S34" s="81" t="str">
        <f>IF( 切語下字資料表6[[#This Row],[韻母拼音碼]]="", "", 切語下字資料表6[[#This Row],[韻母拼音碼]])</f>
        <v/>
      </c>
      <c r="U34" s="81" t="s">
        <v>807</v>
      </c>
      <c r="V34" s="81" t="s">
        <v>584</v>
      </c>
      <c r="W34" s="81" t="s">
        <v>298</v>
      </c>
    </row>
    <row r="35" spans="1:23" s="80" customFormat="1" ht="30">
      <c r="A35" s="107">
        <v>29</v>
      </c>
      <c r="B35" s="108">
        <v>6</v>
      </c>
      <c r="C35" s="108">
        <v>1</v>
      </c>
      <c r="D35" s="108" t="s">
        <v>808</v>
      </c>
      <c r="E35" s="109">
        <v>6</v>
      </c>
      <c r="F35" s="110" t="s">
        <v>809</v>
      </c>
      <c r="G35" s="111" t="s">
        <v>774</v>
      </c>
      <c r="H35" s="112" t="s">
        <v>810</v>
      </c>
      <c r="I35" s="113" t="s">
        <v>810</v>
      </c>
      <c r="J35" s="111" t="s">
        <v>667</v>
      </c>
      <c r="K35" s="108" t="s">
        <v>668</v>
      </c>
      <c r="L35" s="108">
        <v>3</v>
      </c>
      <c r="M35" s="114" t="s">
        <v>728</v>
      </c>
      <c r="N35" s="115" t="s">
        <v>811</v>
      </c>
      <c r="O35" s="116" t="s">
        <v>777</v>
      </c>
      <c r="P35" s="117" t="s">
        <v>778</v>
      </c>
      <c r="Q35" s="81" t="str">
        <f>IF(LEN(切語下字資料表6[[#This Row],[韻系]]&amp;切語下字資料表6[[#This Row],[呼]]&amp;切語下字資料表6[[#This Row],[等]])&lt;3, "", 切語下字資料表6[[#This Row],[韻系]]&amp;切語下字資料表6[[#This Row],[呼]]&amp;切語下字資料表6[[#This Row],[等]])</f>
        <v>脂開3</v>
      </c>
      <c r="R35" s="81" t="str">
        <f xml:space="preserve"> IF(切語下字資料表6[[#This Row],[調]]="入", "促聲", "舒聲")</f>
        <v>舒聲</v>
      </c>
      <c r="S35" s="81" t="str">
        <f>IF( 切語下字資料表6[[#This Row],[韻母拼音碼]]="", "", 切語下字資料表6[[#This Row],[韻母拼音碼]])</f>
        <v>i</v>
      </c>
      <c r="U35" s="81" t="s">
        <v>807</v>
      </c>
      <c r="V35" s="81" t="s">
        <v>584</v>
      </c>
      <c r="W35" s="81" t="s">
        <v>312</v>
      </c>
    </row>
    <row r="36" spans="1:23" s="80" customFormat="1" ht="30">
      <c r="A36" s="118">
        <v>30</v>
      </c>
      <c r="B36" s="80">
        <v>6</v>
      </c>
      <c r="C36" s="80">
        <v>2</v>
      </c>
      <c r="D36" s="80" t="s">
        <v>812</v>
      </c>
      <c r="E36" s="98">
        <v>67</v>
      </c>
      <c r="F36" s="99" t="s">
        <v>813</v>
      </c>
      <c r="G36" s="100" t="s">
        <v>774</v>
      </c>
      <c r="H36" s="101" t="s">
        <v>810</v>
      </c>
      <c r="I36" s="102" t="s">
        <v>814</v>
      </c>
      <c r="J36" s="100" t="s">
        <v>676</v>
      </c>
      <c r="K36" s="80" t="s">
        <v>668</v>
      </c>
      <c r="L36" s="80">
        <v>3</v>
      </c>
      <c r="M36" s="103" t="s">
        <v>815</v>
      </c>
      <c r="N36" s="84" t="s">
        <v>816</v>
      </c>
      <c r="O36" s="85" t="s">
        <v>785</v>
      </c>
      <c r="P36" s="104" t="s">
        <v>173</v>
      </c>
      <c r="Q36" s="81" t="str">
        <f>IF(LEN(切語下字資料表6[[#This Row],[韻系]]&amp;切語下字資料表6[[#This Row],[呼]]&amp;切語下字資料表6[[#This Row],[等]])&lt;3, "", 切語下字資料表6[[#This Row],[韻系]]&amp;切語下字資料表6[[#This Row],[呼]]&amp;切語下字資料表6[[#This Row],[等]])</f>
        <v>脂開3</v>
      </c>
      <c r="R36" s="81" t="str">
        <f xml:space="preserve"> IF(切語下字資料表6[[#This Row],[調]]="入", "促聲", "舒聲")</f>
        <v>舒聲</v>
      </c>
      <c r="S36" s="81" t="str">
        <f>IF( 切語下字資料表6[[#This Row],[韻母拼音碼]]="", "", 切語下字資料表6[[#This Row],[韻母拼音碼]])</f>
        <v>i</v>
      </c>
      <c r="U36" s="81" t="s">
        <v>817</v>
      </c>
      <c r="V36" s="81" t="s">
        <v>584</v>
      </c>
      <c r="W36" s="81" t="s">
        <v>111</v>
      </c>
    </row>
    <row r="37" spans="1:23" s="80" customFormat="1" ht="30">
      <c r="A37" s="118">
        <v>31</v>
      </c>
      <c r="B37" s="80">
        <v>6</v>
      </c>
      <c r="C37" s="80">
        <v>3</v>
      </c>
      <c r="D37" s="80" t="s">
        <v>818</v>
      </c>
      <c r="E37" s="98">
        <v>128</v>
      </c>
      <c r="F37" s="99" t="s">
        <v>819</v>
      </c>
      <c r="G37" s="100" t="s">
        <v>774</v>
      </c>
      <c r="H37" s="101" t="s">
        <v>810</v>
      </c>
      <c r="I37" s="102" t="s">
        <v>820</v>
      </c>
      <c r="J37" s="100" t="s">
        <v>42</v>
      </c>
      <c r="K37" s="80" t="s">
        <v>668</v>
      </c>
      <c r="L37" s="80">
        <v>3</v>
      </c>
      <c r="M37" s="103" t="s">
        <v>821</v>
      </c>
      <c r="N37" s="84" t="s">
        <v>822</v>
      </c>
      <c r="O37" s="85" t="s">
        <v>785</v>
      </c>
      <c r="P37" s="104" t="s">
        <v>173</v>
      </c>
      <c r="Q37" s="81" t="str">
        <f>IF(LEN(切語下字資料表6[[#This Row],[韻系]]&amp;切語下字資料表6[[#This Row],[呼]]&amp;切語下字資料表6[[#This Row],[等]])&lt;3, "", 切語下字資料表6[[#This Row],[韻系]]&amp;切語下字資料表6[[#This Row],[呼]]&amp;切語下字資料表6[[#This Row],[等]])</f>
        <v>脂開3</v>
      </c>
      <c r="R37" s="81" t="str">
        <f xml:space="preserve"> IF(切語下字資料表6[[#This Row],[調]]="入", "促聲", "舒聲")</f>
        <v>舒聲</v>
      </c>
      <c r="S37" s="81" t="str">
        <f>IF( 切語下字資料表6[[#This Row],[韻母拼音碼]]="", "", 切語下字資料表6[[#This Row],[韻母拼音碼]])</f>
        <v>i</v>
      </c>
      <c r="U37" s="81" t="s">
        <v>823</v>
      </c>
      <c r="V37" s="81" t="s">
        <v>584</v>
      </c>
      <c r="W37" s="81" t="s">
        <v>312</v>
      </c>
    </row>
    <row r="38" spans="1:23" s="80" customFormat="1" ht="30">
      <c r="A38" s="119">
        <v>32</v>
      </c>
      <c r="B38" s="120">
        <v>6</v>
      </c>
      <c r="C38" s="120">
        <v>4</v>
      </c>
      <c r="D38" s="120" t="s">
        <v>824</v>
      </c>
      <c r="E38" s="121">
        <v>189</v>
      </c>
      <c r="F38" s="122" t="s">
        <v>711</v>
      </c>
      <c r="G38" s="123" t="s">
        <v>774</v>
      </c>
      <c r="H38" s="124" t="s">
        <v>810</v>
      </c>
      <c r="I38" s="125" t="s">
        <v>711</v>
      </c>
      <c r="J38" s="123" t="s">
        <v>711</v>
      </c>
      <c r="K38" s="120"/>
      <c r="L38" s="120"/>
      <c r="M38" s="126" t="s">
        <v>711</v>
      </c>
      <c r="N38" s="127"/>
      <c r="O38" s="128" t="s">
        <v>785</v>
      </c>
      <c r="P38" s="130"/>
      <c r="Q38" s="81" t="str">
        <f>IF(LEN(切語下字資料表6[[#This Row],[韻系]]&amp;切語下字資料表6[[#This Row],[呼]]&amp;切語下字資料表6[[#This Row],[等]])&lt;3, "", 切語下字資料表6[[#This Row],[韻系]]&amp;切語下字資料表6[[#This Row],[呼]]&amp;切語下字資料表6[[#This Row],[等]])</f>
        <v/>
      </c>
      <c r="R38" s="81" t="str">
        <f xml:space="preserve"> IF(切語下字資料表6[[#This Row],[調]]="入", "促聲", "舒聲")</f>
        <v>舒聲</v>
      </c>
      <c r="S38" s="81" t="str">
        <f>IF( 切語下字資料表6[[#This Row],[韻母拼音碼]]="", "", 切語下字資料表6[[#This Row],[韻母拼音碼]])</f>
        <v/>
      </c>
      <c r="U38" s="81" t="s">
        <v>825</v>
      </c>
      <c r="V38" s="81" t="s">
        <v>584</v>
      </c>
      <c r="W38" s="81" t="s">
        <v>111</v>
      </c>
    </row>
    <row r="39" spans="1:23" s="80" customFormat="1" ht="30">
      <c r="A39" s="107">
        <v>33</v>
      </c>
      <c r="B39" s="108">
        <v>6</v>
      </c>
      <c r="C39" s="108">
        <v>1</v>
      </c>
      <c r="D39" s="108" t="s">
        <v>808</v>
      </c>
      <c r="E39" s="109">
        <v>6</v>
      </c>
      <c r="F39" s="110" t="s">
        <v>809</v>
      </c>
      <c r="G39" s="111" t="s">
        <v>774</v>
      </c>
      <c r="H39" s="112" t="s">
        <v>810</v>
      </c>
      <c r="I39" s="113" t="s">
        <v>810</v>
      </c>
      <c r="J39" s="111" t="s">
        <v>667</v>
      </c>
      <c r="K39" s="108" t="s">
        <v>795</v>
      </c>
      <c r="L39" s="108">
        <v>3</v>
      </c>
      <c r="M39" s="114" t="s">
        <v>734</v>
      </c>
      <c r="N39" s="115" t="s">
        <v>826</v>
      </c>
      <c r="O39" s="116" t="s">
        <v>797</v>
      </c>
      <c r="P39" s="117" t="s">
        <v>798</v>
      </c>
      <c r="Q39" s="81" t="str">
        <f>IF(LEN(切語下字資料表6[[#This Row],[韻系]]&amp;切語下字資料表6[[#This Row],[呼]]&amp;切語下字資料表6[[#This Row],[等]])&lt;3, "", 切語下字資料表6[[#This Row],[韻系]]&amp;切語下字資料表6[[#This Row],[呼]]&amp;切語下字資料表6[[#This Row],[等]])</f>
        <v>脂合3</v>
      </c>
      <c r="R39" s="81" t="str">
        <f xml:space="preserve"> IF(切語下字資料表6[[#This Row],[調]]="入", "促聲", "舒聲")</f>
        <v>舒聲</v>
      </c>
      <c r="S39" s="81" t="str">
        <f>IF( 切語下字資料表6[[#This Row],[韻母拼音碼]]="", "", 切語下字資料表6[[#This Row],[韻母拼音碼]])</f>
        <v>ui</v>
      </c>
      <c r="U39" s="81" t="s">
        <v>827</v>
      </c>
      <c r="V39" s="81" t="s">
        <v>584</v>
      </c>
      <c r="W39" s="81" t="s">
        <v>312</v>
      </c>
    </row>
    <row r="40" spans="1:23" s="80" customFormat="1" ht="30">
      <c r="A40" s="118">
        <v>34</v>
      </c>
      <c r="B40" s="80">
        <v>6</v>
      </c>
      <c r="C40" s="80">
        <v>2</v>
      </c>
      <c r="D40" s="80" t="s">
        <v>812</v>
      </c>
      <c r="E40" s="98">
        <v>67</v>
      </c>
      <c r="F40" s="99" t="s">
        <v>813</v>
      </c>
      <c r="G40" s="100" t="s">
        <v>774</v>
      </c>
      <c r="H40" s="101" t="s">
        <v>810</v>
      </c>
      <c r="I40" s="102" t="s">
        <v>814</v>
      </c>
      <c r="J40" s="100" t="s">
        <v>676</v>
      </c>
      <c r="K40" s="80" t="s">
        <v>795</v>
      </c>
      <c r="L40" s="80">
        <v>3</v>
      </c>
      <c r="M40" s="103" t="s">
        <v>828</v>
      </c>
      <c r="N40" s="84" t="s">
        <v>829</v>
      </c>
      <c r="O40" s="85" t="s">
        <v>802</v>
      </c>
      <c r="P40" s="104" t="s">
        <v>369</v>
      </c>
      <c r="Q40" s="81" t="str">
        <f>IF(LEN(切語下字資料表6[[#This Row],[韻系]]&amp;切語下字資料表6[[#This Row],[呼]]&amp;切語下字資料表6[[#This Row],[等]])&lt;3, "", 切語下字資料表6[[#This Row],[韻系]]&amp;切語下字資料表6[[#This Row],[呼]]&amp;切語下字資料表6[[#This Row],[等]])</f>
        <v>脂合3</v>
      </c>
      <c r="R40" s="81" t="str">
        <f xml:space="preserve"> IF(切語下字資料表6[[#This Row],[調]]="入", "促聲", "舒聲")</f>
        <v>舒聲</v>
      </c>
      <c r="S40" s="81" t="str">
        <f>IF( 切語下字資料表6[[#This Row],[韻母拼音碼]]="", "", 切語下字資料表6[[#This Row],[韻母拼音碼]])</f>
        <v>ui</v>
      </c>
      <c r="U40" s="81" t="s">
        <v>830</v>
      </c>
      <c r="V40" s="81" t="s">
        <v>584</v>
      </c>
      <c r="W40" s="81" t="s">
        <v>335</v>
      </c>
    </row>
    <row r="41" spans="1:23" s="80" customFormat="1" ht="30">
      <c r="A41" s="118">
        <v>35</v>
      </c>
      <c r="B41" s="80">
        <v>6</v>
      </c>
      <c r="C41" s="80">
        <v>3</v>
      </c>
      <c r="D41" s="80" t="s">
        <v>818</v>
      </c>
      <c r="E41" s="98">
        <v>128</v>
      </c>
      <c r="F41" s="99" t="s">
        <v>819</v>
      </c>
      <c r="G41" s="100" t="s">
        <v>774</v>
      </c>
      <c r="H41" s="101" t="s">
        <v>810</v>
      </c>
      <c r="I41" s="102" t="s">
        <v>820</v>
      </c>
      <c r="J41" s="100" t="s">
        <v>42</v>
      </c>
      <c r="K41" s="80" t="s">
        <v>795</v>
      </c>
      <c r="L41" s="80">
        <v>3</v>
      </c>
      <c r="M41" s="103" t="s">
        <v>831</v>
      </c>
      <c r="N41" s="84" t="s">
        <v>832</v>
      </c>
      <c r="O41" s="85" t="s">
        <v>802</v>
      </c>
      <c r="P41" s="104" t="s">
        <v>369</v>
      </c>
      <c r="Q41" s="81" t="str">
        <f>IF(LEN(切語下字資料表6[[#This Row],[韻系]]&amp;切語下字資料表6[[#This Row],[呼]]&amp;切語下字資料表6[[#This Row],[等]])&lt;3, "", 切語下字資料表6[[#This Row],[韻系]]&amp;切語下字資料表6[[#This Row],[呼]]&amp;切語下字資料表6[[#This Row],[等]])</f>
        <v>脂合3</v>
      </c>
      <c r="R41" s="81" t="str">
        <f xml:space="preserve"> IF(切語下字資料表6[[#This Row],[調]]="入", "促聲", "舒聲")</f>
        <v>舒聲</v>
      </c>
      <c r="S41" s="81" t="str">
        <f>IF( 切語下字資料表6[[#This Row],[韻母拼音碼]]="", "", 切語下字資料表6[[#This Row],[韻母拼音碼]])</f>
        <v>ui</v>
      </c>
      <c r="U41" s="81" t="s">
        <v>833</v>
      </c>
      <c r="V41" s="81" t="s">
        <v>584</v>
      </c>
      <c r="W41" s="81" t="s">
        <v>335</v>
      </c>
    </row>
    <row r="42" spans="1:23" s="80" customFormat="1" ht="30">
      <c r="A42" s="119">
        <v>36</v>
      </c>
      <c r="B42" s="120">
        <v>6</v>
      </c>
      <c r="C42" s="120">
        <v>4</v>
      </c>
      <c r="D42" s="120" t="s">
        <v>824</v>
      </c>
      <c r="E42" s="121">
        <v>189</v>
      </c>
      <c r="F42" s="122" t="s">
        <v>711</v>
      </c>
      <c r="G42" s="123" t="s">
        <v>774</v>
      </c>
      <c r="H42" s="124" t="s">
        <v>810</v>
      </c>
      <c r="I42" s="125" t="s">
        <v>711</v>
      </c>
      <c r="J42" s="123" t="s">
        <v>711</v>
      </c>
      <c r="K42" s="120"/>
      <c r="L42" s="120"/>
      <c r="M42" s="126" t="s">
        <v>711</v>
      </c>
      <c r="N42" s="127"/>
      <c r="O42" s="128" t="s">
        <v>802</v>
      </c>
      <c r="P42" s="130"/>
      <c r="Q42" s="81" t="str">
        <f>IF(LEN(切語下字資料表6[[#This Row],[韻系]]&amp;切語下字資料表6[[#This Row],[呼]]&amp;切語下字資料表6[[#This Row],[等]])&lt;3, "", 切語下字資料表6[[#This Row],[韻系]]&amp;切語下字資料表6[[#This Row],[呼]]&amp;切語下字資料表6[[#This Row],[等]])</f>
        <v/>
      </c>
      <c r="R42" s="81" t="str">
        <f xml:space="preserve"> IF(切語下字資料表6[[#This Row],[調]]="入", "促聲", "舒聲")</f>
        <v>舒聲</v>
      </c>
      <c r="S42" s="81" t="str">
        <f>IF( 切語下字資料表6[[#This Row],[韻母拼音碼]]="", "", 切語下字資料表6[[#This Row],[韻母拼音碼]])</f>
        <v/>
      </c>
      <c r="U42" s="81" t="s">
        <v>833</v>
      </c>
      <c r="V42" s="81" t="s">
        <v>584</v>
      </c>
      <c r="W42" s="81" t="s">
        <v>111</v>
      </c>
    </row>
    <row r="43" spans="1:23" s="80" customFormat="1" ht="30">
      <c r="A43" s="107">
        <v>37</v>
      </c>
      <c r="B43" s="108">
        <v>7</v>
      </c>
      <c r="C43" s="108">
        <v>1</v>
      </c>
      <c r="D43" s="108" t="s">
        <v>834</v>
      </c>
      <c r="E43" s="109">
        <v>7</v>
      </c>
      <c r="F43" s="110" t="s">
        <v>835</v>
      </c>
      <c r="G43" s="111" t="s">
        <v>774</v>
      </c>
      <c r="H43" s="112" t="s">
        <v>836</v>
      </c>
      <c r="I43" s="113" t="s">
        <v>836</v>
      </c>
      <c r="J43" s="111" t="s">
        <v>667</v>
      </c>
      <c r="K43" s="80" t="s">
        <v>668</v>
      </c>
      <c r="L43" s="80">
        <v>3</v>
      </c>
      <c r="M43" s="103" t="s">
        <v>740</v>
      </c>
      <c r="N43" s="115" t="s">
        <v>837</v>
      </c>
      <c r="O43" s="116" t="s">
        <v>777</v>
      </c>
      <c r="P43" s="117" t="s">
        <v>778</v>
      </c>
      <c r="Q43" s="81" t="str">
        <f>IF(LEN(切語下字資料表6[[#This Row],[韻系]]&amp;切語下字資料表6[[#This Row],[呼]]&amp;切語下字資料表6[[#This Row],[等]])&lt;3, "", 切語下字資料表6[[#This Row],[韻系]]&amp;切語下字資料表6[[#This Row],[呼]]&amp;切語下字資料表6[[#This Row],[等]])</f>
        <v>之開3</v>
      </c>
      <c r="R43" s="81" t="str">
        <f xml:space="preserve"> IF(切語下字資料表6[[#This Row],[調]]="入", "促聲", "舒聲")</f>
        <v>舒聲</v>
      </c>
      <c r="S43" s="81" t="str">
        <f>IF( 切語下字資料表6[[#This Row],[韻母拼音碼]]="", "", 切語下字資料表6[[#This Row],[韻母拼音碼]])</f>
        <v>i</v>
      </c>
      <c r="U43" s="81" t="s">
        <v>838</v>
      </c>
      <c r="V43" s="81" t="s">
        <v>584</v>
      </c>
      <c r="W43" s="81" t="s">
        <v>335</v>
      </c>
    </row>
    <row r="44" spans="1:23" s="80" customFormat="1" ht="30">
      <c r="A44" s="118">
        <v>38</v>
      </c>
      <c r="B44" s="80">
        <v>7</v>
      </c>
      <c r="C44" s="80">
        <v>2</v>
      </c>
      <c r="D44" s="80" t="s">
        <v>839</v>
      </c>
      <c r="E44" s="98">
        <v>68</v>
      </c>
      <c r="F44" s="99" t="s">
        <v>840</v>
      </c>
      <c r="G44" s="100" t="s">
        <v>774</v>
      </c>
      <c r="H44" s="101" t="s">
        <v>836</v>
      </c>
      <c r="I44" s="102" t="s">
        <v>774</v>
      </c>
      <c r="J44" s="100" t="s">
        <v>676</v>
      </c>
      <c r="K44" s="80" t="s">
        <v>668</v>
      </c>
      <c r="L44" s="80">
        <v>3</v>
      </c>
      <c r="M44" s="103" t="s">
        <v>841</v>
      </c>
      <c r="N44" s="84" t="s">
        <v>842</v>
      </c>
      <c r="O44" s="85" t="s">
        <v>785</v>
      </c>
      <c r="P44" s="104" t="s">
        <v>173</v>
      </c>
      <c r="Q44" s="81" t="str">
        <f>IF(LEN(切語下字資料表6[[#This Row],[韻系]]&amp;切語下字資料表6[[#This Row],[呼]]&amp;切語下字資料表6[[#This Row],[等]])&lt;3, "", 切語下字資料表6[[#This Row],[韻系]]&amp;切語下字資料表6[[#This Row],[呼]]&amp;切語下字資料表6[[#This Row],[等]])</f>
        <v>之開3</v>
      </c>
      <c r="R44" s="81" t="str">
        <f xml:space="preserve"> IF(切語下字資料表6[[#This Row],[調]]="入", "促聲", "舒聲")</f>
        <v>舒聲</v>
      </c>
      <c r="S44" s="81" t="str">
        <f>IF( 切語下字資料表6[[#This Row],[韻母拼音碼]]="", "", 切語下字資料表6[[#This Row],[韻母拼音碼]])</f>
        <v>i</v>
      </c>
      <c r="U44" s="81" t="s">
        <v>843</v>
      </c>
      <c r="V44" s="81" t="s">
        <v>584</v>
      </c>
      <c r="W44" s="81" t="s">
        <v>238</v>
      </c>
    </row>
    <row r="45" spans="1:23" s="80" customFormat="1" ht="30">
      <c r="A45" s="118">
        <v>39</v>
      </c>
      <c r="B45" s="80">
        <v>7</v>
      </c>
      <c r="C45" s="80">
        <v>3</v>
      </c>
      <c r="D45" s="80" t="s">
        <v>844</v>
      </c>
      <c r="E45" s="98">
        <v>129</v>
      </c>
      <c r="F45" s="99" t="s">
        <v>845</v>
      </c>
      <c r="G45" s="100" t="s">
        <v>774</v>
      </c>
      <c r="H45" s="101" t="s">
        <v>836</v>
      </c>
      <c r="I45" s="102" t="s">
        <v>846</v>
      </c>
      <c r="J45" s="100" t="s">
        <v>42</v>
      </c>
      <c r="K45" s="80" t="s">
        <v>668</v>
      </c>
      <c r="L45" s="80">
        <v>3</v>
      </c>
      <c r="M45" s="103" t="s">
        <v>847</v>
      </c>
      <c r="N45" s="84" t="s">
        <v>848</v>
      </c>
      <c r="O45" s="85" t="s">
        <v>785</v>
      </c>
      <c r="P45" s="104" t="s">
        <v>173</v>
      </c>
      <c r="Q45" s="81" t="str">
        <f>IF(LEN(切語下字資料表6[[#This Row],[韻系]]&amp;切語下字資料表6[[#This Row],[呼]]&amp;切語下字資料表6[[#This Row],[等]])&lt;3, "", 切語下字資料表6[[#This Row],[韻系]]&amp;切語下字資料表6[[#This Row],[呼]]&amp;切語下字資料表6[[#This Row],[等]])</f>
        <v>之開3</v>
      </c>
      <c r="R45" s="81" t="str">
        <f xml:space="preserve"> IF(切語下字資料表6[[#This Row],[調]]="入", "促聲", "舒聲")</f>
        <v>舒聲</v>
      </c>
      <c r="S45" s="81" t="str">
        <f>IF( 切語下字資料表6[[#This Row],[韻母拼音碼]]="", "", 切語下字資料表6[[#This Row],[韻母拼音碼]])</f>
        <v>i</v>
      </c>
      <c r="U45" s="81" t="s">
        <v>843</v>
      </c>
      <c r="V45" s="81" t="s">
        <v>680</v>
      </c>
      <c r="W45" s="81" t="s">
        <v>257</v>
      </c>
    </row>
    <row r="46" spans="1:23" s="80" customFormat="1" ht="30">
      <c r="A46" s="119">
        <v>40</v>
      </c>
      <c r="B46" s="120">
        <v>7</v>
      </c>
      <c r="C46" s="120">
        <v>4</v>
      </c>
      <c r="D46" s="120" t="s">
        <v>849</v>
      </c>
      <c r="E46" s="121">
        <v>190</v>
      </c>
      <c r="F46" s="122" t="s">
        <v>711</v>
      </c>
      <c r="G46" s="123" t="s">
        <v>774</v>
      </c>
      <c r="H46" s="124" t="s">
        <v>836</v>
      </c>
      <c r="I46" s="125" t="s">
        <v>711</v>
      </c>
      <c r="J46" s="123" t="s">
        <v>711</v>
      </c>
      <c r="K46" s="120"/>
      <c r="L46" s="120"/>
      <c r="M46" s="126"/>
      <c r="N46" s="127"/>
      <c r="O46" s="128"/>
      <c r="P46" s="129"/>
      <c r="Q46" s="81" t="str">
        <f>IF(LEN(切語下字資料表6[[#This Row],[韻系]]&amp;切語下字資料表6[[#This Row],[呼]]&amp;切語下字資料表6[[#This Row],[等]])&lt;3, "", 切語下字資料表6[[#This Row],[韻系]]&amp;切語下字資料表6[[#This Row],[呼]]&amp;切語下字資料表6[[#This Row],[等]])</f>
        <v/>
      </c>
      <c r="R46" s="81" t="str">
        <f xml:space="preserve"> IF(切語下字資料表6[[#This Row],[調]]="入", "促聲", "舒聲")</f>
        <v>舒聲</v>
      </c>
      <c r="S46" s="81" t="str">
        <f>IF( 切語下字資料表6[[#This Row],[韻母拼音碼]]="", "", 切語下字資料表6[[#This Row],[韻母拼音碼]])</f>
        <v/>
      </c>
      <c r="U46" s="81" t="s">
        <v>850</v>
      </c>
      <c r="V46" s="81" t="s">
        <v>584</v>
      </c>
      <c r="W46" s="81" t="s">
        <v>372</v>
      </c>
    </row>
    <row r="47" spans="1:23" s="80" customFormat="1" ht="30">
      <c r="A47" s="107">
        <v>41</v>
      </c>
      <c r="B47" s="108">
        <v>8</v>
      </c>
      <c r="C47" s="108">
        <v>1</v>
      </c>
      <c r="D47" s="108" t="s">
        <v>851</v>
      </c>
      <c r="E47" s="109">
        <v>8</v>
      </c>
      <c r="F47" s="110" t="s">
        <v>852</v>
      </c>
      <c r="G47" s="111" t="s">
        <v>774</v>
      </c>
      <c r="H47" s="112" t="s">
        <v>411</v>
      </c>
      <c r="I47" s="113" t="s">
        <v>411</v>
      </c>
      <c r="J47" s="111" t="s">
        <v>667</v>
      </c>
      <c r="K47" s="80" t="s">
        <v>668</v>
      </c>
      <c r="L47" s="80">
        <v>3</v>
      </c>
      <c r="M47" s="103" t="s">
        <v>746</v>
      </c>
      <c r="N47" s="115" t="s">
        <v>853</v>
      </c>
      <c r="O47" s="116" t="s">
        <v>777</v>
      </c>
      <c r="P47" s="117" t="s">
        <v>778</v>
      </c>
      <c r="Q47" s="81" t="str">
        <f>IF(LEN(切語下字資料表6[[#This Row],[韻系]]&amp;切語下字資料表6[[#This Row],[呼]]&amp;切語下字資料表6[[#This Row],[等]])&lt;3, "", 切語下字資料表6[[#This Row],[韻系]]&amp;切語下字資料表6[[#This Row],[呼]]&amp;切語下字資料表6[[#This Row],[等]])</f>
        <v>微開3</v>
      </c>
      <c r="R47" s="81" t="str">
        <f xml:space="preserve"> IF(切語下字資料表6[[#This Row],[調]]="入", "促聲", "舒聲")</f>
        <v>舒聲</v>
      </c>
      <c r="S47" s="81" t="str">
        <f>IF( 切語下字資料表6[[#This Row],[韻母拼音碼]]="", "", 切語下字資料表6[[#This Row],[韻母拼音碼]])</f>
        <v>i</v>
      </c>
      <c r="U47" s="81" t="s">
        <v>850</v>
      </c>
      <c r="V47" s="81" t="s">
        <v>680</v>
      </c>
      <c r="W47" s="81" t="s">
        <v>375</v>
      </c>
    </row>
    <row r="48" spans="1:23" s="80" customFormat="1" ht="30">
      <c r="A48" s="118">
        <v>42</v>
      </c>
      <c r="B48" s="80">
        <v>8</v>
      </c>
      <c r="C48" s="80">
        <v>2</v>
      </c>
      <c r="D48" s="80" t="s">
        <v>854</v>
      </c>
      <c r="E48" s="98">
        <v>69</v>
      </c>
      <c r="F48" s="99" t="s">
        <v>855</v>
      </c>
      <c r="G48" s="100" t="s">
        <v>774</v>
      </c>
      <c r="H48" s="101" t="s">
        <v>411</v>
      </c>
      <c r="I48" s="102" t="s">
        <v>856</v>
      </c>
      <c r="J48" s="100" t="s">
        <v>676</v>
      </c>
      <c r="K48" s="80" t="s">
        <v>668</v>
      </c>
      <c r="L48" s="80">
        <v>3</v>
      </c>
      <c r="M48" s="103" t="s">
        <v>857</v>
      </c>
      <c r="N48" s="84" t="s">
        <v>858</v>
      </c>
      <c r="O48" s="85" t="s">
        <v>785</v>
      </c>
      <c r="P48" s="104" t="s">
        <v>173</v>
      </c>
      <c r="Q48" s="81" t="str">
        <f>IF(LEN(切語下字資料表6[[#This Row],[韻系]]&amp;切語下字資料表6[[#This Row],[呼]]&amp;切語下字資料表6[[#This Row],[等]])&lt;3, "", 切語下字資料表6[[#This Row],[韻系]]&amp;切語下字資料表6[[#This Row],[呼]]&amp;切語下字資料表6[[#This Row],[等]])</f>
        <v>微開3</v>
      </c>
      <c r="R48" s="81" t="str">
        <f xml:space="preserve"> IF(切語下字資料表6[[#This Row],[調]]="入", "促聲", "舒聲")</f>
        <v>舒聲</v>
      </c>
      <c r="S48" s="81" t="str">
        <f>IF( 切語下字資料表6[[#This Row],[韻母拼音碼]]="", "", 切語下字資料表6[[#This Row],[韻母拼音碼]])</f>
        <v>i</v>
      </c>
      <c r="U48" s="81" t="s">
        <v>859</v>
      </c>
      <c r="V48" s="81" t="s">
        <v>584</v>
      </c>
      <c r="W48" s="81" t="s">
        <v>860</v>
      </c>
    </row>
    <row r="49" spans="1:23" s="80" customFormat="1" ht="30">
      <c r="A49" s="118">
        <v>43</v>
      </c>
      <c r="B49" s="80">
        <v>8</v>
      </c>
      <c r="C49" s="80">
        <v>3</v>
      </c>
      <c r="D49" s="80" t="s">
        <v>861</v>
      </c>
      <c r="E49" s="98">
        <v>130</v>
      </c>
      <c r="F49" s="99" t="s">
        <v>862</v>
      </c>
      <c r="G49" s="100" t="s">
        <v>774</v>
      </c>
      <c r="H49" s="101" t="s">
        <v>411</v>
      </c>
      <c r="I49" s="102" t="s">
        <v>863</v>
      </c>
      <c r="J49" s="100" t="s">
        <v>42</v>
      </c>
      <c r="K49" s="80" t="s">
        <v>668</v>
      </c>
      <c r="L49" s="80">
        <v>3</v>
      </c>
      <c r="M49" s="103" t="s">
        <v>864</v>
      </c>
      <c r="N49" s="84" t="s">
        <v>865</v>
      </c>
      <c r="O49" s="85" t="s">
        <v>785</v>
      </c>
      <c r="P49" s="104" t="s">
        <v>173</v>
      </c>
      <c r="Q49" s="81" t="str">
        <f>IF(LEN(切語下字資料表6[[#This Row],[韻系]]&amp;切語下字資料表6[[#This Row],[呼]]&amp;切語下字資料表6[[#This Row],[等]])&lt;3, "", 切語下字資料表6[[#This Row],[韻系]]&amp;切語下字資料表6[[#This Row],[呼]]&amp;切語下字資料表6[[#This Row],[等]])</f>
        <v>微開3</v>
      </c>
      <c r="R49" s="81" t="str">
        <f xml:space="preserve"> IF(切語下字資料表6[[#This Row],[調]]="入", "促聲", "舒聲")</f>
        <v>舒聲</v>
      </c>
      <c r="S49" s="81" t="str">
        <f>IF( 切語下字資料表6[[#This Row],[韻母拼音碼]]="", "", 切語下字資料表6[[#This Row],[韻母拼音碼]])</f>
        <v>i</v>
      </c>
      <c r="U49" s="81" t="s">
        <v>859</v>
      </c>
      <c r="V49" s="81" t="s">
        <v>680</v>
      </c>
      <c r="W49" s="81" t="s">
        <v>866</v>
      </c>
    </row>
    <row r="50" spans="1:23" s="80" customFormat="1" ht="30">
      <c r="A50" s="119">
        <v>44</v>
      </c>
      <c r="B50" s="120">
        <v>8</v>
      </c>
      <c r="C50" s="120">
        <v>4</v>
      </c>
      <c r="D50" s="120" t="s">
        <v>867</v>
      </c>
      <c r="E50" s="121">
        <v>191</v>
      </c>
      <c r="F50" s="122" t="s">
        <v>711</v>
      </c>
      <c r="G50" s="123" t="s">
        <v>774</v>
      </c>
      <c r="H50" s="124" t="s">
        <v>411</v>
      </c>
      <c r="I50" s="125" t="s">
        <v>711</v>
      </c>
      <c r="J50" s="123" t="s">
        <v>711</v>
      </c>
      <c r="K50" s="120"/>
      <c r="L50" s="120"/>
      <c r="M50" s="126"/>
      <c r="N50" s="127"/>
      <c r="O50" s="128"/>
      <c r="P50" s="130"/>
      <c r="Q50" s="81" t="str">
        <f>IF(LEN(切語下字資料表6[[#This Row],[韻系]]&amp;切語下字資料表6[[#This Row],[呼]]&amp;切語下字資料表6[[#This Row],[等]])&lt;3, "", 切語下字資料表6[[#This Row],[韻系]]&amp;切語下字資料表6[[#This Row],[呼]]&amp;切語下字資料表6[[#This Row],[等]])</f>
        <v/>
      </c>
      <c r="R50" s="81" t="str">
        <f xml:space="preserve"> IF(切語下字資料表6[[#This Row],[調]]="入", "促聲", "舒聲")</f>
        <v>舒聲</v>
      </c>
      <c r="S50" s="81" t="str">
        <f>IF( 切語下字資料表6[[#This Row],[韻母拼音碼]]="", "", 切語下字資料表6[[#This Row],[韻母拼音碼]])</f>
        <v/>
      </c>
      <c r="U50" s="81" t="s">
        <v>868</v>
      </c>
      <c r="V50" s="81" t="s">
        <v>584</v>
      </c>
      <c r="W50" s="81" t="s">
        <v>372</v>
      </c>
    </row>
    <row r="51" spans="1:23" s="80" customFormat="1" ht="30">
      <c r="A51" s="107">
        <v>45</v>
      </c>
      <c r="B51" s="108">
        <v>8</v>
      </c>
      <c r="C51" s="108">
        <v>1</v>
      </c>
      <c r="D51" s="108" t="s">
        <v>851</v>
      </c>
      <c r="E51" s="109">
        <v>8</v>
      </c>
      <c r="F51" s="110" t="s">
        <v>852</v>
      </c>
      <c r="G51" s="111" t="s">
        <v>774</v>
      </c>
      <c r="H51" s="112" t="s">
        <v>411</v>
      </c>
      <c r="I51" s="113" t="s">
        <v>411</v>
      </c>
      <c r="J51" s="111" t="s">
        <v>667</v>
      </c>
      <c r="K51" s="108" t="s">
        <v>795</v>
      </c>
      <c r="L51" s="108">
        <v>3</v>
      </c>
      <c r="M51" s="103" t="s">
        <v>751</v>
      </c>
      <c r="N51" s="115" t="s">
        <v>869</v>
      </c>
      <c r="O51" s="116" t="s">
        <v>797</v>
      </c>
      <c r="P51" s="117" t="s">
        <v>798</v>
      </c>
      <c r="Q51" s="81" t="str">
        <f>IF(LEN(切語下字資料表6[[#This Row],[韻系]]&amp;切語下字資料表6[[#This Row],[呼]]&amp;切語下字資料表6[[#This Row],[等]])&lt;3, "", 切語下字資料表6[[#This Row],[韻系]]&amp;切語下字資料表6[[#This Row],[呼]]&amp;切語下字資料表6[[#This Row],[等]])</f>
        <v>微合3</v>
      </c>
      <c r="R51" s="81" t="str">
        <f xml:space="preserve"> IF(切語下字資料表6[[#This Row],[調]]="入", "促聲", "舒聲")</f>
        <v>舒聲</v>
      </c>
      <c r="S51" s="81" t="str">
        <f>IF( 切語下字資料表6[[#This Row],[韻母拼音碼]]="", "", 切語下字資料表6[[#This Row],[韻母拼音碼]])</f>
        <v>ui</v>
      </c>
      <c r="U51" s="81" t="s">
        <v>868</v>
      </c>
      <c r="V51" s="81" t="s">
        <v>680</v>
      </c>
      <c r="W51" s="81" t="s">
        <v>375</v>
      </c>
    </row>
    <row r="52" spans="1:23" s="80" customFormat="1" ht="30">
      <c r="A52" s="118">
        <v>46</v>
      </c>
      <c r="B52" s="80">
        <v>8</v>
      </c>
      <c r="C52" s="80">
        <v>2</v>
      </c>
      <c r="D52" s="80" t="s">
        <v>854</v>
      </c>
      <c r="E52" s="98">
        <v>69</v>
      </c>
      <c r="F52" s="99" t="s">
        <v>855</v>
      </c>
      <c r="G52" s="100" t="s">
        <v>774</v>
      </c>
      <c r="H52" s="101" t="s">
        <v>411</v>
      </c>
      <c r="I52" s="102" t="s">
        <v>856</v>
      </c>
      <c r="J52" s="100" t="s">
        <v>676</v>
      </c>
      <c r="K52" s="80" t="s">
        <v>795</v>
      </c>
      <c r="L52" s="80">
        <v>3</v>
      </c>
      <c r="M52" s="103" t="s">
        <v>870</v>
      </c>
      <c r="N52" s="84" t="s">
        <v>871</v>
      </c>
      <c r="O52" s="85" t="s">
        <v>802</v>
      </c>
      <c r="P52" s="104" t="s">
        <v>369</v>
      </c>
      <c r="Q52" s="81" t="str">
        <f>IF(LEN(切語下字資料表6[[#This Row],[韻系]]&amp;切語下字資料表6[[#This Row],[呼]]&amp;切語下字資料表6[[#This Row],[等]])&lt;3, "", 切語下字資料表6[[#This Row],[韻系]]&amp;切語下字資料表6[[#This Row],[呼]]&amp;切語下字資料表6[[#This Row],[等]])</f>
        <v>微合3</v>
      </c>
      <c r="R52" s="81" t="str">
        <f xml:space="preserve"> IF(切語下字資料表6[[#This Row],[調]]="入", "促聲", "舒聲")</f>
        <v>舒聲</v>
      </c>
      <c r="S52" s="81" t="str">
        <f>IF( 切語下字資料表6[[#This Row],[韻母拼音碼]]="", "", 切語下字資料表6[[#This Row],[韻母拼音碼]])</f>
        <v>ui</v>
      </c>
      <c r="U52" s="81" t="s">
        <v>872</v>
      </c>
      <c r="V52" s="81" t="s">
        <v>584</v>
      </c>
      <c r="W52" s="81" t="s">
        <v>238</v>
      </c>
    </row>
    <row r="53" spans="1:23" s="80" customFormat="1" ht="30">
      <c r="A53" s="118">
        <v>47</v>
      </c>
      <c r="B53" s="80">
        <v>8</v>
      </c>
      <c r="C53" s="80">
        <v>3</v>
      </c>
      <c r="D53" s="80" t="s">
        <v>861</v>
      </c>
      <c r="E53" s="98">
        <v>130</v>
      </c>
      <c r="F53" s="99" t="s">
        <v>862</v>
      </c>
      <c r="G53" s="100" t="s">
        <v>774</v>
      </c>
      <c r="H53" s="101" t="s">
        <v>411</v>
      </c>
      <c r="I53" s="102" t="s">
        <v>863</v>
      </c>
      <c r="J53" s="100" t="s">
        <v>42</v>
      </c>
      <c r="K53" s="80" t="s">
        <v>795</v>
      </c>
      <c r="L53" s="80">
        <v>3</v>
      </c>
      <c r="M53" s="103" t="s">
        <v>873</v>
      </c>
      <c r="N53" s="84" t="s">
        <v>874</v>
      </c>
      <c r="O53" s="85" t="s">
        <v>802</v>
      </c>
      <c r="P53" s="104" t="s">
        <v>369</v>
      </c>
      <c r="Q53" s="81" t="str">
        <f>IF(LEN(切語下字資料表6[[#This Row],[韻系]]&amp;切語下字資料表6[[#This Row],[呼]]&amp;切語下字資料表6[[#This Row],[等]])&lt;3, "", 切語下字資料表6[[#This Row],[韻系]]&amp;切語下字資料表6[[#This Row],[呼]]&amp;切語下字資料表6[[#This Row],[等]])</f>
        <v>微合3</v>
      </c>
      <c r="R53" s="81" t="str">
        <f xml:space="preserve"> IF(切語下字資料表6[[#This Row],[調]]="入", "促聲", "舒聲")</f>
        <v>舒聲</v>
      </c>
      <c r="S53" s="81" t="str">
        <f>IF( 切語下字資料表6[[#This Row],[韻母拼音碼]]="", "", 切語下字資料表6[[#This Row],[韻母拼音碼]])</f>
        <v>ui</v>
      </c>
      <c r="U53" s="81" t="s">
        <v>872</v>
      </c>
      <c r="V53" s="81" t="s">
        <v>680</v>
      </c>
      <c r="W53" s="81" t="s">
        <v>257</v>
      </c>
    </row>
    <row r="54" spans="1:23" s="80" customFormat="1" ht="30">
      <c r="A54" s="118">
        <v>48</v>
      </c>
      <c r="B54" s="80">
        <v>8</v>
      </c>
      <c r="C54" s="80">
        <v>4</v>
      </c>
      <c r="D54" s="80" t="s">
        <v>867</v>
      </c>
      <c r="E54" s="105">
        <v>191</v>
      </c>
      <c r="F54" s="106" t="s">
        <v>711</v>
      </c>
      <c r="G54" s="100" t="s">
        <v>774</v>
      </c>
      <c r="H54" s="101" t="s">
        <v>411</v>
      </c>
      <c r="I54" s="102" t="s">
        <v>711</v>
      </c>
      <c r="J54" s="100" t="s">
        <v>711</v>
      </c>
      <c r="M54" s="103"/>
      <c r="N54" s="84"/>
      <c r="O54" s="85"/>
      <c r="P54" s="131"/>
      <c r="Q54" s="81" t="str">
        <f>IF(LEN(切語下字資料表6[[#This Row],[韻系]]&amp;切語下字資料表6[[#This Row],[呼]]&amp;切語下字資料表6[[#This Row],[等]])&lt;3, "", 切語下字資料表6[[#This Row],[韻系]]&amp;切語下字資料表6[[#This Row],[呼]]&amp;切語下字資料表6[[#This Row],[等]])</f>
        <v/>
      </c>
      <c r="R54" s="81" t="str">
        <f xml:space="preserve"> IF(切語下字資料表6[[#This Row],[調]]="入", "促聲", "舒聲")</f>
        <v>舒聲</v>
      </c>
      <c r="S54" s="81" t="str">
        <f>IF( 切語下字資料表6[[#This Row],[韻母拼音碼]]="", "", 切語下字資料表6[[#This Row],[韻母拼音碼]])</f>
        <v/>
      </c>
      <c r="U54" s="81" t="s">
        <v>875</v>
      </c>
      <c r="V54" s="81" t="s">
        <v>584</v>
      </c>
      <c r="W54" s="81" t="s">
        <v>206</v>
      </c>
    </row>
    <row r="55" spans="1:23" s="80" customFormat="1" ht="30">
      <c r="A55" s="107">
        <v>49</v>
      </c>
      <c r="B55" s="108">
        <v>9</v>
      </c>
      <c r="C55" s="108">
        <v>1</v>
      </c>
      <c r="D55" s="108" t="s">
        <v>876</v>
      </c>
      <c r="E55" s="109">
        <v>9</v>
      </c>
      <c r="F55" s="110" t="s">
        <v>877</v>
      </c>
      <c r="G55" s="111" t="s">
        <v>878</v>
      </c>
      <c r="H55" s="112" t="s">
        <v>879</v>
      </c>
      <c r="I55" s="113" t="s">
        <v>879</v>
      </c>
      <c r="J55" s="111" t="s">
        <v>667</v>
      </c>
      <c r="K55" s="80" t="s">
        <v>668</v>
      </c>
      <c r="L55" s="80">
        <v>3</v>
      </c>
      <c r="M55" s="103" t="s">
        <v>757</v>
      </c>
      <c r="N55" s="115" t="s">
        <v>880</v>
      </c>
      <c r="O55" s="116" t="s">
        <v>694</v>
      </c>
      <c r="P55" s="117" t="s">
        <v>881</v>
      </c>
      <c r="Q55" s="81" t="str">
        <f>IF(LEN(切語下字資料表6[[#This Row],[韻系]]&amp;切語下字資料表6[[#This Row],[呼]]&amp;切語下字資料表6[[#This Row],[等]])&lt;3, "", 切語下字資料表6[[#This Row],[韻系]]&amp;切語下字資料表6[[#This Row],[呼]]&amp;切語下字資料表6[[#This Row],[等]])</f>
        <v>魚開3</v>
      </c>
      <c r="R55" s="81" t="str">
        <f xml:space="preserve"> IF(切語下字資料表6[[#This Row],[調]]="入", "促聲", "舒聲")</f>
        <v>舒聲</v>
      </c>
      <c r="S55" s="81" t="str">
        <f>IF( 切語下字資料表6[[#This Row],[韻母拼音碼]]="", "", 切語下字資料表6[[#This Row],[韻母拼音碼]])</f>
        <v>ir</v>
      </c>
      <c r="U55" s="81" t="s">
        <v>875</v>
      </c>
      <c r="V55" s="81" t="s">
        <v>680</v>
      </c>
      <c r="W55" s="81" t="s">
        <v>215</v>
      </c>
    </row>
    <row r="56" spans="1:23" s="80" customFormat="1" ht="30">
      <c r="A56" s="118">
        <v>50</v>
      </c>
      <c r="B56" s="80">
        <v>9</v>
      </c>
      <c r="C56" s="80">
        <v>2</v>
      </c>
      <c r="D56" s="80" t="s">
        <v>882</v>
      </c>
      <c r="E56" s="98">
        <v>70</v>
      </c>
      <c r="F56" s="99" t="s">
        <v>883</v>
      </c>
      <c r="G56" s="100" t="s">
        <v>878</v>
      </c>
      <c r="H56" s="101" t="s">
        <v>879</v>
      </c>
      <c r="I56" s="102" t="s">
        <v>44</v>
      </c>
      <c r="J56" s="100" t="s">
        <v>676</v>
      </c>
      <c r="K56" s="80" t="s">
        <v>668</v>
      </c>
      <c r="L56" s="80">
        <v>3</v>
      </c>
      <c r="M56" s="103" t="s">
        <v>884</v>
      </c>
      <c r="N56" s="84" t="s">
        <v>885</v>
      </c>
      <c r="O56" s="85" t="s">
        <v>698</v>
      </c>
      <c r="P56" s="104" t="s">
        <v>758</v>
      </c>
      <c r="Q56" s="81" t="str">
        <f>IF(LEN(切語下字資料表6[[#This Row],[韻系]]&amp;切語下字資料表6[[#This Row],[呼]]&amp;切語下字資料表6[[#This Row],[等]])&lt;3, "", 切語下字資料表6[[#This Row],[韻系]]&amp;切語下字資料表6[[#This Row],[呼]]&amp;切語下字資料表6[[#This Row],[等]])</f>
        <v>魚開3</v>
      </c>
      <c r="R56" s="81" t="str">
        <f xml:space="preserve"> IF(切語下字資料表6[[#This Row],[調]]="入", "促聲", "舒聲")</f>
        <v>舒聲</v>
      </c>
      <c r="S56" s="81" t="str">
        <f>IF( 切語下字資料表6[[#This Row],[韻母拼音碼]]="", "", 切語下字資料表6[[#This Row],[韻母拼音碼]])</f>
        <v>ir</v>
      </c>
      <c r="U56" s="81" t="s">
        <v>886</v>
      </c>
      <c r="V56" s="81" t="s">
        <v>584</v>
      </c>
      <c r="W56" s="81" t="s">
        <v>322</v>
      </c>
    </row>
    <row r="57" spans="1:23" s="80" customFormat="1" ht="30">
      <c r="A57" s="118">
        <v>51</v>
      </c>
      <c r="B57" s="80">
        <v>9</v>
      </c>
      <c r="C57" s="80">
        <v>3</v>
      </c>
      <c r="D57" s="80" t="s">
        <v>887</v>
      </c>
      <c r="E57" s="98">
        <v>131</v>
      </c>
      <c r="F57" s="99" t="s">
        <v>888</v>
      </c>
      <c r="G57" s="100" t="s">
        <v>878</v>
      </c>
      <c r="H57" s="101" t="s">
        <v>879</v>
      </c>
      <c r="I57" s="102" t="s">
        <v>889</v>
      </c>
      <c r="J57" s="100" t="s">
        <v>42</v>
      </c>
      <c r="K57" s="80" t="s">
        <v>668</v>
      </c>
      <c r="L57" s="80">
        <v>3</v>
      </c>
      <c r="M57" s="103" t="s">
        <v>890</v>
      </c>
      <c r="N57" s="84" t="s">
        <v>891</v>
      </c>
      <c r="O57" s="85" t="s">
        <v>698</v>
      </c>
      <c r="P57" s="104" t="s">
        <v>758</v>
      </c>
      <c r="Q57" s="81" t="str">
        <f>IF(LEN(切語下字資料表6[[#This Row],[韻系]]&amp;切語下字資料表6[[#This Row],[呼]]&amp;切語下字資料表6[[#This Row],[等]])&lt;3, "", 切語下字資料表6[[#This Row],[韻系]]&amp;切語下字資料表6[[#This Row],[呼]]&amp;切語下字資料表6[[#This Row],[等]])</f>
        <v>魚開3</v>
      </c>
      <c r="R57" s="81" t="str">
        <f xml:space="preserve"> IF(切語下字資料表6[[#This Row],[調]]="入", "促聲", "舒聲")</f>
        <v>舒聲</v>
      </c>
      <c r="S57" s="81" t="str">
        <f>IF( 切語下字資料表6[[#This Row],[韻母拼音碼]]="", "", 切語下字資料表6[[#This Row],[韻母拼音碼]])</f>
        <v>ir</v>
      </c>
      <c r="U57" s="81" t="s">
        <v>886</v>
      </c>
      <c r="V57" s="81" t="s">
        <v>680</v>
      </c>
      <c r="W57" s="81" t="s">
        <v>331</v>
      </c>
    </row>
    <row r="58" spans="1:23" s="80" customFormat="1" ht="30">
      <c r="A58" s="119">
        <v>52</v>
      </c>
      <c r="B58" s="120">
        <v>9</v>
      </c>
      <c r="C58" s="120">
        <v>4</v>
      </c>
      <c r="D58" s="120" t="s">
        <v>892</v>
      </c>
      <c r="E58" s="121">
        <v>192</v>
      </c>
      <c r="F58" s="122" t="s">
        <v>711</v>
      </c>
      <c r="G58" s="123" t="s">
        <v>878</v>
      </c>
      <c r="H58" s="124" t="s">
        <v>879</v>
      </c>
      <c r="I58" s="125" t="s">
        <v>711</v>
      </c>
      <c r="J58" s="123" t="s">
        <v>711</v>
      </c>
      <c r="K58" s="120"/>
      <c r="L58" s="120"/>
      <c r="M58" s="126"/>
      <c r="N58" s="127"/>
      <c r="O58" s="128"/>
      <c r="P58" s="130"/>
      <c r="Q58" s="81" t="str">
        <f>IF(LEN(切語下字資料表6[[#This Row],[韻系]]&amp;切語下字資料表6[[#This Row],[呼]]&amp;切語下字資料表6[[#This Row],[等]])&lt;3, "", 切語下字資料表6[[#This Row],[韻系]]&amp;切語下字資料表6[[#This Row],[呼]]&amp;切語下字資料表6[[#This Row],[等]])</f>
        <v/>
      </c>
      <c r="R58" s="81" t="str">
        <f xml:space="preserve"> IF(切語下字資料表6[[#This Row],[調]]="入", "促聲", "舒聲")</f>
        <v>舒聲</v>
      </c>
      <c r="S58" s="81" t="str">
        <f>IF( 切語下字資料表6[[#This Row],[韻母拼音碼]]="", "", 切語下字資料表6[[#This Row],[韻母拼音碼]])</f>
        <v/>
      </c>
      <c r="U58" s="81" t="s">
        <v>893</v>
      </c>
      <c r="V58" s="81" t="s">
        <v>584</v>
      </c>
      <c r="W58" s="81" t="s">
        <v>372</v>
      </c>
    </row>
    <row r="59" spans="1:23" s="80" customFormat="1" ht="30">
      <c r="A59" s="107">
        <v>53</v>
      </c>
      <c r="B59" s="108">
        <v>10</v>
      </c>
      <c r="C59" s="108">
        <v>1</v>
      </c>
      <c r="D59" s="108" t="s">
        <v>894</v>
      </c>
      <c r="E59" s="109">
        <v>10</v>
      </c>
      <c r="F59" s="110" t="s">
        <v>895</v>
      </c>
      <c r="G59" s="111" t="s">
        <v>878</v>
      </c>
      <c r="H59" s="112" t="s">
        <v>896</v>
      </c>
      <c r="I59" s="113" t="s">
        <v>896</v>
      </c>
      <c r="J59" s="111" t="s">
        <v>667</v>
      </c>
      <c r="K59" s="80" t="s">
        <v>668</v>
      </c>
      <c r="L59" s="80">
        <v>3</v>
      </c>
      <c r="M59" s="103" t="s">
        <v>764</v>
      </c>
      <c r="N59" s="115" t="s">
        <v>897</v>
      </c>
      <c r="O59" s="116" t="s">
        <v>694</v>
      </c>
      <c r="P59" s="117" t="s">
        <v>898</v>
      </c>
      <c r="Q59" s="81" t="str">
        <f>IF(LEN(切語下字資料表6[[#This Row],[韻系]]&amp;切語下字資料表6[[#This Row],[呼]]&amp;切語下字資料表6[[#This Row],[等]])&lt;3, "", 切語下字資料表6[[#This Row],[韻系]]&amp;切語下字資料表6[[#This Row],[呼]]&amp;切語下字資料表6[[#This Row],[等]])</f>
        <v>虞開3</v>
      </c>
      <c r="R59" s="81" t="str">
        <f xml:space="preserve"> IF(切語下字資料表6[[#This Row],[調]]="入", "促聲", "舒聲")</f>
        <v>舒聲</v>
      </c>
      <c r="S59" s="81" t="str">
        <f>IF( 切語下字資料表6[[#This Row],[韻母拼音碼]]="", "", 切語下字資料表6[[#This Row],[韻母拼音碼]])</f>
        <v>u</v>
      </c>
      <c r="U59" s="81" t="s">
        <v>893</v>
      </c>
      <c r="V59" s="81" t="s">
        <v>680</v>
      </c>
      <c r="W59" s="81" t="s">
        <v>375</v>
      </c>
    </row>
    <row r="60" spans="1:23" s="80" customFormat="1" ht="30">
      <c r="A60" s="118">
        <v>54</v>
      </c>
      <c r="B60" s="80">
        <v>10</v>
      </c>
      <c r="C60" s="80">
        <v>2</v>
      </c>
      <c r="D60" s="80" t="s">
        <v>899</v>
      </c>
      <c r="E60" s="98">
        <v>71</v>
      </c>
      <c r="F60" s="99" t="s">
        <v>900</v>
      </c>
      <c r="G60" s="100" t="s">
        <v>878</v>
      </c>
      <c r="H60" s="101" t="s">
        <v>896</v>
      </c>
      <c r="I60" s="102" t="s">
        <v>901</v>
      </c>
      <c r="J60" s="100" t="s">
        <v>676</v>
      </c>
      <c r="K60" s="80" t="s">
        <v>668</v>
      </c>
      <c r="L60" s="80">
        <v>3</v>
      </c>
      <c r="M60" s="103" t="s">
        <v>902</v>
      </c>
      <c r="N60" s="84" t="s">
        <v>903</v>
      </c>
      <c r="O60" s="85" t="s">
        <v>698</v>
      </c>
      <c r="P60" s="104" t="s">
        <v>363</v>
      </c>
      <c r="Q60" s="81" t="str">
        <f>IF(LEN(切語下字資料表6[[#This Row],[韻系]]&amp;切語下字資料表6[[#This Row],[呼]]&amp;切語下字資料表6[[#This Row],[等]])&lt;3, "", 切語下字資料表6[[#This Row],[韻系]]&amp;切語下字資料表6[[#This Row],[呼]]&amp;切語下字資料表6[[#This Row],[等]])</f>
        <v>虞開3</v>
      </c>
      <c r="R60" s="81" t="str">
        <f xml:space="preserve"> IF(切語下字資料表6[[#This Row],[調]]="入", "促聲", "舒聲")</f>
        <v>舒聲</v>
      </c>
      <c r="S60" s="81" t="str">
        <f>IF( 切語下字資料表6[[#This Row],[韻母拼音碼]]="", "", 切語下字資料表6[[#This Row],[韻母拼音碼]])</f>
        <v>u</v>
      </c>
      <c r="U60" s="81" t="s">
        <v>904</v>
      </c>
      <c r="V60" s="81" t="s">
        <v>584</v>
      </c>
      <c r="W60" s="81" t="s">
        <v>905</v>
      </c>
    </row>
    <row r="61" spans="1:23" s="80" customFormat="1" ht="30">
      <c r="A61" s="118">
        <v>55</v>
      </c>
      <c r="B61" s="80">
        <v>10</v>
      </c>
      <c r="C61" s="80">
        <v>3</v>
      </c>
      <c r="D61" s="80" t="s">
        <v>906</v>
      </c>
      <c r="E61" s="98">
        <v>132</v>
      </c>
      <c r="F61" s="99" t="s">
        <v>907</v>
      </c>
      <c r="G61" s="100" t="s">
        <v>878</v>
      </c>
      <c r="H61" s="101" t="s">
        <v>896</v>
      </c>
      <c r="I61" s="102" t="s">
        <v>878</v>
      </c>
      <c r="J61" s="100" t="s">
        <v>42</v>
      </c>
      <c r="K61" s="80" t="s">
        <v>668</v>
      </c>
      <c r="L61" s="80">
        <v>3</v>
      </c>
      <c r="M61" s="103" t="s">
        <v>908</v>
      </c>
      <c r="N61" s="84" t="s">
        <v>909</v>
      </c>
      <c r="O61" s="85" t="s">
        <v>698</v>
      </c>
      <c r="P61" s="104" t="s">
        <v>363</v>
      </c>
      <c r="Q61" s="81" t="str">
        <f>IF(LEN(切語下字資料表6[[#This Row],[韻系]]&amp;切語下字資料表6[[#This Row],[呼]]&amp;切語下字資料表6[[#This Row],[等]])&lt;3, "", 切語下字資料表6[[#This Row],[韻系]]&amp;切語下字資料表6[[#This Row],[呼]]&amp;切語下字資料表6[[#This Row],[等]])</f>
        <v>虞開3</v>
      </c>
      <c r="R61" s="81" t="str">
        <f xml:space="preserve"> IF(切語下字資料表6[[#This Row],[調]]="入", "促聲", "舒聲")</f>
        <v>舒聲</v>
      </c>
      <c r="S61" s="81" t="str">
        <f>IF( 切語下字資料表6[[#This Row],[韻母拼音碼]]="", "", 切語下字資料表6[[#This Row],[韻母拼音碼]])</f>
        <v>u</v>
      </c>
      <c r="U61" s="81" t="s">
        <v>904</v>
      </c>
      <c r="V61" s="81" t="s">
        <v>680</v>
      </c>
      <c r="W61" s="81" t="s">
        <v>910</v>
      </c>
    </row>
    <row r="62" spans="1:23" s="80" customFormat="1" ht="30">
      <c r="A62" s="119">
        <v>56</v>
      </c>
      <c r="B62" s="120">
        <v>10</v>
      </c>
      <c r="C62" s="120">
        <v>4</v>
      </c>
      <c r="D62" s="120" t="s">
        <v>911</v>
      </c>
      <c r="E62" s="121">
        <v>193</v>
      </c>
      <c r="F62" s="122" t="s">
        <v>711</v>
      </c>
      <c r="G62" s="123" t="s">
        <v>878</v>
      </c>
      <c r="H62" s="124" t="s">
        <v>896</v>
      </c>
      <c r="I62" s="125" t="s">
        <v>711</v>
      </c>
      <c r="J62" s="123" t="s">
        <v>711</v>
      </c>
      <c r="K62" s="120"/>
      <c r="L62" s="120"/>
      <c r="M62" s="126"/>
      <c r="N62" s="127"/>
      <c r="O62" s="128"/>
      <c r="P62" s="129"/>
      <c r="Q62" s="81" t="str">
        <f>IF(LEN(切語下字資料表6[[#This Row],[韻系]]&amp;切語下字資料表6[[#This Row],[呼]]&amp;切語下字資料表6[[#This Row],[等]])&lt;3, "", 切語下字資料表6[[#This Row],[韻系]]&amp;切語下字資料表6[[#This Row],[呼]]&amp;切語下字資料表6[[#This Row],[等]])</f>
        <v/>
      </c>
      <c r="R62" s="81" t="str">
        <f xml:space="preserve"> IF(切語下字資料表6[[#This Row],[調]]="入", "促聲", "舒聲")</f>
        <v>舒聲</v>
      </c>
      <c r="S62" s="81" t="str">
        <f>IF( 切語下字資料表6[[#This Row],[韻母拼音碼]]="", "", 切語下字資料表6[[#This Row],[韻母拼音碼]])</f>
        <v/>
      </c>
      <c r="U62" s="81" t="s">
        <v>912</v>
      </c>
      <c r="V62" s="81" t="s">
        <v>584</v>
      </c>
      <c r="W62" s="81" t="s">
        <v>127</v>
      </c>
    </row>
    <row r="63" spans="1:23" s="80" customFormat="1" ht="30">
      <c r="A63" s="107">
        <v>57</v>
      </c>
      <c r="B63" s="108">
        <v>11</v>
      </c>
      <c r="C63" s="108">
        <v>1</v>
      </c>
      <c r="D63" s="108" t="s">
        <v>913</v>
      </c>
      <c r="E63" s="109">
        <v>11</v>
      </c>
      <c r="F63" s="110" t="s">
        <v>914</v>
      </c>
      <c r="G63" s="111" t="s">
        <v>878</v>
      </c>
      <c r="H63" s="112" t="s">
        <v>915</v>
      </c>
      <c r="I63" s="113" t="s">
        <v>915</v>
      </c>
      <c r="J63" s="111" t="s">
        <v>667</v>
      </c>
      <c r="K63" s="80" t="s">
        <v>668</v>
      </c>
      <c r="L63" s="80">
        <v>1</v>
      </c>
      <c r="M63" s="103" t="s">
        <v>771</v>
      </c>
      <c r="N63" s="115" t="s">
        <v>916</v>
      </c>
      <c r="O63" s="116" t="s">
        <v>671</v>
      </c>
      <c r="P63" s="117" t="s">
        <v>917</v>
      </c>
      <c r="Q63" s="81" t="str">
        <f>IF(LEN(切語下字資料表6[[#This Row],[韻系]]&amp;切語下字資料表6[[#This Row],[呼]]&amp;切語下字資料表6[[#This Row],[等]])&lt;3, "", 切語下字資料表6[[#This Row],[韻系]]&amp;切語下字資料表6[[#This Row],[呼]]&amp;切語下字資料表6[[#This Row],[等]])</f>
        <v>模開1</v>
      </c>
      <c r="R63" s="81" t="str">
        <f xml:space="preserve"> IF(切語下字資料表6[[#This Row],[調]]="入", "促聲", "舒聲")</f>
        <v>舒聲</v>
      </c>
      <c r="S63" s="81" t="str">
        <f>IF( 切語下字資料表6[[#This Row],[韻母拼音碼]]="", "", 切語下字資料表6[[#This Row],[韻母拼音碼]])</f>
        <v>oo</v>
      </c>
      <c r="U63" s="81" t="s">
        <v>912</v>
      </c>
      <c r="V63" s="81" t="s">
        <v>680</v>
      </c>
      <c r="W63" s="81" t="s">
        <v>136</v>
      </c>
    </row>
    <row r="64" spans="1:23" s="80" customFormat="1" ht="33">
      <c r="A64" s="118">
        <v>58</v>
      </c>
      <c r="B64" s="80">
        <v>11</v>
      </c>
      <c r="C64" s="80">
        <v>2</v>
      </c>
      <c r="D64" s="80" t="s">
        <v>918</v>
      </c>
      <c r="E64" s="98">
        <v>72</v>
      </c>
      <c r="F64" s="99" t="s">
        <v>919</v>
      </c>
      <c r="G64" s="100" t="s">
        <v>878</v>
      </c>
      <c r="H64" s="101" t="s">
        <v>915</v>
      </c>
      <c r="I64" s="102" t="s">
        <v>920</v>
      </c>
      <c r="J64" s="100" t="s">
        <v>676</v>
      </c>
      <c r="K64" s="80" t="s">
        <v>668</v>
      </c>
      <c r="L64" s="80">
        <v>1</v>
      </c>
      <c r="M64" s="103" t="s">
        <v>921</v>
      </c>
      <c r="N64" s="84" t="s">
        <v>922</v>
      </c>
      <c r="O64" s="85" t="s">
        <v>679</v>
      </c>
      <c r="P64" s="104" t="s">
        <v>293</v>
      </c>
      <c r="Q64" s="81" t="str">
        <f>IF(LEN(切語下字資料表6[[#This Row],[韻系]]&amp;切語下字資料表6[[#This Row],[呼]]&amp;切語下字資料表6[[#This Row],[等]])&lt;3, "", 切語下字資料表6[[#This Row],[韻系]]&amp;切語下字資料表6[[#This Row],[呼]]&amp;切語下字資料表6[[#This Row],[等]])</f>
        <v>模開1</v>
      </c>
      <c r="R64" s="81" t="str">
        <f xml:space="preserve"> IF(切語下字資料表6[[#This Row],[調]]="入", "促聲", "舒聲")</f>
        <v>舒聲</v>
      </c>
      <c r="S64" s="81" t="str">
        <f>IF( 切語下字資料表6[[#This Row],[韻母拼音碼]]="", "", 切語下字資料表6[[#This Row],[韻母拼音碼]])</f>
        <v>oo</v>
      </c>
      <c r="U64" s="81" t="s">
        <v>923</v>
      </c>
      <c r="V64" s="81" t="s">
        <v>584</v>
      </c>
      <c r="W64" s="81" t="s">
        <v>322</v>
      </c>
    </row>
    <row r="65" spans="1:23" s="80" customFormat="1" ht="30">
      <c r="A65" s="118">
        <v>59</v>
      </c>
      <c r="B65" s="80">
        <v>11</v>
      </c>
      <c r="C65" s="80">
        <v>3</v>
      </c>
      <c r="D65" s="80" t="s">
        <v>924</v>
      </c>
      <c r="E65" s="98">
        <v>133</v>
      </c>
      <c r="F65" s="99" t="s">
        <v>925</v>
      </c>
      <c r="G65" s="100" t="s">
        <v>878</v>
      </c>
      <c r="H65" s="101" t="s">
        <v>915</v>
      </c>
      <c r="I65" s="102" t="s">
        <v>926</v>
      </c>
      <c r="J65" s="100" t="s">
        <v>42</v>
      </c>
      <c r="K65" s="80" t="s">
        <v>668</v>
      </c>
      <c r="L65" s="80">
        <v>1</v>
      </c>
      <c r="M65" s="103" t="s">
        <v>927</v>
      </c>
      <c r="N65" s="84" t="s">
        <v>928</v>
      </c>
      <c r="O65" s="85" t="s">
        <v>679</v>
      </c>
      <c r="P65" s="104" t="s">
        <v>293</v>
      </c>
      <c r="Q65" s="81" t="str">
        <f>IF(LEN(切語下字資料表6[[#This Row],[韻系]]&amp;切語下字資料表6[[#This Row],[呼]]&amp;切語下字資料表6[[#This Row],[等]])&lt;3, "", 切語下字資料表6[[#This Row],[韻系]]&amp;切語下字資料表6[[#This Row],[呼]]&amp;切語下字資料表6[[#This Row],[等]])</f>
        <v>模開1</v>
      </c>
      <c r="R65" s="81" t="str">
        <f xml:space="preserve"> IF(切語下字資料表6[[#This Row],[調]]="入", "促聲", "舒聲")</f>
        <v>舒聲</v>
      </c>
      <c r="S65" s="81" t="str">
        <f>IF( 切語下字資料表6[[#This Row],[韻母拼音碼]]="", "", 切語下字資料表6[[#This Row],[韻母拼音碼]])</f>
        <v>oo</v>
      </c>
      <c r="U65" s="81" t="s">
        <v>923</v>
      </c>
      <c r="V65" s="81" t="s">
        <v>680</v>
      </c>
      <c r="W65" s="81" t="s">
        <v>331</v>
      </c>
    </row>
    <row r="66" spans="1:23" s="80" customFormat="1" ht="30">
      <c r="A66" s="119">
        <v>60</v>
      </c>
      <c r="B66" s="120">
        <v>11</v>
      </c>
      <c r="C66" s="120">
        <v>4</v>
      </c>
      <c r="D66" s="120" t="s">
        <v>929</v>
      </c>
      <c r="E66" s="121">
        <v>194</v>
      </c>
      <c r="F66" s="122" t="s">
        <v>711</v>
      </c>
      <c r="G66" s="123" t="s">
        <v>878</v>
      </c>
      <c r="H66" s="124" t="s">
        <v>915</v>
      </c>
      <c r="I66" s="125" t="s">
        <v>711</v>
      </c>
      <c r="J66" s="123" t="s">
        <v>711</v>
      </c>
      <c r="K66" s="120"/>
      <c r="L66" s="120"/>
      <c r="M66" s="126"/>
      <c r="N66" s="127"/>
      <c r="O66" s="128"/>
      <c r="P66" s="129"/>
      <c r="Q66" s="81" t="str">
        <f>IF(LEN(切語下字資料表6[[#This Row],[韻系]]&amp;切語下字資料表6[[#This Row],[呼]]&amp;切語下字資料表6[[#This Row],[等]])&lt;3, "", 切語下字資料表6[[#This Row],[韻系]]&amp;切語下字資料表6[[#This Row],[呼]]&amp;切語下字資料表6[[#This Row],[等]])</f>
        <v/>
      </c>
      <c r="R66" s="81" t="str">
        <f xml:space="preserve"> IF(切語下字資料表6[[#This Row],[調]]="入", "促聲", "舒聲")</f>
        <v>舒聲</v>
      </c>
      <c r="S66" s="81" t="str">
        <f>IF( 切語下字資料表6[[#This Row],[韻母拼音碼]]="", "", 切語下字資料表6[[#This Row],[韻母拼音碼]])</f>
        <v/>
      </c>
      <c r="U66" s="81" t="s">
        <v>930</v>
      </c>
      <c r="V66" s="81" t="s">
        <v>584</v>
      </c>
      <c r="W66" s="81" t="s">
        <v>127</v>
      </c>
    </row>
    <row r="67" spans="1:23" s="80" customFormat="1" ht="30">
      <c r="A67" s="107">
        <v>61</v>
      </c>
      <c r="B67" s="108">
        <v>12</v>
      </c>
      <c r="C67" s="108">
        <v>1</v>
      </c>
      <c r="D67" s="108" t="s">
        <v>931</v>
      </c>
      <c r="E67" s="109">
        <v>12</v>
      </c>
      <c r="F67" s="110" t="s">
        <v>932</v>
      </c>
      <c r="G67" s="111" t="s">
        <v>933</v>
      </c>
      <c r="H67" s="112" t="s">
        <v>934</v>
      </c>
      <c r="I67" s="113" t="s">
        <v>934</v>
      </c>
      <c r="J67" s="111" t="s">
        <v>667</v>
      </c>
      <c r="K67" s="80" t="s">
        <v>668</v>
      </c>
      <c r="L67" s="80">
        <v>4</v>
      </c>
      <c r="M67" s="103" t="s">
        <v>779</v>
      </c>
      <c r="N67" s="115" t="s">
        <v>935</v>
      </c>
      <c r="O67" s="116" t="s">
        <v>777</v>
      </c>
      <c r="P67" s="117" t="s">
        <v>936</v>
      </c>
      <c r="Q67" s="81" t="str">
        <f>IF(LEN(切語下字資料表6[[#This Row],[韻系]]&amp;切語下字資料表6[[#This Row],[呼]]&amp;切語下字資料表6[[#This Row],[等]])&lt;3, "", 切語下字資料表6[[#This Row],[韻系]]&amp;切語下字資料表6[[#This Row],[呼]]&amp;切語下字資料表6[[#This Row],[等]])</f>
        <v>齊開4</v>
      </c>
      <c r="R67" s="81" t="str">
        <f xml:space="preserve"> IF(切語下字資料表6[[#This Row],[調]]="入", "促聲", "舒聲")</f>
        <v>舒聲</v>
      </c>
      <c r="S67" s="81" t="str">
        <f>IF( 切語下字資料表6[[#This Row],[韻母拼音碼]]="", "", 切語下字資料表6[[#This Row],[韻母拼音碼]])</f>
        <v>e</v>
      </c>
      <c r="U67" s="81" t="s">
        <v>930</v>
      </c>
      <c r="V67" s="81" t="s">
        <v>680</v>
      </c>
      <c r="W67" s="81" t="s">
        <v>136</v>
      </c>
    </row>
    <row r="68" spans="1:23" s="80" customFormat="1" ht="30">
      <c r="A68" s="118">
        <v>62</v>
      </c>
      <c r="B68" s="80">
        <v>12</v>
      </c>
      <c r="C68" s="80">
        <v>2</v>
      </c>
      <c r="D68" s="80" t="s">
        <v>937</v>
      </c>
      <c r="E68" s="98">
        <v>73</v>
      </c>
      <c r="F68" s="99" t="s">
        <v>938</v>
      </c>
      <c r="G68" s="100" t="s">
        <v>933</v>
      </c>
      <c r="H68" s="101" t="s">
        <v>934</v>
      </c>
      <c r="I68" s="102" t="s">
        <v>939</v>
      </c>
      <c r="J68" s="100" t="s">
        <v>676</v>
      </c>
      <c r="K68" s="80" t="s">
        <v>668</v>
      </c>
      <c r="L68" s="80">
        <v>4</v>
      </c>
      <c r="M68" s="103" t="s">
        <v>940</v>
      </c>
      <c r="N68" s="84" t="s">
        <v>941</v>
      </c>
      <c r="O68" s="85" t="s">
        <v>785</v>
      </c>
      <c r="P68" s="104" t="s">
        <v>147</v>
      </c>
      <c r="Q68" s="81" t="str">
        <f>IF(LEN(切語下字資料表6[[#This Row],[韻系]]&amp;切語下字資料表6[[#This Row],[呼]]&amp;切語下字資料表6[[#This Row],[等]])&lt;3, "", 切語下字資料表6[[#This Row],[韻系]]&amp;切語下字資料表6[[#This Row],[呼]]&amp;切語下字資料表6[[#This Row],[等]])</f>
        <v>齊開4</v>
      </c>
      <c r="R68" s="81" t="str">
        <f xml:space="preserve"> IF(切語下字資料表6[[#This Row],[調]]="入", "促聲", "舒聲")</f>
        <v>舒聲</v>
      </c>
      <c r="S68" s="81" t="str">
        <f>IF( 切語下字資料表6[[#This Row],[韻母拼音碼]]="", "", 切語下字資料表6[[#This Row],[韻母拼音碼]])</f>
        <v>e</v>
      </c>
      <c r="U68" s="81" t="s">
        <v>942</v>
      </c>
      <c r="V68" s="81" t="s">
        <v>584</v>
      </c>
      <c r="W68" s="81" t="s">
        <v>322</v>
      </c>
    </row>
    <row r="69" spans="1:23" s="80" customFormat="1" ht="30">
      <c r="A69" s="118">
        <v>63</v>
      </c>
      <c r="B69" s="80">
        <v>12</v>
      </c>
      <c r="C69" s="80">
        <v>3</v>
      </c>
      <c r="D69" s="80" t="s">
        <v>943</v>
      </c>
      <c r="E69" s="98">
        <v>134</v>
      </c>
      <c r="F69" s="99" t="s">
        <v>944</v>
      </c>
      <c r="G69" s="100" t="s">
        <v>933</v>
      </c>
      <c r="H69" s="101" t="s">
        <v>934</v>
      </c>
      <c r="I69" s="102" t="s">
        <v>945</v>
      </c>
      <c r="J69" s="100" t="s">
        <v>42</v>
      </c>
      <c r="K69" s="80" t="s">
        <v>668</v>
      </c>
      <c r="L69" s="80">
        <v>4</v>
      </c>
      <c r="M69" s="103" t="s">
        <v>946</v>
      </c>
      <c r="N69" s="84" t="s">
        <v>947</v>
      </c>
      <c r="O69" s="85" t="s">
        <v>785</v>
      </c>
      <c r="P69" s="104" t="s">
        <v>147</v>
      </c>
      <c r="Q69" s="81" t="str">
        <f>IF(LEN(切語下字資料表6[[#This Row],[韻系]]&amp;切語下字資料表6[[#This Row],[呼]]&amp;切語下字資料表6[[#This Row],[等]])&lt;3, "", 切語下字資料表6[[#This Row],[韻系]]&amp;切語下字資料表6[[#This Row],[呼]]&amp;切語下字資料表6[[#This Row],[等]])</f>
        <v>齊開4</v>
      </c>
      <c r="R69" s="81" t="str">
        <f xml:space="preserve"> IF(切語下字資料表6[[#This Row],[調]]="入", "促聲", "舒聲")</f>
        <v>舒聲</v>
      </c>
      <c r="S69" s="81" t="str">
        <f>IF( 切語下字資料表6[[#This Row],[韻母拼音碼]]="", "", 切語下字資料表6[[#This Row],[韻母拼音碼]])</f>
        <v>e</v>
      </c>
      <c r="U69" s="81" t="s">
        <v>942</v>
      </c>
      <c r="V69" s="81" t="s">
        <v>680</v>
      </c>
      <c r="W69" s="81" t="s">
        <v>331</v>
      </c>
    </row>
    <row r="70" spans="1:23" s="80" customFormat="1" ht="30">
      <c r="A70" s="119">
        <v>64</v>
      </c>
      <c r="B70" s="120">
        <v>12</v>
      </c>
      <c r="C70" s="120">
        <v>4</v>
      </c>
      <c r="D70" s="120" t="s">
        <v>948</v>
      </c>
      <c r="E70" s="121">
        <v>195</v>
      </c>
      <c r="F70" s="122" t="s">
        <v>711</v>
      </c>
      <c r="G70" s="123" t="s">
        <v>933</v>
      </c>
      <c r="H70" s="124" t="s">
        <v>934</v>
      </c>
      <c r="I70" s="125" t="s">
        <v>711</v>
      </c>
      <c r="J70" s="123" t="s">
        <v>711</v>
      </c>
      <c r="K70" s="120"/>
      <c r="L70" s="120"/>
      <c r="M70" s="126"/>
      <c r="N70" s="127"/>
      <c r="O70" s="128"/>
      <c r="P70" s="130"/>
      <c r="Q70" s="81" t="str">
        <f>IF(LEN(切語下字資料表6[[#This Row],[韻系]]&amp;切語下字資料表6[[#This Row],[呼]]&amp;切語下字資料表6[[#This Row],[等]])&lt;3, "", 切語下字資料表6[[#This Row],[韻系]]&amp;切語下字資料表6[[#This Row],[呼]]&amp;切語下字資料表6[[#This Row],[等]])</f>
        <v/>
      </c>
      <c r="R70" s="81" t="str">
        <f xml:space="preserve"> IF(切語下字資料表6[[#This Row],[調]]="入", "促聲", "舒聲")</f>
        <v>舒聲</v>
      </c>
      <c r="S70" s="81" t="str">
        <f>IF( 切語下字資料表6[[#This Row],[韻母拼音碼]]="", "", 切語下字資料表6[[#This Row],[韻母拼音碼]])</f>
        <v/>
      </c>
      <c r="U70" s="81" t="s">
        <v>949</v>
      </c>
      <c r="V70" s="81" t="s">
        <v>584</v>
      </c>
      <c r="W70" s="81" t="s">
        <v>127</v>
      </c>
    </row>
    <row r="71" spans="1:23" s="80" customFormat="1" ht="30">
      <c r="A71" s="107">
        <v>65</v>
      </c>
      <c r="B71" s="108">
        <v>12</v>
      </c>
      <c r="C71" s="108">
        <v>1</v>
      </c>
      <c r="D71" s="108" t="s">
        <v>931</v>
      </c>
      <c r="E71" s="109">
        <v>12</v>
      </c>
      <c r="F71" s="110" t="s">
        <v>932</v>
      </c>
      <c r="G71" s="111" t="s">
        <v>933</v>
      </c>
      <c r="H71" s="112" t="s">
        <v>934</v>
      </c>
      <c r="I71" s="113" t="s">
        <v>934</v>
      </c>
      <c r="J71" s="111" t="s">
        <v>667</v>
      </c>
      <c r="K71" s="80" t="s">
        <v>795</v>
      </c>
      <c r="L71" s="80">
        <v>4</v>
      </c>
      <c r="M71" s="103" t="s">
        <v>786</v>
      </c>
      <c r="N71" s="115" t="s">
        <v>950</v>
      </c>
      <c r="O71" s="116" t="s">
        <v>797</v>
      </c>
      <c r="P71" s="117" t="s">
        <v>951</v>
      </c>
      <c r="Q71" s="81" t="str">
        <f>IF(LEN(切語下字資料表6[[#This Row],[韻系]]&amp;切語下字資料表6[[#This Row],[呼]]&amp;切語下字資料表6[[#This Row],[等]])&lt;3, "", 切語下字資料表6[[#This Row],[韻系]]&amp;切語下字資料表6[[#This Row],[呼]]&amp;切語下字資料表6[[#This Row],[等]])</f>
        <v>齊合4</v>
      </c>
      <c r="R71" s="81" t="str">
        <f xml:space="preserve"> IF(切語下字資料表6[[#This Row],[調]]="入", "促聲", "舒聲")</f>
        <v>舒聲</v>
      </c>
      <c r="S71" s="81" t="str">
        <f>IF( 切語下字資料表6[[#This Row],[韻母拼音碼]]="", "", 切語下字資料表6[[#This Row],[韻母拼音碼]])</f>
        <v>ue</v>
      </c>
      <c r="U71" s="81" t="s">
        <v>949</v>
      </c>
      <c r="V71" s="81" t="s">
        <v>680</v>
      </c>
      <c r="W71" s="81" t="s">
        <v>136</v>
      </c>
    </row>
    <row r="72" spans="1:23" s="80" customFormat="1" ht="30">
      <c r="A72" s="118">
        <v>66</v>
      </c>
      <c r="B72" s="80">
        <v>12</v>
      </c>
      <c r="C72" s="80">
        <v>2</v>
      </c>
      <c r="D72" s="80" t="s">
        <v>937</v>
      </c>
      <c r="E72" s="98">
        <v>73</v>
      </c>
      <c r="F72" s="99" t="s">
        <v>938</v>
      </c>
      <c r="G72" s="100" t="s">
        <v>933</v>
      </c>
      <c r="H72" s="101" t="s">
        <v>934</v>
      </c>
      <c r="I72" s="102" t="s">
        <v>939</v>
      </c>
      <c r="J72" s="100" t="s">
        <v>676</v>
      </c>
      <c r="K72" s="80" t="s">
        <v>795</v>
      </c>
      <c r="L72" s="80">
        <v>4</v>
      </c>
      <c r="M72" s="103" t="s">
        <v>952</v>
      </c>
      <c r="N72" s="84"/>
      <c r="O72" s="85" t="s">
        <v>802</v>
      </c>
      <c r="P72" s="104" t="s">
        <v>335</v>
      </c>
      <c r="Q72" s="81" t="str">
        <f>IF(LEN(切語下字資料表6[[#This Row],[韻系]]&amp;切語下字資料表6[[#This Row],[呼]]&amp;切語下字資料表6[[#This Row],[等]])&lt;3, "", 切語下字資料表6[[#This Row],[韻系]]&amp;切語下字資料表6[[#This Row],[呼]]&amp;切語下字資料表6[[#This Row],[等]])</f>
        <v>齊合4</v>
      </c>
      <c r="R72" s="81" t="str">
        <f xml:space="preserve"> IF(切語下字資料表6[[#This Row],[調]]="入", "促聲", "舒聲")</f>
        <v>舒聲</v>
      </c>
      <c r="S72" s="81" t="str">
        <f>IF( 切語下字資料表6[[#This Row],[韻母拼音碼]]="", "", 切語下字資料表6[[#This Row],[韻母拼音碼]])</f>
        <v>ue</v>
      </c>
      <c r="U72" s="81" t="s">
        <v>953</v>
      </c>
      <c r="V72" s="81" t="s">
        <v>584</v>
      </c>
      <c r="W72" s="81" t="s">
        <v>322</v>
      </c>
    </row>
    <row r="73" spans="1:23" s="80" customFormat="1" ht="30">
      <c r="A73" s="118">
        <v>67</v>
      </c>
      <c r="B73" s="80">
        <v>12</v>
      </c>
      <c r="C73" s="80">
        <v>3</v>
      </c>
      <c r="D73" s="80" t="s">
        <v>943</v>
      </c>
      <c r="E73" s="98">
        <v>134</v>
      </c>
      <c r="F73" s="99" t="s">
        <v>944</v>
      </c>
      <c r="G73" s="100" t="s">
        <v>933</v>
      </c>
      <c r="H73" s="101" t="s">
        <v>934</v>
      </c>
      <c r="I73" s="102" t="s">
        <v>945</v>
      </c>
      <c r="J73" s="100" t="s">
        <v>42</v>
      </c>
      <c r="K73" s="80" t="s">
        <v>795</v>
      </c>
      <c r="L73" s="80">
        <v>4</v>
      </c>
      <c r="M73" s="103" t="s">
        <v>954</v>
      </c>
      <c r="N73" s="84" t="s">
        <v>955</v>
      </c>
      <c r="O73" s="85" t="s">
        <v>802</v>
      </c>
      <c r="P73" s="104" t="s">
        <v>335</v>
      </c>
      <c r="Q73" s="81" t="str">
        <f>IF(LEN(切語下字資料表6[[#This Row],[韻系]]&amp;切語下字資料表6[[#This Row],[呼]]&amp;切語下字資料表6[[#This Row],[等]])&lt;3, "", 切語下字資料表6[[#This Row],[韻系]]&amp;切語下字資料表6[[#This Row],[呼]]&amp;切語下字資料表6[[#This Row],[等]])</f>
        <v>齊合4</v>
      </c>
      <c r="R73" s="81" t="str">
        <f xml:space="preserve"> IF(切語下字資料表6[[#This Row],[調]]="入", "促聲", "舒聲")</f>
        <v>舒聲</v>
      </c>
      <c r="S73" s="81" t="str">
        <f>IF( 切語下字資料表6[[#This Row],[韻母拼音碼]]="", "", 切語下字資料表6[[#This Row],[韻母拼音碼]])</f>
        <v>ue</v>
      </c>
      <c r="U73" s="81" t="s">
        <v>953</v>
      </c>
      <c r="V73" s="81" t="s">
        <v>680</v>
      </c>
      <c r="W73" s="81" t="s">
        <v>331</v>
      </c>
    </row>
    <row r="74" spans="1:23" s="80" customFormat="1" ht="30">
      <c r="A74" s="119">
        <v>68</v>
      </c>
      <c r="B74" s="120">
        <v>12</v>
      </c>
      <c r="C74" s="120">
        <v>4</v>
      </c>
      <c r="D74" s="120" t="s">
        <v>948</v>
      </c>
      <c r="E74" s="121">
        <v>195</v>
      </c>
      <c r="F74" s="122" t="s">
        <v>711</v>
      </c>
      <c r="G74" s="123" t="s">
        <v>933</v>
      </c>
      <c r="H74" s="124" t="s">
        <v>934</v>
      </c>
      <c r="I74" s="125" t="s">
        <v>711</v>
      </c>
      <c r="J74" s="123" t="s">
        <v>711</v>
      </c>
      <c r="K74" s="120"/>
      <c r="L74" s="120"/>
      <c r="M74" s="126"/>
      <c r="N74" s="127"/>
      <c r="O74" s="128"/>
      <c r="P74" s="129"/>
      <c r="Q74" s="81" t="str">
        <f>IF(LEN(切語下字資料表6[[#This Row],[韻系]]&amp;切語下字資料表6[[#This Row],[呼]]&amp;切語下字資料表6[[#This Row],[等]])&lt;3, "", 切語下字資料表6[[#This Row],[韻系]]&amp;切語下字資料表6[[#This Row],[呼]]&amp;切語下字資料表6[[#This Row],[等]])</f>
        <v/>
      </c>
      <c r="R74" s="81" t="str">
        <f xml:space="preserve"> IF(切語下字資料表6[[#This Row],[調]]="入", "促聲", "舒聲")</f>
        <v>舒聲</v>
      </c>
      <c r="S74" s="81" t="str">
        <f>IF( 切語下字資料表6[[#This Row],[韻母拼音碼]]="", "", 切語下字資料表6[[#This Row],[韻母拼音碼]])</f>
        <v/>
      </c>
      <c r="U74" s="81" t="s">
        <v>956</v>
      </c>
      <c r="V74" s="81" t="s">
        <v>584</v>
      </c>
      <c r="W74" s="81" t="s">
        <v>206</v>
      </c>
    </row>
    <row r="75" spans="1:23" s="80" customFormat="1" ht="30">
      <c r="A75" s="107">
        <v>69</v>
      </c>
      <c r="B75" s="108">
        <v>13</v>
      </c>
      <c r="C75" s="108">
        <v>1</v>
      </c>
      <c r="D75" s="108" t="s">
        <v>957</v>
      </c>
      <c r="E75" s="109">
        <v>13</v>
      </c>
      <c r="F75" s="110" t="s">
        <v>711</v>
      </c>
      <c r="G75" s="111" t="s">
        <v>933</v>
      </c>
      <c r="H75" s="112" t="s">
        <v>958</v>
      </c>
      <c r="I75" s="113" t="s">
        <v>711</v>
      </c>
      <c r="J75" s="111" t="s">
        <v>711</v>
      </c>
      <c r="K75" s="108"/>
      <c r="L75" s="108"/>
      <c r="M75" s="114"/>
      <c r="N75" s="115"/>
      <c r="O75" s="116"/>
      <c r="P75" s="117"/>
      <c r="Q75" s="81" t="str">
        <f>IF(LEN(切語下字資料表6[[#This Row],[韻系]]&amp;切語下字資料表6[[#This Row],[呼]]&amp;切語下字資料表6[[#This Row],[等]])&lt;3, "", 切語下字資料表6[[#This Row],[韻系]]&amp;切語下字資料表6[[#This Row],[呼]]&amp;切語下字資料表6[[#This Row],[等]])</f>
        <v/>
      </c>
      <c r="R75" s="81" t="str">
        <f xml:space="preserve"> IF(切語下字資料表6[[#This Row],[調]]="入", "促聲", "舒聲")</f>
        <v>舒聲</v>
      </c>
      <c r="S75" s="81" t="str">
        <f>IF( 切語下字資料表6[[#This Row],[韻母拼音碼]]="", "", 切語下字資料表6[[#This Row],[韻母拼音碼]])</f>
        <v/>
      </c>
      <c r="U75" s="81" t="s">
        <v>956</v>
      </c>
      <c r="V75" s="81" t="s">
        <v>680</v>
      </c>
      <c r="W75" s="81" t="s">
        <v>215</v>
      </c>
    </row>
    <row r="76" spans="1:23" s="80" customFormat="1" ht="30">
      <c r="A76" s="118">
        <v>70</v>
      </c>
      <c r="B76" s="80">
        <v>13</v>
      </c>
      <c r="C76" s="80">
        <v>2</v>
      </c>
      <c r="D76" s="80" t="s">
        <v>959</v>
      </c>
      <c r="E76" s="98">
        <v>74</v>
      </c>
      <c r="F76" s="99" t="s">
        <v>711</v>
      </c>
      <c r="G76" s="100" t="s">
        <v>933</v>
      </c>
      <c r="H76" s="101" t="s">
        <v>958</v>
      </c>
      <c r="I76" s="102" t="s">
        <v>711</v>
      </c>
      <c r="J76" s="100" t="s">
        <v>711</v>
      </c>
      <c r="M76" s="103"/>
      <c r="N76" s="84"/>
      <c r="O76" s="85"/>
      <c r="P76" s="86"/>
      <c r="Q76" s="81" t="str">
        <f>IF(LEN(切語下字資料表6[[#This Row],[韻系]]&amp;切語下字資料表6[[#This Row],[呼]]&amp;切語下字資料表6[[#This Row],[等]])&lt;3, "", 切語下字資料表6[[#This Row],[韻系]]&amp;切語下字資料表6[[#This Row],[呼]]&amp;切語下字資料表6[[#This Row],[等]])</f>
        <v/>
      </c>
      <c r="R76" s="81" t="str">
        <f xml:space="preserve"> IF(切語下字資料表6[[#This Row],[調]]="入", "促聲", "舒聲")</f>
        <v>舒聲</v>
      </c>
      <c r="S76" s="81" t="str">
        <f>IF( 切語下字資料表6[[#This Row],[韻母拼音碼]]="", "", 切語下字資料表6[[#This Row],[韻母拼音碼]])</f>
        <v/>
      </c>
      <c r="U76" s="81" t="s">
        <v>960</v>
      </c>
      <c r="V76" s="81" t="s">
        <v>584</v>
      </c>
      <c r="W76" s="81" t="s">
        <v>206</v>
      </c>
    </row>
    <row r="77" spans="1:23" s="80" customFormat="1" ht="30">
      <c r="A77" s="118">
        <v>71</v>
      </c>
      <c r="B77" s="80">
        <v>13</v>
      </c>
      <c r="C77" s="80">
        <v>3</v>
      </c>
      <c r="D77" s="80" t="s">
        <v>961</v>
      </c>
      <c r="E77" s="98">
        <v>135</v>
      </c>
      <c r="F77" s="99" t="s">
        <v>962</v>
      </c>
      <c r="G77" s="100" t="s">
        <v>933</v>
      </c>
      <c r="H77" s="101" t="s">
        <v>958</v>
      </c>
      <c r="I77" s="102" t="s">
        <v>958</v>
      </c>
      <c r="J77" s="100" t="s">
        <v>42</v>
      </c>
      <c r="K77" s="80" t="s">
        <v>668</v>
      </c>
      <c r="L77" s="80">
        <v>3</v>
      </c>
      <c r="M77" s="103" t="s">
        <v>792</v>
      </c>
      <c r="N77" s="84" t="s">
        <v>963</v>
      </c>
      <c r="O77" s="116" t="s">
        <v>777</v>
      </c>
      <c r="P77" s="117" t="s">
        <v>936</v>
      </c>
      <c r="Q77" s="81" t="str">
        <f>IF(LEN(切語下字資料表6[[#This Row],[韻系]]&amp;切語下字資料表6[[#This Row],[呼]]&amp;切語下字資料表6[[#This Row],[等]])&lt;3, "", 切語下字資料表6[[#This Row],[韻系]]&amp;切語下字資料表6[[#This Row],[呼]]&amp;切語下字資料表6[[#This Row],[等]])</f>
        <v>祭開3</v>
      </c>
      <c r="R77" s="81" t="str">
        <f xml:space="preserve"> IF(切語下字資料表6[[#This Row],[調]]="入", "促聲", "舒聲")</f>
        <v>舒聲</v>
      </c>
      <c r="S77" s="81" t="str">
        <f>IF( 切語下字資料表6[[#This Row],[韻母拼音碼]]="", "", 切語下字資料表6[[#This Row],[韻母拼音碼]])</f>
        <v>e</v>
      </c>
      <c r="U77" s="81" t="s">
        <v>960</v>
      </c>
      <c r="V77" s="81" t="s">
        <v>680</v>
      </c>
      <c r="W77" s="81" t="s">
        <v>215</v>
      </c>
    </row>
    <row r="78" spans="1:23" s="80" customFormat="1" ht="30">
      <c r="A78" s="119">
        <v>72</v>
      </c>
      <c r="B78" s="120">
        <v>13</v>
      </c>
      <c r="C78" s="120">
        <v>4</v>
      </c>
      <c r="D78" s="120" t="s">
        <v>964</v>
      </c>
      <c r="E78" s="121">
        <v>196</v>
      </c>
      <c r="F78" s="122" t="s">
        <v>711</v>
      </c>
      <c r="G78" s="123" t="s">
        <v>933</v>
      </c>
      <c r="H78" s="124" t="s">
        <v>958</v>
      </c>
      <c r="I78" s="125" t="s">
        <v>711</v>
      </c>
      <c r="J78" s="123" t="s">
        <v>711</v>
      </c>
      <c r="K78" s="120"/>
      <c r="L78" s="120"/>
      <c r="M78" s="126"/>
      <c r="N78" s="127"/>
      <c r="O78" s="128"/>
      <c r="P78" s="129"/>
      <c r="Q78" s="81" t="str">
        <f>IF(LEN(切語下字資料表6[[#This Row],[韻系]]&amp;切語下字資料表6[[#This Row],[呼]]&amp;切語下字資料表6[[#This Row],[等]])&lt;3, "", 切語下字資料表6[[#This Row],[韻系]]&amp;切語下字資料表6[[#This Row],[呼]]&amp;切語下字資料表6[[#This Row],[等]])</f>
        <v/>
      </c>
      <c r="R78" s="81" t="str">
        <f xml:space="preserve"> IF(切語下字資料表6[[#This Row],[調]]="入", "促聲", "舒聲")</f>
        <v>舒聲</v>
      </c>
      <c r="S78" s="81" t="str">
        <f>IF( 切語下字資料表6[[#This Row],[韻母拼音碼]]="", "", 切語下字資料表6[[#This Row],[韻母拼音碼]])</f>
        <v/>
      </c>
      <c r="U78" s="81" t="s">
        <v>965</v>
      </c>
      <c r="V78" s="81" t="s">
        <v>584</v>
      </c>
      <c r="W78" s="81" t="s">
        <v>206</v>
      </c>
    </row>
    <row r="79" spans="1:23" s="80" customFormat="1" ht="30">
      <c r="A79" s="107">
        <v>73</v>
      </c>
      <c r="B79" s="108">
        <v>13</v>
      </c>
      <c r="C79" s="108">
        <v>1</v>
      </c>
      <c r="D79" s="108" t="s">
        <v>957</v>
      </c>
      <c r="E79" s="109">
        <v>13</v>
      </c>
      <c r="F79" s="110" t="s">
        <v>711</v>
      </c>
      <c r="G79" s="111" t="s">
        <v>933</v>
      </c>
      <c r="H79" s="112" t="s">
        <v>958</v>
      </c>
      <c r="I79" s="113" t="s">
        <v>711</v>
      </c>
      <c r="J79" s="111" t="s">
        <v>711</v>
      </c>
      <c r="K79" s="108"/>
      <c r="L79" s="108"/>
      <c r="M79" s="114"/>
      <c r="N79" s="115"/>
      <c r="O79" s="116"/>
      <c r="P79" s="117"/>
      <c r="Q79" s="81" t="str">
        <f>IF(LEN(切語下字資料表6[[#This Row],[韻系]]&amp;切語下字資料表6[[#This Row],[呼]]&amp;切語下字資料表6[[#This Row],[等]])&lt;3, "", 切語下字資料表6[[#This Row],[韻系]]&amp;切語下字資料表6[[#This Row],[呼]]&amp;切語下字資料表6[[#This Row],[等]])</f>
        <v/>
      </c>
      <c r="R79" s="81" t="str">
        <f xml:space="preserve"> IF(切語下字資料表6[[#This Row],[調]]="入", "促聲", "舒聲")</f>
        <v>舒聲</v>
      </c>
      <c r="S79" s="81" t="str">
        <f>IF( 切語下字資料表6[[#This Row],[韻母拼音碼]]="", "", 切語下字資料表6[[#This Row],[韻母拼音碼]])</f>
        <v/>
      </c>
      <c r="U79" s="81" t="s">
        <v>965</v>
      </c>
      <c r="V79" s="81" t="s">
        <v>680</v>
      </c>
      <c r="W79" s="81" t="s">
        <v>215</v>
      </c>
    </row>
    <row r="80" spans="1:23" s="80" customFormat="1" ht="30">
      <c r="A80" s="118">
        <v>74</v>
      </c>
      <c r="B80" s="80">
        <v>13</v>
      </c>
      <c r="C80" s="80">
        <v>2</v>
      </c>
      <c r="D80" s="80" t="s">
        <v>959</v>
      </c>
      <c r="E80" s="98">
        <v>74</v>
      </c>
      <c r="F80" s="99" t="s">
        <v>711</v>
      </c>
      <c r="G80" s="100" t="s">
        <v>933</v>
      </c>
      <c r="H80" s="101" t="s">
        <v>958</v>
      </c>
      <c r="I80" s="102" t="s">
        <v>711</v>
      </c>
      <c r="J80" s="100" t="s">
        <v>711</v>
      </c>
      <c r="M80" s="103"/>
      <c r="N80" s="84"/>
      <c r="O80" s="85"/>
      <c r="P80" s="86"/>
      <c r="Q80" s="81" t="str">
        <f>IF(LEN(切語下字資料表6[[#This Row],[韻系]]&amp;切語下字資料表6[[#This Row],[呼]]&amp;切語下字資料表6[[#This Row],[等]])&lt;3, "", 切語下字資料表6[[#This Row],[韻系]]&amp;切語下字資料表6[[#This Row],[呼]]&amp;切語下字資料表6[[#This Row],[等]])</f>
        <v/>
      </c>
      <c r="R80" s="81" t="str">
        <f xml:space="preserve"> IF(切語下字資料表6[[#This Row],[調]]="入", "促聲", "舒聲")</f>
        <v>舒聲</v>
      </c>
      <c r="S80" s="81" t="str">
        <f>IF( 切語下字資料表6[[#This Row],[韻母拼音碼]]="", "", 切語下字資料表6[[#This Row],[韻母拼音碼]])</f>
        <v/>
      </c>
      <c r="U80" s="81" t="s">
        <v>966</v>
      </c>
      <c r="V80" s="81" t="s">
        <v>584</v>
      </c>
      <c r="W80" s="81" t="s">
        <v>322</v>
      </c>
    </row>
    <row r="81" spans="1:23" s="80" customFormat="1" ht="30">
      <c r="A81" s="118">
        <v>75</v>
      </c>
      <c r="B81" s="80">
        <v>13</v>
      </c>
      <c r="C81" s="80">
        <v>3</v>
      </c>
      <c r="D81" s="80" t="s">
        <v>961</v>
      </c>
      <c r="E81" s="98">
        <v>135</v>
      </c>
      <c r="F81" s="99" t="s">
        <v>962</v>
      </c>
      <c r="G81" s="100" t="s">
        <v>933</v>
      </c>
      <c r="H81" s="101" t="s">
        <v>958</v>
      </c>
      <c r="I81" s="102" t="s">
        <v>958</v>
      </c>
      <c r="J81" s="100" t="s">
        <v>42</v>
      </c>
      <c r="K81" s="80" t="s">
        <v>795</v>
      </c>
      <c r="L81" s="80">
        <v>3</v>
      </c>
      <c r="M81" s="103" t="s">
        <v>794</v>
      </c>
      <c r="N81" s="84" t="s">
        <v>967</v>
      </c>
      <c r="O81" s="116" t="s">
        <v>797</v>
      </c>
      <c r="P81" s="117" t="s">
        <v>951</v>
      </c>
      <c r="Q81" s="81" t="str">
        <f>IF(LEN(切語下字資料表6[[#This Row],[韻系]]&amp;切語下字資料表6[[#This Row],[呼]]&amp;切語下字資料表6[[#This Row],[等]])&lt;3, "", 切語下字資料表6[[#This Row],[韻系]]&amp;切語下字資料表6[[#This Row],[呼]]&amp;切語下字資料表6[[#This Row],[等]])</f>
        <v>祭合3</v>
      </c>
      <c r="R81" s="81" t="str">
        <f xml:space="preserve"> IF(切語下字資料表6[[#This Row],[調]]="入", "促聲", "舒聲")</f>
        <v>舒聲</v>
      </c>
      <c r="S81" s="81" t="str">
        <f>IF( 切語下字資料表6[[#This Row],[韻母拼音碼]]="", "", 切語下字資料表6[[#This Row],[韻母拼音碼]])</f>
        <v>ue</v>
      </c>
      <c r="U81" s="81" t="s">
        <v>966</v>
      </c>
      <c r="V81" s="81" t="s">
        <v>680</v>
      </c>
      <c r="W81" s="81" t="s">
        <v>331</v>
      </c>
    </row>
    <row r="82" spans="1:23" s="80" customFormat="1" ht="30">
      <c r="A82" s="119">
        <v>76</v>
      </c>
      <c r="B82" s="120">
        <v>13</v>
      </c>
      <c r="C82" s="120">
        <v>4</v>
      </c>
      <c r="D82" s="120" t="s">
        <v>964</v>
      </c>
      <c r="E82" s="121">
        <v>196</v>
      </c>
      <c r="F82" s="122" t="s">
        <v>711</v>
      </c>
      <c r="G82" s="123" t="s">
        <v>933</v>
      </c>
      <c r="H82" s="124" t="s">
        <v>958</v>
      </c>
      <c r="I82" s="125" t="s">
        <v>711</v>
      </c>
      <c r="J82" s="123" t="s">
        <v>711</v>
      </c>
      <c r="K82" s="120"/>
      <c r="L82" s="120"/>
      <c r="M82" s="126"/>
      <c r="N82" s="127"/>
      <c r="O82" s="128"/>
      <c r="P82" s="129"/>
      <c r="Q82" s="81" t="str">
        <f>IF(LEN(切語下字資料表6[[#This Row],[韻系]]&amp;切語下字資料表6[[#This Row],[呼]]&amp;切語下字資料表6[[#This Row],[等]])&lt;3, "", 切語下字資料表6[[#This Row],[韻系]]&amp;切語下字資料表6[[#This Row],[呼]]&amp;切語下字資料表6[[#This Row],[等]])</f>
        <v/>
      </c>
      <c r="R82" s="81" t="str">
        <f xml:space="preserve"> IF(切語下字資料表6[[#This Row],[調]]="入", "促聲", "舒聲")</f>
        <v>舒聲</v>
      </c>
      <c r="S82" s="81" t="str">
        <f>IF( 切語下字資料表6[[#This Row],[韻母拼音碼]]="", "", 切語下字資料表6[[#This Row],[韻母拼音碼]])</f>
        <v/>
      </c>
      <c r="U82" s="81" t="s">
        <v>968</v>
      </c>
      <c r="V82" s="81" t="s">
        <v>584</v>
      </c>
      <c r="W82" s="81" t="s">
        <v>218</v>
      </c>
    </row>
    <row r="83" spans="1:23" s="80" customFormat="1" ht="30">
      <c r="A83" s="107">
        <v>77</v>
      </c>
      <c r="B83" s="108">
        <v>14</v>
      </c>
      <c r="C83" s="108">
        <v>1</v>
      </c>
      <c r="D83" s="108" t="s">
        <v>969</v>
      </c>
      <c r="E83" s="109">
        <v>14</v>
      </c>
      <c r="F83" s="110" t="s">
        <v>711</v>
      </c>
      <c r="G83" s="111" t="s">
        <v>933</v>
      </c>
      <c r="H83" s="112" t="s">
        <v>970</v>
      </c>
      <c r="I83" s="113" t="s">
        <v>711</v>
      </c>
      <c r="J83" s="111" t="s">
        <v>711</v>
      </c>
      <c r="K83" s="108"/>
      <c r="L83" s="108"/>
      <c r="M83" s="114"/>
      <c r="N83" s="115"/>
      <c r="O83" s="116"/>
      <c r="P83" s="117"/>
      <c r="Q83" s="81" t="str">
        <f>IF(LEN(切語下字資料表6[[#This Row],[韻系]]&amp;切語下字資料表6[[#This Row],[呼]]&amp;切語下字資料表6[[#This Row],[等]])&lt;3, "", 切語下字資料表6[[#This Row],[韻系]]&amp;切語下字資料表6[[#This Row],[呼]]&amp;切語下字資料表6[[#This Row],[等]])</f>
        <v/>
      </c>
      <c r="R83" s="81" t="str">
        <f xml:space="preserve"> IF(切語下字資料表6[[#This Row],[調]]="入", "促聲", "舒聲")</f>
        <v>舒聲</v>
      </c>
      <c r="S83" s="81" t="str">
        <f>IF( 切語下字資料表6[[#This Row],[韻母拼音碼]]="", "", 切語下字資料表6[[#This Row],[韻母拼音碼]])</f>
        <v/>
      </c>
      <c r="U83" s="81" t="s">
        <v>971</v>
      </c>
      <c r="V83" s="81" t="s">
        <v>584</v>
      </c>
      <c r="W83" s="81" t="s">
        <v>218</v>
      </c>
    </row>
    <row r="84" spans="1:23" s="80" customFormat="1" ht="30">
      <c r="A84" s="118">
        <v>78</v>
      </c>
      <c r="B84" s="80">
        <v>14</v>
      </c>
      <c r="C84" s="80">
        <v>2</v>
      </c>
      <c r="D84" s="80" t="s">
        <v>972</v>
      </c>
      <c r="E84" s="98">
        <v>75</v>
      </c>
      <c r="F84" s="99" t="s">
        <v>711</v>
      </c>
      <c r="G84" s="100" t="s">
        <v>933</v>
      </c>
      <c r="H84" s="101" t="s">
        <v>970</v>
      </c>
      <c r="I84" s="102" t="s">
        <v>711</v>
      </c>
      <c r="J84" s="100" t="s">
        <v>711</v>
      </c>
      <c r="M84" s="103"/>
      <c r="N84" s="84"/>
      <c r="O84" s="85"/>
      <c r="P84" s="86"/>
      <c r="Q84" s="81" t="str">
        <f>IF(LEN(切語下字資料表6[[#This Row],[韻系]]&amp;切語下字資料表6[[#This Row],[呼]]&amp;切語下字資料表6[[#This Row],[等]])&lt;3, "", 切語下字資料表6[[#This Row],[韻系]]&amp;切語下字資料表6[[#This Row],[呼]]&amp;切語下字資料表6[[#This Row],[等]])</f>
        <v/>
      </c>
      <c r="R84" s="81" t="str">
        <f xml:space="preserve"> IF(切語下字資料表6[[#This Row],[調]]="入", "促聲", "舒聲")</f>
        <v>舒聲</v>
      </c>
      <c r="S84" s="81" t="str">
        <f>IF( 切語下字資料表6[[#This Row],[韻母拼音碼]]="", "", 切語下字資料表6[[#This Row],[韻母拼音碼]])</f>
        <v/>
      </c>
      <c r="U84" s="81" t="s">
        <v>973</v>
      </c>
      <c r="V84" s="81" t="s">
        <v>584</v>
      </c>
      <c r="W84" s="81" t="s">
        <v>139</v>
      </c>
    </row>
    <row r="85" spans="1:23" s="80" customFormat="1" ht="30">
      <c r="A85" s="118">
        <v>79</v>
      </c>
      <c r="B85" s="80">
        <v>14</v>
      </c>
      <c r="C85" s="80">
        <v>3</v>
      </c>
      <c r="D85" s="80" t="s">
        <v>974</v>
      </c>
      <c r="E85" s="98">
        <v>136</v>
      </c>
      <c r="F85" s="99" t="s">
        <v>975</v>
      </c>
      <c r="G85" s="100" t="s">
        <v>933</v>
      </c>
      <c r="H85" s="101" t="s">
        <v>970</v>
      </c>
      <c r="I85" s="102" t="s">
        <v>970</v>
      </c>
      <c r="J85" s="100" t="s">
        <v>42</v>
      </c>
      <c r="K85" s="80" t="s">
        <v>668</v>
      </c>
      <c r="L85" s="80">
        <v>1</v>
      </c>
      <c r="M85" s="103" t="s">
        <v>799</v>
      </c>
      <c r="N85" s="84" t="s">
        <v>976</v>
      </c>
      <c r="O85" s="85" t="s">
        <v>977</v>
      </c>
      <c r="P85" s="86" t="s">
        <v>978</v>
      </c>
      <c r="Q85" s="81" t="str">
        <f>IF(LEN(切語下字資料表6[[#This Row],[韻系]]&amp;切語下字資料表6[[#This Row],[呼]]&amp;切語下字資料表6[[#This Row],[等]])&lt;3, "", 切語下字資料表6[[#This Row],[韻系]]&amp;切語下字資料表6[[#This Row],[呼]]&amp;切語下字資料表6[[#This Row],[等]])</f>
        <v>泰開1</v>
      </c>
      <c r="R85" s="81" t="str">
        <f xml:space="preserve"> IF(切語下字資料表6[[#This Row],[調]]="入", "促聲", "舒聲")</f>
        <v>舒聲</v>
      </c>
      <c r="S85" s="81" t="str">
        <f>IF( 切語下字資料表6[[#This Row],[韻母拼音碼]]="", "", 切語下字資料表6[[#This Row],[韻母拼音碼]])</f>
        <v>ai</v>
      </c>
      <c r="U85" s="81" t="s">
        <v>979</v>
      </c>
      <c r="V85" s="81" t="s">
        <v>584</v>
      </c>
      <c r="W85" s="81" t="s">
        <v>283</v>
      </c>
    </row>
    <row r="86" spans="1:23" s="80" customFormat="1" ht="30">
      <c r="A86" s="119">
        <v>80</v>
      </c>
      <c r="B86" s="120">
        <v>14</v>
      </c>
      <c r="C86" s="120">
        <v>4</v>
      </c>
      <c r="D86" s="120" t="s">
        <v>980</v>
      </c>
      <c r="E86" s="121">
        <v>197</v>
      </c>
      <c r="F86" s="122" t="s">
        <v>711</v>
      </c>
      <c r="G86" s="123" t="s">
        <v>933</v>
      </c>
      <c r="H86" s="124" t="s">
        <v>970</v>
      </c>
      <c r="I86" s="125" t="s">
        <v>711</v>
      </c>
      <c r="J86" s="123" t="s">
        <v>711</v>
      </c>
      <c r="K86" s="120"/>
      <c r="L86" s="120"/>
      <c r="M86" s="126"/>
      <c r="N86" s="127"/>
      <c r="O86" s="128"/>
      <c r="P86" s="129"/>
      <c r="Q86" s="81" t="str">
        <f>IF(LEN(切語下字資料表6[[#This Row],[韻系]]&amp;切語下字資料表6[[#This Row],[呼]]&amp;切語下字資料表6[[#This Row],[等]])&lt;3, "", 切語下字資料表6[[#This Row],[韻系]]&amp;切語下字資料表6[[#This Row],[呼]]&amp;切語下字資料表6[[#This Row],[等]])</f>
        <v/>
      </c>
      <c r="R86" s="81" t="str">
        <f xml:space="preserve"> IF(切語下字資料表6[[#This Row],[調]]="入", "促聲", "舒聲")</f>
        <v>舒聲</v>
      </c>
      <c r="S86" s="81" t="str">
        <f>IF( 切語下字資料表6[[#This Row],[韻母拼音碼]]="", "", 切語下字資料表6[[#This Row],[韻母拼音碼]])</f>
        <v/>
      </c>
      <c r="U86" s="81" t="s">
        <v>981</v>
      </c>
      <c r="V86" s="81" t="s">
        <v>584</v>
      </c>
      <c r="W86" s="81" t="s">
        <v>283</v>
      </c>
    </row>
    <row r="87" spans="1:23" s="80" customFormat="1" ht="30">
      <c r="A87" s="107">
        <v>81</v>
      </c>
      <c r="B87" s="108">
        <v>14</v>
      </c>
      <c r="C87" s="108">
        <v>1</v>
      </c>
      <c r="D87" s="108" t="s">
        <v>969</v>
      </c>
      <c r="E87" s="109">
        <v>14</v>
      </c>
      <c r="F87" s="110" t="s">
        <v>711</v>
      </c>
      <c r="G87" s="111" t="s">
        <v>933</v>
      </c>
      <c r="H87" s="112" t="s">
        <v>970</v>
      </c>
      <c r="I87" s="113" t="s">
        <v>711</v>
      </c>
      <c r="J87" s="111" t="s">
        <v>711</v>
      </c>
      <c r="K87" s="108"/>
      <c r="L87" s="108"/>
      <c r="M87" s="114"/>
      <c r="N87" s="115"/>
      <c r="O87" s="116"/>
      <c r="P87" s="117"/>
      <c r="Q87" s="81" t="str">
        <f>IF(LEN(切語下字資料表6[[#This Row],[韻系]]&amp;切語下字資料表6[[#This Row],[呼]]&amp;切語下字資料表6[[#This Row],[等]])&lt;3, "", 切語下字資料表6[[#This Row],[韻系]]&amp;切語下字資料表6[[#This Row],[呼]]&amp;切語下字資料表6[[#This Row],[等]])</f>
        <v/>
      </c>
      <c r="R87" s="81" t="str">
        <f xml:space="preserve"> IF(切語下字資料表6[[#This Row],[調]]="入", "促聲", "舒聲")</f>
        <v>舒聲</v>
      </c>
      <c r="S87" s="81" t="str">
        <f>IF( 切語下字資料表6[[#This Row],[韻母拼音碼]]="", "", 切語下字資料表6[[#This Row],[韻母拼音碼]])</f>
        <v/>
      </c>
      <c r="U87" s="81" t="s">
        <v>982</v>
      </c>
      <c r="V87" s="81" t="s">
        <v>584</v>
      </c>
      <c r="W87" s="81" t="s">
        <v>283</v>
      </c>
    </row>
    <row r="88" spans="1:23" s="80" customFormat="1" ht="30">
      <c r="A88" s="118">
        <v>82</v>
      </c>
      <c r="B88" s="80">
        <v>14</v>
      </c>
      <c r="C88" s="80">
        <v>2</v>
      </c>
      <c r="D88" s="80" t="s">
        <v>972</v>
      </c>
      <c r="E88" s="98">
        <v>75</v>
      </c>
      <c r="F88" s="99" t="s">
        <v>711</v>
      </c>
      <c r="G88" s="100" t="s">
        <v>933</v>
      </c>
      <c r="H88" s="101" t="s">
        <v>970</v>
      </c>
      <c r="I88" s="102" t="s">
        <v>711</v>
      </c>
      <c r="J88" s="100" t="s">
        <v>711</v>
      </c>
      <c r="M88" s="103"/>
      <c r="N88" s="84"/>
      <c r="O88" s="85"/>
      <c r="P88" s="86"/>
      <c r="Q88" s="81" t="str">
        <f>IF(LEN(切語下字資料表6[[#This Row],[韻系]]&amp;切語下字資料表6[[#This Row],[呼]]&amp;切語下字資料表6[[#This Row],[等]])&lt;3, "", 切語下字資料表6[[#This Row],[韻系]]&amp;切語下字資料表6[[#This Row],[呼]]&amp;切語下字資料表6[[#This Row],[等]])</f>
        <v/>
      </c>
      <c r="R88" s="81" t="str">
        <f xml:space="preserve"> IF(切語下字資料表6[[#This Row],[調]]="入", "促聲", "舒聲")</f>
        <v>舒聲</v>
      </c>
      <c r="S88" s="81" t="str">
        <f>IF( 切語下字資料表6[[#This Row],[韻母拼音碼]]="", "", 切語下字資料表6[[#This Row],[韻母拼音碼]])</f>
        <v/>
      </c>
      <c r="U88" s="81" t="s">
        <v>983</v>
      </c>
      <c r="V88" s="81" t="s">
        <v>584</v>
      </c>
      <c r="W88" s="81" t="s">
        <v>182</v>
      </c>
    </row>
    <row r="89" spans="1:23" s="80" customFormat="1" ht="30">
      <c r="A89" s="118">
        <v>83</v>
      </c>
      <c r="B89" s="80">
        <v>14</v>
      </c>
      <c r="C89" s="80">
        <v>3</v>
      </c>
      <c r="D89" s="80" t="s">
        <v>974</v>
      </c>
      <c r="E89" s="98">
        <v>136</v>
      </c>
      <c r="F89" s="99" t="s">
        <v>975</v>
      </c>
      <c r="G89" s="100" t="s">
        <v>933</v>
      </c>
      <c r="H89" s="101" t="s">
        <v>970</v>
      </c>
      <c r="I89" s="102" t="s">
        <v>970</v>
      </c>
      <c r="J89" s="100" t="s">
        <v>42</v>
      </c>
      <c r="K89" s="80" t="s">
        <v>795</v>
      </c>
      <c r="L89" s="80">
        <v>1</v>
      </c>
      <c r="M89" s="103" t="s">
        <v>803</v>
      </c>
      <c r="N89" s="84" t="s">
        <v>984</v>
      </c>
      <c r="O89" s="85" t="s">
        <v>985</v>
      </c>
      <c r="P89" s="86" t="s">
        <v>986</v>
      </c>
      <c r="Q89" s="81" t="str">
        <f>IF(LEN(切語下字資料表6[[#This Row],[韻系]]&amp;切語下字資料表6[[#This Row],[呼]]&amp;切語下字資料表6[[#This Row],[等]])&lt;3, "", 切語下字資料表6[[#This Row],[韻系]]&amp;切語下字資料表6[[#This Row],[呼]]&amp;切語下字資料表6[[#This Row],[等]])</f>
        <v>泰合1</v>
      </c>
      <c r="R89" s="81" t="str">
        <f xml:space="preserve"> IF(切語下字資料表6[[#This Row],[調]]="入", "促聲", "舒聲")</f>
        <v>舒聲</v>
      </c>
      <c r="S89" s="81" t="str">
        <f>IF( 切語下字資料表6[[#This Row],[韻母拼音碼]]="", "", 切語下字資料表6[[#This Row],[韻母拼音碼]])</f>
        <v>ua</v>
      </c>
      <c r="U89" s="81" t="s">
        <v>987</v>
      </c>
      <c r="V89" s="81" t="s">
        <v>584</v>
      </c>
      <c r="W89" s="81" t="s">
        <v>182</v>
      </c>
    </row>
    <row r="90" spans="1:23" s="80" customFormat="1" ht="30">
      <c r="A90" s="119">
        <v>84</v>
      </c>
      <c r="B90" s="120">
        <v>14</v>
      </c>
      <c r="C90" s="120">
        <v>4</v>
      </c>
      <c r="D90" s="120" t="s">
        <v>980</v>
      </c>
      <c r="E90" s="121">
        <v>197</v>
      </c>
      <c r="F90" s="122" t="s">
        <v>711</v>
      </c>
      <c r="G90" s="123" t="s">
        <v>933</v>
      </c>
      <c r="H90" s="124" t="s">
        <v>970</v>
      </c>
      <c r="I90" s="125" t="s">
        <v>711</v>
      </c>
      <c r="J90" s="123" t="s">
        <v>711</v>
      </c>
      <c r="K90" s="120"/>
      <c r="L90" s="120"/>
      <c r="M90" s="126"/>
      <c r="N90" s="127"/>
      <c r="O90" s="128"/>
      <c r="P90" s="129"/>
      <c r="Q90" s="81" t="str">
        <f>IF(LEN(切語下字資料表6[[#This Row],[韻系]]&amp;切語下字資料表6[[#This Row],[呼]]&amp;切語下字資料表6[[#This Row],[等]])&lt;3, "", 切語下字資料表6[[#This Row],[韻系]]&amp;切語下字資料表6[[#This Row],[呼]]&amp;切語下字資料表6[[#This Row],[等]])</f>
        <v/>
      </c>
      <c r="R90" s="81" t="str">
        <f xml:space="preserve"> IF(切語下字資料表6[[#This Row],[調]]="入", "促聲", "舒聲")</f>
        <v>舒聲</v>
      </c>
      <c r="S90" s="81" t="str">
        <f>IF( 切語下字資料表6[[#This Row],[韻母拼音碼]]="", "", 切語下字資料表6[[#This Row],[韻母拼音碼]])</f>
        <v/>
      </c>
      <c r="U90" s="81" t="s">
        <v>988</v>
      </c>
      <c r="V90" s="81" t="s">
        <v>584</v>
      </c>
      <c r="W90" s="81" t="s">
        <v>94</v>
      </c>
    </row>
    <row r="91" spans="1:23" s="80" customFormat="1" ht="30">
      <c r="A91" s="107">
        <v>85</v>
      </c>
      <c r="B91" s="108">
        <v>15</v>
      </c>
      <c r="C91" s="108">
        <v>1</v>
      </c>
      <c r="D91" s="108" t="s">
        <v>989</v>
      </c>
      <c r="E91" s="109">
        <v>15</v>
      </c>
      <c r="F91" s="110" t="s">
        <v>990</v>
      </c>
      <c r="G91" s="111" t="s">
        <v>933</v>
      </c>
      <c r="H91" s="112" t="s">
        <v>991</v>
      </c>
      <c r="I91" s="113" t="s">
        <v>991</v>
      </c>
      <c r="J91" s="111" t="s">
        <v>667</v>
      </c>
      <c r="K91" s="80" t="s">
        <v>668</v>
      </c>
      <c r="L91" s="108">
        <v>2</v>
      </c>
      <c r="M91" s="103" t="s">
        <v>806</v>
      </c>
      <c r="N91" s="115" t="s">
        <v>992</v>
      </c>
      <c r="O91" s="85" t="s">
        <v>977</v>
      </c>
      <c r="P91" s="86" t="s">
        <v>978</v>
      </c>
      <c r="Q91" s="81" t="str">
        <f>IF(LEN(切語下字資料表6[[#This Row],[韻系]]&amp;切語下字資料表6[[#This Row],[呼]]&amp;切語下字資料表6[[#This Row],[等]])&lt;3, "", 切語下字資料表6[[#This Row],[韻系]]&amp;切語下字資料表6[[#This Row],[呼]]&amp;切語下字資料表6[[#This Row],[等]])</f>
        <v>佳開2</v>
      </c>
      <c r="R91" s="81" t="str">
        <f xml:space="preserve"> IF(切語下字資料表6[[#This Row],[調]]="入", "促聲", "舒聲")</f>
        <v>舒聲</v>
      </c>
      <c r="S91" s="81" t="str">
        <f>IF( 切語下字資料表6[[#This Row],[韻母拼音碼]]="", "", 切語下字資料表6[[#This Row],[韻母拼音碼]])</f>
        <v>ai</v>
      </c>
      <c r="U91" s="81" t="s">
        <v>993</v>
      </c>
      <c r="V91" s="81" t="s">
        <v>584</v>
      </c>
      <c r="W91" s="81" t="s">
        <v>298</v>
      </c>
    </row>
    <row r="92" spans="1:23" s="80" customFormat="1" ht="30">
      <c r="A92" s="118">
        <v>86</v>
      </c>
      <c r="B92" s="80">
        <v>15</v>
      </c>
      <c r="C92" s="80">
        <v>2</v>
      </c>
      <c r="D92" s="80" t="s">
        <v>994</v>
      </c>
      <c r="E92" s="98">
        <v>76</v>
      </c>
      <c r="F92" s="99" t="s">
        <v>995</v>
      </c>
      <c r="G92" s="100" t="s">
        <v>933</v>
      </c>
      <c r="H92" s="101" t="s">
        <v>991</v>
      </c>
      <c r="I92" s="102" t="s">
        <v>933</v>
      </c>
      <c r="J92" s="100" t="s">
        <v>676</v>
      </c>
      <c r="K92" s="80" t="s">
        <v>668</v>
      </c>
      <c r="L92" s="80">
        <v>2</v>
      </c>
      <c r="M92" s="103" t="s">
        <v>996</v>
      </c>
      <c r="N92" s="84" t="s">
        <v>997</v>
      </c>
      <c r="O92" s="85" t="s">
        <v>998</v>
      </c>
      <c r="P92" s="86" t="s">
        <v>111</v>
      </c>
      <c r="Q92" s="81" t="str">
        <f>IF(LEN(切語下字資料表6[[#This Row],[韻系]]&amp;切語下字資料表6[[#This Row],[呼]]&amp;切語下字資料表6[[#This Row],[等]])&lt;3, "", 切語下字資料表6[[#This Row],[韻系]]&amp;切語下字資料表6[[#This Row],[呼]]&amp;切語下字資料表6[[#This Row],[等]])</f>
        <v>佳開2</v>
      </c>
      <c r="R92" s="81" t="str">
        <f xml:space="preserve"> IF(切語下字資料表6[[#This Row],[調]]="入", "促聲", "舒聲")</f>
        <v>舒聲</v>
      </c>
      <c r="S92" s="81" t="str">
        <f>IF( 切語下字資料表6[[#This Row],[韻母拼音碼]]="", "", 切語下字資料表6[[#This Row],[韻母拼音碼]])</f>
        <v>ai</v>
      </c>
      <c r="U92" s="81" t="s">
        <v>999</v>
      </c>
      <c r="V92" s="81" t="s">
        <v>584</v>
      </c>
      <c r="W92" s="81" t="s">
        <v>182</v>
      </c>
    </row>
    <row r="93" spans="1:23" s="80" customFormat="1" ht="30">
      <c r="A93" s="118">
        <v>87</v>
      </c>
      <c r="B93" s="80">
        <v>15</v>
      </c>
      <c r="C93" s="80">
        <v>3</v>
      </c>
      <c r="D93" s="80" t="s">
        <v>1000</v>
      </c>
      <c r="E93" s="98">
        <v>137</v>
      </c>
      <c r="F93" s="99" t="s">
        <v>1001</v>
      </c>
      <c r="G93" s="100" t="s">
        <v>933</v>
      </c>
      <c r="H93" s="101" t="s">
        <v>991</v>
      </c>
      <c r="I93" s="102" t="s">
        <v>1002</v>
      </c>
      <c r="J93" s="100" t="s">
        <v>42</v>
      </c>
      <c r="K93" s="80" t="s">
        <v>668</v>
      </c>
      <c r="L93" s="80">
        <v>2</v>
      </c>
      <c r="M93" s="103" t="s">
        <v>1003</v>
      </c>
      <c r="N93" s="84" t="s">
        <v>1004</v>
      </c>
      <c r="O93" s="85" t="s">
        <v>998</v>
      </c>
      <c r="P93" s="86" t="s">
        <v>111</v>
      </c>
      <c r="Q93" s="81" t="str">
        <f>IF(LEN(切語下字資料表6[[#This Row],[韻系]]&amp;切語下字資料表6[[#This Row],[呼]]&amp;切語下字資料表6[[#This Row],[等]])&lt;3, "", 切語下字資料表6[[#This Row],[韻系]]&amp;切語下字資料表6[[#This Row],[呼]]&amp;切語下字資料表6[[#This Row],[等]])</f>
        <v>佳開2</v>
      </c>
      <c r="R93" s="81" t="str">
        <f xml:space="preserve"> IF(切語下字資料表6[[#This Row],[調]]="入", "促聲", "舒聲")</f>
        <v>舒聲</v>
      </c>
      <c r="S93" s="81" t="str">
        <f>IF( 切語下字資料表6[[#This Row],[韻母拼音碼]]="", "", 切語下字資料表6[[#This Row],[韻母拼音碼]])</f>
        <v>ai</v>
      </c>
      <c r="U93" s="81" t="s">
        <v>1005</v>
      </c>
      <c r="V93" s="81" t="s">
        <v>584</v>
      </c>
      <c r="W93" s="81" t="s">
        <v>251</v>
      </c>
    </row>
    <row r="94" spans="1:23" s="80" customFormat="1" ht="30">
      <c r="A94" s="119">
        <v>88</v>
      </c>
      <c r="B94" s="120">
        <v>15</v>
      </c>
      <c r="C94" s="120">
        <v>4</v>
      </c>
      <c r="D94" s="120" t="s">
        <v>1006</v>
      </c>
      <c r="E94" s="121">
        <v>198</v>
      </c>
      <c r="F94" s="122" t="s">
        <v>711</v>
      </c>
      <c r="G94" s="123" t="s">
        <v>933</v>
      </c>
      <c r="H94" s="124" t="s">
        <v>991</v>
      </c>
      <c r="I94" s="125" t="s">
        <v>711</v>
      </c>
      <c r="J94" s="123" t="s">
        <v>711</v>
      </c>
      <c r="K94" s="120"/>
      <c r="L94" s="120"/>
      <c r="M94" s="126"/>
      <c r="N94" s="127"/>
      <c r="O94" s="128"/>
      <c r="P94" s="129"/>
      <c r="Q94" s="81" t="str">
        <f>IF(LEN(切語下字資料表6[[#This Row],[韻系]]&amp;切語下字資料表6[[#This Row],[呼]]&amp;切語下字資料表6[[#This Row],[等]])&lt;3, "", 切語下字資料表6[[#This Row],[韻系]]&amp;切語下字資料表6[[#This Row],[呼]]&amp;切語下字資料表6[[#This Row],[等]])</f>
        <v/>
      </c>
      <c r="R94" s="81" t="str">
        <f xml:space="preserve"> IF(切語下字資料表6[[#This Row],[調]]="入", "促聲", "舒聲")</f>
        <v>舒聲</v>
      </c>
      <c r="S94" s="81" t="str">
        <f>IF( 切語下字資料表6[[#This Row],[韻母拼音碼]]="", "", 切語下字資料表6[[#This Row],[韻母拼音碼]])</f>
        <v/>
      </c>
      <c r="U94" s="81" t="s">
        <v>1005</v>
      </c>
      <c r="V94" s="81" t="s">
        <v>680</v>
      </c>
      <c r="W94" s="81" t="s">
        <v>247</v>
      </c>
    </row>
    <row r="95" spans="1:23" s="80" customFormat="1" ht="30">
      <c r="A95" s="107">
        <v>89</v>
      </c>
      <c r="B95" s="108">
        <v>15</v>
      </c>
      <c r="C95" s="108">
        <v>1</v>
      </c>
      <c r="D95" s="108" t="s">
        <v>989</v>
      </c>
      <c r="E95" s="109">
        <v>15</v>
      </c>
      <c r="F95" s="110" t="s">
        <v>990</v>
      </c>
      <c r="G95" s="111" t="s">
        <v>933</v>
      </c>
      <c r="H95" s="112" t="s">
        <v>991</v>
      </c>
      <c r="I95" s="113" t="s">
        <v>991</v>
      </c>
      <c r="J95" s="111" t="s">
        <v>667</v>
      </c>
      <c r="K95" s="80" t="s">
        <v>795</v>
      </c>
      <c r="L95" s="108">
        <v>2</v>
      </c>
      <c r="M95" s="103" t="s">
        <v>807</v>
      </c>
      <c r="N95" s="115" t="s">
        <v>1007</v>
      </c>
      <c r="O95" s="85" t="s">
        <v>985</v>
      </c>
      <c r="P95" s="86" t="s">
        <v>986</v>
      </c>
      <c r="Q95" s="81" t="str">
        <f>IF(LEN(切語下字資料表6[[#This Row],[韻系]]&amp;切語下字資料表6[[#This Row],[呼]]&amp;切語下字資料表6[[#This Row],[等]])&lt;3, "", 切語下字資料表6[[#This Row],[韻系]]&amp;切語下字資料表6[[#This Row],[呼]]&amp;切語下字資料表6[[#This Row],[等]])</f>
        <v>佳合2</v>
      </c>
      <c r="R95" s="81" t="str">
        <f xml:space="preserve"> IF(切語下字資料表6[[#This Row],[調]]="入", "促聲", "舒聲")</f>
        <v>舒聲</v>
      </c>
      <c r="S95" s="81" t="str">
        <f>IF( 切語下字資料表6[[#This Row],[韻母拼音碼]]="", "", 切語下字資料表6[[#This Row],[韻母拼音碼]])</f>
        <v>ua</v>
      </c>
      <c r="U95" s="81" t="s">
        <v>1008</v>
      </c>
      <c r="V95" s="81" t="s">
        <v>584</v>
      </c>
      <c r="W95" s="81" t="s">
        <v>360</v>
      </c>
    </row>
    <row r="96" spans="1:23" s="80" customFormat="1" ht="30">
      <c r="A96" s="118">
        <v>90</v>
      </c>
      <c r="B96" s="80">
        <v>15</v>
      </c>
      <c r="C96" s="80">
        <v>2</v>
      </c>
      <c r="D96" s="80" t="s">
        <v>994</v>
      </c>
      <c r="E96" s="98">
        <v>76</v>
      </c>
      <c r="F96" s="99" t="s">
        <v>995</v>
      </c>
      <c r="G96" s="100" t="s">
        <v>933</v>
      </c>
      <c r="H96" s="101" t="s">
        <v>991</v>
      </c>
      <c r="I96" s="102" t="s">
        <v>933</v>
      </c>
      <c r="J96" s="100" t="s">
        <v>676</v>
      </c>
      <c r="K96" s="80" t="s">
        <v>795</v>
      </c>
      <c r="L96" s="80">
        <v>2</v>
      </c>
      <c r="M96" s="103" t="s">
        <v>1009</v>
      </c>
      <c r="N96" s="132" t="s">
        <v>1010</v>
      </c>
      <c r="O96" s="85" t="s">
        <v>1011</v>
      </c>
      <c r="P96" s="86" t="s">
        <v>1012</v>
      </c>
      <c r="Q96" s="81" t="str">
        <f>IF(LEN(切語下字資料表6[[#This Row],[韻系]]&amp;切語下字資料表6[[#This Row],[呼]]&amp;切語下字資料表6[[#This Row],[等]])&lt;3, "", 切語下字資料表6[[#This Row],[韻系]]&amp;切語下字資料表6[[#This Row],[呼]]&amp;切語下字資料表6[[#This Row],[等]])</f>
        <v>佳合2</v>
      </c>
      <c r="R96" s="81" t="str">
        <f xml:space="preserve"> IF(切語下字資料表6[[#This Row],[調]]="入", "促聲", "舒聲")</f>
        <v>舒聲</v>
      </c>
      <c r="S96" s="81" t="str">
        <f>IF( 切語下字資料表6[[#This Row],[韻母拼音碼]]="", "", 切語下字資料表6[[#This Row],[韻母拼音碼]])</f>
        <v>uai</v>
      </c>
      <c r="U96" s="81" t="s">
        <v>1008</v>
      </c>
      <c r="V96" s="81" t="s">
        <v>680</v>
      </c>
      <c r="W96" s="81" t="s">
        <v>352</v>
      </c>
    </row>
    <row r="97" spans="1:23" s="80" customFormat="1" ht="30">
      <c r="A97" s="118">
        <v>91</v>
      </c>
      <c r="B97" s="80">
        <v>15</v>
      </c>
      <c r="C97" s="80">
        <v>3</v>
      </c>
      <c r="D97" s="80" t="s">
        <v>1000</v>
      </c>
      <c r="E97" s="98">
        <v>137</v>
      </c>
      <c r="F97" s="99" t="s">
        <v>1001</v>
      </c>
      <c r="G97" s="100" t="s">
        <v>933</v>
      </c>
      <c r="H97" s="101" t="s">
        <v>991</v>
      </c>
      <c r="I97" s="102" t="s">
        <v>1002</v>
      </c>
      <c r="J97" s="100" t="s">
        <v>42</v>
      </c>
      <c r="K97" s="80" t="s">
        <v>795</v>
      </c>
      <c r="L97" s="80">
        <v>2</v>
      </c>
      <c r="M97" s="103" t="s">
        <v>1013</v>
      </c>
      <c r="N97" s="132"/>
      <c r="O97" s="85" t="s">
        <v>1011</v>
      </c>
      <c r="P97" s="86" t="s">
        <v>298</v>
      </c>
      <c r="Q97" s="81" t="str">
        <f>IF(LEN(切語下字資料表6[[#This Row],[韻系]]&amp;切語下字資料表6[[#This Row],[呼]]&amp;切語下字資料表6[[#This Row],[等]])&lt;3, "", 切語下字資料表6[[#This Row],[韻系]]&amp;切語下字資料表6[[#This Row],[呼]]&amp;切語下字資料表6[[#This Row],[等]])</f>
        <v>佳合2</v>
      </c>
      <c r="R97" s="81" t="str">
        <f xml:space="preserve"> IF(切語下字資料表6[[#This Row],[調]]="入", "促聲", "舒聲")</f>
        <v>舒聲</v>
      </c>
      <c r="S97" s="81" t="str">
        <f>IF( 切語下字資料表6[[#This Row],[韻母拼音碼]]="", "", 切語下字資料表6[[#This Row],[韻母拼音碼]])</f>
        <v>ua</v>
      </c>
      <c r="U97" s="81" t="s">
        <v>1014</v>
      </c>
      <c r="V97" s="81" t="s">
        <v>584</v>
      </c>
      <c r="W97" s="81" t="s">
        <v>360</v>
      </c>
    </row>
    <row r="98" spans="1:23" s="80" customFormat="1" ht="30">
      <c r="A98" s="119">
        <v>92</v>
      </c>
      <c r="B98" s="120">
        <v>15</v>
      </c>
      <c r="C98" s="120">
        <v>4</v>
      </c>
      <c r="D98" s="120" t="s">
        <v>1006</v>
      </c>
      <c r="E98" s="121">
        <v>198</v>
      </c>
      <c r="F98" s="122" t="s">
        <v>711</v>
      </c>
      <c r="G98" s="123" t="s">
        <v>933</v>
      </c>
      <c r="H98" s="124" t="s">
        <v>991</v>
      </c>
      <c r="I98" s="125" t="s">
        <v>711</v>
      </c>
      <c r="J98" s="123" t="s">
        <v>711</v>
      </c>
      <c r="K98" s="120"/>
      <c r="L98" s="120"/>
      <c r="M98" s="126"/>
      <c r="N98" s="127"/>
      <c r="O98" s="128"/>
      <c r="P98" s="129"/>
      <c r="Q98" s="81" t="str">
        <f>IF(LEN(切語下字資料表6[[#This Row],[韻系]]&amp;切語下字資料表6[[#This Row],[呼]]&amp;切語下字資料表6[[#This Row],[等]])&lt;3, "", 切語下字資料表6[[#This Row],[韻系]]&amp;切語下字資料表6[[#This Row],[呼]]&amp;切語下字資料表6[[#This Row],[等]])</f>
        <v/>
      </c>
      <c r="R98" s="81" t="str">
        <f xml:space="preserve"> IF(切語下字資料表6[[#This Row],[調]]="入", "促聲", "舒聲")</f>
        <v>舒聲</v>
      </c>
      <c r="S98" s="81" t="str">
        <f>IF( 切語下字資料表6[[#This Row],[韻母拼音碼]]="", "", 切語下字資料表6[[#This Row],[韻母拼音碼]])</f>
        <v/>
      </c>
      <c r="U98" s="81" t="s">
        <v>1014</v>
      </c>
      <c r="V98" s="81" t="s">
        <v>680</v>
      </c>
      <c r="W98" s="81" t="s">
        <v>352</v>
      </c>
    </row>
    <row r="99" spans="1:23" s="80" customFormat="1" ht="30">
      <c r="A99" s="107">
        <v>93</v>
      </c>
      <c r="B99" s="108">
        <v>16</v>
      </c>
      <c r="C99" s="108">
        <v>1</v>
      </c>
      <c r="D99" s="108" t="s">
        <v>1015</v>
      </c>
      <c r="E99" s="109">
        <v>16</v>
      </c>
      <c r="F99" s="110" t="s">
        <v>1016</v>
      </c>
      <c r="G99" s="111" t="s">
        <v>933</v>
      </c>
      <c r="H99" s="112" t="s">
        <v>112</v>
      </c>
      <c r="I99" s="113" t="s">
        <v>112</v>
      </c>
      <c r="J99" s="111" t="s">
        <v>667</v>
      </c>
      <c r="K99" s="80" t="s">
        <v>668</v>
      </c>
      <c r="L99" s="108">
        <v>2</v>
      </c>
      <c r="M99" s="103" t="s">
        <v>817</v>
      </c>
      <c r="N99" s="115" t="s">
        <v>1017</v>
      </c>
      <c r="O99" s="85" t="s">
        <v>977</v>
      </c>
      <c r="P99" s="86" t="s">
        <v>978</v>
      </c>
      <c r="Q99" s="81" t="str">
        <f>IF(LEN(切語下字資料表6[[#This Row],[韻系]]&amp;切語下字資料表6[[#This Row],[呼]]&amp;切語下字資料表6[[#This Row],[等]])&lt;3, "", 切語下字資料表6[[#This Row],[韻系]]&amp;切語下字資料表6[[#This Row],[呼]]&amp;切語下字資料表6[[#This Row],[等]])</f>
        <v>皆開2</v>
      </c>
      <c r="R99" s="81" t="str">
        <f xml:space="preserve"> IF(切語下字資料表6[[#This Row],[調]]="入", "促聲", "舒聲")</f>
        <v>舒聲</v>
      </c>
      <c r="S99" s="81" t="str">
        <f>IF( 切語下字資料表6[[#This Row],[韻母拼音碼]]="", "", 切語下字資料表6[[#This Row],[韻母拼音碼]])</f>
        <v>ai</v>
      </c>
      <c r="U99" s="81" t="s">
        <v>1018</v>
      </c>
      <c r="V99" s="81" t="s">
        <v>584</v>
      </c>
      <c r="W99" s="81" t="s">
        <v>1019</v>
      </c>
    </row>
    <row r="100" spans="1:23" s="80" customFormat="1" ht="30">
      <c r="A100" s="118">
        <v>94</v>
      </c>
      <c r="B100" s="80">
        <v>16</v>
      </c>
      <c r="C100" s="80">
        <v>2</v>
      </c>
      <c r="D100" s="80" t="s">
        <v>1020</v>
      </c>
      <c r="E100" s="98">
        <v>77</v>
      </c>
      <c r="F100" s="99" t="s">
        <v>1021</v>
      </c>
      <c r="G100" s="100" t="s">
        <v>933</v>
      </c>
      <c r="H100" s="101" t="s">
        <v>112</v>
      </c>
      <c r="I100" s="102" t="s">
        <v>1022</v>
      </c>
      <c r="J100" s="100" t="s">
        <v>676</v>
      </c>
      <c r="K100" s="80" t="s">
        <v>668</v>
      </c>
      <c r="L100" s="80">
        <v>2</v>
      </c>
      <c r="M100" s="103" t="s">
        <v>1023</v>
      </c>
      <c r="N100" s="84" t="s">
        <v>1024</v>
      </c>
      <c r="O100" s="85" t="s">
        <v>998</v>
      </c>
      <c r="P100" s="86" t="s">
        <v>111</v>
      </c>
      <c r="Q100" s="81" t="str">
        <f>IF(LEN(切語下字資料表6[[#This Row],[韻系]]&amp;切語下字資料表6[[#This Row],[呼]]&amp;切語下字資料表6[[#This Row],[等]])&lt;3, "", 切語下字資料表6[[#This Row],[韻系]]&amp;切語下字資料表6[[#This Row],[呼]]&amp;切語下字資料表6[[#This Row],[等]])</f>
        <v>皆開2</v>
      </c>
      <c r="R100" s="81" t="str">
        <f xml:space="preserve"> IF(切語下字資料表6[[#This Row],[調]]="入", "促聲", "舒聲")</f>
        <v>舒聲</v>
      </c>
      <c r="S100" s="81" t="str">
        <f>IF( 切語下字資料表6[[#This Row],[韻母拼音碼]]="", "", 切語下字資料表6[[#This Row],[韻母拼音碼]])</f>
        <v>ai</v>
      </c>
      <c r="U100" s="81" t="s">
        <v>1018</v>
      </c>
      <c r="V100" s="81" t="s">
        <v>680</v>
      </c>
      <c r="W100" s="81" t="s">
        <v>1025</v>
      </c>
    </row>
    <row r="101" spans="1:23" s="80" customFormat="1" ht="30">
      <c r="A101" s="118">
        <v>95</v>
      </c>
      <c r="B101" s="80">
        <v>16</v>
      </c>
      <c r="C101" s="80">
        <v>3</v>
      </c>
      <c r="D101" s="80" t="s">
        <v>1026</v>
      </c>
      <c r="E101" s="98">
        <v>138</v>
      </c>
      <c r="F101" s="99" t="s">
        <v>1027</v>
      </c>
      <c r="G101" s="100" t="s">
        <v>933</v>
      </c>
      <c r="H101" s="101" t="s">
        <v>112</v>
      </c>
      <c r="I101" s="102" t="s">
        <v>1028</v>
      </c>
      <c r="J101" s="100" t="s">
        <v>42</v>
      </c>
      <c r="K101" s="80" t="s">
        <v>668</v>
      </c>
      <c r="L101" s="80">
        <v>2</v>
      </c>
      <c r="M101" s="103" t="s">
        <v>1029</v>
      </c>
      <c r="N101" s="84" t="s">
        <v>1030</v>
      </c>
      <c r="O101" s="85" t="s">
        <v>998</v>
      </c>
      <c r="P101" s="86" t="s">
        <v>111</v>
      </c>
      <c r="Q101" s="81" t="str">
        <f>IF(LEN(切語下字資料表6[[#This Row],[韻系]]&amp;切語下字資料表6[[#This Row],[呼]]&amp;切語下字資料表6[[#This Row],[等]])&lt;3, "", 切語下字資料表6[[#This Row],[韻系]]&amp;切語下字資料表6[[#This Row],[呼]]&amp;切語下字資料表6[[#This Row],[等]])</f>
        <v>皆開2</v>
      </c>
      <c r="R101" s="81" t="str">
        <f xml:space="preserve"> IF(切語下字資料表6[[#This Row],[調]]="入", "促聲", "舒聲")</f>
        <v>舒聲</v>
      </c>
      <c r="S101" s="81" t="str">
        <f>IF( 切語下字資料表6[[#This Row],[韻母拼音碼]]="", "", 切語下字資料表6[[#This Row],[韻母拼音碼]])</f>
        <v>ai</v>
      </c>
      <c r="U101" s="81" t="s">
        <v>1031</v>
      </c>
      <c r="V101" s="81" t="s">
        <v>584</v>
      </c>
      <c r="W101" s="81" t="s">
        <v>360</v>
      </c>
    </row>
    <row r="102" spans="1:23" s="80" customFormat="1" ht="30">
      <c r="A102" s="119">
        <v>96</v>
      </c>
      <c r="B102" s="120">
        <v>16</v>
      </c>
      <c r="C102" s="120">
        <v>4</v>
      </c>
      <c r="D102" s="120" t="s">
        <v>1032</v>
      </c>
      <c r="E102" s="121">
        <v>199</v>
      </c>
      <c r="F102" s="122" t="s">
        <v>711</v>
      </c>
      <c r="G102" s="123" t="s">
        <v>933</v>
      </c>
      <c r="H102" s="124" t="s">
        <v>112</v>
      </c>
      <c r="I102" s="125" t="s">
        <v>711</v>
      </c>
      <c r="J102" s="123" t="s">
        <v>711</v>
      </c>
      <c r="K102" s="120"/>
      <c r="L102" s="120"/>
      <c r="M102" s="126"/>
      <c r="N102" s="127"/>
      <c r="O102" s="128"/>
      <c r="P102" s="129"/>
      <c r="Q102" s="81" t="str">
        <f>IF(LEN(切語下字資料表6[[#This Row],[韻系]]&amp;切語下字資料表6[[#This Row],[呼]]&amp;切語下字資料表6[[#This Row],[等]])&lt;3, "", 切語下字資料表6[[#This Row],[韻系]]&amp;切語下字資料表6[[#This Row],[呼]]&amp;切語下字資料表6[[#This Row],[等]])</f>
        <v/>
      </c>
      <c r="R102" s="81" t="str">
        <f xml:space="preserve"> IF(切語下字資料表6[[#This Row],[調]]="入", "促聲", "舒聲")</f>
        <v>舒聲</v>
      </c>
      <c r="S102" s="81" t="str">
        <f>IF( 切語下字資料表6[[#This Row],[韻母拼音碼]]="", "", 切語下字資料表6[[#This Row],[韻母拼音碼]])</f>
        <v/>
      </c>
      <c r="U102" s="81" t="s">
        <v>1031</v>
      </c>
      <c r="V102" s="81" t="s">
        <v>680</v>
      </c>
      <c r="W102" s="81" t="s">
        <v>352</v>
      </c>
    </row>
    <row r="103" spans="1:23" s="80" customFormat="1" ht="30">
      <c r="A103" s="107">
        <v>97</v>
      </c>
      <c r="B103" s="108">
        <v>16</v>
      </c>
      <c r="C103" s="108">
        <v>1</v>
      </c>
      <c r="D103" s="108" t="s">
        <v>1015</v>
      </c>
      <c r="E103" s="109">
        <v>16</v>
      </c>
      <c r="F103" s="110" t="s">
        <v>1016</v>
      </c>
      <c r="G103" s="111" t="s">
        <v>933</v>
      </c>
      <c r="H103" s="112" t="s">
        <v>112</v>
      </c>
      <c r="I103" s="113" t="s">
        <v>112</v>
      </c>
      <c r="J103" s="111" t="s">
        <v>667</v>
      </c>
      <c r="K103" s="80" t="s">
        <v>795</v>
      </c>
      <c r="L103" s="108">
        <v>2</v>
      </c>
      <c r="M103" s="103" t="s">
        <v>823</v>
      </c>
      <c r="N103" s="115" t="s">
        <v>1033</v>
      </c>
      <c r="O103" s="85" t="s">
        <v>985</v>
      </c>
      <c r="P103" s="86" t="s">
        <v>1012</v>
      </c>
      <c r="Q103" s="81" t="str">
        <f>IF(LEN(切語下字資料表6[[#This Row],[韻系]]&amp;切語下字資料表6[[#This Row],[呼]]&amp;切語下字資料表6[[#This Row],[等]])&lt;3, "", 切語下字資料表6[[#This Row],[韻系]]&amp;切語下字資料表6[[#This Row],[呼]]&amp;切語下字資料表6[[#This Row],[等]])</f>
        <v>皆合2</v>
      </c>
      <c r="R103" s="81" t="str">
        <f xml:space="preserve"> IF(切語下字資料表6[[#This Row],[調]]="入", "促聲", "舒聲")</f>
        <v>舒聲</v>
      </c>
      <c r="S103" s="81" t="str">
        <f>IF( 切語下字資料表6[[#This Row],[韻母拼音碼]]="", "", 切語下字資料表6[[#This Row],[韻母拼音碼]])</f>
        <v>uai</v>
      </c>
      <c r="U103" s="81" t="s">
        <v>1034</v>
      </c>
      <c r="V103" s="81" t="s">
        <v>584</v>
      </c>
      <c r="W103" s="81" t="s">
        <v>1035</v>
      </c>
    </row>
    <row r="104" spans="1:23" s="80" customFormat="1" ht="30">
      <c r="A104" s="118">
        <v>98</v>
      </c>
      <c r="B104" s="80">
        <v>16</v>
      </c>
      <c r="C104" s="80">
        <v>2</v>
      </c>
      <c r="D104" s="80" t="s">
        <v>1020</v>
      </c>
      <c r="E104" s="98">
        <v>77</v>
      </c>
      <c r="F104" s="99" t="s">
        <v>1021</v>
      </c>
      <c r="G104" s="100" t="s">
        <v>933</v>
      </c>
      <c r="H104" s="101" t="s">
        <v>112</v>
      </c>
      <c r="I104" s="102" t="s">
        <v>1022</v>
      </c>
      <c r="J104" s="100" t="s">
        <v>676</v>
      </c>
      <c r="K104" s="80" t="s">
        <v>795</v>
      </c>
      <c r="L104" s="80">
        <v>2</v>
      </c>
      <c r="M104" s="103" t="s">
        <v>1036</v>
      </c>
      <c r="N104" s="84"/>
      <c r="O104" s="85" t="s">
        <v>1011</v>
      </c>
      <c r="P104" s="86" t="s">
        <v>312</v>
      </c>
      <c r="Q104" s="81" t="str">
        <f>IF(LEN(切語下字資料表6[[#This Row],[韻系]]&amp;切語下字資料表6[[#This Row],[呼]]&amp;切語下字資料表6[[#This Row],[等]])&lt;3, "", 切語下字資料表6[[#This Row],[韻系]]&amp;切語下字資料表6[[#This Row],[呼]]&amp;切語下字資料表6[[#This Row],[等]])</f>
        <v>皆合2</v>
      </c>
      <c r="R104" s="81" t="str">
        <f xml:space="preserve"> IF(切語下字資料表6[[#This Row],[調]]="入", "促聲", "舒聲")</f>
        <v>舒聲</v>
      </c>
      <c r="S104" s="81" t="str">
        <f>IF( 切語下字資料表6[[#This Row],[韻母拼音碼]]="", "", 切語下字資料表6[[#This Row],[韻母拼音碼]])</f>
        <v>uai</v>
      </c>
      <c r="U104" s="81" t="s">
        <v>1034</v>
      </c>
      <c r="V104" s="81" t="s">
        <v>680</v>
      </c>
      <c r="W104" s="81" t="s">
        <v>1037</v>
      </c>
    </row>
    <row r="105" spans="1:23" s="80" customFormat="1" ht="30">
      <c r="A105" s="118">
        <v>99</v>
      </c>
      <c r="B105" s="80">
        <v>16</v>
      </c>
      <c r="C105" s="80">
        <v>3</v>
      </c>
      <c r="D105" s="80" t="s">
        <v>1026</v>
      </c>
      <c r="E105" s="98">
        <v>138</v>
      </c>
      <c r="F105" s="99" t="s">
        <v>1027</v>
      </c>
      <c r="G105" s="100" t="s">
        <v>933</v>
      </c>
      <c r="H105" s="101" t="s">
        <v>112</v>
      </c>
      <c r="I105" s="102" t="s">
        <v>1028</v>
      </c>
      <c r="J105" s="100" t="s">
        <v>42</v>
      </c>
      <c r="K105" s="80" t="s">
        <v>795</v>
      </c>
      <c r="L105" s="80">
        <v>2</v>
      </c>
      <c r="M105" s="103" t="s">
        <v>1038</v>
      </c>
      <c r="N105" s="84" t="s">
        <v>1039</v>
      </c>
      <c r="O105" s="85" t="s">
        <v>1011</v>
      </c>
      <c r="P105" s="86" t="s">
        <v>312</v>
      </c>
      <c r="Q105" s="81" t="str">
        <f>IF(LEN(切語下字資料表6[[#This Row],[韻系]]&amp;切語下字資料表6[[#This Row],[呼]]&amp;切語下字資料表6[[#This Row],[等]])&lt;3, "", 切語下字資料表6[[#This Row],[韻系]]&amp;切語下字資料表6[[#This Row],[呼]]&amp;切語下字資料表6[[#This Row],[等]])</f>
        <v>皆合2</v>
      </c>
      <c r="R105" s="81" t="str">
        <f xml:space="preserve"> IF(切語下字資料表6[[#This Row],[調]]="入", "促聲", "舒聲")</f>
        <v>舒聲</v>
      </c>
      <c r="S105" s="81" t="str">
        <f>IF( 切語下字資料表6[[#This Row],[韻母拼音碼]]="", "", 切語下字資料表6[[#This Row],[韻母拼音碼]])</f>
        <v>uai</v>
      </c>
      <c r="U105" s="81" t="s">
        <v>1040</v>
      </c>
      <c r="V105" s="81" t="s">
        <v>584</v>
      </c>
      <c r="W105" s="81" t="s">
        <v>1035</v>
      </c>
    </row>
    <row r="106" spans="1:23" s="80" customFormat="1" ht="30">
      <c r="A106" s="119">
        <v>100</v>
      </c>
      <c r="B106" s="120">
        <v>16</v>
      </c>
      <c r="C106" s="120">
        <v>4</v>
      </c>
      <c r="D106" s="120" t="s">
        <v>1032</v>
      </c>
      <c r="E106" s="121">
        <v>199</v>
      </c>
      <c r="F106" s="122" t="s">
        <v>711</v>
      </c>
      <c r="G106" s="123" t="s">
        <v>933</v>
      </c>
      <c r="H106" s="124" t="s">
        <v>112</v>
      </c>
      <c r="I106" s="125" t="s">
        <v>711</v>
      </c>
      <c r="J106" s="123" t="s">
        <v>711</v>
      </c>
      <c r="K106" s="120"/>
      <c r="L106" s="120"/>
      <c r="M106" s="126"/>
      <c r="N106" s="127"/>
      <c r="O106" s="128"/>
      <c r="P106" s="129"/>
      <c r="Q106" s="81" t="str">
        <f>IF(LEN(切語下字資料表6[[#This Row],[韻系]]&amp;切語下字資料表6[[#This Row],[呼]]&amp;切語下字資料表6[[#This Row],[等]])&lt;3, "", 切語下字資料表6[[#This Row],[韻系]]&amp;切語下字資料表6[[#This Row],[呼]]&amp;切語下字資料表6[[#This Row],[等]])</f>
        <v/>
      </c>
      <c r="R106" s="81" t="str">
        <f xml:space="preserve"> IF(切語下字資料表6[[#This Row],[調]]="入", "促聲", "舒聲")</f>
        <v>舒聲</v>
      </c>
      <c r="S106" s="81" t="str">
        <f>IF( 切語下字資料表6[[#This Row],[韻母拼音碼]]="", "", 切語下字資料表6[[#This Row],[韻母拼音碼]])</f>
        <v/>
      </c>
      <c r="U106" s="81" t="s">
        <v>1040</v>
      </c>
      <c r="V106" s="81" t="s">
        <v>680</v>
      </c>
      <c r="W106" s="81" t="s">
        <v>1037</v>
      </c>
    </row>
    <row r="107" spans="1:23" s="80" customFormat="1" ht="30">
      <c r="A107" s="107">
        <v>101</v>
      </c>
      <c r="B107" s="108">
        <v>17</v>
      </c>
      <c r="C107" s="108">
        <v>1</v>
      </c>
      <c r="D107" s="108" t="s">
        <v>1041</v>
      </c>
      <c r="E107" s="109">
        <v>17</v>
      </c>
      <c r="F107" s="110" t="s">
        <v>711</v>
      </c>
      <c r="G107" s="111" t="s">
        <v>933</v>
      </c>
      <c r="H107" s="112" t="s">
        <v>1042</v>
      </c>
      <c r="I107" s="113" t="s">
        <v>711</v>
      </c>
      <c r="J107" s="111" t="s">
        <v>711</v>
      </c>
      <c r="K107" s="108"/>
      <c r="L107" s="108"/>
      <c r="M107" s="114"/>
      <c r="N107" s="115"/>
      <c r="O107" s="116"/>
      <c r="P107" s="117"/>
      <c r="Q107" s="81" t="str">
        <f>IF(LEN(切語下字資料表6[[#This Row],[韻系]]&amp;切語下字資料表6[[#This Row],[呼]]&amp;切語下字資料表6[[#This Row],[等]])&lt;3, "", 切語下字資料表6[[#This Row],[韻系]]&amp;切語下字資料表6[[#This Row],[呼]]&amp;切語下字資料表6[[#This Row],[等]])</f>
        <v/>
      </c>
      <c r="R107" s="81" t="str">
        <f xml:space="preserve"> IF(切語下字資料表6[[#This Row],[調]]="入", "促聲", "舒聲")</f>
        <v>舒聲</v>
      </c>
      <c r="S107" s="81" t="str">
        <f>IF( 切語下字資料表6[[#This Row],[韻母拼音碼]]="", "", 切語下字資料表6[[#This Row],[韻母拼音碼]])</f>
        <v/>
      </c>
      <c r="U107" s="81" t="s">
        <v>1043</v>
      </c>
      <c r="V107" s="81" t="s">
        <v>584</v>
      </c>
      <c r="W107" s="81" t="s">
        <v>1019</v>
      </c>
    </row>
    <row r="108" spans="1:23" s="80" customFormat="1" ht="30">
      <c r="A108" s="118">
        <v>102</v>
      </c>
      <c r="B108" s="80">
        <v>17</v>
      </c>
      <c r="C108" s="80">
        <v>2</v>
      </c>
      <c r="D108" s="80" t="s">
        <v>1044</v>
      </c>
      <c r="E108" s="98">
        <v>78</v>
      </c>
      <c r="F108" s="99" t="s">
        <v>711</v>
      </c>
      <c r="G108" s="100" t="s">
        <v>933</v>
      </c>
      <c r="H108" s="101" t="s">
        <v>1042</v>
      </c>
      <c r="I108" s="102" t="s">
        <v>711</v>
      </c>
      <c r="J108" s="100" t="s">
        <v>711</v>
      </c>
      <c r="M108" s="103"/>
      <c r="N108" s="84"/>
      <c r="O108" s="85"/>
      <c r="P108" s="86"/>
      <c r="Q108" s="81" t="str">
        <f>IF(LEN(切語下字資料表6[[#This Row],[韻系]]&amp;切語下字資料表6[[#This Row],[呼]]&amp;切語下字資料表6[[#This Row],[等]])&lt;3, "", 切語下字資料表6[[#This Row],[韻系]]&amp;切語下字資料表6[[#This Row],[呼]]&amp;切語下字資料表6[[#This Row],[等]])</f>
        <v/>
      </c>
      <c r="R108" s="81" t="str">
        <f xml:space="preserve"> IF(切語下字資料表6[[#This Row],[調]]="入", "促聲", "舒聲")</f>
        <v>舒聲</v>
      </c>
      <c r="S108" s="81" t="str">
        <f>IF( 切語下字資料表6[[#This Row],[韻母拼音碼]]="", "", 切語下字資料表6[[#This Row],[韻母拼音碼]])</f>
        <v/>
      </c>
      <c r="U108" s="81" t="s">
        <v>1043</v>
      </c>
      <c r="V108" s="81" t="s">
        <v>680</v>
      </c>
      <c r="W108" s="81" t="s">
        <v>1025</v>
      </c>
    </row>
    <row r="109" spans="1:23" s="80" customFormat="1" ht="30">
      <c r="A109" s="118">
        <v>103</v>
      </c>
      <c r="B109" s="80">
        <v>17</v>
      </c>
      <c r="C109" s="80">
        <v>3</v>
      </c>
      <c r="D109" s="80" t="s">
        <v>1045</v>
      </c>
      <c r="E109" s="98">
        <v>139</v>
      </c>
      <c r="F109" s="99" t="s">
        <v>1046</v>
      </c>
      <c r="G109" s="100" t="s">
        <v>933</v>
      </c>
      <c r="H109" s="101" t="s">
        <v>1042</v>
      </c>
      <c r="I109" s="102" t="s">
        <v>1042</v>
      </c>
      <c r="J109" s="100" t="s">
        <v>42</v>
      </c>
      <c r="K109" s="80" t="s">
        <v>668</v>
      </c>
      <c r="L109" s="108">
        <v>2</v>
      </c>
      <c r="M109" s="103" t="s">
        <v>825</v>
      </c>
      <c r="N109" s="84" t="s">
        <v>1047</v>
      </c>
      <c r="O109" s="85" t="s">
        <v>977</v>
      </c>
      <c r="P109" s="86" t="s">
        <v>978</v>
      </c>
      <c r="Q109" s="81" t="str">
        <f>IF(LEN(切語下字資料表6[[#This Row],[韻系]]&amp;切語下字資料表6[[#This Row],[呼]]&amp;切語下字資料表6[[#This Row],[等]])&lt;3, "", 切語下字資料表6[[#This Row],[韻系]]&amp;切語下字資料表6[[#This Row],[呼]]&amp;切語下字資料表6[[#This Row],[等]])</f>
        <v>夬開2</v>
      </c>
      <c r="R109" s="81" t="str">
        <f xml:space="preserve"> IF(切語下字資料表6[[#This Row],[調]]="入", "促聲", "舒聲")</f>
        <v>舒聲</v>
      </c>
      <c r="S109" s="81" t="str">
        <f>IF( 切語下字資料表6[[#This Row],[韻母拼音碼]]="", "", 切語下字資料表6[[#This Row],[韻母拼音碼]])</f>
        <v>ai</v>
      </c>
      <c r="U109" s="81" t="s">
        <v>1048</v>
      </c>
      <c r="V109" s="81" t="s">
        <v>584</v>
      </c>
      <c r="W109" s="81" t="s">
        <v>360</v>
      </c>
    </row>
    <row r="110" spans="1:23" s="80" customFormat="1" ht="30">
      <c r="A110" s="119">
        <v>104</v>
      </c>
      <c r="B110" s="120">
        <v>17</v>
      </c>
      <c r="C110" s="120">
        <v>4</v>
      </c>
      <c r="D110" s="120" t="s">
        <v>1049</v>
      </c>
      <c r="E110" s="121">
        <v>200</v>
      </c>
      <c r="F110" s="122" t="s">
        <v>711</v>
      </c>
      <c r="G110" s="123" t="s">
        <v>933</v>
      </c>
      <c r="H110" s="124" t="s">
        <v>1042</v>
      </c>
      <c r="I110" s="125" t="s">
        <v>711</v>
      </c>
      <c r="J110" s="123" t="s">
        <v>711</v>
      </c>
      <c r="K110" s="120"/>
      <c r="L110" s="120"/>
      <c r="M110" s="126"/>
      <c r="N110" s="127"/>
      <c r="O110" s="128"/>
      <c r="P110" s="129"/>
      <c r="Q110" s="81" t="str">
        <f>IF(LEN(切語下字資料表6[[#This Row],[韻系]]&amp;切語下字資料表6[[#This Row],[呼]]&amp;切語下字資料表6[[#This Row],[等]])&lt;3, "", 切語下字資料表6[[#This Row],[韻系]]&amp;切語下字資料表6[[#This Row],[呼]]&amp;切語下字資料表6[[#This Row],[等]])</f>
        <v/>
      </c>
      <c r="R110" s="81" t="str">
        <f xml:space="preserve"> IF(切語下字資料表6[[#This Row],[調]]="入", "促聲", "舒聲")</f>
        <v>舒聲</v>
      </c>
      <c r="S110" s="81" t="str">
        <f>IF( 切語下字資料表6[[#This Row],[韻母拼音碼]]="", "", 切語下字資料表6[[#This Row],[韻母拼音碼]])</f>
        <v/>
      </c>
      <c r="U110" s="81" t="s">
        <v>1048</v>
      </c>
      <c r="V110" s="81" t="s">
        <v>680</v>
      </c>
      <c r="W110" s="81" t="s">
        <v>352</v>
      </c>
    </row>
    <row r="111" spans="1:23" s="80" customFormat="1" ht="30">
      <c r="A111" s="107">
        <v>105</v>
      </c>
      <c r="B111" s="108">
        <v>17</v>
      </c>
      <c r="C111" s="108">
        <v>1</v>
      </c>
      <c r="D111" s="108" t="s">
        <v>1041</v>
      </c>
      <c r="E111" s="109">
        <v>17</v>
      </c>
      <c r="F111" s="110" t="s">
        <v>711</v>
      </c>
      <c r="G111" s="111" t="s">
        <v>933</v>
      </c>
      <c r="H111" s="112" t="s">
        <v>1042</v>
      </c>
      <c r="I111" s="113" t="s">
        <v>711</v>
      </c>
      <c r="J111" s="111" t="s">
        <v>711</v>
      </c>
      <c r="K111" s="108"/>
      <c r="L111" s="108"/>
      <c r="M111" s="114"/>
      <c r="N111" s="115"/>
      <c r="O111" s="116"/>
      <c r="P111" s="117"/>
      <c r="Q111" s="81" t="str">
        <f>IF(LEN(切語下字資料表6[[#This Row],[韻系]]&amp;切語下字資料表6[[#This Row],[呼]]&amp;切語下字資料表6[[#This Row],[等]])&lt;3, "", 切語下字資料表6[[#This Row],[韻系]]&amp;切語下字資料表6[[#This Row],[呼]]&amp;切語下字資料表6[[#This Row],[等]])</f>
        <v/>
      </c>
      <c r="R111" s="81" t="str">
        <f xml:space="preserve"> IF(切語下字資料表6[[#This Row],[調]]="入", "促聲", "舒聲")</f>
        <v>舒聲</v>
      </c>
      <c r="S111" s="81" t="str">
        <f>IF( 切語下字資料表6[[#This Row],[韻母拼音碼]]="", "", 切語下字資料表6[[#This Row],[韻母拼音碼]])</f>
        <v/>
      </c>
      <c r="U111" s="81" t="s">
        <v>1050</v>
      </c>
      <c r="V111" s="81" t="s">
        <v>584</v>
      </c>
      <c r="W111" s="81" t="s">
        <v>1035</v>
      </c>
    </row>
    <row r="112" spans="1:23" s="80" customFormat="1" ht="30">
      <c r="A112" s="118">
        <v>106</v>
      </c>
      <c r="B112" s="80">
        <v>17</v>
      </c>
      <c r="C112" s="80">
        <v>2</v>
      </c>
      <c r="D112" s="80" t="s">
        <v>1044</v>
      </c>
      <c r="E112" s="98">
        <v>78</v>
      </c>
      <c r="F112" s="99" t="s">
        <v>711</v>
      </c>
      <c r="G112" s="100" t="s">
        <v>933</v>
      </c>
      <c r="H112" s="101" t="s">
        <v>1042</v>
      </c>
      <c r="I112" s="102" t="s">
        <v>711</v>
      </c>
      <c r="J112" s="100" t="s">
        <v>711</v>
      </c>
      <c r="M112" s="103"/>
      <c r="N112" s="84"/>
      <c r="O112" s="85"/>
      <c r="P112" s="86"/>
      <c r="Q112" s="81" t="str">
        <f>IF(LEN(切語下字資料表6[[#This Row],[韻系]]&amp;切語下字資料表6[[#This Row],[呼]]&amp;切語下字資料表6[[#This Row],[等]])&lt;3, "", 切語下字資料表6[[#This Row],[韻系]]&amp;切語下字資料表6[[#This Row],[呼]]&amp;切語下字資料表6[[#This Row],[等]])</f>
        <v/>
      </c>
      <c r="R112" s="81" t="str">
        <f xml:space="preserve"> IF(切語下字資料表6[[#This Row],[調]]="入", "促聲", "舒聲")</f>
        <v>舒聲</v>
      </c>
      <c r="S112" s="81" t="str">
        <f>IF( 切語下字資料表6[[#This Row],[韻母拼音碼]]="", "", 切語下字資料表6[[#This Row],[韻母拼音碼]])</f>
        <v/>
      </c>
      <c r="U112" s="81" t="s">
        <v>1050</v>
      </c>
      <c r="V112" s="81" t="s">
        <v>680</v>
      </c>
      <c r="W112" s="81" t="s">
        <v>1037</v>
      </c>
    </row>
    <row r="113" spans="1:23" s="80" customFormat="1" ht="30">
      <c r="A113" s="118">
        <v>107</v>
      </c>
      <c r="B113" s="80">
        <v>17</v>
      </c>
      <c r="C113" s="80">
        <v>3</v>
      </c>
      <c r="D113" s="80" t="s">
        <v>1045</v>
      </c>
      <c r="E113" s="98">
        <v>139</v>
      </c>
      <c r="F113" s="99" t="s">
        <v>1046</v>
      </c>
      <c r="G113" s="100" t="s">
        <v>933</v>
      </c>
      <c r="H113" s="101" t="s">
        <v>1042</v>
      </c>
      <c r="I113" s="102" t="s">
        <v>1042</v>
      </c>
      <c r="J113" s="100" t="s">
        <v>42</v>
      </c>
      <c r="K113" s="80" t="s">
        <v>795</v>
      </c>
      <c r="L113" s="80">
        <v>2</v>
      </c>
      <c r="M113" s="103" t="s">
        <v>827</v>
      </c>
      <c r="N113" s="84" t="s">
        <v>1051</v>
      </c>
      <c r="O113" s="85" t="s">
        <v>985</v>
      </c>
      <c r="P113" s="86" t="s">
        <v>1012</v>
      </c>
      <c r="Q113" s="81" t="str">
        <f>IF(LEN(切語下字資料表6[[#This Row],[韻系]]&amp;切語下字資料表6[[#This Row],[呼]]&amp;切語下字資料表6[[#This Row],[等]])&lt;3, "", 切語下字資料表6[[#This Row],[韻系]]&amp;切語下字資料表6[[#This Row],[呼]]&amp;切語下字資料表6[[#This Row],[等]])</f>
        <v>夬合2</v>
      </c>
      <c r="R113" s="81" t="str">
        <f xml:space="preserve"> IF(切語下字資料表6[[#This Row],[調]]="入", "促聲", "舒聲")</f>
        <v>舒聲</v>
      </c>
      <c r="S113" s="81" t="str">
        <f>IF( 切語下字資料表6[[#This Row],[韻母拼音碼]]="", "", 切語下字資料表6[[#This Row],[韻母拼音碼]])</f>
        <v>uai</v>
      </c>
      <c r="U113" s="81" t="s">
        <v>1052</v>
      </c>
      <c r="V113" s="81" t="s">
        <v>584</v>
      </c>
      <c r="W113" s="81" t="s">
        <v>1035</v>
      </c>
    </row>
    <row r="114" spans="1:23" s="80" customFormat="1" ht="30">
      <c r="A114" s="119">
        <v>108</v>
      </c>
      <c r="B114" s="120">
        <v>17</v>
      </c>
      <c r="C114" s="120">
        <v>4</v>
      </c>
      <c r="D114" s="120" t="s">
        <v>1049</v>
      </c>
      <c r="E114" s="121">
        <v>200</v>
      </c>
      <c r="F114" s="122" t="s">
        <v>711</v>
      </c>
      <c r="G114" s="123" t="s">
        <v>933</v>
      </c>
      <c r="H114" s="124" t="s">
        <v>1042</v>
      </c>
      <c r="I114" s="125" t="s">
        <v>711</v>
      </c>
      <c r="J114" s="123" t="s">
        <v>711</v>
      </c>
      <c r="K114" s="120"/>
      <c r="L114" s="120"/>
      <c r="M114" s="126"/>
      <c r="N114" s="127"/>
      <c r="O114" s="128"/>
      <c r="P114" s="129"/>
      <c r="Q114" s="81" t="str">
        <f>IF(LEN(切語下字資料表6[[#This Row],[韻系]]&amp;切語下字資料表6[[#This Row],[呼]]&amp;切語下字資料表6[[#This Row],[等]])&lt;3, "", 切語下字資料表6[[#This Row],[韻系]]&amp;切語下字資料表6[[#This Row],[呼]]&amp;切語下字資料表6[[#This Row],[等]])</f>
        <v/>
      </c>
      <c r="R114" s="81" t="str">
        <f xml:space="preserve"> IF(切語下字資料表6[[#This Row],[調]]="入", "促聲", "舒聲")</f>
        <v>舒聲</v>
      </c>
      <c r="S114" s="81" t="str">
        <f>IF( 切語下字資料表6[[#This Row],[韻母拼音碼]]="", "", 切語下字資料表6[[#This Row],[韻母拼音碼]])</f>
        <v/>
      </c>
      <c r="U114" s="81" t="s">
        <v>1052</v>
      </c>
      <c r="V114" s="81" t="s">
        <v>680</v>
      </c>
      <c r="W114" s="81" t="s">
        <v>1037</v>
      </c>
    </row>
    <row r="115" spans="1:23" s="80" customFormat="1" ht="30">
      <c r="A115" s="107">
        <v>109</v>
      </c>
      <c r="B115" s="108">
        <v>18</v>
      </c>
      <c r="C115" s="108">
        <v>1</v>
      </c>
      <c r="D115" s="108" t="s">
        <v>1053</v>
      </c>
      <c r="E115" s="109">
        <v>18</v>
      </c>
      <c r="F115" s="110" t="s">
        <v>1054</v>
      </c>
      <c r="G115" s="111" t="s">
        <v>933</v>
      </c>
      <c r="H115" s="112" t="s">
        <v>1055</v>
      </c>
      <c r="I115" s="113" t="s">
        <v>1055</v>
      </c>
      <c r="J115" s="111" t="s">
        <v>667</v>
      </c>
      <c r="K115" s="80" t="s">
        <v>795</v>
      </c>
      <c r="L115" s="80">
        <v>1</v>
      </c>
      <c r="M115" s="103" t="s">
        <v>830</v>
      </c>
      <c r="N115" s="115" t="s">
        <v>1056</v>
      </c>
      <c r="O115" s="85" t="s">
        <v>985</v>
      </c>
      <c r="P115" s="86" t="s">
        <v>951</v>
      </c>
      <c r="Q115" s="81" t="str">
        <f>IF(LEN(切語下字資料表6[[#This Row],[韻系]]&amp;切語下字資料表6[[#This Row],[呼]]&amp;切語下字資料表6[[#This Row],[等]])&lt;3, "", 切語下字資料表6[[#This Row],[韻系]]&amp;切語下字資料表6[[#This Row],[呼]]&amp;切語下字資料表6[[#This Row],[等]])</f>
        <v>灰合1</v>
      </c>
      <c r="R115" s="81" t="str">
        <f xml:space="preserve"> IF(切語下字資料表6[[#This Row],[調]]="入", "促聲", "舒聲")</f>
        <v>舒聲</v>
      </c>
      <c r="S115" s="81" t="str">
        <f>IF( 切語下字資料表6[[#This Row],[韻母拼音碼]]="", "", 切語下字資料表6[[#This Row],[韻母拼音碼]])</f>
        <v>ue</v>
      </c>
      <c r="U115" s="81" t="s">
        <v>1057</v>
      </c>
      <c r="V115" s="81" t="s">
        <v>584</v>
      </c>
      <c r="W115" s="81" t="s">
        <v>1035</v>
      </c>
    </row>
    <row r="116" spans="1:23" s="80" customFormat="1" ht="30">
      <c r="A116" s="118">
        <v>110</v>
      </c>
      <c r="B116" s="80">
        <v>18</v>
      </c>
      <c r="C116" s="80">
        <v>2</v>
      </c>
      <c r="D116" s="80" t="s">
        <v>1058</v>
      </c>
      <c r="E116" s="98">
        <v>79</v>
      </c>
      <c r="F116" s="99" t="s">
        <v>1059</v>
      </c>
      <c r="G116" s="100" t="s">
        <v>933</v>
      </c>
      <c r="H116" s="101" t="s">
        <v>1055</v>
      </c>
      <c r="I116" s="102" t="s">
        <v>1060</v>
      </c>
      <c r="J116" s="100" t="s">
        <v>676</v>
      </c>
      <c r="K116" s="80" t="s">
        <v>795</v>
      </c>
      <c r="L116" s="80">
        <v>1</v>
      </c>
      <c r="M116" s="103" t="s">
        <v>1061</v>
      </c>
      <c r="N116" s="84" t="s">
        <v>1062</v>
      </c>
      <c r="O116" s="85" t="s">
        <v>1011</v>
      </c>
      <c r="P116" s="86" t="s">
        <v>335</v>
      </c>
      <c r="Q116" s="81" t="str">
        <f>IF(LEN(切語下字資料表6[[#This Row],[韻系]]&amp;切語下字資料表6[[#This Row],[呼]]&amp;切語下字資料表6[[#This Row],[等]])&lt;3, "", 切語下字資料表6[[#This Row],[韻系]]&amp;切語下字資料表6[[#This Row],[呼]]&amp;切語下字資料表6[[#This Row],[等]])</f>
        <v>灰合1</v>
      </c>
      <c r="R116" s="81" t="str">
        <f xml:space="preserve"> IF(切語下字資料表6[[#This Row],[調]]="入", "促聲", "舒聲")</f>
        <v>舒聲</v>
      </c>
      <c r="S116" s="81" t="str">
        <f>IF( 切語下字資料表6[[#This Row],[韻母拼音碼]]="", "", 切語下字資料表6[[#This Row],[韻母拼音碼]])</f>
        <v>ue</v>
      </c>
      <c r="U116" s="81" t="s">
        <v>1057</v>
      </c>
      <c r="V116" s="81" t="s">
        <v>680</v>
      </c>
      <c r="W116" s="81" t="s">
        <v>1037</v>
      </c>
    </row>
    <row r="117" spans="1:23" s="80" customFormat="1" ht="30">
      <c r="A117" s="118">
        <v>111</v>
      </c>
      <c r="B117" s="80">
        <v>18</v>
      </c>
      <c r="C117" s="80">
        <v>3</v>
      </c>
      <c r="D117" s="80" t="s">
        <v>1063</v>
      </c>
      <c r="E117" s="98">
        <v>140</v>
      </c>
      <c r="F117" s="99" t="s">
        <v>1064</v>
      </c>
      <c r="G117" s="100" t="s">
        <v>933</v>
      </c>
      <c r="H117" s="101" t="s">
        <v>1055</v>
      </c>
      <c r="I117" s="102" t="s">
        <v>1065</v>
      </c>
      <c r="J117" s="100" t="s">
        <v>42</v>
      </c>
      <c r="K117" s="80" t="s">
        <v>795</v>
      </c>
      <c r="L117" s="80">
        <v>1</v>
      </c>
      <c r="M117" s="103" t="s">
        <v>1066</v>
      </c>
      <c r="N117" s="84" t="s">
        <v>1067</v>
      </c>
      <c r="O117" s="85" t="s">
        <v>1011</v>
      </c>
      <c r="P117" s="86" t="s">
        <v>335</v>
      </c>
      <c r="Q117" s="81" t="str">
        <f>IF(LEN(切語下字資料表6[[#This Row],[韻系]]&amp;切語下字資料表6[[#This Row],[呼]]&amp;切語下字資料表6[[#This Row],[等]])&lt;3, "", 切語下字資料表6[[#This Row],[韻系]]&amp;切語下字資料表6[[#This Row],[呼]]&amp;切語下字資料表6[[#This Row],[等]])</f>
        <v>灰合1</v>
      </c>
      <c r="R117" s="81" t="str">
        <f xml:space="preserve"> IF(切語下字資料表6[[#This Row],[調]]="入", "促聲", "舒聲")</f>
        <v>舒聲</v>
      </c>
      <c r="S117" s="81" t="str">
        <f>IF( 切語下字資料表6[[#This Row],[韻母拼音碼]]="", "", 切語下字資料表6[[#This Row],[韻母拼音碼]])</f>
        <v>ue</v>
      </c>
      <c r="U117" s="81" t="s">
        <v>1068</v>
      </c>
      <c r="V117" s="81" t="s">
        <v>584</v>
      </c>
      <c r="W117" s="81" t="s">
        <v>1035</v>
      </c>
    </row>
    <row r="118" spans="1:23" s="80" customFormat="1" ht="30">
      <c r="A118" s="119">
        <v>112</v>
      </c>
      <c r="B118" s="120">
        <v>18</v>
      </c>
      <c r="C118" s="120">
        <v>4</v>
      </c>
      <c r="D118" s="120" t="s">
        <v>1069</v>
      </c>
      <c r="E118" s="121">
        <v>201</v>
      </c>
      <c r="F118" s="122" t="s">
        <v>711</v>
      </c>
      <c r="G118" s="123" t="s">
        <v>933</v>
      </c>
      <c r="H118" s="124" t="s">
        <v>1055</v>
      </c>
      <c r="I118" s="125" t="s">
        <v>711</v>
      </c>
      <c r="J118" s="123" t="s">
        <v>711</v>
      </c>
      <c r="K118" s="120"/>
      <c r="L118" s="120"/>
      <c r="M118" s="126"/>
      <c r="N118" s="127"/>
      <c r="O118" s="128"/>
      <c r="P118" s="129"/>
      <c r="Q118" s="81" t="str">
        <f>IF(LEN(切語下字資料表6[[#This Row],[韻系]]&amp;切語下字資料表6[[#This Row],[呼]]&amp;切語下字資料表6[[#This Row],[等]])&lt;3, "", 切語下字資料表6[[#This Row],[韻系]]&amp;切語下字資料表6[[#This Row],[呼]]&amp;切語下字資料表6[[#This Row],[等]])</f>
        <v/>
      </c>
      <c r="R118" s="81" t="str">
        <f xml:space="preserve"> IF(切語下字資料表6[[#This Row],[調]]="入", "促聲", "舒聲")</f>
        <v>舒聲</v>
      </c>
      <c r="S118" s="81" t="str">
        <f>IF( 切語下字資料表6[[#This Row],[韻母拼音碼]]="", "", 切語下字資料表6[[#This Row],[韻母拼音碼]])</f>
        <v/>
      </c>
      <c r="U118" s="81" t="s">
        <v>1068</v>
      </c>
      <c r="V118" s="81" t="s">
        <v>680</v>
      </c>
      <c r="W118" s="81" t="s">
        <v>1037</v>
      </c>
    </row>
    <row r="119" spans="1:23" s="80" customFormat="1" ht="30">
      <c r="A119" s="107">
        <v>113</v>
      </c>
      <c r="B119" s="108">
        <v>19</v>
      </c>
      <c r="C119" s="108">
        <v>1</v>
      </c>
      <c r="D119" s="108" t="s">
        <v>1070</v>
      </c>
      <c r="E119" s="109">
        <v>19</v>
      </c>
      <c r="F119" s="110" t="s">
        <v>1071</v>
      </c>
      <c r="G119" s="111" t="s">
        <v>933</v>
      </c>
      <c r="H119" s="112" t="s">
        <v>1072</v>
      </c>
      <c r="I119" s="113" t="s">
        <v>1072</v>
      </c>
      <c r="J119" s="111" t="s">
        <v>667</v>
      </c>
      <c r="K119" s="80" t="s">
        <v>668</v>
      </c>
      <c r="L119" s="80">
        <v>1</v>
      </c>
      <c r="M119" s="103" t="s">
        <v>833</v>
      </c>
      <c r="N119" s="115" t="s">
        <v>1073</v>
      </c>
      <c r="O119" s="85" t="s">
        <v>977</v>
      </c>
      <c r="P119" s="86" t="s">
        <v>951</v>
      </c>
      <c r="Q119" s="81" t="str">
        <f>IF(LEN(切語下字資料表6[[#This Row],[韻系]]&amp;切語下字資料表6[[#This Row],[呼]]&amp;切語下字資料表6[[#This Row],[等]])&lt;3, "", 切語下字資料表6[[#This Row],[韻系]]&amp;切語下字資料表6[[#This Row],[呼]]&amp;切語下字資料表6[[#This Row],[等]])</f>
        <v>咍開1</v>
      </c>
      <c r="R119" s="81" t="str">
        <f xml:space="preserve"> IF(切語下字資料表6[[#This Row],[調]]="入", "促聲", "舒聲")</f>
        <v>舒聲</v>
      </c>
      <c r="S119" s="81" t="str">
        <f>IF( 切語下字資料表6[[#This Row],[韻母拼音碼]]="", "", 切語下字資料表6[[#This Row],[韻母拼音碼]])</f>
        <v>ue</v>
      </c>
      <c r="U119" s="81" t="s">
        <v>1074</v>
      </c>
      <c r="V119" s="81" t="s">
        <v>584</v>
      </c>
      <c r="W119" s="81" t="s">
        <v>1035</v>
      </c>
    </row>
    <row r="120" spans="1:23" s="80" customFormat="1" ht="30">
      <c r="A120" s="118">
        <v>114</v>
      </c>
      <c r="B120" s="80">
        <v>19</v>
      </c>
      <c r="C120" s="80">
        <v>2</v>
      </c>
      <c r="D120" s="80" t="s">
        <v>1075</v>
      </c>
      <c r="E120" s="98">
        <v>80</v>
      </c>
      <c r="F120" s="99" t="s">
        <v>1076</v>
      </c>
      <c r="G120" s="100" t="s">
        <v>933</v>
      </c>
      <c r="H120" s="101" t="s">
        <v>1072</v>
      </c>
      <c r="I120" s="102" t="s">
        <v>1077</v>
      </c>
      <c r="J120" s="100" t="s">
        <v>676</v>
      </c>
      <c r="K120" s="80" t="s">
        <v>668</v>
      </c>
      <c r="L120" s="80">
        <v>1</v>
      </c>
      <c r="M120" s="103" t="s">
        <v>1078</v>
      </c>
      <c r="N120" s="84" t="s">
        <v>1079</v>
      </c>
      <c r="O120" s="85" t="s">
        <v>998</v>
      </c>
      <c r="P120" s="86" t="s">
        <v>978</v>
      </c>
      <c r="Q120" s="81" t="str">
        <f>IF(LEN(切語下字資料表6[[#This Row],[韻系]]&amp;切語下字資料表6[[#This Row],[呼]]&amp;切語下字資料表6[[#This Row],[等]])&lt;3, "", 切語下字資料表6[[#This Row],[韻系]]&amp;切語下字資料表6[[#This Row],[呼]]&amp;切語下字資料表6[[#This Row],[等]])</f>
        <v>咍開1</v>
      </c>
      <c r="R120" s="81" t="str">
        <f xml:space="preserve"> IF(切語下字資料表6[[#This Row],[調]]="入", "促聲", "舒聲")</f>
        <v>舒聲</v>
      </c>
      <c r="S120" s="81" t="str">
        <f>IF( 切語下字資料表6[[#This Row],[韻母拼音碼]]="", "", 切語下字資料表6[[#This Row],[韻母拼音碼]])</f>
        <v>ai</v>
      </c>
      <c r="U120" s="81" t="s">
        <v>1074</v>
      </c>
      <c r="V120" s="81" t="s">
        <v>680</v>
      </c>
      <c r="W120" s="81" t="s">
        <v>1037</v>
      </c>
    </row>
    <row r="121" spans="1:23" s="80" customFormat="1" ht="30">
      <c r="A121" s="118">
        <v>115</v>
      </c>
      <c r="B121" s="80">
        <v>19</v>
      </c>
      <c r="C121" s="80">
        <v>3</v>
      </c>
      <c r="D121" s="80" t="s">
        <v>1080</v>
      </c>
      <c r="E121" s="98">
        <v>141</v>
      </c>
      <c r="F121" s="99" t="s">
        <v>1081</v>
      </c>
      <c r="G121" s="100" t="s">
        <v>933</v>
      </c>
      <c r="H121" s="101" t="s">
        <v>1072</v>
      </c>
      <c r="I121" s="102" t="s">
        <v>1082</v>
      </c>
      <c r="J121" s="100" t="s">
        <v>42</v>
      </c>
      <c r="K121" s="80" t="s">
        <v>668</v>
      </c>
      <c r="L121" s="80">
        <v>1</v>
      </c>
      <c r="M121" s="103" t="s">
        <v>1083</v>
      </c>
      <c r="N121" s="84" t="s">
        <v>1084</v>
      </c>
      <c r="O121" s="85" t="s">
        <v>998</v>
      </c>
      <c r="P121" s="86" t="s">
        <v>978</v>
      </c>
      <c r="Q121" s="81" t="str">
        <f>IF(LEN(切語下字資料表6[[#This Row],[韻系]]&amp;切語下字資料表6[[#This Row],[呼]]&amp;切語下字資料表6[[#This Row],[等]])&lt;3, "", 切語下字資料表6[[#This Row],[韻系]]&amp;切語下字資料表6[[#This Row],[呼]]&amp;切語下字資料表6[[#This Row],[等]])</f>
        <v>咍開1</v>
      </c>
      <c r="R121" s="81" t="str">
        <f xml:space="preserve"> IF(切語下字資料表6[[#This Row],[調]]="入", "促聲", "舒聲")</f>
        <v>舒聲</v>
      </c>
      <c r="S121" s="81" t="str">
        <f>IF( 切語下字資料表6[[#This Row],[韻母拼音碼]]="", "", 切語下字資料表6[[#This Row],[韻母拼音碼]])</f>
        <v>ai</v>
      </c>
      <c r="U121" s="81" t="s">
        <v>1085</v>
      </c>
      <c r="V121" s="81" t="s">
        <v>584</v>
      </c>
      <c r="W121" s="81" t="s">
        <v>1019</v>
      </c>
    </row>
    <row r="122" spans="1:23" s="80" customFormat="1" ht="30">
      <c r="A122" s="119">
        <v>116</v>
      </c>
      <c r="B122" s="120">
        <v>19</v>
      </c>
      <c r="C122" s="120">
        <v>4</v>
      </c>
      <c r="D122" s="120" t="s">
        <v>1086</v>
      </c>
      <c r="E122" s="121">
        <v>202</v>
      </c>
      <c r="F122" s="122" t="s">
        <v>711</v>
      </c>
      <c r="G122" s="123" t="s">
        <v>933</v>
      </c>
      <c r="H122" s="124" t="s">
        <v>1072</v>
      </c>
      <c r="I122" s="125" t="s">
        <v>711</v>
      </c>
      <c r="J122" s="123" t="s">
        <v>711</v>
      </c>
      <c r="K122" s="120"/>
      <c r="L122" s="120"/>
      <c r="M122" s="126"/>
      <c r="N122" s="127"/>
      <c r="O122" s="128"/>
      <c r="P122" s="129"/>
      <c r="Q122" s="81" t="str">
        <f>IF(LEN(切語下字資料表6[[#This Row],[韻系]]&amp;切語下字資料表6[[#This Row],[呼]]&amp;切語下字資料表6[[#This Row],[等]])&lt;3, "", 切語下字資料表6[[#This Row],[韻系]]&amp;切語下字資料表6[[#This Row],[呼]]&amp;切語下字資料表6[[#This Row],[等]])</f>
        <v/>
      </c>
      <c r="R122" s="81" t="str">
        <f xml:space="preserve"> IF(切語下字資料表6[[#This Row],[調]]="入", "促聲", "舒聲")</f>
        <v>舒聲</v>
      </c>
      <c r="S122" s="81" t="str">
        <f>IF( 切語下字資料表6[[#This Row],[韻母拼音碼]]="", "", 切語下字資料表6[[#This Row],[韻母拼音碼]])</f>
        <v/>
      </c>
      <c r="U122" s="81" t="s">
        <v>1085</v>
      </c>
      <c r="V122" s="81" t="s">
        <v>680</v>
      </c>
      <c r="W122" s="81" t="s">
        <v>1025</v>
      </c>
    </row>
    <row r="123" spans="1:23" s="80" customFormat="1" ht="30">
      <c r="A123" s="107">
        <v>117</v>
      </c>
      <c r="B123" s="108">
        <v>20</v>
      </c>
      <c r="C123" s="108">
        <v>1</v>
      </c>
      <c r="D123" s="108" t="s">
        <v>1087</v>
      </c>
      <c r="E123" s="109">
        <v>20</v>
      </c>
      <c r="F123" s="110" t="s">
        <v>711</v>
      </c>
      <c r="G123" s="111" t="s">
        <v>933</v>
      </c>
      <c r="H123" s="112" t="s">
        <v>1088</v>
      </c>
      <c r="I123" s="113" t="s">
        <v>711</v>
      </c>
      <c r="J123" s="111" t="s">
        <v>711</v>
      </c>
      <c r="K123" s="108"/>
      <c r="L123" s="108"/>
      <c r="M123" s="114"/>
      <c r="N123" s="115"/>
      <c r="O123" s="116"/>
      <c r="P123" s="117"/>
      <c r="Q123" s="81" t="str">
        <f>IF(LEN(切語下字資料表6[[#This Row],[韻系]]&amp;切語下字資料表6[[#This Row],[呼]]&amp;切語下字資料表6[[#This Row],[等]])&lt;3, "", 切語下字資料表6[[#This Row],[韻系]]&amp;切語下字資料表6[[#This Row],[呼]]&amp;切語下字資料表6[[#This Row],[等]])</f>
        <v/>
      </c>
      <c r="R123" s="81" t="str">
        <f xml:space="preserve"> IF(切語下字資料表6[[#This Row],[調]]="入", "促聲", "舒聲")</f>
        <v>舒聲</v>
      </c>
      <c r="S123" s="81" t="str">
        <f>IF( 切語下字資料表6[[#This Row],[韻母拼音碼]]="", "", 切語下字資料表6[[#This Row],[韻母拼音碼]])</f>
        <v/>
      </c>
      <c r="U123" s="81" t="s">
        <v>1089</v>
      </c>
      <c r="V123" s="81" t="s">
        <v>584</v>
      </c>
      <c r="W123" s="81" t="s">
        <v>360</v>
      </c>
    </row>
    <row r="124" spans="1:23" s="80" customFormat="1" ht="30">
      <c r="A124" s="118">
        <v>118</v>
      </c>
      <c r="B124" s="80">
        <v>20</v>
      </c>
      <c r="C124" s="80">
        <v>2</v>
      </c>
      <c r="D124" s="80" t="s">
        <v>1090</v>
      </c>
      <c r="E124" s="98">
        <v>81</v>
      </c>
      <c r="F124" s="99" t="s">
        <v>711</v>
      </c>
      <c r="G124" s="100" t="s">
        <v>933</v>
      </c>
      <c r="H124" s="101" t="s">
        <v>1088</v>
      </c>
      <c r="I124" s="102" t="s">
        <v>711</v>
      </c>
      <c r="J124" s="100" t="s">
        <v>711</v>
      </c>
      <c r="M124" s="103"/>
      <c r="N124" s="84"/>
      <c r="O124" s="85"/>
      <c r="P124" s="86"/>
      <c r="Q124" s="81" t="str">
        <f>IF(LEN(切語下字資料表6[[#This Row],[韻系]]&amp;切語下字資料表6[[#This Row],[呼]]&amp;切語下字資料表6[[#This Row],[等]])&lt;3, "", 切語下字資料表6[[#This Row],[韻系]]&amp;切語下字資料表6[[#This Row],[呼]]&amp;切語下字資料表6[[#This Row],[等]])</f>
        <v/>
      </c>
      <c r="R124" s="81" t="str">
        <f xml:space="preserve"> IF(切語下字資料表6[[#This Row],[調]]="入", "促聲", "舒聲")</f>
        <v>舒聲</v>
      </c>
      <c r="S124" s="81" t="str">
        <f>IF( 切語下字資料表6[[#This Row],[韻母拼音碼]]="", "", 切語下字資料表6[[#This Row],[韻母拼音碼]])</f>
        <v/>
      </c>
      <c r="U124" s="81" t="s">
        <v>1089</v>
      </c>
      <c r="V124" s="81" t="s">
        <v>680</v>
      </c>
      <c r="W124" s="81" t="s">
        <v>352</v>
      </c>
    </row>
    <row r="125" spans="1:23" s="80" customFormat="1" ht="30">
      <c r="A125" s="118">
        <v>119</v>
      </c>
      <c r="B125" s="80">
        <v>20</v>
      </c>
      <c r="C125" s="80">
        <v>3</v>
      </c>
      <c r="D125" s="80" t="s">
        <v>1091</v>
      </c>
      <c r="E125" s="98">
        <v>142</v>
      </c>
      <c r="F125" s="99" t="s">
        <v>1092</v>
      </c>
      <c r="G125" s="100" t="s">
        <v>933</v>
      </c>
      <c r="H125" s="101" t="s">
        <v>1088</v>
      </c>
      <c r="I125" s="102" t="s">
        <v>1088</v>
      </c>
      <c r="J125" s="100" t="s">
        <v>42</v>
      </c>
      <c r="K125" s="80" t="s">
        <v>795</v>
      </c>
      <c r="L125" s="80">
        <v>1</v>
      </c>
      <c r="M125" s="103" t="s">
        <v>838</v>
      </c>
      <c r="N125" s="84" t="s">
        <v>1093</v>
      </c>
      <c r="O125" s="85" t="s">
        <v>985</v>
      </c>
      <c r="P125" s="86" t="s">
        <v>951</v>
      </c>
      <c r="Q125" s="81" t="str">
        <f>IF(LEN(切語下字資料表6[[#This Row],[韻系]]&amp;切語下字資料表6[[#This Row],[呼]]&amp;切語下字資料表6[[#This Row],[等]])&lt;3, "", 切語下字資料表6[[#This Row],[韻系]]&amp;切語下字資料表6[[#This Row],[呼]]&amp;切語下字資料表6[[#This Row],[等]])</f>
        <v>廢合1</v>
      </c>
      <c r="R125" s="81" t="str">
        <f xml:space="preserve"> IF(切語下字資料表6[[#This Row],[調]]="入", "促聲", "舒聲")</f>
        <v>舒聲</v>
      </c>
      <c r="S125" s="81" t="str">
        <f>IF( 切語下字資料表6[[#This Row],[韻母拼音碼]]="", "", 切語下字資料表6[[#This Row],[韻母拼音碼]])</f>
        <v>ue</v>
      </c>
      <c r="U125" s="81" t="s">
        <v>1094</v>
      </c>
      <c r="V125" s="81" t="s">
        <v>584</v>
      </c>
      <c r="W125" s="81" t="s">
        <v>260</v>
      </c>
    </row>
    <row r="126" spans="1:23" s="80" customFormat="1" ht="30">
      <c r="A126" s="119">
        <v>120</v>
      </c>
      <c r="B126" s="120">
        <v>20</v>
      </c>
      <c r="C126" s="120">
        <v>4</v>
      </c>
      <c r="D126" s="120" t="s">
        <v>1095</v>
      </c>
      <c r="E126" s="121">
        <v>203</v>
      </c>
      <c r="F126" s="122" t="s">
        <v>711</v>
      </c>
      <c r="G126" s="123" t="s">
        <v>933</v>
      </c>
      <c r="H126" s="124" t="s">
        <v>1088</v>
      </c>
      <c r="I126" s="125" t="s">
        <v>711</v>
      </c>
      <c r="J126" s="123" t="s">
        <v>711</v>
      </c>
      <c r="K126" s="120"/>
      <c r="L126" s="120"/>
      <c r="M126" s="126"/>
      <c r="N126" s="127"/>
      <c r="O126" s="128"/>
      <c r="P126" s="129"/>
      <c r="Q126" s="81" t="str">
        <f>IF(LEN(切語下字資料表6[[#This Row],[韻系]]&amp;切語下字資料表6[[#This Row],[呼]]&amp;切語下字資料表6[[#This Row],[等]])&lt;3, "", 切語下字資料表6[[#This Row],[韻系]]&amp;切語下字資料表6[[#This Row],[呼]]&amp;切語下字資料表6[[#This Row],[等]])</f>
        <v/>
      </c>
      <c r="R126" s="81" t="str">
        <f xml:space="preserve"> IF(切語下字資料表6[[#This Row],[調]]="入", "促聲", "舒聲")</f>
        <v>舒聲</v>
      </c>
      <c r="S126" s="81" t="str">
        <f>IF( 切語下字資料表6[[#This Row],[韻母拼音碼]]="", "", 切語下字資料表6[[#This Row],[韻母拼音碼]])</f>
        <v/>
      </c>
      <c r="U126" s="81" t="s">
        <v>1096</v>
      </c>
      <c r="V126" s="81" t="s">
        <v>584</v>
      </c>
      <c r="W126" s="81" t="s">
        <v>241</v>
      </c>
    </row>
    <row r="127" spans="1:23" s="80" customFormat="1" ht="30">
      <c r="A127" s="107">
        <v>121</v>
      </c>
      <c r="B127" s="108">
        <v>21</v>
      </c>
      <c r="C127" s="108">
        <v>1</v>
      </c>
      <c r="D127" s="108" t="s">
        <v>1097</v>
      </c>
      <c r="E127" s="109">
        <v>21</v>
      </c>
      <c r="F127" s="110" t="s">
        <v>1098</v>
      </c>
      <c r="G127" s="111" t="s">
        <v>1099</v>
      </c>
      <c r="H127" s="112" t="s">
        <v>1100</v>
      </c>
      <c r="I127" s="113" t="s">
        <v>1100</v>
      </c>
      <c r="J127" s="111" t="s">
        <v>667</v>
      </c>
      <c r="K127" s="80" t="s">
        <v>668</v>
      </c>
      <c r="L127" s="80">
        <v>3</v>
      </c>
      <c r="M127" s="103" t="s">
        <v>843</v>
      </c>
      <c r="N127" s="115" t="s">
        <v>1101</v>
      </c>
      <c r="O127" s="116" t="s">
        <v>777</v>
      </c>
      <c r="P127" s="117" t="s">
        <v>1102</v>
      </c>
      <c r="Q127" s="81" t="str">
        <f>IF(LEN(切語下字資料表6[[#This Row],[韻系]]&amp;切語下字資料表6[[#This Row],[呼]]&amp;切語下字資料表6[[#This Row],[等]])&lt;3, "", 切語下字資料表6[[#This Row],[韻系]]&amp;切語下字資料表6[[#This Row],[呼]]&amp;切語下字資料表6[[#This Row],[等]])</f>
        <v>眞開3</v>
      </c>
      <c r="R127" s="81" t="str">
        <f xml:space="preserve"> IF(切語下字資料表6[[#This Row],[調]]="入", "促聲", "舒聲")</f>
        <v>舒聲</v>
      </c>
      <c r="S127" s="81" t="str">
        <f>IF( 切語下字資料表6[[#This Row],[韻母拼音碼]]="", "", 切語下字資料表6[[#This Row],[韻母拼音碼]])</f>
        <v>in</v>
      </c>
      <c r="U127" s="81" t="s">
        <v>1103</v>
      </c>
      <c r="V127" s="81" t="s">
        <v>584</v>
      </c>
      <c r="W127" s="81" t="s">
        <v>260</v>
      </c>
    </row>
    <row r="128" spans="1:23" s="80" customFormat="1" ht="30">
      <c r="A128" s="118">
        <v>122</v>
      </c>
      <c r="B128" s="80">
        <v>21</v>
      </c>
      <c r="C128" s="80">
        <v>2</v>
      </c>
      <c r="D128" s="80" t="s">
        <v>1104</v>
      </c>
      <c r="E128" s="98">
        <v>82</v>
      </c>
      <c r="F128" s="99" t="s">
        <v>1105</v>
      </c>
      <c r="G128" s="100" t="s">
        <v>1099</v>
      </c>
      <c r="H128" s="101" t="s">
        <v>1100</v>
      </c>
      <c r="I128" s="102" t="s">
        <v>1106</v>
      </c>
      <c r="J128" s="100" t="s">
        <v>676</v>
      </c>
      <c r="K128" s="80" t="s">
        <v>668</v>
      </c>
      <c r="L128" s="80">
        <v>3</v>
      </c>
      <c r="M128" s="103" t="s">
        <v>1107</v>
      </c>
      <c r="N128" s="84" t="s">
        <v>1108</v>
      </c>
      <c r="O128" s="85" t="s">
        <v>785</v>
      </c>
      <c r="P128" s="104" t="s">
        <v>238</v>
      </c>
      <c r="Q128" s="81" t="str">
        <f>IF(LEN(切語下字資料表6[[#This Row],[韻系]]&amp;切語下字資料表6[[#This Row],[呼]]&amp;切語下字資料表6[[#This Row],[等]])&lt;3, "", 切語下字資料表6[[#This Row],[韻系]]&amp;切語下字資料表6[[#This Row],[呼]]&amp;切語下字資料表6[[#This Row],[等]])</f>
        <v>眞開3</v>
      </c>
      <c r="R128" s="81" t="str">
        <f xml:space="preserve"> IF(切語下字資料表6[[#This Row],[調]]="入", "促聲", "舒聲")</f>
        <v>舒聲</v>
      </c>
      <c r="S128" s="81" t="str">
        <f>IF( 切語下字資料表6[[#This Row],[韻母拼音碼]]="", "", 切語下字資料表6[[#This Row],[韻母拼音碼]])</f>
        <v>in</v>
      </c>
      <c r="U128" s="81" t="s">
        <v>1103</v>
      </c>
      <c r="V128" s="81" t="s">
        <v>584</v>
      </c>
      <c r="W128" s="81" t="s">
        <v>1037</v>
      </c>
    </row>
    <row r="129" spans="1:23" s="80" customFormat="1" ht="30">
      <c r="A129" s="118">
        <v>123</v>
      </c>
      <c r="B129" s="80">
        <v>21</v>
      </c>
      <c r="C129" s="80">
        <v>3</v>
      </c>
      <c r="D129" s="80" t="s">
        <v>1109</v>
      </c>
      <c r="E129" s="98">
        <v>143</v>
      </c>
      <c r="F129" s="99" t="s">
        <v>1110</v>
      </c>
      <c r="G129" s="100" t="s">
        <v>1099</v>
      </c>
      <c r="H129" s="101" t="s">
        <v>1100</v>
      </c>
      <c r="I129" s="102" t="s">
        <v>1111</v>
      </c>
      <c r="J129" s="100" t="s">
        <v>42</v>
      </c>
      <c r="K129" s="80" t="s">
        <v>668</v>
      </c>
      <c r="L129" s="80">
        <v>3</v>
      </c>
      <c r="M129" s="103" t="s">
        <v>1112</v>
      </c>
      <c r="N129" s="84" t="s">
        <v>1113</v>
      </c>
      <c r="O129" s="85" t="s">
        <v>785</v>
      </c>
      <c r="P129" s="104" t="s">
        <v>238</v>
      </c>
      <c r="Q129" s="81" t="str">
        <f>IF(LEN(切語下字資料表6[[#This Row],[韻系]]&amp;切語下字資料表6[[#This Row],[呼]]&amp;切語下字資料表6[[#This Row],[等]])&lt;3, "", 切語下字資料表6[[#This Row],[韻系]]&amp;切語下字資料表6[[#This Row],[呼]]&amp;切語下字資料表6[[#This Row],[等]])</f>
        <v>眞開3</v>
      </c>
      <c r="R129" s="81" t="str">
        <f xml:space="preserve"> IF(切語下字資料表6[[#This Row],[調]]="入", "促聲", "舒聲")</f>
        <v>舒聲</v>
      </c>
      <c r="S129" s="81" t="str">
        <f>IF( 切語下字資料表6[[#This Row],[韻母拼音碼]]="", "", 切語下字資料表6[[#This Row],[韻母拼音碼]])</f>
        <v>in</v>
      </c>
      <c r="U129" s="81" t="s">
        <v>1114</v>
      </c>
      <c r="V129" s="81" t="s">
        <v>584</v>
      </c>
      <c r="W129" s="81" t="s">
        <v>235</v>
      </c>
    </row>
    <row r="130" spans="1:23" s="80" customFormat="1" ht="30">
      <c r="A130" s="119">
        <v>124</v>
      </c>
      <c r="B130" s="120">
        <v>21</v>
      </c>
      <c r="C130" s="120">
        <v>4</v>
      </c>
      <c r="D130" s="120" t="s">
        <v>1115</v>
      </c>
      <c r="E130" s="121">
        <v>204</v>
      </c>
      <c r="F130" s="122" t="s">
        <v>1116</v>
      </c>
      <c r="G130" s="123" t="s">
        <v>1099</v>
      </c>
      <c r="H130" s="124" t="s">
        <v>1100</v>
      </c>
      <c r="I130" s="125" t="s">
        <v>1117</v>
      </c>
      <c r="J130" s="123" t="s">
        <v>71</v>
      </c>
      <c r="K130" s="80" t="s">
        <v>668</v>
      </c>
      <c r="L130" s="80">
        <v>3</v>
      </c>
      <c r="M130" s="103" t="s">
        <v>1118</v>
      </c>
      <c r="N130" s="127" t="s">
        <v>1119</v>
      </c>
      <c r="O130" s="128" t="s">
        <v>785</v>
      </c>
      <c r="P130" s="129" t="s">
        <v>1120</v>
      </c>
      <c r="Q130" s="81" t="str">
        <f>IF(LEN(切語下字資料表6[[#This Row],[韻系]]&amp;切語下字資料表6[[#This Row],[呼]]&amp;切語下字資料表6[[#This Row],[等]])&lt;3, "", 切語下字資料表6[[#This Row],[韻系]]&amp;切語下字資料表6[[#This Row],[呼]]&amp;切語下字資料表6[[#This Row],[等]])</f>
        <v>眞開3</v>
      </c>
      <c r="R130" s="81" t="str">
        <f xml:space="preserve"> IF(切語下字資料表6[[#This Row],[調]]="入", "促聲", "舒聲")</f>
        <v>促聲</v>
      </c>
      <c r="S130" s="81" t="str">
        <f>IF( 切語下字資料表6[[#This Row],[韻母拼音碼]]="", "", 切語下字資料表6[[#This Row],[韻母拼音碼]])</f>
        <v>it</v>
      </c>
      <c r="U130" s="81" t="s">
        <v>1114</v>
      </c>
      <c r="V130" s="81" t="s">
        <v>680</v>
      </c>
      <c r="W130" s="81" t="s">
        <v>254</v>
      </c>
    </row>
    <row r="131" spans="1:23" s="80" customFormat="1" ht="30">
      <c r="A131" s="107">
        <v>125</v>
      </c>
      <c r="B131" s="108">
        <v>22</v>
      </c>
      <c r="C131" s="108">
        <v>1</v>
      </c>
      <c r="D131" s="108" t="s">
        <v>1121</v>
      </c>
      <c r="E131" s="109">
        <v>22</v>
      </c>
      <c r="F131" s="110" t="s">
        <v>1122</v>
      </c>
      <c r="G131" s="111" t="s">
        <v>1099</v>
      </c>
      <c r="H131" s="112" t="s">
        <v>1123</v>
      </c>
      <c r="I131" s="113" t="s">
        <v>1123</v>
      </c>
      <c r="J131" s="111" t="s">
        <v>667</v>
      </c>
      <c r="K131" s="80" t="s">
        <v>795</v>
      </c>
      <c r="L131" s="80">
        <v>3</v>
      </c>
      <c r="M131" s="103" t="s">
        <v>850</v>
      </c>
      <c r="N131" s="115" t="s">
        <v>1124</v>
      </c>
      <c r="O131" s="116" t="s">
        <v>797</v>
      </c>
      <c r="P131" s="117" t="s">
        <v>1125</v>
      </c>
      <c r="Q131" s="81" t="str">
        <f>IF(LEN(切語下字資料表6[[#This Row],[韻系]]&amp;切語下字資料表6[[#This Row],[呼]]&amp;切語下字資料表6[[#This Row],[等]])&lt;3, "", 切語下字資料表6[[#This Row],[韻系]]&amp;切語下字資料表6[[#This Row],[呼]]&amp;切語下字資料表6[[#This Row],[等]])</f>
        <v>諄合3</v>
      </c>
      <c r="R131" s="81" t="str">
        <f xml:space="preserve"> IF(切語下字資料表6[[#This Row],[調]]="入", "促聲", "舒聲")</f>
        <v>舒聲</v>
      </c>
      <c r="S131" s="81" t="str">
        <f>IF( 切語下字資料表6[[#This Row],[韻母拼音碼]]="", "", 切語下字資料表6[[#This Row],[韻母拼音碼]])</f>
        <v>un</v>
      </c>
      <c r="U131" s="81" t="s">
        <v>1126</v>
      </c>
      <c r="V131" s="81" t="s">
        <v>584</v>
      </c>
      <c r="W131" s="81" t="s">
        <v>124</v>
      </c>
    </row>
    <row r="132" spans="1:23" s="80" customFormat="1" ht="30">
      <c r="A132" s="118">
        <v>126</v>
      </c>
      <c r="B132" s="80">
        <v>22</v>
      </c>
      <c r="C132" s="80">
        <v>2</v>
      </c>
      <c r="D132" s="80" t="s">
        <v>1127</v>
      </c>
      <c r="E132" s="98">
        <v>83</v>
      </c>
      <c r="F132" s="99" t="s">
        <v>1128</v>
      </c>
      <c r="G132" s="100" t="s">
        <v>1099</v>
      </c>
      <c r="H132" s="101" t="s">
        <v>1123</v>
      </c>
      <c r="I132" s="102" t="s">
        <v>1129</v>
      </c>
      <c r="J132" s="100" t="s">
        <v>676</v>
      </c>
      <c r="K132" s="80" t="s">
        <v>795</v>
      </c>
      <c r="L132" s="80">
        <v>3</v>
      </c>
      <c r="M132" s="103" t="s">
        <v>1130</v>
      </c>
      <c r="N132" s="84" t="s">
        <v>1131</v>
      </c>
      <c r="O132" s="85" t="s">
        <v>802</v>
      </c>
      <c r="P132" s="104" t="s">
        <v>372</v>
      </c>
      <c r="Q132" s="81" t="str">
        <f>IF(LEN(切語下字資料表6[[#This Row],[韻系]]&amp;切語下字資料表6[[#This Row],[呼]]&amp;切語下字資料表6[[#This Row],[等]])&lt;3, "", 切語下字資料表6[[#This Row],[韻系]]&amp;切語下字資料表6[[#This Row],[呼]]&amp;切語下字資料表6[[#This Row],[等]])</f>
        <v>諄合3</v>
      </c>
      <c r="R132" s="81" t="str">
        <f xml:space="preserve"> IF(切語下字資料表6[[#This Row],[調]]="入", "促聲", "舒聲")</f>
        <v>舒聲</v>
      </c>
      <c r="S132" s="81" t="str">
        <f>IF( 切語下字資料表6[[#This Row],[韻母拼音碼]]="", "", 切語下字資料表6[[#This Row],[韻母拼音碼]])</f>
        <v>un</v>
      </c>
      <c r="U132" s="81" t="s">
        <v>1126</v>
      </c>
      <c r="V132" s="81" t="s">
        <v>680</v>
      </c>
      <c r="W132" s="81" t="s">
        <v>133</v>
      </c>
    </row>
    <row r="133" spans="1:23" s="80" customFormat="1" ht="30">
      <c r="A133" s="118">
        <v>127</v>
      </c>
      <c r="B133" s="80">
        <v>22</v>
      </c>
      <c r="C133" s="80">
        <v>3</v>
      </c>
      <c r="D133" s="80" t="s">
        <v>1132</v>
      </c>
      <c r="E133" s="98">
        <v>144</v>
      </c>
      <c r="F133" s="99" t="s">
        <v>1133</v>
      </c>
      <c r="G133" s="100" t="s">
        <v>1099</v>
      </c>
      <c r="H133" s="101" t="s">
        <v>1123</v>
      </c>
      <c r="I133" s="102" t="s">
        <v>1134</v>
      </c>
      <c r="J133" s="100" t="s">
        <v>42</v>
      </c>
      <c r="K133" s="80" t="s">
        <v>795</v>
      </c>
      <c r="L133" s="80">
        <v>3</v>
      </c>
      <c r="M133" s="103" t="s">
        <v>1135</v>
      </c>
      <c r="N133" s="84" t="s">
        <v>1136</v>
      </c>
      <c r="O133" s="85" t="s">
        <v>802</v>
      </c>
      <c r="P133" s="104" t="s">
        <v>372</v>
      </c>
      <c r="Q133" s="81" t="str">
        <f>IF(LEN(切語下字資料表6[[#This Row],[韻系]]&amp;切語下字資料表6[[#This Row],[呼]]&amp;切語下字資料表6[[#This Row],[等]])&lt;3, "", 切語下字資料表6[[#This Row],[韻系]]&amp;切語下字資料表6[[#This Row],[呼]]&amp;切語下字資料表6[[#This Row],[等]])</f>
        <v>諄合3</v>
      </c>
      <c r="R133" s="81" t="str">
        <f xml:space="preserve"> IF(切語下字資料表6[[#This Row],[調]]="入", "促聲", "舒聲")</f>
        <v>舒聲</v>
      </c>
      <c r="S133" s="81" t="str">
        <f>IF( 切語下字資料表6[[#This Row],[韻母拼音碼]]="", "", 切語下字資料表6[[#This Row],[韻母拼音碼]])</f>
        <v>un</v>
      </c>
      <c r="U133" s="81" t="s">
        <v>1137</v>
      </c>
      <c r="V133" s="81" t="s">
        <v>584</v>
      </c>
      <c r="W133" s="81" t="s">
        <v>124</v>
      </c>
    </row>
    <row r="134" spans="1:23" s="80" customFormat="1" ht="30">
      <c r="A134" s="118">
        <v>128</v>
      </c>
      <c r="B134" s="80">
        <v>22</v>
      </c>
      <c r="C134" s="80">
        <v>4</v>
      </c>
      <c r="D134" s="80" t="s">
        <v>1138</v>
      </c>
      <c r="E134" s="105">
        <v>205</v>
      </c>
      <c r="F134" s="106" t="s">
        <v>1139</v>
      </c>
      <c r="G134" s="100" t="s">
        <v>1099</v>
      </c>
      <c r="H134" s="101" t="s">
        <v>1123</v>
      </c>
      <c r="I134" s="102" t="s">
        <v>1140</v>
      </c>
      <c r="J134" s="100" t="s">
        <v>71</v>
      </c>
      <c r="K134" s="80" t="s">
        <v>795</v>
      </c>
      <c r="L134" s="80">
        <v>3</v>
      </c>
      <c r="M134" s="103" t="s">
        <v>1141</v>
      </c>
      <c r="N134" s="84" t="s">
        <v>1142</v>
      </c>
      <c r="O134" s="85" t="s">
        <v>802</v>
      </c>
      <c r="P134" s="86" t="s">
        <v>1143</v>
      </c>
      <c r="Q134" s="81" t="str">
        <f>IF(LEN(切語下字資料表6[[#This Row],[韻系]]&amp;切語下字資料表6[[#This Row],[呼]]&amp;切語下字資料表6[[#This Row],[等]])&lt;3, "", 切語下字資料表6[[#This Row],[韻系]]&amp;切語下字資料表6[[#This Row],[呼]]&amp;切語下字資料表6[[#This Row],[等]])</f>
        <v>諄合3</v>
      </c>
      <c r="R134" s="81" t="str">
        <f xml:space="preserve"> IF(切語下字資料表6[[#This Row],[調]]="入", "促聲", "舒聲")</f>
        <v>促聲</v>
      </c>
      <c r="S134" s="81" t="str">
        <f>IF( 切語下字資料表6[[#This Row],[韻母拼音碼]]="", "", 切語下字資料表6[[#This Row],[韻母拼音碼]])</f>
        <v>ut</v>
      </c>
      <c r="U134" s="81" t="s">
        <v>1137</v>
      </c>
      <c r="V134" s="81" t="s">
        <v>680</v>
      </c>
      <c r="W134" s="81" t="s">
        <v>133</v>
      </c>
    </row>
    <row r="135" spans="1:23" s="80" customFormat="1" ht="30">
      <c r="A135" s="107">
        <v>129</v>
      </c>
      <c r="B135" s="108">
        <v>23</v>
      </c>
      <c r="C135" s="108">
        <v>1</v>
      </c>
      <c r="D135" s="108" t="s">
        <v>1144</v>
      </c>
      <c r="E135" s="109">
        <v>23</v>
      </c>
      <c r="F135" s="110" t="s">
        <v>1145</v>
      </c>
      <c r="G135" s="111" t="s">
        <v>1099</v>
      </c>
      <c r="H135" s="112" t="s">
        <v>1099</v>
      </c>
      <c r="I135" s="113" t="s">
        <v>1099</v>
      </c>
      <c r="J135" s="111" t="s">
        <v>667</v>
      </c>
      <c r="K135" s="108" t="s">
        <v>668</v>
      </c>
      <c r="L135" s="108">
        <v>2</v>
      </c>
      <c r="M135" s="114" t="s">
        <v>859</v>
      </c>
      <c r="N135" s="115" t="s">
        <v>1146</v>
      </c>
      <c r="O135" s="116" t="s">
        <v>777</v>
      </c>
      <c r="P135" s="117" t="s">
        <v>1147</v>
      </c>
      <c r="Q135" s="81" t="str">
        <f>IF(LEN(切語下字資料表6[[#This Row],[韻系]]&amp;切語下字資料表6[[#This Row],[呼]]&amp;切語下字資料表6[[#This Row],[等]])&lt;3, "", 切語下字資料表6[[#This Row],[韻系]]&amp;切語下字資料表6[[#This Row],[呼]]&amp;切語下字資料表6[[#This Row],[等]])</f>
        <v>臻開2</v>
      </c>
      <c r="R135" s="81" t="str">
        <f xml:space="preserve"> IF(切語下字資料表6[[#This Row],[調]]="入", "促聲", "舒聲")</f>
        <v>舒聲</v>
      </c>
      <c r="S135" s="81" t="str">
        <f>IF( 切語下字資料表6[[#This Row],[韻母拼音碼]]="", "", 切語下字資料表6[[#This Row],[韻母拼音碼]])</f>
        <v>en</v>
      </c>
      <c r="U135" s="81" t="s">
        <v>1148</v>
      </c>
      <c r="V135" s="81" t="s">
        <v>584</v>
      </c>
      <c r="W135" s="81" t="s">
        <v>203</v>
      </c>
    </row>
    <row r="136" spans="1:23" s="80" customFormat="1" ht="30">
      <c r="A136" s="118">
        <v>130</v>
      </c>
      <c r="B136" s="80">
        <v>23</v>
      </c>
      <c r="C136" s="80">
        <v>2</v>
      </c>
      <c r="D136" s="80" t="s">
        <v>1149</v>
      </c>
      <c r="E136" s="98">
        <v>84</v>
      </c>
      <c r="F136" s="99">
        <v>0</v>
      </c>
      <c r="G136" s="100" t="s">
        <v>1099</v>
      </c>
      <c r="H136" s="101" t="s">
        <v>1099</v>
      </c>
      <c r="I136" s="102" t="s">
        <v>1150</v>
      </c>
      <c r="J136" s="100" t="s">
        <v>676</v>
      </c>
      <c r="K136" s="80" t="s">
        <v>668</v>
      </c>
      <c r="L136" s="80">
        <v>2</v>
      </c>
      <c r="M136" s="103" t="s">
        <v>1151</v>
      </c>
      <c r="N136" s="84"/>
      <c r="O136" s="85" t="s">
        <v>785</v>
      </c>
      <c r="P136" s="104" t="s">
        <v>860</v>
      </c>
      <c r="Q136" s="81" t="str">
        <f>IF(LEN(切語下字資料表6[[#This Row],[韻系]]&amp;切語下字資料表6[[#This Row],[呼]]&amp;切語下字資料表6[[#This Row],[等]])&lt;3, "", 切語下字資料表6[[#This Row],[韻系]]&amp;切語下字資料表6[[#This Row],[呼]]&amp;切語下字資料表6[[#This Row],[等]])</f>
        <v>臻開2</v>
      </c>
      <c r="R136" s="81" t="str">
        <f xml:space="preserve"> IF(切語下字資料表6[[#This Row],[調]]="入", "促聲", "舒聲")</f>
        <v>舒聲</v>
      </c>
      <c r="S136" s="81" t="str">
        <f>IF( 切語下字資料表6[[#This Row],[韻母拼音碼]]="", "", 切語下字資料表6[[#This Row],[韻母拼音碼]])</f>
        <v>en</v>
      </c>
      <c r="U136" s="81" t="s">
        <v>1148</v>
      </c>
      <c r="V136" s="81" t="s">
        <v>680</v>
      </c>
      <c r="W136" s="81" t="s">
        <v>212</v>
      </c>
    </row>
    <row r="137" spans="1:23" s="80" customFormat="1" ht="30">
      <c r="A137" s="118">
        <v>131</v>
      </c>
      <c r="B137" s="80">
        <v>23</v>
      </c>
      <c r="C137" s="80">
        <v>3</v>
      </c>
      <c r="D137" s="80" t="s">
        <v>1152</v>
      </c>
      <c r="E137" s="98">
        <v>145</v>
      </c>
      <c r="F137" s="99" t="s">
        <v>1153</v>
      </c>
      <c r="G137" s="100" t="s">
        <v>1099</v>
      </c>
      <c r="H137" s="101" t="s">
        <v>1099</v>
      </c>
      <c r="I137" s="102" t="s">
        <v>1154</v>
      </c>
      <c r="J137" s="100" t="s">
        <v>42</v>
      </c>
      <c r="K137" s="80" t="s">
        <v>668</v>
      </c>
      <c r="L137" s="80">
        <v>2</v>
      </c>
      <c r="M137" s="103" t="s">
        <v>1155</v>
      </c>
      <c r="N137" s="84"/>
      <c r="O137" s="85" t="s">
        <v>785</v>
      </c>
      <c r="P137" s="104" t="s">
        <v>860</v>
      </c>
      <c r="Q137" s="81" t="str">
        <f>IF(LEN(切語下字資料表6[[#This Row],[韻系]]&amp;切語下字資料表6[[#This Row],[呼]]&amp;切語下字資料表6[[#This Row],[等]])&lt;3, "", 切語下字資料表6[[#This Row],[韻系]]&amp;切語下字資料表6[[#This Row],[呼]]&amp;切語下字資料表6[[#This Row],[等]])</f>
        <v>臻開2</v>
      </c>
      <c r="R137" s="81" t="str">
        <f xml:space="preserve"> IF(切語下字資料表6[[#This Row],[調]]="入", "促聲", "舒聲")</f>
        <v>舒聲</v>
      </c>
      <c r="S137" s="81" t="str">
        <f>IF( 切語下字資料表6[[#This Row],[韻母拼音碼]]="", "", 切語下字資料表6[[#This Row],[韻母拼音碼]])</f>
        <v>en</v>
      </c>
      <c r="U137" s="81" t="s">
        <v>1156</v>
      </c>
      <c r="V137" s="81" t="s">
        <v>584</v>
      </c>
      <c r="W137" s="81" t="s">
        <v>203</v>
      </c>
    </row>
    <row r="138" spans="1:23" s="80" customFormat="1" ht="30">
      <c r="A138" s="119">
        <v>132</v>
      </c>
      <c r="B138" s="120">
        <v>23</v>
      </c>
      <c r="C138" s="120">
        <v>4</v>
      </c>
      <c r="D138" s="120" t="s">
        <v>1157</v>
      </c>
      <c r="E138" s="121">
        <v>206</v>
      </c>
      <c r="F138" s="122" t="s">
        <v>1158</v>
      </c>
      <c r="G138" s="123" t="s">
        <v>1099</v>
      </c>
      <c r="H138" s="124" t="s">
        <v>1099</v>
      </c>
      <c r="I138" s="125" t="s">
        <v>1159</v>
      </c>
      <c r="J138" s="123" t="s">
        <v>71</v>
      </c>
      <c r="K138" s="120" t="s">
        <v>668</v>
      </c>
      <c r="L138" s="120">
        <v>2</v>
      </c>
      <c r="M138" s="126" t="s">
        <v>1160</v>
      </c>
      <c r="N138" s="127" t="s">
        <v>1161</v>
      </c>
      <c r="O138" s="128" t="s">
        <v>785</v>
      </c>
      <c r="P138" s="129" t="s">
        <v>1162</v>
      </c>
      <c r="Q138" s="81" t="str">
        <f>IF(LEN(切語下字資料表6[[#This Row],[韻系]]&amp;切語下字資料表6[[#This Row],[呼]]&amp;切語下字資料表6[[#This Row],[等]])&lt;3, "", 切語下字資料表6[[#This Row],[韻系]]&amp;切語下字資料表6[[#This Row],[呼]]&amp;切語下字資料表6[[#This Row],[等]])</f>
        <v>臻開2</v>
      </c>
      <c r="R138" s="81" t="str">
        <f xml:space="preserve"> IF(切語下字資料表6[[#This Row],[調]]="入", "促聲", "舒聲")</f>
        <v>促聲</v>
      </c>
      <c r="S138" s="81" t="str">
        <f>IF( 切語下字資料表6[[#This Row],[韻母拼音碼]]="", "", 切語下字資料表6[[#This Row],[韻母拼音碼]])</f>
        <v>et</v>
      </c>
      <c r="U138" s="81" t="s">
        <v>1156</v>
      </c>
      <c r="V138" s="81" t="s">
        <v>680</v>
      </c>
      <c r="W138" s="81" t="s">
        <v>212</v>
      </c>
    </row>
    <row r="139" spans="1:23" s="80" customFormat="1" ht="30">
      <c r="A139" s="107">
        <v>133</v>
      </c>
      <c r="B139" s="108">
        <v>24</v>
      </c>
      <c r="C139" s="108">
        <v>1</v>
      </c>
      <c r="D139" s="108" t="s">
        <v>1163</v>
      </c>
      <c r="E139" s="109">
        <v>24</v>
      </c>
      <c r="F139" s="110" t="s">
        <v>1164</v>
      </c>
      <c r="G139" s="111" t="s">
        <v>1099</v>
      </c>
      <c r="H139" s="112" t="s">
        <v>1165</v>
      </c>
      <c r="I139" s="113" t="s">
        <v>1165</v>
      </c>
      <c r="J139" s="111" t="s">
        <v>667</v>
      </c>
      <c r="K139" s="108" t="s">
        <v>795</v>
      </c>
      <c r="L139" s="108">
        <v>3</v>
      </c>
      <c r="M139" s="114" t="s">
        <v>868</v>
      </c>
      <c r="N139" s="115" t="s">
        <v>1166</v>
      </c>
      <c r="O139" s="116" t="s">
        <v>797</v>
      </c>
      <c r="P139" s="117" t="s">
        <v>1125</v>
      </c>
      <c r="Q139" s="81" t="str">
        <f>IF(LEN(切語下字資料表6[[#This Row],[韻系]]&amp;切語下字資料表6[[#This Row],[呼]]&amp;切語下字資料表6[[#This Row],[等]])&lt;3, "", 切語下字資料表6[[#This Row],[韻系]]&amp;切語下字資料表6[[#This Row],[呼]]&amp;切語下字資料表6[[#This Row],[等]])</f>
        <v>文合3</v>
      </c>
      <c r="R139" s="81" t="str">
        <f xml:space="preserve"> IF(切語下字資料表6[[#This Row],[調]]="入", "促聲", "舒聲")</f>
        <v>舒聲</v>
      </c>
      <c r="S139" s="81" t="str">
        <f>IF( 切語下字資料表6[[#This Row],[韻母拼音碼]]="", "", 切語下字資料表6[[#This Row],[韻母拼音碼]])</f>
        <v>un</v>
      </c>
      <c r="U139" s="81" t="s">
        <v>1167</v>
      </c>
      <c r="V139" s="81" t="s">
        <v>584</v>
      </c>
      <c r="W139" s="81" t="s">
        <v>124</v>
      </c>
    </row>
    <row r="140" spans="1:23" s="80" customFormat="1" ht="30">
      <c r="A140" s="118">
        <v>134</v>
      </c>
      <c r="B140" s="80">
        <v>24</v>
      </c>
      <c r="C140" s="80">
        <v>2</v>
      </c>
      <c r="D140" s="80" t="s">
        <v>1168</v>
      </c>
      <c r="E140" s="98">
        <v>85</v>
      </c>
      <c r="F140" s="99" t="s">
        <v>1169</v>
      </c>
      <c r="G140" s="100" t="s">
        <v>1099</v>
      </c>
      <c r="H140" s="101" t="s">
        <v>1165</v>
      </c>
      <c r="I140" s="102" t="s">
        <v>1170</v>
      </c>
      <c r="J140" s="100" t="s">
        <v>676</v>
      </c>
      <c r="K140" s="80" t="s">
        <v>795</v>
      </c>
      <c r="L140" s="80">
        <v>3</v>
      </c>
      <c r="M140" s="103" t="s">
        <v>1171</v>
      </c>
      <c r="N140" s="84" t="s">
        <v>1172</v>
      </c>
      <c r="O140" s="85" t="s">
        <v>802</v>
      </c>
      <c r="P140" s="104" t="s">
        <v>372</v>
      </c>
      <c r="Q140" s="81" t="str">
        <f>IF(LEN(切語下字資料表6[[#This Row],[韻系]]&amp;切語下字資料表6[[#This Row],[呼]]&amp;切語下字資料表6[[#This Row],[等]])&lt;3, "", 切語下字資料表6[[#This Row],[韻系]]&amp;切語下字資料表6[[#This Row],[呼]]&amp;切語下字資料表6[[#This Row],[等]])</f>
        <v>文合3</v>
      </c>
      <c r="R140" s="81" t="str">
        <f xml:space="preserve"> IF(切語下字資料表6[[#This Row],[調]]="入", "促聲", "舒聲")</f>
        <v>舒聲</v>
      </c>
      <c r="S140" s="81" t="str">
        <f>IF( 切語下字資料表6[[#This Row],[韻母拼音碼]]="", "", 切語下字資料表6[[#This Row],[韻母拼音碼]])</f>
        <v>un</v>
      </c>
      <c r="U140" s="81" t="s">
        <v>1167</v>
      </c>
      <c r="V140" s="81" t="s">
        <v>680</v>
      </c>
      <c r="W140" s="81" t="s">
        <v>133</v>
      </c>
    </row>
    <row r="141" spans="1:23" s="80" customFormat="1" ht="30">
      <c r="A141" s="118">
        <v>135</v>
      </c>
      <c r="B141" s="80">
        <v>24</v>
      </c>
      <c r="C141" s="80">
        <v>3</v>
      </c>
      <c r="D141" s="80" t="s">
        <v>1173</v>
      </c>
      <c r="E141" s="98">
        <v>146</v>
      </c>
      <c r="F141" s="99" t="s">
        <v>1174</v>
      </c>
      <c r="G141" s="100" t="s">
        <v>1099</v>
      </c>
      <c r="H141" s="101" t="s">
        <v>1165</v>
      </c>
      <c r="I141" s="102" t="s">
        <v>1175</v>
      </c>
      <c r="J141" s="100" t="s">
        <v>42</v>
      </c>
      <c r="K141" s="80" t="s">
        <v>795</v>
      </c>
      <c r="L141" s="80">
        <v>3</v>
      </c>
      <c r="M141" s="103" t="s">
        <v>1176</v>
      </c>
      <c r="N141" s="84" t="s">
        <v>1177</v>
      </c>
      <c r="O141" s="85" t="s">
        <v>802</v>
      </c>
      <c r="P141" s="104" t="s">
        <v>372</v>
      </c>
      <c r="Q141" s="81" t="str">
        <f>IF(LEN(切語下字資料表6[[#This Row],[韻系]]&amp;切語下字資料表6[[#This Row],[呼]]&amp;切語下字資料表6[[#This Row],[等]])&lt;3, "", 切語下字資料表6[[#This Row],[韻系]]&amp;切語下字資料表6[[#This Row],[呼]]&amp;切語下字資料表6[[#This Row],[等]])</f>
        <v>文合3</v>
      </c>
      <c r="R141" s="81" t="str">
        <f xml:space="preserve"> IF(切語下字資料表6[[#This Row],[調]]="入", "促聲", "舒聲")</f>
        <v>舒聲</v>
      </c>
      <c r="S141" s="81" t="str">
        <f>IF( 切語下字資料表6[[#This Row],[韻母拼音碼]]="", "", 切語下字資料表6[[#This Row],[韻母拼音碼]])</f>
        <v>un</v>
      </c>
      <c r="U141" s="81" t="s">
        <v>1178</v>
      </c>
      <c r="V141" s="81" t="s">
        <v>584</v>
      </c>
      <c r="W141" s="81" t="s">
        <v>124</v>
      </c>
    </row>
    <row r="142" spans="1:23" s="80" customFormat="1" ht="30">
      <c r="A142" s="119">
        <v>136</v>
      </c>
      <c r="B142" s="120">
        <v>24</v>
      </c>
      <c r="C142" s="120">
        <v>4</v>
      </c>
      <c r="D142" s="120" t="s">
        <v>1179</v>
      </c>
      <c r="E142" s="121">
        <v>207</v>
      </c>
      <c r="F142" s="122" t="s">
        <v>1180</v>
      </c>
      <c r="G142" s="123" t="s">
        <v>1099</v>
      </c>
      <c r="H142" s="124" t="s">
        <v>1165</v>
      </c>
      <c r="I142" s="125" t="s">
        <v>1181</v>
      </c>
      <c r="J142" s="123" t="s">
        <v>71</v>
      </c>
      <c r="K142" s="120" t="s">
        <v>795</v>
      </c>
      <c r="L142" s="120">
        <v>3</v>
      </c>
      <c r="M142" s="126" t="s">
        <v>1182</v>
      </c>
      <c r="N142" s="127" t="s">
        <v>1183</v>
      </c>
      <c r="O142" s="128" t="s">
        <v>802</v>
      </c>
      <c r="P142" s="129" t="s">
        <v>1143</v>
      </c>
      <c r="Q142" s="81" t="str">
        <f>IF(LEN(切語下字資料表6[[#This Row],[韻系]]&amp;切語下字資料表6[[#This Row],[呼]]&amp;切語下字資料表6[[#This Row],[等]])&lt;3, "", 切語下字資料表6[[#This Row],[韻系]]&amp;切語下字資料表6[[#This Row],[呼]]&amp;切語下字資料表6[[#This Row],[等]])</f>
        <v>文合3</v>
      </c>
      <c r="R142" s="81" t="str">
        <f xml:space="preserve"> IF(切語下字資料表6[[#This Row],[調]]="入", "促聲", "舒聲")</f>
        <v>促聲</v>
      </c>
      <c r="S142" s="81" t="str">
        <f>IF( 切語下字資料表6[[#This Row],[韻母拼音碼]]="", "", 切語下字資料表6[[#This Row],[韻母拼音碼]])</f>
        <v>ut</v>
      </c>
      <c r="U142" s="81" t="s">
        <v>1178</v>
      </c>
      <c r="V142" s="81" t="s">
        <v>680</v>
      </c>
      <c r="W142" s="81" t="s">
        <v>133</v>
      </c>
    </row>
    <row r="143" spans="1:23" s="80" customFormat="1" ht="30">
      <c r="A143" s="107">
        <v>137</v>
      </c>
      <c r="B143" s="108">
        <v>25</v>
      </c>
      <c r="C143" s="108">
        <v>1</v>
      </c>
      <c r="D143" s="108" t="s">
        <v>1184</v>
      </c>
      <c r="E143" s="109">
        <v>25</v>
      </c>
      <c r="F143" s="110" t="s">
        <v>1185</v>
      </c>
      <c r="G143" s="111" t="s">
        <v>1099</v>
      </c>
      <c r="H143" s="112" t="s">
        <v>1186</v>
      </c>
      <c r="I143" s="113" t="s">
        <v>1186</v>
      </c>
      <c r="J143" s="111" t="s">
        <v>667</v>
      </c>
      <c r="K143" s="108" t="s">
        <v>668</v>
      </c>
      <c r="L143" s="108">
        <v>3</v>
      </c>
      <c r="M143" s="114" t="s">
        <v>872</v>
      </c>
      <c r="N143" s="115" t="s">
        <v>1187</v>
      </c>
      <c r="O143" s="116" t="s">
        <v>777</v>
      </c>
      <c r="P143" s="117" t="s">
        <v>1102</v>
      </c>
      <c r="Q143" s="81" t="str">
        <f>IF(LEN(切語下字資料表6[[#This Row],[韻系]]&amp;切語下字資料表6[[#This Row],[呼]]&amp;切語下字資料表6[[#This Row],[等]])&lt;3, "", 切語下字資料表6[[#This Row],[韻系]]&amp;切語下字資料表6[[#This Row],[呼]]&amp;切語下字資料表6[[#This Row],[等]])</f>
        <v>欣開3</v>
      </c>
      <c r="R143" s="81" t="str">
        <f xml:space="preserve"> IF(切語下字資料表6[[#This Row],[調]]="入", "促聲", "舒聲")</f>
        <v>舒聲</v>
      </c>
      <c r="S143" s="81" t="str">
        <f>IF( 切語下字資料表6[[#This Row],[韻母拼音碼]]="", "", 切語下字資料表6[[#This Row],[韻母拼音碼]])</f>
        <v>in</v>
      </c>
      <c r="U143" s="81" t="s">
        <v>1188</v>
      </c>
      <c r="V143" s="81" t="s">
        <v>584</v>
      </c>
      <c r="W143" s="81" t="s">
        <v>203</v>
      </c>
    </row>
    <row r="144" spans="1:23" s="80" customFormat="1" ht="30">
      <c r="A144" s="118">
        <v>138</v>
      </c>
      <c r="B144" s="80">
        <v>25</v>
      </c>
      <c r="C144" s="80">
        <v>2</v>
      </c>
      <c r="D144" s="80" t="s">
        <v>1189</v>
      </c>
      <c r="E144" s="98">
        <v>86</v>
      </c>
      <c r="F144" s="99" t="s">
        <v>1190</v>
      </c>
      <c r="G144" s="100" t="s">
        <v>1099</v>
      </c>
      <c r="H144" s="101" t="s">
        <v>1186</v>
      </c>
      <c r="I144" s="102" t="s">
        <v>1191</v>
      </c>
      <c r="J144" s="100" t="s">
        <v>676</v>
      </c>
      <c r="K144" s="80" t="s">
        <v>668</v>
      </c>
      <c r="L144" s="80">
        <v>3</v>
      </c>
      <c r="M144" s="103" t="s">
        <v>1192</v>
      </c>
      <c r="N144" s="84" t="s">
        <v>1193</v>
      </c>
      <c r="O144" s="85" t="s">
        <v>785</v>
      </c>
      <c r="P144" s="104" t="s">
        <v>238</v>
      </c>
      <c r="Q144" s="81" t="str">
        <f>IF(LEN(切語下字資料表6[[#This Row],[韻系]]&amp;切語下字資料表6[[#This Row],[呼]]&amp;切語下字資料表6[[#This Row],[等]])&lt;3, "", 切語下字資料表6[[#This Row],[韻系]]&amp;切語下字資料表6[[#This Row],[呼]]&amp;切語下字資料表6[[#This Row],[等]])</f>
        <v>欣開3</v>
      </c>
      <c r="R144" s="81" t="str">
        <f xml:space="preserve"> IF(切語下字資料表6[[#This Row],[調]]="入", "促聲", "舒聲")</f>
        <v>舒聲</v>
      </c>
      <c r="S144" s="81" t="str">
        <f>IF( 切語下字資料表6[[#This Row],[韻母拼音碼]]="", "", 切語下字資料表6[[#This Row],[韻母拼音碼]])</f>
        <v>in</v>
      </c>
      <c r="U144" s="81" t="s">
        <v>1188</v>
      </c>
      <c r="V144" s="81" t="s">
        <v>680</v>
      </c>
      <c r="W144" s="81" t="s">
        <v>212</v>
      </c>
    </row>
    <row r="145" spans="1:23" s="80" customFormat="1" ht="30">
      <c r="A145" s="118">
        <v>139</v>
      </c>
      <c r="B145" s="80">
        <v>25</v>
      </c>
      <c r="C145" s="80">
        <v>3</v>
      </c>
      <c r="D145" s="80" t="s">
        <v>1194</v>
      </c>
      <c r="E145" s="98">
        <v>147</v>
      </c>
      <c r="F145" s="99" t="s">
        <v>1195</v>
      </c>
      <c r="G145" s="100" t="s">
        <v>1099</v>
      </c>
      <c r="H145" s="101" t="s">
        <v>1186</v>
      </c>
      <c r="I145" s="102" t="s">
        <v>1196</v>
      </c>
      <c r="J145" s="100" t="s">
        <v>42</v>
      </c>
      <c r="K145" s="80" t="s">
        <v>668</v>
      </c>
      <c r="L145" s="80">
        <v>3</v>
      </c>
      <c r="M145" s="103" t="s">
        <v>1197</v>
      </c>
      <c r="N145" s="84" t="s">
        <v>1198</v>
      </c>
      <c r="O145" s="85" t="s">
        <v>785</v>
      </c>
      <c r="P145" s="104" t="s">
        <v>238</v>
      </c>
      <c r="Q145" s="81" t="str">
        <f>IF(LEN(切語下字資料表6[[#This Row],[韻系]]&amp;切語下字資料表6[[#This Row],[呼]]&amp;切語下字資料表6[[#This Row],[等]])&lt;3, "", 切語下字資料表6[[#This Row],[韻系]]&amp;切語下字資料表6[[#This Row],[呼]]&amp;切語下字資料表6[[#This Row],[等]])</f>
        <v>欣開3</v>
      </c>
      <c r="R145" s="81" t="str">
        <f xml:space="preserve"> IF(切語下字資料表6[[#This Row],[調]]="入", "促聲", "舒聲")</f>
        <v>舒聲</v>
      </c>
      <c r="S145" s="81" t="str">
        <f>IF( 切語下字資料表6[[#This Row],[韻母拼音碼]]="", "", 切語下字資料表6[[#This Row],[韻母拼音碼]])</f>
        <v>in</v>
      </c>
      <c r="U145" s="81" t="s">
        <v>1199</v>
      </c>
      <c r="V145" s="81" t="s">
        <v>584</v>
      </c>
      <c r="W145" s="81" t="s">
        <v>322</v>
      </c>
    </row>
    <row r="146" spans="1:23" s="80" customFormat="1" ht="30">
      <c r="A146" s="119">
        <v>140</v>
      </c>
      <c r="B146" s="120">
        <v>25</v>
      </c>
      <c r="C146" s="120">
        <v>4</v>
      </c>
      <c r="D146" s="120" t="s">
        <v>1200</v>
      </c>
      <c r="E146" s="121">
        <v>208</v>
      </c>
      <c r="F146" s="122" t="s">
        <v>1201</v>
      </c>
      <c r="G146" s="123" t="s">
        <v>1099</v>
      </c>
      <c r="H146" s="124" t="s">
        <v>1186</v>
      </c>
      <c r="I146" s="125" t="s">
        <v>1202</v>
      </c>
      <c r="J146" s="123" t="s">
        <v>71</v>
      </c>
      <c r="K146" s="120" t="s">
        <v>668</v>
      </c>
      <c r="L146" s="120">
        <v>3</v>
      </c>
      <c r="M146" s="126" t="s">
        <v>1203</v>
      </c>
      <c r="N146" s="127" t="s">
        <v>1204</v>
      </c>
      <c r="O146" s="128" t="s">
        <v>785</v>
      </c>
      <c r="P146" s="129" t="s">
        <v>1120</v>
      </c>
      <c r="Q146" s="81" t="str">
        <f>IF(LEN(切語下字資料表6[[#This Row],[韻系]]&amp;切語下字資料表6[[#This Row],[呼]]&amp;切語下字資料表6[[#This Row],[等]])&lt;3, "", 切語下字資料表6[[#This Row],[韻系]]&amp;切語下字資料表6[[#This Row],[呼]]&amp;切語下字資料表6[[#This Row],[等]])</f>
        <v>欣開3</v>
      </c>
      <c r="R146" s="81" t="str">
        <f xml:space="preserve"> IF(切語下字資料表6[[#This Row],[調]]="入", "促聲", "舒聲")</f>
        <v>促聲</v>
      </c>
      <c r="S146" s="81" t="str">
        <f>IF( 切語下字資料表6[[#This Row],[韻母拼音碼]]="", "", 切語下字資料表6[[#This Row],[韻母拼音碼]])</f>
        <v>it</v>
      </c>
      <c r="U146" s="81" t="s">
        <v>1199</v>
      </c>
      <c r="V146" s="81" t="s">
        <v>680</v>
      </c>
      <c r="W146" s="81" t="s">
        <v>331</v>
      </c>
    </row>
    <row r="147" spans="1:23" s="80" customFormat="1" ht="30">
      <c r="A147" s="107">
        <v>141</v>
      </c>
      <c r="B147" s="108">
        <v>26</v>
      </c>
      <c r="C147" s="108">
        <v>1</v>
      </c>
      <c r="D147" s="108" t="s">
        <v>1205</v>
      </c>
      <c r="E147" s="109">
        <v>26</v>
      </c>
      <c r="F147" s="110" t="s">
        <v>1206</v>
      </c>
      <c r="G147" s="111" t="s">
        <v>1099</v>
      </c>
      <c r="H147" s="112" t="s">
        <v>1207</v>
      </c>
      <c r="I147" s="113" t="s">
        <v>1207</v>
      </c>
      <c r="J147" s="111" t="s">
        <v>667</v>
      </c>
      <c r="K147" s="108" t="s">
        <v>668</v>
      </c>
      <c r="L147" s="108">
        <v>3</v>
      </c>
      <c r="M147" s="114" t="s">
        <v>875</v>
      </c>
      <c r="N147" s="115" t="s">
        <v>1208</v>
      </c>
      <c r="O147" s="116" t="s">
        <v>777</v>
      </c>
      <c r="P147" s="117" t="s">
        <v>1209</v>
      </c>
      <c r="Q147" s="81" t="str">
        <f>IF(LEN(切語下字資料表6[[#This Row],[韻系]]&amp;切語下字資料表6[[#This Row],[呼]]&amp;切語下字資料表6[[#This Row],[等]])&lt;3, "", 切語下字資料表6[[#This Row],[韻系]]&amp;切語下字資料表6[[#This Row],[呼]]&amp;切語下字資料表6[[#This Row],[等]])</f>
        <v>元開3</v>
      </c>
      <c r="R147" s="81" t="str">
        <f xml:space="preserve"> IF(切語下字資料表6[[#This Row],[調]]="入", "促聲", "舒聲")</f>
        <v>舒聲</v>
      </c>
      <c r="S147" s="81" t="str">
        <f>IF( 切語下字資料表6[[#This Row],[韻母拼音碼]]="", "", 切語下字資料表6[[#This Row],[韻母拼音碼]])</f>
        <v>ian</v>
      </c>
      <c r="U147" s="87"/>
      <c r="W147" s="87"/>
    </row>
    <row r="148" spans="1:23" s="80" customFormat="1" ht="30">
      <c r="A148" s="118">
        <v>142</v>
      </c>
      <c r="B148" s="80">
        <v>26</v>
      </c>
      <c r="C148" s="80">
        <v>2</v>
      </c>
      <c r="D148" s="80" t="s">
        <v>1210</v>
      </c>
      <c r="E148" s="98">
        <v>87</v>
      </c>
      <c r="F148" s="99" t="s">
        <v>1211</v>
      </c>
      <c r="G148" s="100" t="s">
        <v>1099</v>
      </c>
      <c r="H148" s="101" t="s">
        <v>1207</v>
      </c>
      <c r="I148" s="102" t="s">
        <v>1212</v>
      </c>
      <c r="J148" s="100" t="s">
        <v>676</v>
      </c>
      <c r="K148" s="80" t="s">
        <v>668</v>
      </c>
      <c r="L148" s="80">
        <v>3</v>
      </c>
      <c r="M148" s="103" t="s">
        <v>1213</v>
      </c>
      <c r="N148" s="84" t="s">
        <v>1214</v>
      </c>
      <c r="O148" s="85" t="s">
        <v>785</v>
      </c>
      <c r="P148" s="104" t="s">
        <v>206</v>
      </c>
      <c r="Q148" s="81" t="str">
        <f>IF(LEN(切語下字資料表6[[#This Row],[韻系]]&amp;切語下字資料表6[[#This Row],[呼]]&amp;切語下字資料表6[[#This Row],[等]])&lt;3, "", 切語下字資料表6[[#This Row],[韻系]]&amp;切語下字資料表6[[#This Row],[呼]]&amp;切語下字資料表6[[#This Row],[等]])</f>
        <v>元開3</v>
      </c>
      <c r="R148" s="81" t="str">
        <f xml:space="preserve"> IF(切語下字資料表6[[#This Row],[調]]="入", "促聲", "舒聲")</f>
        <v>舒聲</v>
      </c>
      <c r="S148" s="81" t="str">
        <f>IF( 切語下字資料表6[[#This Row],[韻母拼音碼]]="", "", 切語下字資料表6[[#This Row],[韻母拼音碼]])</f>
        <v>ian</v>
      </c>
      <c r="U148" s="87"/>
      <c r="W148" s="87"/>
    </row>
    <row r="149" spans="1:23" s="80" customFormat="1" ht="30">
      <c r="A149" s="118">
        <v>143</v>
      </c>
      <c r="B149" s="80">
        <v>26</v>
      </c>
      <c r="C149" s="80">
        <v>3</v>
      </c>
      <c r="D149" s="80" t="s">
        <v>1215</v>
      </c>
      <c r="E149" s="98">
        <v>148</v>
      </c>
      <c r="F149" s="99" t="s">
        <v>1216</v>
      </c>
      <c r="G149" s="100" t="s">
        <v>1099</v>
      </c>
      <c r="H149" s="101" t="s">
        <v>1207</v>
      </c>
      <c r="I149" s="102" t="s">
        <v>1217</v>
      </c>
      <c r="J149" s="100" t="s">
        <v>42</v>
      </c>
      <c r="K149" s="80" t="s">
        <v>668</v>
      </c>
      <c r="L149" s="80">
        <v>3</v>
      </c>
      <c r="M149" s="103" t="s">
        <v>1218</v>
      </c>
      <c r="N149" s="84" t="s">
        <v>1219</v>
      </c>
      <c r="O149" s="85" t="s">
        <v>785</v>
      </c>
      <c r="P149" s="104" t="s">
        <v>206</v>
      </c>
      <c r="Q149" s="81" t="str">
        <f>IF(LEN(切語下字資料表6[[#This Row],[韻系]]&amp;切語下字資料表6[[#This Row],[呼]]&amp;切語下字資料表6[[#This Row],[等]])&lt;3, "", 切語下字資料表6[[#This Row],[韻系]]&amp;切語下字資料表6[[#This Row],[呼]]&amp;切語下字資料表6[[#This Row],[等]])</f>
        <v>元開3</v>
      </c>
      <c r="R149" s="81" t="str">
        <f xml:space="preserve"> IF(切語下字資料表6[[#This Row],[調]]="入", "促聲", "舒聲")</f>
        <v>舒聲</v>
      </c>
      <c r="S149" s="81" t="str">
        <f>IF( 切語下字資料表6[[#This Row],[韻母拼音碼]]="", "", 切語下字資料表6[[#This Row],[韻母拼音碼]])</f>
        <v>ian</v>
      </c>
      <c r="U149" s="87"/>
      <c r="W149" s="87"/>
    </row>
    <row r="150" spans="1:23" s="80" customFormat="1" ht="30">
      <c r="A150" s="119">
        <v>144</v>
      </c>
      <c r="B150" s="120">
        <v>26</v>
      </c>
      <c r="C150" s="120">
        <v>4</v>
      </c>
      <c r="D150" s="120" t="s">
        <v>1220</v>
      </c>
      <c r="E150" s="121">
        <v>209</v>
      </c>
      <c r="F150" s="122" t="s">
        <v>1221</v>
      </c>
      <c r="G150" s="123" t="s">
        <v>1099</v>
      </c>
      <c r="H150" s="124" t="s">
        <v>1207</v>
      </c>
      <c r="I150" s="125" t="s">
        <v>1222</v>
      </c>
      <c r="J150" s="123" t="s">
        <v>71</v>
      </c>
      <c r="K150" s="120" t="s">
        <v>668</v>
      </c>
      <c r="L150" s="120">
        <v>3</v>
      </c>
      <c r="M150" s="126" t="s">
        <v>1223</v>
      </c>
      <c r="N150" s="127" t="s">
        <v>1224</v>
      </c>
      <c r="O150" s="128" t="s">
        <v>785</v>
      </c>
      <c r="P150" s="129" t="s">
        <v>1225</v>
      </c>
      <c r="Q150" s="81" t="str">
        <f>IF(LEN(切語下字資料表6[[#This Row],[韻系]]&amp;切語下字資料表6[[#This Row],[呼]]&amp;切語下字資料表6[[#This Row],[等]])&lt;3, "", 切語下字資料表6[[#This Row],[韻系]]&amp;切語下字資料表6[[#This Row],[呼]]&amp;切語下字資料表6[[#This Row],[等]])</f>
        <v>元開3</v>
      </c>
      <c r="R150" s="81" t="str">
        <f xml:space="preserve"> IF(切語下字資料表6[[#This Row],[調]]="入", "促聲", "舒聲")</f>
        <v>促聲</v>
      </c>
      <c r="S150" s="81" t="str">
        <f>IF( 切語下字資料表6[[#This Row],[韻母拼音碼]]="", "", 切語下字資料表6[[#This Row],[韻母拼音碼]])</f>
        <v>iat</v>
      </c>
      <c r="U150" s="87"/>
      <c r="W150" s="87"/>
    </row>
    <row r="151" spans="1:23" s="80" customFormat="1" ht="30">
      <c r="A151" s="118">
        <v>145</v>
      </c>
      <c r="B151" s="108">
        <v>26</v>
      </c>
      <c r="C151" s="108">
        <v>1</v>
      </c>
      <c r="D151" s="108" t="s">
        <v>1205</v>
      </c>
      <c r="E151" s="98">
        <v>26</v>
      </c>
      <c r="F151" s="99" t="s">
        <v>1206</v>
      </c>
      <c r="G151" s="100" t="s">
        <v>1099</v>
      </c>
      <c r="H151" s="101" t="s">
        <v>1207</v>
      </c>
      <c r="I151" s="102" t="s">
        <v>1207</v>
      </c>
      <c r="J151" s="100" t="s">
        <v>667</v>
      </c>
      <c r="K151" s="80" t="s">
        <v>1226</v>
      </c>
      <c r="L151" s="85">
        <v>3</v>
      </c>
      <c r="M151" s="103" t="s">
        <v>886</v>
      </c>
      <c r="N151" s="84" t="s">
        <v>1227</v>
      </c>
      <c r="O151" s="85" t="s">
        <v>785</v>
      </c>
      <c r="P151" s="86" t="s">
        <v>322</v>
      </c>
      <c r="Q151" s="81" t="str">
        <f>IF(LEN(切語下字資料表6[[#This Row],[韻系]]&amp;切語下字資料表6[[#This Row],[呼]]&amp;切語下字資料表6[[#This Row],[等]])&lt;3, "", 切語下字資料表6[[#This Row],[韻系]]&amp;切語下字資料表6[[#This Row],[呼]]&amp;切語下字資料表6[[#This Row],[等]])</f>
        <v>元合3</v>
      </c>
      <c r="R151" s="81" t="str">
        <f xml:space="preserve"> IF(切語下字資料表6[[#This Row],[調]]="入", "促聲", "舒聲")</f>
        <v>舒聲</v>
      </c>
      <c r="S151" s="81" t="str">
        <f>IF( 切語下字資料表6[[#This Row],[韻母拼音碼]]="", "", 切語下字資料表6[[#This Row],[韻母拼音碼]])</f>
        <v>uan</v>
      </c>
      <c r="U151" s="87"/>
      <c r="W151" s="87"/>
    </row>
    <row r="152" spans="1:23" s="80" customFormat="1" ht="30">
      <c r="A152" s="119">
        <v>146</v>
      </c>
      <c r="B152" s="80">
        <v>26</v>
      </c>
      <c r="C152" s="80">
        <v>2</v>
      </c>
      <c r="D152" s="80" t="s">
        <v>1210</v>
      </c>
      <c r="E152" s="98">
        <v>87</v>
      </c>
      <c r="F152" s="99" t="s">
        <v>1211</v>
      </c>
      <c r="G152" s="100" t="s">
        <v>1099</v>
      </c>
      <c r="H152" s="101" t="s">
        <v>1207</v>
      </c>
      <c r="I152" s="102" t="s">
        <v>1212</v>
      </c>
      <c r="J152" s="100" t="s">
        <v>676</v>
      </c>
      <c r="K152" s="80" t="s">
        <v>1226</v>
      </c>
      <c r="L152" s="85">
        <v>3</v>
      </c>
      <c r="M152" s="103" t="s">
        <v>1228</v>
      </c>
      <c r="N152" s="84" t="s">
        <v>1229</v>
      </c>
      <c r="O152" s="85" t="s">
        <v>785</v>
      </c>
      <c r="P152" s="86" t="s">
        <v>322</v>
      </c>
      <c r="Q152" s="81" t="str">
        <f>IF(LEN(切語下字資料表6[[#This Row],[韻系]]&amp;切語下字資料表6[[#This Row],[呼]]&amp;切語下字資料表6[[#This Row],[等]])&lt;3, "", 切語下字資料表6[[#This Row],[韻系]]&amp;切語下字資料表6[[#This Row],[呼]]&amp;切語下字資料表6[[#This Row],[等]])</f>
        <v>元合3</v>
      </c>
      <c r="R152" s="81" t="str">
        <f xml:space="preserve"> IF(切語下字資料表6[[#This Row],[調]]="入", "促聲", "舒聲")</f>
        <v>舒聲</v>
      </c>
      <c r="S152" s="81" t="str">
        <f>IF( 切語下字資料表6[[#This Row],[韻母拼音碼]]="", "", 切語下字資料表6[[#This Row],[韻母拼音碼]])</f>
        <v>uan</v>
      </c>
      <c r="U152" s="87"/>
      <c r="W152" s="87"/>
    </row>
    <row r="153" spans="1:23" s="80" customFormat="1" ht="30">
      <c r="A153" s="118">
        <v>147</v>
      </c>
      <c r="B153" s="80">
        <v>26</v>
      </c>
      <c r="C153" s="80">
        <v>3</v>
      </c>
      <c r="D153" s="80" t="s">
        <v>1215</v>
      </c>
      <c r="E153" s="98">
        <v>148</v>
      </c>
      <c r="F153" s="99" t="s">
        <v>1216</v>
      </c>
      <c r="G153" s="100" t="s">
        <v>1099</v>
      </c>
      <c r="H153" s="101" t="s">
        <v>1207</v>
      </c>
      <c r="I153" s="102" t="s">
        <v>1217</v>
      </c>
      <c r="J153" s="100" t="s">
        <v>42</v>
      </c>
      <c r="K153" s="80" t="s">
        <v>1226</v>
      </c>
      <c r="L153" s="85">
        <v>3</v>
      </c>
      <c r="M153" s="103" t="s">
        <v>1230</v>
      </c>
      <c r="N153" s="84" t="s">
        <v>1231</v>
      </c>
      <c r="O153" s="85" t="s">
        <v>785</v>
      </c>
      <c r="P153" s="86" t="s">
        <v>322</v>
      </c>
      <c r="Q153" s="81" t="str">
        <f>IF(LEN(切語下字資料表6[[#This Row],[韻系]]&amp;切語下字資料表6[[#This Row],[呼]]&amp;切語下字資料表6[[#This Row],[等]])&lt;3, "", 切語下字資料表6[[#This Row],[韻系]]&amp;切語下字資料表6[[#This Row],[呼]]&amp;切語下字資料表6[[#This Row],[等]])</f>
        <v>元合3</v>
      </c>
      <c r="R153" s="81" t="str">
        <f xml:space="preserve"> IF(切語下字資料表6[[#This Row],[調]]="入", "促聲", "舒聲")</f>
        <v>舒聲</v>
      </c>
      <c r="S153" s="81" t="str">
        <f>IF( 切語下字資料表6[[#This Row],[韻母拼音碼]]="", "", 切語下字資料表6[[#This Row],[韻母拼音碼]])</f>
        <v>uan</v>
      </c>
      <c r="U153" s="87"/>
      <c r="W153" s="87"/>
    </row>
    <row r="154" spans="1:23" s="80" customFormat="1" ht="30">
      <c r="A154" s="119">
        <v>148</v>
      </c>
      <c r="B154" s="120">
        <v>26</v>
      </c>
      <c r="C154" s="120">
        <v>4</v>
      </c>
      <c r="D154" s="120" t="s">
        <v>1220</v>
      </c>
      <c r="E154" s="98">
        <v>209</v>
      </c>
      <c r="F154" s="99" t="s">
        <v>1221</v>
      </c>
      <c r="G154" s="100" t="s">
        <v>1099</v>
      </c>
      <c r="H154" s="101" t="s">
        <v>1207</v>
      </c>
      <c r="I154" s="102" t="s">
        <v>1222</v>
      </c>
      <c r="J154" s="100" t="s">
        <v>71</v>
      </c>
      <c r="K154" s="80" t="s">
        <v>1226</v>
      </c>
      <c r="L154" s="85">
        <v>3</v>
      </c>
      <c r="M154" s="103" t="s">
        <v>1232</v>
      </c>
      <c r="N154" s="84" t="s">
        <v>1233</v>
      </c>
      <c r="O154" s="85" t="s">
        <v>785</v>
      </c>
      <c r="P154" s="86" t="s">
        <v>331</v>
      </c>
      <c r="Q154" s="81" t="str">
        <f>IF(LEN(切語下字資料表6[[#This Row],[韻系]]&amp;切語下字資料表6[[#This Row],[呼]]&amp;切語下字資料表6[[#This Row],[等]])&lt;3, "", 切語下字資料表6[[#This Row],[韻系]]&amp;切語下字資料表6[[#This Row],[呼]]&amp;切語下字資料表6[[#This Row],[等]])</f>
        <v>元合3</v>
      </c>
      <c r="R154" s="81" t="str">
        <f xml:space="preserve"> IF(切語下字資料表6[[#This Row],[調]]="入", "促聲", "舒聲")</f>
        <v>促聲</v>
      </c>
      <c r="S154" s="81" t="str">
        <f>IF( 切語下字資料表6[[#This Row],[韻母拼音碼]]="", "", 切語下字資料表6[[#This Row],[韻母拼音碼]])</f>
        <v>uat</v>
      </c>
      <c r="U154" s="87"/>
      <c r="W154" s="87"/>
    </row>
    <row r="155" spans="1:23" s="80" customFormat="1" ht="30">
      <c r="A155" s="118">
        <v>149</v>
      </c>
      <c r="B155" s="108">
        <v>27</v>
      </c>
      <c r="C155" s="108">
        <v>1</v>
      </c>
      <c r="D155" s="108" t="s">
        <v>1234</v>
      </c>
      <c r="E155" s="109">
        <v>27</v>
      </c>
      <c r="F155" s="110" t="s">
        <v>1235</v>
      </c>
      <c r="G155" s="111" t="s">
        <v>1099</v>
      </c>
      <c r="H155" s="112" t="s">
        <v>1236</v>
      </c>
      <c r="I155" s="113" t="s">
        <v>1236</v>
      </c>
      <c r="J155" s="111" t="s">
        <v>667</v>
      </c>
      <c r="K155" s="108" t="s">
        <v>795</v>
      </c>
      <c r="L155" s="108">
        <v>3</v>
      </c>
      <c r="M155" s="114" t="s">
        <v>893</v>
      </c>
      <c r="N155" s="115" t="s">
        <v>1237</v>
      </c>
      <c r="O155" s="116" t="s">
        <v>985</v>
      </c>
      <c r="P155" s="117" t="s">
        <v>1125</v>
      </c>
      <c r="Q155" s="81" t="str">
        <f>IF(LEN(切語下字資料表6[[#This Row],[韻系]]&amp;切語下字資料表6[[#This Row],[呼]]&amp;切語下字資料表6[[#This Row],[等]])&lt;3, "", 切語下字資料表6[[#This Row],[韻系]]&amp;切語下字資料表6[[#This Row],[呼]]&amp;切語下字資料表6[[#This Row],[等]])</f>
        <v>魂合3</v>
      </c>
      <c r="R155" s="81" t="str">
        <f xml:space="preserve"> IF(切語下字資料表6[[#This Row],[調]]="入", "促聲", "舒聲")</f>
        <v>舒聲</v>
      </c>
      <c r="S155" s="81" t="str">
        <f>IF( 切語下字資料表6[[#This Row],[韻母拼音碼]]="", "", 切語下字資料表6[[#This Row],[韻母拼音碼]])</f>
        <v>un</v>
      </c>
      <c r="U155" s="87"/>
      <c r="W155" s="87"/>
    </row>
    <row r="156" spans="1:23" s="80" customFormat="1" ht="30">
      <c r="A156" s="119">
        <v>150</v>
      </c>
      <c r="B156" s="80">
        <v>27</v>
      </c>
      <c r="C156" s="80">
        <v>2</v>
      </c>
      <c r="D156" s="80" t="s">
        <v>1238</v>
      </c>
      <c r="E156" s="98">
        <v>88</v>
      </c>
      <c r="F156" s="99" t="s">
        <v>1239</v>
      </c>
      <c r="G156" s="100" t="s">
        <v>1099</v>
      </c>
      <c r="H156" s="101" t="s">
        <v>1236</v>
      </c>
      <c r="I156" s="102" t="s">
        <v>1240</v>
      </c>
      <c r="J156" s="100" t="s">
        <v>676</v>
      </c>
      <c r="K156" s="80" t="s">
        <v>795</v>
      </c>
      <c r="L156" s="80">
        <v>3</v>
      </c>
      <c r="M156" s="103" t="s">
        <v>1241</v>
      </c>
      <c r="N156" s="84" t="s">
        <v>1242</v>
      </c>
      <c r="O156" s="85" t="s">
        <v>1011</v>
      </c>
      <c r="P156" s="104" t="s">
        <v>372</v>
      </c>
      <c r="Q156" s="81" t="str">
        <f>IF(LEN(切語下字資料表6[[#This Row],[韻系]]&amp;切語下字資料表6[[#This Row],[呼]]&amp;切語下字資料表6[[#This Row],[等]])&lt;3, "", 切語下字資料表6[[#This Row],[韻系]]&amp;切語下字資料表6[[#This Row],[呼]]&amp;切語下字資料表6[[#This Row],[等]])</f>
        <v>魂合3</v>
      </c>
      <c r="R156" s="81" t="str">
        <f xml:space="preserve"> IF(切語下字資料表6[[#This Row],[調]]="入", "促聲", "舒聲")</f>
        <v>舒聲</v>
      </c>
      <c r="S156" s="81" t="str">
        <f>IF( 切語下字資料表6[[#This Row],[韻母拼音碼]]="", "", 切語下字資料表6[[#This Row],[韻母拼音碼]])</f>
        <v>un</v>
      </c>
      <c r="U156" s="87"/>
      <c r="W156" s="87"/>
    </row>
    <row r="157" spans="1:23" s="80" customFormat="1" ht="30">
      <c r="A157" s="118">
        <v>151</v>
      </c>
      <c r="B157" s="80">
        <v>27</v>
      </c>
      <c r="C157" s="80">
        <v>3</v>
      </c>
      <c r="D157" s="80" t="s">
        <v>1243</v>
      </c>
      <c r="E157" s="98">
        <v>149</v>
      </c>
      <c r="F157" s="99" t="s">
        <v>1244</v>
      </c>
      <c r="G157" s="100" t="s">
        <v>1099</v>
      </c>
      <c r="H157" s="101" t="s">
        <v>1236</v>
      </c>
      <c r="I157" s="102" t="s">
        <v>1245</v>
      </c>
      <c r="J157" s="100" t="s">
        <v>42</v>
      </c>
      <c r="K157" s="80" t="s">
        <v>795</v>
      </c>
      <c r="L157" s="80">
        <v>3</v>
      </c>
      <c r="M157" s="103" t="s">
        <v>1246</v>
      </c>
      <c r="N157" s="84" t="s">
        <v>1247</v>
      </c>
      <c r="O157" s="85" t="s">
        <v>1011</v>
      </c>
      <c r="P157" s="104" t="s">
        <v>372</v>
      </c>
      <c r="Q157" s="81" t="str">
        <f>IF(LEN(切語下字資料表6[[#This Row],[韻系]]&amp;切語下字資料表6[[#This Row],[呼]]&amp;切語下字資料表6[[#This Row],[等]])&lt;3, "", 切語下字資料表6[[#This Row],[韻系]]&amp;切語下字資料表6[[#This Row],[呼]]&amp;切語下字資料表6[[#This Row],[等]])</f>
        <v>魂合3</v>
      </c>
      <c r="R157" s="81" t="str">
        <f xml:space="preserve"> IF(切語下字資料表6[[#This Row],[調]]="入", "促聲", "舒聲")</f>
        <v>舒聲</v>
      </c>
      <c r="S157" s="81" t="str">
        <f>IF( 切語下字資料表6[[#This Row],[韻母拼音碼]]="", "", 切語下字資料表6[[#This Row],[韻母拼音碼]])</f>
        <v>un</v>
      </c>
      <c r="U157" s="87"/>
      <c r="W157" s="87"/>
    </row>
    <row r="158" spans="1:23" s="80" customFormat="1" ht="30">
      <c r="A158" s="119">
        <v>152</v>
      </c>
      <c r="B158" s="120">
        <v>27</v>
      </c>
      <c r="C158" s="120">
        <v>4</v>
      </c>
      <c r="D158" s="120" t="s">
        <v>1248</v>
      </c>
      <c r="E158" s="121">
        <v>210</v>
      </c>
      <c r="F158" s="122" t="s">
        <v>1249</v>
      </c>
      <c r="G158" s="123" t="s">
        <v>1099</v>
      </c>
      <c r="H158" s="124" t="s">
        <v>1236</v>
      </c>
      <c r="I158" s="125" t="s">
        <v>1250</v>
      </c>
      <c r="J158" s="123" t="s">
        <v>71</v>
      </c>
      <c r="K158" s="120" t="s">
        <v>795</v>
      </c>
      <c r="L158" s="120">
        <v>3</v>
      </c>
      <c r="M158" s="126" t="s">
        <v>1251</v>
      </c>
      <c r="N158" s="127" t="s">
        <v>1252</v>
      </c>
      <c r="O158" s="85" t="s">
        <v>1011</v>
      </c>
      <c r="P158" s="86" t="s">
        <v>1143</v>
      </c>
      <c r="Q158" s="81" t="str">
        <f>IF(LEN(切語下字資料表6[[#This Row],[韻系]]&amp;切語下字資料表6[[#This Row],[呼]]&amp;切語下字資料表6[[#This Row],[等]])&lt;3, "", 切語下字資料表6[[#This Row],[韻系]]&amp;切語下字資料表6[[#This Row],[呼]]&amp;切語下字資料表6[[#This Row],[等]])</f>
        <v>魂合3</v>
      </c>
      <c r="R158" s="81" t="str">
        <f xml:space="preserve"> IF(切語下字資料表6[[#This Row],[調]]="入", "促聲", "舒聲")</f>
        <v>促聲</v>
      </c>
      <c r="S158" s="81" t="str">
        <f>IF( 切語下字資料表6[[#This Row],[韻母拼音碼]]="", "", 切語下字資料表6[[#This Row],[韻母拼音碼]])</f>
        <v>ut</v>
      </c>
      <c r="U158" s="87"/>
      <c r="W158" s="87"/>
    </row>
    <row r="159" spans="1:23" s="80" customFormat="1" ht="30">
      <c r="A159" s="118">
        <v>153</v>
      </c>
      <c r="B159" s="108">
        <v>28</v>
      </c>
      <c r="C159" s="108">
        <v>1</v>
      </c>
      <c r="D159" s="108" t="s">
        <v>1253</v>
      </c>
      <c r="E159" s="109">
        <v>28</v>
      </c>
      <c r="F159" s="110" t="s">
        <v>1254</v>
      </c>
      <c r="G159" s="111" t="s">
        <v>1099</v>
      </c>
      <c r="H159" s="112" t="s">
        <v>1255</v>
      </c>
      <c r="I159" s="113" t="s">
        <v>1255</v>
      </c>
      <c r="J159" s="111" t="s">
        <v>667</v>
      </c>
      <c r="K159" s="108" t="s">
        <v>668</v>
      </c>
      <c r="L159" s="108">
        <v>1</v>
      </c>
      <c r="M159" s="114" t="s">
        <v>904</v>
      </c>
      <c r="N159" s="115" t="s">
        <v>1256</v>
      </c>
      <c r="O159" s="116" t="s">
        <v>977</v>
      </c>
      <c r="P159" s="117" t="s">
        <v>1257</v>
      </c>
      <c r="Q159" s="81" t="str">
        <f>IF(LEN(切語下字資料表6[[#This Row],[韻系]]&amp;切語下字資料表6[[#This Row],[呼]]&amp;切語下字資料表6[[#This Row],[等]])&lt;3, "", 切語下字資料表6[[#This Row],[韻系]]&amp;切語下字資料表6[[#This Row],[呼]]&amp;切語下字資料表6[[#This Row],[等]])</f>
        <v>痕開1</v>
      </c>
      <c r="R159" s="81" t="str">
        <f xml:space="preserve"> IF(切語下字資料表6[[#This Row],[調]]="入", "促聲", "舒聲")</f>
        <v>舒聲</v>
      </c>
      <c r="S159" s="81" t="str">
        <f>IF( 切語下字資料表6[[#This Row],[韻母拼音碼]]="", "", 切語下字資料表6[[#This Row],[韻母拼音碼]])</f>
        <v>irn</v>
      </c>
      <c r="U159" s="87"/>
      <c r="W159" s="87"/>
    </row>
    <row r="160" spans="1:23" s="80" customFormat="1" ht="30">
      <c r="A160" s="119">
        <v>154</v>
      </c>
      <c r="B160" s="80">
        <v>28</v>
      </c>
      <c r="C160" s="80">
        <v>2</v>
      </c>
      <c r="D160" s="80" t="s">
        <v>1258</v>
      </c>
      <c r="E160" s="98">
        <v>89</v>
      </c>
      <c r="F160" s="99" t="s">
        <v>1259</v>
      </c>
      <c r="G160" s="100" t="s">
        <v>1099</v>
      </c>
      <c r="H160" s="101" t="s">
        <v>1255</v>
      </c>
      <c r="I160" s="102" t="s">
        <v>1260</v>
      </c>
      <c r="J160" s="100" t="s">
        <v>676</v>
      </c>
      <c r="K160" s="80" t="s">
        <v>668</v>
      </c>
      <c r="L160" s="80">
        <v>1</v>
      </c>
      <c r="M160" s="103" t="s">
        <v>1261</v>
      </c>
      <c r="N160" s="84" t="s">
        <v>1262</v>
      </c>
      <c r="O160" s="85" t="s">
        <v>998</v>
      </c>
      <c r="P160" s="104" t="s">
        <v>905</v>
      </c>
      <c r="Q160" s="81" t="str">
        <f>IF(LEN(切語下字資料表6[[#This Row],[韻系]]&amp;切語下字資料表6[[#This Row],[呼]]&amp;切語下字資料表6[[#This Row],[等]])&lt;3, "", 切語下字資料表6[[#This Row],[韻系]]&amp;切語下字資料表6[[#This Row],[呼]]&amp;切語下字資料表6[[#This Row],[等]])</f>
        <v>痕開1</v>
      </c>
      <c r="R160" s="81" t="str">
        <f xml:space="preserve"> IF(切語下字資料表6[[#This Row],[調]]="入", "促聲", "舒聲")</f>
        <v>舒聲</v>
      </c>
      <c r="S160" s="81" t="str">
        <f>IF( 切語下字資料表6[[#This Row],[韻母拼音碼]]="", "", 切語下字資料表6[[#This Row],[韻母拼音碼]])</f>
        <v>irn</v>
      </c>
      <c r="U160" s="87"/>
      <c r="W160" s="87"/>
    </row>
    <row r="161" spans="1:23" s="80" customFormat="1" ht="30">
      <c r="A161" s="118">
        <v>155</v>
      </c>
      <c r="B161" s="80">
        <v>28</v>
      </c>
      <c r="C161" s="80">
        <v>3</v>
      </c>
      <c r="D161" s="80" t="s">
        <v>1263</v>
      </c>
      <c r="E161" s="98">
        <v>150</v>
      </c>
      <c r="F161" s="99" t="s">
        <v>1264</v>
      </c>
      <c r="G161" s="100" t="s">
        <v>1099</v>
      </c>
      <c r="H161" s="101" t="s">
        <v>1255</v>
      </c>
      <c r="I161" s="102" t="s">
        <v>1265</v>
      </c>
      <c r="J161" s="100" t="s">
        <v>42</v>
      </c>
      <c r="K161" s="80" t="s">
        <v>668</v>
      </c>
      <c r="L161" s="80">
        <v>1</v>
      </c>
      <c r="M161" s="103" t="s">
        <v>1266</v>
      </c>
      <c r="N161" s="84" t="s">
        <v>1267</v>
      </c>
      <c r="O161" s="85" t="s">
        <v>998</v>
      </c>
      <c r="P161" s="104" t="s">
        <v>905</v>
      </c>
      <c r="Q161" s="81" t="str">
        <f>IF(LEN(切語下字資料表6[[#This Row],[韻系]]&amp;切語下字資料表6[[#This Row],[呼]]&amp;切語下字資料表6[[#This Row],[等]])&lt;3, "", 切語下字資料表6[[#This Row],[韻系]]&amp;切語下字資料表6[[#This Row],[呼]]&amp;切語下字資料表6[[#This Row],[等]])</f>
        <v>痕開1</v>
      </c>
      <c r="R161" s="81" t="str">
        <f xml:space="preserve"> IF(切語下字資料表6[[#This Row],[調]]="入", "促聲", "舒聲")</f>
        <v>舒聲</v>
      </c>
      <c r="S161" s="81" t="str">
        <f>IF( 切語下字資料表6[[#This Row],[韻母拼音碼]]="", "", 切語下字資料表6[[#This Row],[韻母拼音碼]])</f>
        <v>irn</v>
      </c>
      <c r="U161" s="87"/>
      <c r="W161" s="87"/>
    </row>
    <row r="162" spans="1:23" s="80" customFormat="1" ht="30">
      <c r="A162" s="119">
        <v>156</v>
      </c>
      <c r="B162" s="120">
        <v>28</v>
      </c>
      <c r="C162" s="120">
        <v>4</v>
      </c>
      <c r="D162" s="120" t="s">
        <v>1268</v>
      </c>
      <c r="E162" s="121">
        <v>211</v>
      </c>
      <c r="F162" s="122" t="s">
        <v>1269</v>
      </c>
      <c r="G162" s="123" t="s">
        <v>1099</v>
      </c>
      <c r="H162" s="124" t="s">
        <v>1255</v>
      </c>
      <c r="I162" s="125" t="s">
        <v>1270</v>
      </c>
      <c r="J162" s="123" t="s">
        <v>71</v>
      </c>
      <c r="K162" s="120" t="s">
        <v>668</v>
      </c>
      <c r="L162" s="120">
        <v>1</v>
      </c>
      <c r="M162" s="126" t="s">
        <v>1271</v>
      </c>
      <c r="N162" s="127"/>
      <c r="O162" s="85" t="s">
        <v>998</v>
      </c>
      <c r="P162" s="86" t="s">
        <v>1272</v>
      </c>
      <c r="Q162" s="81" t="str">
        <f>IF(LEN(切語下字資料表6[[#This Row],[韻系]]&amp;切語下字資料表6[[#This Row],[呼]]&amp;切語下字資料表6[[#This Row],[等]])&lt;3, "", 切語下字資料表6[[#This Row],[韻系]]&amp;切語下字資料表6[[#This Row],[呼]]&amp;切語下字資料表6[[#This Row],[等]])</f>
        <v>痕開1</v>
      </c>
      <c r="R162" s="81" t="str">
        <f xml:space="preserve"> IF(切語下字資料表6[[#This Row],[調]]="入", "促聲", "舒聲")</f>
        <v>促聲</v>
      </c>
      <c r="S162" s="81" t="str">
        <f>IF( 切語下字資料表6[[#This Row],[韻母拼音碼]]="", "", 切語下字資料表6[[#This Row],[韻母拼音碼]])</f>
        <v>irt</v>
      </c>
      <c r="U162" s="87"/>
      <c r="W162" s="87"/>
    </row>
    <row r="163" spans="1:23" s="80" customFormat="1" ht="30">
      <c r="A163" s="118">
        <v>157</v>
      </c>
      <c r="B163" s="108">
        <v>29</v>
      </c>
      <c r="C163" s="108">
        <v>1</v>
      </c>
      <c r="D163" s="108" t="s">
        <v>1273</v>
      </c>
      <c r="E163" s="109">
        <v>29</v>
      </c>
      <c r="F163" s="110" t="s">
        <v>1274</v>
      </c>
      <c r="G163" s="111" t="s">
        <v>1275</v>
      </c>
      <c r="H163" s="112" t="s">
        <v>1276</v>
      </c>
      <c r="I163" s="113" t="s">
        <v>1276</v>
      </c>
      <c r="J163" s="111" t="s">
        <v>667</v>
      </c>
      <c r="K163" s="108" t="s">
        <v>668</v>
      </c>
      <c r="L163" s="108">
        <v>1</v>
      </c>
      <c r="M163" s="114" t="s">
        <v>912</v>
      </c>
      <c r="N163" s="115" t="s">
        <v>1277</v>
      </c>
      <c r="O163" s="116" t="s">
        <v>977</v>
      </c>
      <c r="P163" s="117" t="s">
        <v>1278</v>
      </c>
      <c r="Q163" s="81" t="str">
        <f>IF(LEN(切語下字資料表6[[#This Row],[韻系]]&amp;切語下字資料表6[[#This Row],[呼]]&amp;切語下字資料表6[[#This Row],[等]])&lt;3, "", 切語下字資料表6[[#This Row],[韻系]]&amp;切語下字資料表6[[#This Row],[呼]]&amp;切語下字資料表6[[#This Row],[等]])</f>
        <v>寒開1</v>
      </c>
      <c r="R163" s="81" t="str">
        <f xml:space="preserve"> IF(切語下字資料表6[[#This Row],[調]]="入", "促聲", "舒聲")</f>
        <v>舒聲</v>
      </c>
      <c r="S163" s="81" t="str">
        <f>IF( 切語下字資料表6[[#This Row],[韻母拼音碼]]="", "", 切語下字資料表6[[#This Row],[韻母拼音碼]])</f>
        <v>an</v>
      </c>
      <c r="U163" s="87"/>
      <c r="W163" s="87"/>
    </row>
    <row r="164" spans="1:23" s="80" customFormat="1" ht="30">
      <c r="A164" s="119">
        <v>158</v>
      </c>
      <c r="B164" s="80">
        <v>29</v>
      </c>
      <c r="C164" s="80">
        <v>2</v>
      </c>
      <c r="D164" s="80" t="s">
        <v>1279</v>
      </c>
      <c r="E164" s="98">
        <v>90</v>
      </c>
      <c r="F164" s="99" t="s">
        <v>1280</v>
      </c>
      <c r="G164" s="100" t="s">
        <v>1275</v>
      </c>
      <c r="H164" s="101" t="s">
        <v>1276</v>
      </c>
      <c r="I164" s="102" t="s">
        <v>1281</v>
      </c>
      <c r="J164" s="100" t="s">
        <v>676</v>
      </c>
      <c r="K164" s="80" t="s">
        <v>668</v>
      </c>
      <c r="L164" s="80">
        <v>1</v>
      </c>
      <c r="M164" s="103" t="s">
        <v>1282</v>
      </c>
      <c r="N164" s="84" t="s">
        <v>1283</v>
      </c>
      <c r="O164" s="85" t="s">
        <v>998</v>
      </c>
      <c r="P164" s="104" t="s">
        <v>127</v>
      </c>
      <c r="Q164" s="81" t="str">
        <f>IF(LEN(切語下字資料表6[[#This Row],[韻系]]&amp;切語下字資料表6[[#This Row],[呼]]&amp;切語下字資料表6[[#This Row],[等]])&lt;3, "", 切語下字資料表6[[#This Row],[韻系]]&amp;切語下字資料表6[[#This Row],[呼]]&amp;切語下字資料表6[[#This Row],[等]])</f>
        <v>寒開1</v>
      </c>
      <c r="R164" s="81" t="str">
        <f xml:space="preserve"> IF(切語下字資料表6[[#This Row],[調]]="入", "促聲", "舒聲")</f>
        <v>舒聲</v>
      </c>
      <c r="S164" s="81" t="str">
        <f>IF( 切語下字資料表6[[#This Row],[韻母拼音碼]]="", "", 切語下字資料表6[[#This Row],[韻母拼音碼]])</f>
        <v>an</v>
      </c>
      <c r="U164" s="87"/>
      <c r="W164" s="87"/>
    </row>
    <row r="165" spans="1:23" s="80" customFormat="1" ht="30">
      <c r="A165" s="118">
        <v>159</v>
      </c>
      <c r="B165" s="80">
        <v>29</v>
      </c>
      <c r="C165" s="80">
        <v>3</v>
      </c>
      <c r="D165" s="80" t="s">
        <v>1284</v>
      </c>
      <c r="E165" s="98">
        <v>151</v>
      </c>
      <c r="F165" s="99" t="s">
        <v>1285</v>
      </c>
      <c r="G165" s="100" t="s">
        <v>1275</v>
      </c>
      <c r="H165" s="101" t="s">
        <v>1276</v>
      </c>
      <c r="I165" s="102" t="s">
        <v>1286</v>
      </c>
      <c r="J165" s="100" t="s">
        <v>42</v>
      </c>
      <c r="K165" s="80" t="s">
        <v>668</v>
      </c>
      <c r="L165" s="80">
        <v>1</v>
      </c>
      <c r="M165" s="103" t="s">
        <v>1287</v>
      </c>
      <c r="N165" s="84" t="s">
        <v>1288</v>
      </c>
      <c r="O165" s="85" t="s">
        <v>998</v>
      </c>
      <c r="P165" s="104" t="s">
        <v>127</v>
      </c>
      <c r="Q165" s="81" t="str">
        <f>IF(LEN(切語下字資料表6[[#This Row],[韻系]]&amp;切語下字資料表6[[#This Row],[呼]]&amp;切語下字資料表6[[#This Row],[等]])&lt;3, "", 切語下字資料表6[[#This Row],[韻系]]&amp;切語下字資料表6[[#This Row],[呼]]&amp;切語下字資料表6[[#This Row],[等]])</f>
        <v>寒開1</v>
      </c>
      <c r="R165" s="81" t="str">
        <f xml:space="preserve"> IF(切語下字資料表6[[#This Row],[調]]="入", "促聲", "舒聲")</f>
        <v>舒聲</v>
      </c>
      <c r="S165" s="81" t="str">
        <f>IF( 切語下字資料表6[[#This Row],[韻母拼音碼]]="", "", 切語下字資料表6[[#This Row],[韻母拼音碼]])</f>
        <v>an</v>
      </c>
      <c r="U165" s="87"/>
      <c r="W165" s="87"/>
    </row>
    <row r="166" spans="1:23" s="80" customFormat="1" ht="30">
      <c r="A166" s="119">
        <v>160</v>
      </c>
      <c r="B166" s="120">
        <v>29</v>
      </c>
      <c r="C166" s="120">
        <v>4</v>
      </c>
      <c r="D166" s="120" t="s">
        <v>1289</v>
      </c>
      <c r="E166" s="121">
        <v>212</v>
      </c>
      <c r="F166" s="122" t="s">
        <v>1290</v>
      </c>
      <c r="G166" s="123" t="s">
        <v>1275</v>
      </c>
      <c r="H166" s="124" t="s">
        <v>1276</v>
      </c>
      <c r="I166" s="125" t="s">
        <v>1291</v>
      </c>
      <c r="J166" s="123" t="s">
        <v>71</v>
      </c>
      <c r="K166" s="120" t="s">
        <v>668</v>
      </c>
      <c r="L166" s="120">
        <v>1</v>
      </c>
      <c r="M166" s="126" t="s">
        <v>1292</v>
      </c>
      <c r="N166" s="127" t="s">
        <v>1293</v>
      </c>
      <c r="O166" s="85" t="s">
        <v>998</v>
      </c>
      <c r="P166" s="86" t="s">
        <v>1294</v>
      </c>
      <c r="Q166" s="81" t="str">
        <f>IF(LEN(切語下字資料表6[[#This Row],[韻系]]&amp;切語下字資料表6[[#This Row],[呼]]&amp;切語下字資料表6[[#This Row],[等]])&lt;3, "", 切語下字資料表6[[#This Row],[韻系]]&amp;切語下字資料表6[[#This Row],[呼]]&amp;切語下字資料表6[[#This Row],[等]])</f>
        <v>寒開1</v>
      </c>
      <c r="R166" s="81" t="str">
        <f xml:space="preserve"> IF(切語下字資料表6[[#This Row],[調]]="入", "促聲", "舒聲")</f>
        <v>促聲</v>
      </c>
      <c r="S166" s="81" t="str">
        <f>IF( 切語下字資料表6[[#This Row],[韻母拼音碼]]="", "", 切語下字資料表6[[#This Row],[韻母拼音碼]])</f>
        <v>at</v>
      </c>
      <c r="U166" s="87"/>
      <c r="W166" s="87"/>
    </row>
    <row r="167" spans="1:23" s="80" customFormat="1" ht="30">
      <c r="A167" s="118">
        <v>161</v>
      </c>
      <c r="B167" s="108">
        <v>30</v>
      </c>
      <c r="C167" s="108">
        <v>1</v>
      </c>
      <c r="D167" s="108" t="s">
        <v>1295</v>
      </c>
      <c r="E167" s="109">
        <v>30</v>
      </c>
      <c r="F167" s="110" t="s">
        <v>1296</v>
      </c>
      <c r="G167" s="111" t="s">
        <v>1275</v>
      </c>
      <c r="H167" s="112" t="s">
        <v>1297</v>
      </c>
      <c r="I167" s="113" t="s">
        <v>1297</v>
      </c>
      <c r="J167" s="111" t="s">
        <v>667</v>
      </c>
      <c r="K167" s="108" t="s">
        <v>795</v>
      </c>
      <c r="L167" s="108">
        <v>1</v>
      </c>
      <c r="M167" s="114" t="s">
        <v>923</v>
      </c>
      <c r="N167" s="115" t="s">
        <v>1298</v>
      </c>
      <c r="O167" s="116" t="s">
        <v>985</v>
      </c>
      <c r="P167" s="117" t="s">
        <v>1299</v>
      </c>
      <c r="Q167" s="81" t="str">
        <f>IF(LEN(切語下字資料表6[[#This Row],[韻系]]&amp;切語下字資料表6[[#This Row],[呼]]&amp;切語下字資料表6[[#This Row],[等]])&lt;3, "", 切語下字資料表6[[#This Row],[韻系]]&amp;切語下字資料表6[[#This Row],[呼]]&amp;切語下字資料表6[[#This Row],[等]])</f>
        <v>桓合1</v>
      </c>
      <c r="R167" s="81" t="str">
        <f xml:space="preserve"> IF(切語下字資料表6[[#This Row],[調]]="入", "促聲", "舒聲")</f>
        <v>舒聲</v>
      </c>
      <c r="S167" s="81" t="str">
        <f>IF( 切語下字資料表6[[#This Row],[韻母拼音碼]]="", "", 切語下字資料表6[[#This Row],[韻母拼音碼]])</f>
        <v>uan</v>
      </c>
      <c r="U167" s="87"/>
      <c r="W167" s="87"/>
    </row>
    <row r="168" spans="1:23" s="80" customFormat="1" ht="30">
      <c r="A168" s="119">
        <v>162</v>
      </c>
      <c r="B168" s="80">
        <v>30</v>
      </c>
      <c r="C168" s="80">
        <v>2</v>
      </c>
      <c r="D168" s="80" t="s">
        <v>1300</v>
      </c>
      <c r="E168" s="98">
        <v>91</v>
      </c>
      <c r="F168" s="99" t="s">
        <v>1301</v>
      </c>
      <c r="G168" s="100" t="s">
        <v>1275</v>
      </c>
      <c r="H168" s="101" t="s">
        <v>1297</v>
      </c>
      <c r="I168" s="102" t="s">
        <v>1302</v>
      </c>
      <c r="J168" s="100" t="s">
        <v>676</v>
      </c>
      <c r="K168" s="80" t="s">
        <v>795</v>
      </c>
      <c r="L168" s="80">
        <v>1</v>
      </c>
      <c r="M168" s="103" t="s">
        <v>1303</v>
      </c>
      <c r="N168" s="84" t="s">
        <v>1304</v>
      </c>
      <c r="O168" s="85" t="s">
        <v>1011</v>
      </c>
      <c r="P168" s="104" t="s">
        <v>322</v>
      </c>
      <c r="Q168" s="81" t="str">
        <f>IF(LEN(切語下字資料表6[[#This Row],[韻系]]&amp;切語下字資料表6[[#This Row],[呼]]&amp;切語下字資料表6[[#This Row],[等]])&lt;3, "", 切語下字資料表6[[#This Row],[韻系]]&amp;切語下字資料表6[[#This Row],[呼]]&amp;切語下字資料表6[[#This Row],[等]])</f>
        <v>桓合1</v>
      </c>
      <c r="R168" s="81" t="str">
        <f xml:space="preserve"> IF(切語下字資料表6[[#This Row],[調]]="入", "促聲", "舒聲")</f>
        <v>舒聲</v>
      </c>
      <c r="S168" s="81" t="str">
        <f>IF( 切語下字資料表6[[#This Row],[韻母拼音碼]]="", "", 切語下字資料表6[[#This Row],[韻母拼音碼]])</f>
        <v>uan</v>
      </c>
      <c r="U168" s="87"/>
      <c r="W168" s="87"/>
    </row>
    <row r="169" spans="1:23" s="80" customFormat="1" ht="30">
      <c r="A169" s="118">
        <v>163</v>
      </c>
      <c r="B169" s="80">
        <v>30</v>
      </c>
      <c r="C169" s="80">
        <v>3</v>
      </c>
      <c r="D169" s="80" t="s">
        <v>1305</v>
      </c>
      <c r="E169" s="98">
        <v>152</v>
      </c>
      <c r="F169" s="99" t="s">
        <v>1306</v>
      </c>
      <c r="G169" s="100" t="s">
        <v>1275</v>
      </c>
      <c r="H169" s="101" t="s">
        <v>1297</v>
      </c>
      <c r="I169" s="102" t="s">
        <v>1307</v>
      </c>
      <c r="J169" s="100" t="s">
        <v>42</v>
      </c>
      <c r="K169" s="80" t="s">
        <v>795</v>
      </c>
      <c r="L169" s="80">
        <v>1</v>
      </c>
      <c r="M169" s="103" t="s">
        <v>1308</v>
      </c>
      <c r="N169" s="84" t="s">
        <v>1309</v>
      </c>
      <c r="O169" s="85" t="s">
        <v>1011</v>
      </c>
      <c r="P169" s="104" t="s">
        <v>322</v>
      </c>
      <c r="Q169" s="81" t="str">
        <f>IF(LEN(切語下字資料表6[[#This Row],[韻系]]&amp;切語下字資料表6[[#This Row],[呼]]&amp;切語下字資料表6[[#This Row],[等]])&lt;3, "", 切語下字資料表6[[#This Row],[韻系]]&amp;切語下字資料表6[[#This Row],[呼]]&amp;切語下字資料表6[[#This Row],[等]])</f>
        <v>桓合1</v>
      </c>
      <c r="R169" s="81" t="str">
        <f xml:space="preserve"> IF(切語下字資料表6[[#This Row],[調]]="入", "促聲", "舒聲")</f>
        <v>舒聲</v>
      </c>
      <c r="S169" s="81" t="str">
        <f>IF( 切語下字資料表6[[#This Row],[韻母拼音碼]]="", "", 切語下字資料表6[[#This Row],[韻母拼音碼]])</f>
        <v>uan</v>
      </c>
      <c r="U169" s="87"/>
      <c r="W169" s="87"/>
    </row>
    <row r="170" spans="1:23" s="80" customFormat="1" ht="30">
      <c r="A170" s="119">
        <v>164</v>
      </c>
      <c r="B170" s="120">
        <v>30</v>
      </c>
      <c r="C170" s="120">
        <v>4</v>
      </c>
      <c r="D170" s="120" t="s">
        <v>1310</v>
      </c>
      <c r="E170" s="121">
        <v>213</v>
      </c>
      <c r="F170" s="122" t="s">
        <v>1311</v>
      </c>
      <c r="G170" s="123" t="s">
        <v>1275</v>
      </c>
      <c r="H170" s="124" t="s">
        <v>1297</v>
      </c>
      <c r="I170" s="125" t="s">
        <v>1312</v>
      </c>
      <c r="J170" s="123" t="s">
        <v>71</v>
      </c>
      <c r="K170" s="120" t="s">
        <v>795</v>
      </c>
      <c r="L170" s="120">
        <v>1</v>
      </c>
      <c r="M170" s="126" t="s">
        <v>1313</v>
      </c>
      <c r="N170" s="127" t="s">
        <v>1314</v>
      </c>
      <c r="O170" s="85" t="s">
        <v>1011</v>
      </c>
      <c r="P170" s="86" t="s">
        <v>1315</v>
      </c>
      <c r="Q170" s="81" t="str">
        <f>IF(LEN(切語下字資料表6[[#This Row],[韻系]]&amp;切語下字資料表6[[#This Row],[呼]]&amp;切語下字資料表6[[#This Row],[等]])&lt;3, "", 切語下字資料表6[[#This Row],[韻系]]&amp;切語下字資料表6[[#This Row],[呼]]&amp;切語下字資料表6[[#This Row],[等]])</f>
        <v>桓合1</v>
      </c>
      <c r="R170" s="81" t="str">
        <f xml:space="preserve"> IF(切語下字資料表6[[#This Row],[調]]="入", "促聲", "舒聲")</f>
        <v>促聲</v>
      </c>
      <c r="S170" s="81" t="str">
        <f>IF( 切語下字資料表6[[#This Row],[韻母拼音碼]]="", "", 切語下字資料表6[[#This Row],[韻母拼音碼]])</f>
        <v>uat</v>
      </c>
    </row>
    <row r="171" spans="1:23" s="80" customFormat="1" ht="33">
      <c r="A171" s="118">
        <v>165</v>
      </c>
      <c r="B171" s="108">
        <v>31</v>
      </c>
      <c r="C171" s="108">
        <v>1</v>
      </c>
      <c r="D171" s="108" t="s">
        <v>1316</v>
      </c>
      <c r="E171" s="109">
        <v>31</v>
      </c>
      <c r="F171" s="110" t="s">
        <v>1317</v>
      </c>
      <c r="G171" s="111" t="s">
        <v>1275</v>
      </c>
      <c r="H171" s="112" t="s">
        <v>1318</v>
      </c>
      <c r="I171" s="113" t="s">
        <v>1318</v>
      </c>
      <c r="J171" s="111" t="s">
        <v>667</v>
      </c>
      <c r="K171" s="108" t="s">
        <v>668</v>
      </c>
      <c r="L171" s="108">
        <v>2</v>
      </c>
      <c r="M171" s="114" t="s">
        <v>930</v>
      </c>
      <c r="N171" s="115" t="s">
        <v>1319</v>
      </c>
      <c r="O171" s="116" t="s">
        <v>977</v>
      </c>
      <c r="P171" s="117" t="s">
        <v>1278</v>
      </c>
      <c r="Q171" s="81" t="str">
        <f>IF(LEN(切語下字資料表6[[#This Row],[韻系]]&amp;切語下字資料表6[[#This Row],[呼]]&amp;切語下字資料表6[[#This Row],[等]])&lt;3, "", 切語下字資料表6[[#This Row],[韻系]]&amp;切語下字資料表6[[#This Row],[呼]]&amp;切語下字資料表6[[#This Row],[等]])</f>
        <v>刪開2</v>
      </c>
      <c r="R171" s="81" t="str">
        <f xml:space="preserve"> IF(切語下字資料表6[[#This Row],[調]]="入", "促聲", "舒聲")</f>
        <v>舒聲</v>
      </c>
      <c r="S171" s="81" t="str">
        <f>IF( 切語下字資料表6[[#This Row],[韻母拼音碼]]="", "", 切語下字資料表6[[#This Row],[韻母拼音碼]])</f>
        <v>an</v>
      </c>
    </row>
    <row r="172" spans="1:23" s="80" customFormat="1" ht="30">
      <c r="A172" s="119">
        <v>166</v>
      </c>
      <c r="B172" s="80">
        <v>31</v>
      </c>
      <c r="C172" s="80">
        <v>2</v>
      </c>
      <c r="D172" s="80" t="s">
        <v>1320</v>
      </c>
      <c r="E172" s="98">
        <v>92</v>
      </c>
      <c r="F172" s="99" t="s">
        <v>1321</v>
      </c>
      <c r="G172" s="100" t="s">
        <v>1275</v>
      </c>
      <c r="H172" s="101" t="s">
        <v>1318</v>
      </c>
      <c r="I172" s="102" t="s">
        <v>1322</v>
      </c>
      <c r="J172" s="100" t="s">
        <v>676</v>
      </c>
      <c r="K172" s="80" t="s">
        <v>668</v>
      </c>
      <c r="L172" s="80">
        <v>2</v>
      </c>
      <c r="M172" s="103" t="s">
        <v>1323</v>
      </c>
      <c r="N172" s="84" t="s">
        <v>1324</v>
      </c>
      <c r="O172" s="85" t="s">
        <v>998</v>
      </c>
      <c r="P172" s="104" t="s">
        <v>127</v>
      </c>
      <c r="Q172" s="81" t="str">
        <f>IF(LEN(切語下字資料表6[[#This Row],[韻系]]&amp;切語下字資料表6[[#This Row],[呼]]&amp;切語下字資料表6[[#This Row],[等]])&lt;3, "", 切語下字資料表6[[#This Row],[韻系]]&amp;切語下字資料表6[[#This Row],[呼]]&amp;切語下字資料表6[[#This Row],[等]])</f>
        <v>刪開2</v>
      </c>
      <c r="R172" s="81" t="str">
        <f xml:space="preserve"> IF(切語下字資料表6[[#This Row],[調]]="入", "促聲", "舒聲")</f>
        <v>舒聲</v>
      </c>
      <c r="S172" s="81" t="str">
        <f>IF( 切語下字資料表6[[#This Row],[韻母拼音碼]]="", "", 切語下字資料表6[[#This Row],[韻母拼音碼]])</f>
        <v>an</v>
      </c>
    </row>
    <row r="173" spans="1:23" s="80" customFormat="1" ht="30">
      <c r="A173" s="118">
        <v>167</v>
      </c>
      <c r="B173" s="80">
        <v>31</v>
      </c>
      <c r="C173" s="80">
        <v>3</v>
      </c>
      <c r="D173" s="80" t="s">
        <v>1325</v>
      </c>
      <c r="E173" s="98">
        <v>153</v>
      </c>
      <c r="F173" s="99" t="s">
        <v>1326</v>
      </c>
      <c r="G173" s="100" t="s">
        <v>1275</v>
      </c>
      <c r="H173" s="101" t="s">
        <v>1318</v>
      </c>
      <c r="I173" s="102" t="s">
        <v>1327</v>
      </c>
      <c r="J173" s="100" t="s">
        <v>42</v>
      </c>
      <c r="K173" s="80" t="s">
        <v>668</v>
      </c>
      <c r="L173" s="80">
        <v>2</v>
      </c>
      <c r="M173" s="103" t="s">
        <v>1328</v>
      </c>
      <c r="N173" s="84" t="s">
        <v>1329</v>
      </c>
      <c r="O173" s="85" t="s">
        <v>998</v>
      </c>
      <c r="P173" s="104" t="s">
        <v>127</v>
      </c>
      <c r="Q173" s="81" t="str">
        <f>IF(LEN(切語下字資料表6[[#This Row],[韻系]]&amp;切語下字資料表6[[#This Row],[呼]]&amp;切語下字資料表6[[#This Row],[等]])&lt;3, "", 切語下字資料表6[[#This Row],[韻系]]&amp;切語下字資料表6[[#This Row],[呼]]&amp;切語下字資料表6[[#This Row],[等]])</f>
        <v>刪開2</v>
      </c>
      <c r="R173" s="81" t="str">
        <f xml:space="preserve"> IF(切語下字資料表6[[#This Row],[調]]="入", "促聲", "舒聲")</f>
        <v>舒聲</v>
      </c>
      <c r="S173" s="81" t="str">
        <f>IF( 切語下字資料表6[[#This Row],[韻母拼音碼]]="", "", 切語下字資料表6[[#This Row],[韻母拼音碼]])</f>
        <v>an</v>
      </c>
    </row>
    <row r="174" spans="1:23" s="80" customFormat="1" ht="30">
      <c r="A174" s="119">
        <v>168</v>
      </c>
      <c r="B174" s="120">
        <v>31</v>
      </c>
      <c r="C174" s="120">
        <v>4</v>
      </c>
      <c r="D174" s="120" t="s">
        <v>1330</v>
      </c>
      <c r="E174" s="121">
        <v>214</v>
      </c>
      <c r="F174" s="122" t="s">
        <v>1331</v>
      </c>
      <c r="G174" s="123" t="s">
        <v>1275</v>
      </c>
      <c r="H174" s="124" t="s">
        <v>1318</v>
      </c>
      <c r="I174" s="125" t="s">
        <v>1332</v>
      </c>
      <c r="J174" s="123" t="s">
        <v>71</v>
      </c>
      <c r="K174" s="120" t="s">
        <v>668</v>
      </c>
      <c r="L174" s="120">
        <v>2</v>
      </c>
      <c r="M174" s="126" t="s">
        <v>1333</v>
      </c>
      <c r="N174" s="127" t="s">
        <v>1334</v>
      </c>
      <c r="O174" s="85" t="s">
        <v>998</v>
      </c>
      <c r="P174" s="86" t="s">
        <v>1294</v>
      </c>
      <c r="Q174" s="81" t="str">
        <f>IF(LEN(切語下字資料表6[[#This Row],[韻系]]&amp;切語下字資料表6[[#This Row],[呼]]&amp;切語下字資料表6[[#This Row],[等]])&lt;3, "", 切語下字資料表6[[#This Row],[韻系]]&amp;切語下字資料表6[[#This Row],[呼]]&amp;切語下字資料表6[[#This Row],[等]])</f>
        <v>刪開2</v>
      </c>
      <c r="R174" s="81" t="str">
        <f xml:space="preserve"> IF(切語下字資料表6[[#This Row],[調]]="入", "促聲", "舒聲")</f>
        <v>促聲</v>
      </c>
      <c r="S174" s="81" t="str">
        <f>IF( 切語下字資料表6[[#This Row],[韻母拼音碼]]="", "", 切語下字資料表6[[#This Row],[韻母拼音碼]])</f>
        <v>at</v>
      </c>
    </row>
    <row r="175" spans="1:23" s="80" customFormat="1" ht="30">
      <c r="A175" s="118">
        <v>169</v>
      </c>
      <c r="B175" s="108">
        <v>31</v>
      </c>
      <c r="C175" s="108">
        <v>1</v>
      </c>
      <c r="D175" s="108" t="s">
        <v>1316</v>
      </c>
      <c r="E175" s="109">
        <v>31</v>
      </c>
      <c r="F175" s="110" t="s">
        <v>1317</v>
      </c>
      <c r="G175" s="111" t="s">
        <v>1275</v>
      </c>
      <c r="H175" s="112" t="s">
        <v>1318</v>
      </c>
      <c r="I175" s="113" t="s">
        <v>1318</v>
      </c>
      <c r="J175" s="111" t="s">
        <v>667</v>
      </c>
      <c r="K175" s="108" t="s">
        <v>795</v>
      </c>
      <c r="L175" s="108">
        <v>2</v>
      </c>
      <c r="M175" s="114" t="s">
        <v>942</v>
      </c>
      <c r="N175" s="115" t="s">
        <v>1335</v>
      </c>
      <c r="O175" s="116" t="s">
        <v>985</v>
      </c>
      <c r="P175" s="117" t="s">
        <v>1299</v>
      </c>
      <c r="Q175" s="81" t="str">
        <f>IF(LEN(切語下字資料表6[[#This Row],[韻系]]&amp;切語下字資料表6[[#This Row],[呼]]&amp;切語下字資料表6[[#This Row],[等]])&lt;3, "", 切語下字資料表6[[#This Row],[韻系]]&amp;切語下字資料表6[[#This Row],[呼]]&amp;切語下字資料表6[[#This Row],[等]])</f>
        <v>刪合2</v>
      </c>
      <c r="R175" s="81" t="str">
        <f xml:space="preserve"> IF(切語下字資料表6[[#This Row],[調]]="入", "促聲", "舒聲")</f>
        <v>舒聲</v>
      </c>
      <c r="S175" s="81" t="str">
        <f>IF( 切語下字資料表6[[#This Row],[韻母拼音碼]]="", "", 切語下字資料表6[[#This Row],[韻母拼音碼]])</f>
        <v>uan</v>
      </c>
    </row>
    <row r="176" spans="1:23" s="80" customFormat="1" ht="30">
      <c r="A176" s="119">
        <v>170</v>
      </c>
      <c r="B176" s="80">
        <v>31</v>
      </c>
      <c r="C176" s="80">
        <v>2</v>
      </c>
      <c r="D176" s="80" t="s">
        <v>1320</v>
      </c>
      <c r="E176" s="98">
        <v>92</v>
      </c>
      <c r="F176" s="99" t="s">
        <v>1321</v>
      </c>
      <c r="G176" s="100" t="s">
        <v>1275</v>
      </c>
      <c r="H176" s="101" t="s">
        <v>1318</v>
      </c>
      <c r="I176" s="102" t="s">
        <v>1322</v>
      </c>
      <c r="J176" s="100" t="s">
        <v>676</v>
      </c>
      <c r="K176" s="80" t="s">
        <v>795</v>
      </c>
      <c r="L176" s="80">
        <v>2</v>
      </c>
      <c r="M176" s="103" t="s">
        <v>1336</v>
      </c>
      <c r="N176" s="84" t="s">
        <v>1337</v>
      </c>
      <c r="O176" s="85" t="s">
        <v>1011</v>
      </c>
      <c r="P176" s="104" t="s">
        <v>322</v>
      </c>
      <c r="Q176" s="81" t="str">
        <f>IF(LEN(切語下字資料表6[[#This Row],[韻系]]&amp;切語下字資料表6[[#This Row],[呼]]&amp;切語下字資料表6[[#This Row],[等]])&lt;3, "", 切語下字資料表6[[#This Row],[韻系]]&amp;切語下字資料表6[[#This Row],[呼]]&amp;切語下字資料表6[[#This Row],[等]])</f>
        <v>刪合2</v>
      </c>
      <c r="R176" s="81" t="str">
        <f xml:space="preserve"> IF(切語下字資料表6[[#This Row],[調]]="入", "促聲", "舒聲")</f>
        <v>舒聲</v>
      </c>
      <c r="S176" s="81" t="str">
        <f>IF( 切語下字資料表6[[#This Row],[韻母拼音碼]]="", "", 切語下字資料表6[[#This Row],[韻母拼音碼]])</f>
        <v>uan</v>
      </c>
    </row>
    <row r="177" spans="1:19" s="80" customFormat="1" ht="30">
      <c r="A177" s="118">
        <v>171</v>
      </c>
      <c r="B177" s="80">
        <v>31</v>
      </c>
      <c r="C177" s="80">
        <v>3</v>
      </c>
      <c r="D177" s="80" t="s">
        <v>1325</v>
      </c>
      <c r="E177" s="98">
        <v>153</v>
      </c>
      <c r="F177" s="99" t="s">
        <v>1326</v>
      </c>
      <c r="G177" s="100" t="s">
        <v>1275</v>
      </c>
      <c r="H177" s="101" t="s">
        <v>1318</v>
      </c>
      <c r="I177" s="102" t="s">
        <v>1327</v>
      </c>
      <c r="J177" s="100" t="s">
        <v>42</v>
      </c>
      <c r="K177" s="80" t="s">
        <v>795</v>
      </c>
      <c r="L177" s="80">
        <v>2</v>
      </c>
      <c r="M177" s="103" t="s">
        <v>1338</v>
      </c>
      <c r="N177" s="84" t="s">
        <v>1339</v>
      </c>
      <c r="O177" s="85" t="s">
        <v>1011</v>
      </c>
      <c r="P177" s="104" t="s">
        <v>322</v>
      </c>
      <c r="Q177" s="81" t="str">
        <f>IF(LEN(切語下字資料表6[[#This Row],[韻系]]&amp;切語下字資料表6[[#This Row],[呼]]&amp;切語下字資料表6[[#This Row],[等]])&lt;3, "", 切語下字資料表6[[#This Row],[韻系]]&amp;切語下字資料表6[[#This Row],[呼]]&amp;切語下字資料表6[[#This Row],[等]])</f>
        <v>刪合2</v>
      </c>
      <c r="R177" s="81" t="str">
        <f xml:space="preserve"> IF(切語下字資料表6[[#This Row],[調]]="入", "促聲", "舒聲")</f>
        <v>舒聲</v>
      </c>
      <c r="S177" s="81" t="str">
        <f>IF( 切語下字資料表6[[#This Row],[韻母拼音碼]]="", "", 切語下字資料表6[[#This Row],[韻母拼音碼]])</f>
        <v>uan</v>
      </c>
    </row>
    <row r="178" spans="1:19" s="80" customFormat="1" ht="30">
      <c r="A178" s="119">
        <v>172</v>
      </c>
      <c r="B178" s="120">
        <v>31</v>
      </c>
      <c r="C178" s="120">
        <v>4</v>
      </c>
      <c r="D178" s="120" t="s">
        <v>1330</v>
      </c>
      <c r="E178" s="121">
        <v>214</v>
      </c>
      <c r="F178" s="122" t="s">
        <v>1331</v>
      </c>
      <c r="G178" s="123" t="s">
        <v>1275</v>
      </c>
      <c r="H178" s="124" t="s">
        <v>1318</v>
      </c>
      <c r="I178" s="125" t="s">
        <v>1332</v>
      </c>
      <c r="J178" s="123" t="s">
        <v>71</v>
      </c>
      <c r="K178" s="120" t="s">
        <v>795</v>
      </c>
      <c r="L178" s="120">
        <v>2</v>
      </c>
      <c r="M178" s="126" t="s">
        <v>1340</v>
      </c>
      <c r="N178" s="127" t="s">
        <v>1341</v>
      </c>
      <c r="O178" s="85" t="s">
        <v>1011</v>
      </c>
      <c r="P178" s="86" t="s">
        <v>1315</v>
      </c>
      <c r="Q178" s="81" t="str">
        <f>IF(LEN(切語下字資料表6[[#This Row],[韻系]]&amp;切語下字資料表6[[#This Row],[呼]]&amp;切語下字資料表6[[#This Row],[等]])&lt;3, "", 切語下字資料表6[[#This Row],[韻系]]&amp;切語下字資料表6[[#This Row],[呼]]&amp;切語下字資料表6[[#This Row],[等]])</f>
        <v>刪合2</v>
      </c>
      <c r="R178" s="81" t="str">
        <f xml:space="preserve"> IF(切語下字資料表6[[#This Row],[調]]="入", "促聲", "舒聲")</f>
        <v>促聲</v>
      </c>
      <c r="S178" s="81" t="str">
        <f>IF( 切語下字資料表6[[#This Row],[韻母拼音碼]]="", "", 切語下字資料表6[[#This Row],[韻母拼音碼]])</f>
        <v>uat</v>
      </c>
    </row>
    <row r="179" spans="1:19" s="80" customFormat="1" ht="30">
      <c r="A179" s="118">
        <v>173</v>
      </c>
      <c r="B179" s="108">
        <v>32</v>
      </c>
      <c r="C179" s="108">
        <v>1</v>
      </c>
      <c r="D179" s="108" t="s">
        <v>1342</v>
      </c>
      <c r="E179" s="109">
        <v>32</v>
      </c>
      <c r="F179" s="110" t="s">
        <v>1343</v>
      </c>
      <c r="G179" s="111" t="s">
        <v>1275</v>
      </c>
      <c r="H179" s="112" t="s">
        <v>1275</v>
      </c>
      <c r="I179" s="113" t="s">
        <v>1275</v>
      </c>
      <c r="J179" s="111" t="s">
        <v>667</v>
      </c>
      <c r="K179" s="108" t="s">
        <v>668</v>
      </c>
      <c r="L179" s="108">
        <v>2</v>
      </c>
      <c r="M179" s="114" t="s">
        <v>949</v>
      </c>
      <c r="N179" s="115" t="s">
        <v>1344</v>
      </c>
      <c r="O179" s="116" t="s">
        <v>977</v>
      </c>
      <c r="P179" s="117" t="s">
        <v>1278</v>
      </c>
      <c r="Q179" s="81" t="str">
        <f>IF(LEN(切語下字資料表6[[#This Row],[韻系]]&amp;切語下字資料表6[[#This Row],[呼]]&amp;切語下字資料表6[[#This Row],[等]])&lt;3, "", 切語下字資料表6[[#This Row],[韻系]]&amp;切語下字資料表6[[#This Row],[呼]]&amp;切語下字資料表6[[#This Row],[等]])</f>
        <v>山開2</v>
      </c>
      <c r="R179" s="81" t="str">
        <f xml:space="preserve"> IF(切語下字資料表6[[#This Row],[調]]="入", "促聲", "舒聲")</f>
        <v>舒聲</v>
      </c>
      <c r="S179" s="81" t="str">
        <f>IF( 切語下字資料表6[[#This Row],[韻母拼音碼]]="", "", 切語下字資料表6[[#This Row],[韻母拼音碼]])</f>
        <v>an</v>
      </c>
    </row>
    <row r="180" spans="1:19" s="80" customFormat="1" ht="30">
      <c r="A180" s="119">
        <v>174</v>
      </c>
      <c r="B180" s="80">
        <v>32</v>
      </c>
      <c r="C180" s="80">
        <v>2</v>
      </c>
      <c r="D180" s="80" t="s">
        <v>1345</v>
      </c>
      <c r="E180" s="98">
        <v>93</v>
      </c>
      <c r="F180" s="99" t="s">
        <v>1346</v>
      </c>
      <c r="G180" s="100" t="s">
        <v>1275</v>
      </c>
      <c r="H180" s="101" t="s">
        <v>1275</v>
      </c>
      <c r="I180" s="102" t="s">
        <v>1347</v>
      </c>
      <c r="J180" s="100" t="s">
        <v>676</v>
      </c>
      <c r="K180" s="80" t="s">
        <v>668</v>
      </c>
      <c r="L180" s="80">
        <v>2</v>
      </c>
      <c r="M180" s="103" t="s">
        <v>1348</v>
      </c>
      <c r="N180" s="84" t="s">
        <v>1349</v>
      </c>
      <c r="O180" s="85" t="s">
        <v>998</v>
      </c>
      <c r="P180" s="104" t="s">
        <v>127</v>
      </c>
      <c r="Q180" s="81" t="str">
        <f>IF(LEN(切語下字資料表6[[#This Row],[韻系]]&amp;切語下字資料表6[[#This Row],[呼]]&amp;切語下字資料表6[[#This Row],[等]])&lt;3, "", 切語下字資料表6[[#This Row],[韻系]]&amp;切語下字資料表6[[#This Row],[呼]]&amp;切語下字資料表6[[#This Row],[等]])</f>
        <v>山開2</v>
      </c>
      <c r="R180" s="81" t="str">
        <f xml:space="preserve"> IF(切語下字資料表6[[#This Row],[調]]="入", "促聲", "舒聲")</f>
        <v>舒聲</v>
      </c>
      <c r="S180" s="81" t="str">
        <f>IF( 切語下字資料表6[[#This Row],[韻母拼音碼]]="", "", 切語下字資料表6[[#This Row],[韻母拼音碼]])</f>
        <v>an</v>
      </c>
    </row>
    <row r="181" spans="1:19" s="80" customFormat="1" ht="30">
      <c r="A181" s="118">
        <v>175</v>
      </c>
      <c r="B181" s="80">
        <v>32</v>
      </c>
      <c r="C181" s="80">
        <v>3</v>
      </c>
      <c r="D181" s="80" t="s">
        <v>1350</v>
      </c>
      <c r="E181" s="98">
        <v>154</v>
      </c>
      <c r="F181" s="99" t="s">
        <v>1351</v>
      </c>
      <c r="G181" s="100" t="s">
        <v>1275</v>
      </c>
      <c r="H181" s="101" t="s">
        <v>1275</v>
      </c>
      <c r="I181" s="102" t="s">
        <v>1352</v>
      </c>
      <c r="J181" s="100" t="s">
        <v>42</v>
      </c>
      <c r="K181" s="80" t="s">
        <v>668</v>
      </c>
      <c r="L181" s="80">
        <v>2</v>
      </c>
      <c r="M181" s="103" t="s">
        <v>1353</v>
      </c>
      <c r="N181" s="84" t="s">
        <v>1354</v>
      </c>
      <c r="O181" s="85" t="s">
        <v>998</v>
      </c>
      <c r="P181" s="104" t="s">
        <v>127</v>
      </c>
      <c r="Q181" s="81" t="str">
        <f>IF(LEN(切語下字資料表6[[#This Row],[韻系]]&amp;切語下字資料表6[[#This Row],[呼]]&amp;切語下字資料表6[[#This Row],[等]])&lt;3, "", 切語下字資料表6[[#This Row],[韻系]]&amp;切語下字資料表6[[#This Row],[呼]]&amp;切語下字資料表6[[#This Row],[等]])</f>
        <v>山開2</v>
      </c>
      <c r="R181" s="81" t="str">
        <f xml:space="preserve"> IF(切語下字資料表6[[#This Row],[調]]="入", "促聲", "舒聲")</f>
        <v>舒聲</v>
      </c>
      <c r="S181" s="81" t="str">
        <f>IF( 切語下字資料表6[[#This Row],[韻母拼音碼]]="", "", 切語下字資料表6[[#This Row],[韻母拼音碼]])</f>
        <v>an</v>
      </c>
    </row>
    <row r="182" spans="1:19" s="80" customFormat="1" ht="30">
      <c r="A182" s="119">
        <v>176</v>
      </c>
      <c r="B182" s="120">
        <v>32</v>
      </c>
      <c r="C182" s="120">
        <v>4</v>
      </c>
      <c r="D182" s="120" t="s">
        <v>1355</v>
      </c>
      <c r="E182" s="121">
        <v>215</v>
      </c>
      <c r="F182" s="122" t="s">
        <v>1356</v>
      </c>
      <c r="G182" s="123" t="s">
        <v>1275</v>
      </c>
      <c r="H182" s="124" t="s">
        <v>1275</v>
      </c>
      <c r="I182" s="125" t="s">
        <v>1357</v>
      </c>
      <c r="J182" s="123" t="s">
        <v>71</v>
      </c>
      <c r="K182" s="120" t="s">
        <v>668</v>
      </c>
      <c r="L182" s="120">
        <v>2</v>
      </c>
      <c r="M182" s="126" t="s">
        <v>1358</v>
      </c>
      <c r="N182" s="127" t="s">
        <v>1359</v>
      </c>
      <c r="O182" s="85" t="s">
        <v>998</v>
      </c>
      <c r="P182" s="86" t="s">
        <v>1294</v>
      </c>
      <c r="Q182" s="81" t="str">
        <f>IF(LEN(切語下字資料表6[[#This Row],[韻系]]&amp;切語下字資料表6[[#This Row],[呼]]&amp;切語下字資料表6[[#This Row],[等]])&lt;3, "", 切語下字資料表6[[#This Row],[韻系]]&amp;切語下字資料表6[[#This Row],[呼]]&amp;切語下字資料表6[[#This Row],[等]])</f>
        <v>山開2</v>
      </c>
      <c r="R182" s="81" t="str">
        <f xml:space="preserve"> IF(切語下字資料表6[[#This Row],[調]]="入", "促聲", "舒聲")</f>
        <v>促聲</v>
      </c>
      <c r="S182" s="81" t="str">
        <f>IF( 切語下字資料表6[[#This Row],[韻母拼音碼]]="", "", 切語下字資料表6[[#This Row],[韻母拼音碼]])</f>
        <v>at</v>
      </c>
    </row>
    <row r="183" spans="1:19" s="80" customFormat="1" ht="30">
      <c r="A183" s="118">
        <v>177</v>
      </c>
      <c r="B183" s="108">
        <v>32</v>
      </c>
      <c r="C183" s="108">
        <v>1</v>
      </c>
      <c r="D183" s="108" t="s">
        <v>1342</v>
      </c>
      <c r="E183" s="109">
        <v>32</v>
      </c>
      <c r="F183" s="110" t="s">
        <v>1343</v>
      </c>
      <c r="G183" s="111" t="s">
        <v>1275</v>
      </c>
      <c r="H183" s="112" t="s">
        <v>1275</v>
      </c>
      <c r="I183" s="113" t="s">
        <v>1275</v>
      </c>
      <c r="J183" s="111" t="s">
        <v>667</v>
      </c>
      <c r="K183" s="108" t="s">
        <v>795</v>
      </c>
      <c r="L183" s="108">
        <v>2</v>
      </c>
      <c r="M183" s="114" t="s">
        <v>953</v>
      </c>
      <c r="N183" s="115" t="s">
        <v>1360</v>
      </c>
      <c r="O183" s="116" t="s">
        <v>985</v>
      </c>
      <c r="P183" s="117" t="s">
        <v>1299</v>
      </c>
      <c r="Q183" s="81" t="str">
        <f>IF(LEN(切語下字資料表6[[#This Row],[韻系]]&amp;切語下字資料表6[[#This Row],[呼]]&amp;切語下字資料表6[[#This Row],[等]])&lt;3, "", 切語下字資料表6[[#This Row],[韻系]]&amp;切語下字資料表6[[#This Row],[呼]]&amp;切語下字資料表6[[#This Row],[等]])</f>
        <v>山合2</v>
      </c>
      <c r="R183" s="81" t="str">
        <f xml:space="preserve"> IF(切語下字資料表6[[#This Row],[調]]="入", "促聲", "舒聲")</f>
        <v>舒聲</v>
      </c>
      <c r="S183" s="81" t="str">
        <f>IF( 切語下字資料表6[[#This Row],[韻母拼音碼]]="", "", 切語下字資料表6[[#This Row],[韻母拼音碼]])</f>
        <v>uan</v>
      </c>
    </row>
    <row r="184" spans="1:19" s="80" customFormat="1" ht="30">
      <c r="A184" s="119">
        <v>178</v>
      </c>
      <c r="B184" s="80">
        <v>32</v>
      </c>
      <c r="C184" s="80">
        <v>2</v>
      </c>
      <c r="D184" s="80" t="s">
        <v>1345</v>
      </c>
      <c r="E184" s="98">
        <v>93</v>
      </c>
      <c r="F184" s="99" t="s">
        <v>1346</v>
      </c>
      <c r="G184" s="100" t="s">
        <v>1275</v>
      </c>
      <c r="H184" s="101" t="s">
        <v>1275</v>
      </c>
      <c r="I184" s="102" t="s">
        <v>1347</v>
      </c>
      <c r="J184" s="100" t="s">
        <v>676</v>
      </c>
      <c r="K184" s="80" t="s">
        <v>795</v>
      </c>
      <c r="L184" s="80">
        <v>2</v>
      </c>
      <c r="M184" s="103" t="s">
        <v>1361</v>
      </c>
      <c r="N184" s="84" t="s">
        <v>1362</v>
      </c>
      <c r="O184" s="85" t="s">
        <v>1011</v>
      </c>
      <c r="P184" s="104" t="s">
        <v>322</v>
      </c>
      <c r="Q184" s="81" t="str">
        <f>IF(LEN(切語下字資料表6[[#This Row],[韻系]]&amp;切語下字資料表6[[#This Row],[呼]]&amp;切語下字資料表6[[#This Row],[等]])&lt;3, "", 切語下字資料表6[[#This Row],[韻系]]&amp;切語下字資料表6[[#This Row],[呼]]&amp;切語下字資料表6[[#This Row],[等]])</f>
        <v>山合2</v>
      </c>
      <c r="R184" s="81" t="str">
        <f xml:space="preserve"> IF(切語下字資料表6[[#This Row],[調]]="入", "促聲", "舒聲")</f>
        <v>舒聲</v>
      </c>
      <c r="S184" s="81" t="str">
        <f>IF( 切語下字資料表6[[#This Row],[韻母拼音碼]]="", "", 切語下字資料表6[[#This Row],[韻母拼音碼]])</f>
        <v>uan</v>
      </c>
    </row>
    <row r="185" spans="1:19" s="80" customFormat="1" ht="30">
      <c r="A185" s="118">
        <v>179</v>
      </c>
      <c r="B185" s="80">
        <v>32</v>
      </c>
      <c r="C185" s="80">
        <v>3</v>
      </c>
      <c r="D185" s="80" t="s">
        <v>1350</v>
      </c>
      <c r="E185" s="98">
        <v>154</v>
      </c>
      <c r="F185" s="99" t="s">
        <v>1351</v>
      </c>
      <c r="G185" s="100" t="s">
        <v>1275</v>
      </c>
      <c r="H185" s="101" t="s">
        <v>1275</v>
      </c>
      <c r="I185" s="102" t="s">
        <v>1352</v>
      </c>
      <c r="J185" s="100" t="s">
        <v>42</v>
      </c>
      <c r="K185" s="80" t="s">
        <v>795</v>
      </c>
      <c r="L185" s="80">
        <v>2</v>
      </c>
      <c r="M185" s="103" t="s">
        <v>1363</v>
      </c>
      <c r="N185" s="84" t="s">
        <v>1364</v>
      </c>
      <c r="O185" s="85" t="s">
        <v>1011</v>
      </c>
      <c r="P185" s="104" t="s">
        <v>322</v>
      </c>
      <c r="Q185" s="81" t="str">
        <f>IF(LEN(切語下字資料表6[[#This Row],[韻系]]&amp;切語下字資料表6[[#This Row],[呼]]&amp;切語下字資料表6[[#This Row],[等]])&lt;3, "", 切語下字資料表6[[#This Row],[韻系]]&amp;切語下字資料表6[[#This Row],[呼]]&amp;切語下字資料表6[[#This Row],[等]])</f>
        <v>山合2</v>
      </c>
      <c r="R185" s="81" t="str">
        <f xml:space="preserve"> IF(切語下字資料表6[[#This Row],[調]]="入", "促聲", "舒聲")</f>
        <v>舒聲</v>
      </c>
      <c r="S185" s="81" t="str">
        <f>IF( 切語下字資料表6[[#This Row],[韻母拼音碼]]="", "", 切語下字資料表6[[#This Row],[韻母拼音碼]])</f>
        <v>uan</v>
      </c>
    </row>
    <row r="186" spans="1:19" s="80" customFormat="1" ht="30">
      <c r="A186" s="119">
        <v>180</v>
      </c>
      <c r="B186" s="120">
        <v>32</v>
      </c>
      <c r="C186" s="120">
        <v>4</v>
      </c>
      <c r="D186" s="120" t="s">
        <v>1355</v>
      </c>
      <c r="E186" s="121">
        <v>215</v>
      </c>
      <c r="F186" s="122" t="s">
        <v>1356</v>
      </c>
      <c r="G186" s="123" t="s">
        <v>1275</v>
      </c>
      <c r="H186" s="124" t="s">
        <v>1275</v>
      </c>
      <c r="I186" s="125" t="s">
        <v>1357</v>
      </c>
      <c r="J186" s="123" t="s">
        <v>71</v>
      </c>
      <c r="K186" s="120" t="s">
        <v>795</v>
      </c>
      <c r="L186" s="120">
        <v>2</v>
      </c>
      <c r="M186" s="126" t="s">
        <v>1365</v>
      </c>
      <c r="N186" s="127" t="s">
        <v>1366</v>
      </c>
      <c r="O186" s="85" t="s">
        <v>1011</v>
      </c>
      <c r="P186" s="86" t="s">
        <v>1315</v>
      </c>
      <c r="Q186" s="81" t="str">
        <f>IF(LEN(切語下字資料表6[[#This Row],[韻系]]&amp;切語下字資料表6[[#This Row],[呼]]&amp;切語下字資料表6[[#This Row],[等]])&lt;3, "", 切語下字資料表6[[#This Row],[韻系]]&amp;切語下字資料表6[[#This Row],[呼]]&amp;切語下字資料表6[[#This Row],[等]])</f>
        <v>山合2</v>
      </c>
      <c r="R186" s="81" t="str">
        <f xml:space="preserve"> IF(切語下字資料表6[[#This Row],[調]]="入", "促聲", "舒聲")</f>
        <v>促聲</v>
      </c>
      <c r="S186" s="81" t="str">
        <f>IF( 切語下字資料表6[[#This Row],[韻母拼音碼]]="", "", 切語下字資料表6[[#This Row],[韻母拼音碼]])</f>
        <v>uat</v>
      </c>
    </row>
    <row r="187" spans="1:19" s="80" customFormat="1" ht="30">
      <c r="A187" s="118">
        <v>181</v>
      </c>
      <c r="B187" s="108">
        <v>33</v>
      </c>
      <c r="C187" s="108">
        <v>1</v>
      </c>
      <c r="D187" s="108" t="s">
        <v>1367</v>
      </c>
      <c r="E187" s="109">
        <v>33</v>
      </c>
      <c r="F187" s="110" t="s">
        <v>1368</v>
      </c>
      <c r="G187" s="111" t="s">
        <v>1275</v>
      </c>
      <c r="H187" s="112" t="s">
        <v>1369</v>
      </c>
      <c r="I187" s="113" t="s">
        <v>1369</v>
      </c>
      <c r="J187" s="111" t="s">
        <v>667</v>
      </c>
      <c r="K187" s="108" t="s">
        <v>668</v>
      </c>
      <c r="L187" s="108">
        <v>4</v>
      </c>
      <c r="M187" s="114" t="s">
        <v>956</v>
      </c>
      <c r="N187" s="115" t="s">
        <v>1370</v>
      </c>
      <c r="O187" s="116" t="s">
        <v>777</v>
      </c>
      <c r="P187" s="117" t="s">
        <v>1209</v>
      </c>
      <c r="Q187" s="81" t="str">
        <f>IF(LEN(切語下字資料表6[[#This Row],[韻系]]&amp;切語下字資料表6[[#This Row],[呼]]&amp;切語下字資料表6[[#This Row],[等]])&lt;3, "", 切語下字資料表6[[#This Row],[韻系]]&amp;切語下字資料表6[[#This Row],[呼]]&amp;切語下字資料表6[[#This Row],[等]])</f>
        <v>先開4</v>
      </c>
      <c r="R187" s="81" t="str">
        <f xml:space="preserve"> IF(切語下字資料表6[[#This Row],[調]]="入", "促聲", "舒聲")</f>
        <v>舒聲</v>
      </c>
      <c r="S187" s="81" t="str">
        <f>IF( 切語下字資料表6[[#This Row],[韻母拼音碼]]="", "", 切語下字資料表6[[#This Row],[韻母拼音碼]])</f>
        <v>ian</v>
      </c>
    </row>
    <row r="188" spans="1:19" s="80" customFormat="1" ht="30">
      <c r="A188" s="119">
        <v>182</v>
      </c>
      <c r="B188" s="80">
        <v>33</v>
      </c>
      <c r="C188" s="80">
        <v>2</v>
      </c>
      <c r="D188" s="80" t="s">
        <v>1371</v>
      </c>
      <c r="E188" s="98">
        <v>94</v>
      </c>
      <c r="F188" s="99" t="s">
        <v>1372</v>
      </c>
      <c r="G188" s="100" t="s">
        <v>1275</v>
      </c>
      <c r="H188" s="101" t="s">
        <v>1369</v>
      </c>
      <c r="I188" s="102" t="s">
        <v>1373</v>
      </c>
      <c r="J188" s="100" t="s">
        <v>676</v>
      </c>
      <c r="K188" s="80" t="s">
        <v>668</v>
      </c>
      <c r="L188" s="80">
        <v>4</v>
      </c>
      <c r="M188" s="103" t="s">
        <v>1374</v>
      </c>
      <c r="N188" s="84" t="s">
        <v>1375</v>
      </c>
      <c r="O188" s="85" t="s">
        <v>785</v>
      </c>
      <c r="P188" s="104" t="s">
        <v>206</v>
      </c>
      <c r="Q188" s="81" t="str">
        <f>IF(LEN(切語下字資料表6[[#This Row],[韻系]]&amp;切語下字資料表6[[#This Row],[呼]]&amp;切語下字資料表6[[#This Row],[等]])&lt;3, "", 切語下字資料表6[[#This Row],[韻系]]&amp;切語下字資料表6[[#This Row],[呼]]&amp;切語下字資料表6[[#This Row],[等]])</f>
        <v>先開4</v>
      </c>
      <c r="R188" s="81" t="str">
        <f xml:space="preserve"> IF(切語下字資料表6[[#This Row],[調]]="入", "促聲", "舒聲")</f>
        <v>舒聲</v>
      </c>
      <c r="S188" s="81" t="str">
        <f>IF( 切語下字資料表6[[#This Row],[韻母拼音碼]]="", "", 切語下字資料表6[[#This Row],[韻母拼音碼]])</f>
        <v>ian</v>
      </c>
    </row>
    <row r="189" spans="1:19" s="80" customFormat="1" ht="30">
      <c r="A189" s="118">
        <v>183</v>
      </c>
      <c r="B189" s="80">
        <v>33</v>
      </c>
      <c r="C189" s="80">
        <v>3</v>
      </c>
      <c r="D189" s="80" t="s">
        <v>1376</v>
      </c>
      <c r="E189" s="98">
        <v>155</v>
      </c>
      <c r="F189" s="99" t="s">
        <v>1377</v>
      </c>
      <c r="G189" s="100" t="s">
        <v>1275</v>
      </c>
      <c r="H189" s="101" t="s">
        <v>1369</v>
      </c>
      <c r="I189" s="102" t="s">
        <v>1378</v>
      </c>
      <c r="J189" s="100" t="s">
        <v>42</v>
      </c>
      <c r="K189" s="80" t="s">
        <v>668</v>
      </c>
      <c r="L189" s="80">
        <v>4</v>
      </c>
      <c r="M189" s="103" t="s">
        <v>1379</v>
      </c>
      <c r="N189" s="84" t="s">
        <v>1380</v>
      </c>
      <c r="O189" s="85" t="s">
        <v>785</v>
      </c>
      <c r="P189" s="104" t="s">
        <v>206</v>
      </c>
      <c r="Q189" s="81" t="str">
        <f>IF(LEN(切語下字資料表6[[#This Row],[韻系]]&amp;切語下字資料表6[[#This Row],[呼]]&amp;切語下字資料表6[[#This Row],[等]])&lt;3, "", 切語下字資料表6[[#This Row],[韻系]]&amp;切語下字資料表6[[#This Row],[呼]]&amp;切語下字資料表6[[#This Row],[等]])</f>
        <v>先開4</v>
      </c>
      <c r="R189" s="81" t="str">
        <f xml:space="preserve"> IF(切語下字資料表6[[#This Row],[調]]="入", "促聲", "舒聲")</f>
        <v>舒聲</v>
      </c>
      <c r="S189" s="81" t="str">
        <f>IF( 切語下字資料表6[[#This Row],[韻母拼音碼]]="", "", 切語下字資料表6[[#This Row],[韻母拼音碼]])</f>
        <v>ian</v>
      </c>
    </row>
    <row r="190" spans="1:19" s="80" customFormat="1" ht="30">
      <c r="A190" s="119">
        <v>184</v>
      </c>
      <c r="B190" s="120">
        <v>33</v>
      </c>
      <c r="C190" s="120">
        <v>4</v>
      </c>
      <c r="D190" s="120" t="s">
        <v>1381</v>
      </c>
      <c r="E190" s="121">
        <v>216</v>
      </c>
      <c r="F190" s="122" t="s">
        <v>1382</v>
      </c>
      <c r="G190" s="123" t="s">
        <v>1275</v>
      </c>
      <c r="H190" s="124" t="s">
        <v>1369</v>
      </c>
      <c r="I190" s="125" t="s">
        <v>1383</v>
      </c>
      <c r="J190" s="123" t="s">
        <v>71</v>
      </c>
      <c r="K190" s="120" t="s">
        <v>668</v>
      </c>
      <c r="L190" s="120">
        <v>4</v>
      </c>
      <c r="M190" s="126" t="s">
        <v>1384</v>
      </c>
      <c r="N190" s="127" t="s">
        <v>1385</v>
      </c>
      <c r="O190" s="85" t="s">
        <v>785</v>
      </c>
      <c r="P190" s="86" t="s">
        <v>1225</v>
      </c>
      <c r="Q190" s="81" t="str">
        <f>IF(LEN(切語下字資料表6[[#This Row],[韻系]]&amp;切語下字資料表6[[#This Row],[呼]]&amp;切語下字資料表6[[#This Row],[等]])&lt;3, "", 切語下字資料表6[[#This Row],[韻系]]&amp;切語下字資料表6[[#This Row],[呼]]&amp;切語下字資料表6[[#This Row],[等]])</f>
        <v>先開4</v>
      </c>
      <c r="R190" s="81" t="str">
        <f xml:space="preserve"> IF(切語下字資料表6[[#This Row],[調]]="入", "促聲", "舒聲")</f>
        <v>促聲</v>
      </c>
      <c r="S190" s="81" t="str">
        <f>IF( 切語下字資料表6[[#This Row],[韻母拼音碼]]="", "", 切語下字資料表6[[#This Row],[韻母拼音碼]])</f>
        <v>iat</v>
      </c>
    </row>
    <row r="191" spans="1:19" s="80" customFormat="1" ht="30">
      <c r="A191" s="118">
        <v>185</v>
      </c>
      <c r="B191" s="108">
        <v>33</v>
      </c>
      <c r="C191" s="108">
        <v>1</v>
      </c>
      <c r="D191" s="108" t="s">
        <v>1367</v>
      </c>
      <c r="E191" s="109">
        <v>33</v>
      </c>
      <c r="F191" s="110" t="s">
        <v>1368</v>
      </c>
      <c r="G191" s="111" t="s">
        <v>1275</v>
      </c>
      <c r="H191" s="112" t="s">
        <v>1369</v>
      </c>
      <c r="I191" s="113" t="s">
        <v>1369</v>
      </c>
      <c r="J191" s="111" t="s">
        <v>667</v>
      </c>
      <c r="K191" s="108" t="s">
        <v>795</v>
      </c>
      <c r="L191" s="108">
        <v>2</v>
      </c>
      <c r="M191" s="114" t="s">
        <v>960</v>
      </c>
      <c r="N191" s="115" t="s">
        <v>1386</v>
      </c>
      <c r="O191" s="116" t="s">
        <v>797</v>
      </c>
      <c r="P191" s="117" t="s">
        <v>1209</v>
      </c>
      <c r="Q191" s="81" t="str">
        <f>IF(LEN(切語下字資料表6[[#This Row],[韻系]]&amp;切語下字資料表6[[#This Row],[呼]]&amp;切語下字資料表6[[#This Row],[等]])&lt;3, "", 切語下字資料表6[[#This Row],[韻系]]&amp;切語下字資料表6[[#This Row],[呼]]&amp;切語下字資料表6[[#This Row],[等]])</f>
        <v>先合2</v>
      </c>
      <c r="R191" s="81" t="str">
        <f xml:space="preserve"> IF(切語下字資料表6[[#This Row],[調]]="入", "促聲", "舒聲")</f>
        <v>舒聲</v>
      </c>
      <c r="S191" s="81" t="str">
        <f>IF( 切語下字資料表6[[#This Row],[韻母拼音碼]]="", "", 切語下字資料表6[[#This Row],[韻母拼音碼]])</f>
        <v>ian</v>
      </c>
    </row>
    <row r="192" spans="1:19" s="80" customFormat="1" ht="30">
      <c r="A192" s="119">
        <v>186</v>
      </c>
      <c r="B192" s="80">
        <v>33</v>
      </c>
      <c r="C192" s="80">
        <v>2</v>
      </c>
      <c r="D192" s="80" t="s">
        <v>1371</v>
      </c>
      <c r="E192" s="98">
        <v>94</v>
      </c>
      <c r="F192" s="99" t="s">
        <v>1372</v>
      </c>
      <c r="G192" s="100" t="s">
        <v>1275</v>
      </c>
      <c r="H192" s="101" t="s">
        <v>1369</v>
      </c>
      <c r="I192" s="102" t="s">
        <v>1373</v>
      </c>
      <c r="J192" s="100" t="s">
        <v>676</v>
      </c>
      <c r="K192" s="80" t="s">
        <v>795</v>
      </c>
      <c r="L192" s="80">
        <v>2</v>
      </c>
      <c r="M192" s="103" t="s">
        <v>1387</v>
      </c>
      <c r="N192" s="84" t="s">
        <v>1388</v>
      </c>
      <c r="O192" s="85" t="s">
        <v>802</v>
      </c>
      <c r="P192" s="104" t="s">
        <v>206</v>
      </c>
      <c r="Q192" s="81" t="str">
        <f>IF(LEN(切語下字資料表6[[#This Row],[韻系]]&amp;切語下字資料表6[[#This Row],[呼]]&amp;切語下字資料表6[[#This Row],[等]])&lt;3, "", 切語下字資料表6[[#This Row],[韻系]]&amp;切語下字資料表6[[#This Row],[呼]]&amp;切語下字資料表6[[#This Row],[等]])</f>
        <v>先合2</v>
      </c>
      <c r="R192" s="81" t="str">
        <f xml:space="preserve"> IF(切語下字資料表6[[#This Row],[調]]="入", "促聲", "舒聲")</f>
        <v>舒聲</v>
      </c>
      <c r="S192" s="81" t="str">
        <f>IF( 切語下字資料表6[[#This Row],[韻母拼音碼]]="", "", 切語下字資料表6[[#This Row],[韻母拼音碼]])</f>
        <v>ian</v>
      </c>
    </row>
    <row r="193" spans="1:19" s="80" customFormat="1" ht="30">
      <c r="A193" s="118">
        <v>187</v>
      </c>
      <c r="B193" s="80">
        <v>33</v>
      </c>
      <c r="C193" s="80">
        <v>3</v>
      </c>
      <c r="D193" s="80" t="s">
        <v>1376</v>
      </c>
      <c r="E193" s="98">
        <v>155</v>
      </c>
      <c r="F193" s="99" t="s">
        <v>1377</v>
      </c>
      <c r="G193" s="100" t="s">
        <v>1275</v>
      </c>
      <c r="H193" s="101" t="s">
        <v>1369</v>
      </c>
      <c r="I193" s="102" t="s">
        <v>1378</v>
      </c>
      <c r="J193" s="100" t="s">
        <v>42</v>
      </c>
      <c r="K193" s="80" t="s">
        <v>795</v>
      </c>
      <c r="L193" s="80">
        <v>2</v>
      </c>
      <c r="M193" s="103" t="s">
        <v>1389</v>
      </c>
      <c r="N193" s="84" t="s">
        <v>1390</v>
      </c>
      <c r="O193" s="85" t="s">
        <v>802</v>
      </c>
      <c r="P193" s="104" t="s">
        <v>206</v>
      </c>
      <c r="Q193" s="81" t="str">
        <f>IF(LEN(切語下字資料表6[[#This Row],[韻系]]&amp;切語下字資料表6[[#This Row],[呼]]&amp;切語下字資料表6[[#This Row],[等]])&lt;3, "", 切語下字資料表6[[#This Row],[韻系]]&amp;切語下字資料表6[[#This Row],[呼]]&amp;切語下字資料表6[[#This Row],[等]])</f>
        <v>先合2</v>
      </c>
      <c r="R193" s="81" t="str">
        <f xml:space="preserve"> IF(切語下字資料表6[[#This Row],[調]]="入", "促聲", "舒聲")</f>
        <v>舒聲</v>
      </c>
      <c r="S193" s="81" t="str">
        <f>IF( 切語下字資料表6[[#This Row],[韻母拼音碼]]="", "", 切語下字資料表6[[#This Row],[韻母拼音碼]])</f>
        <v>ian</v>
      </c>
    </row>
    <row r="194" spans="1:19" s="80" customFormat="1" ht="30">
      <c r="A194" s="119">
        <v>188</v>
      </c>
      <c r="B194" s="120">
        <v>33</v>
      </c>
      <c r="C194" s="120">
        <v>4</v>
      </c>
      <c r="D194" s="120" t="s">
        <v>1381</v>
      </c>
      <c r="E194" s="121">
        <v>216</v>
      </c>
      <c r="F194" s="122" t="s">
        <v>1382</v>
      </c>
      <c r="G194" s="123" t="s">
        <v>1275</v>
      </c>
      <c r="H194" s="124" t="s">
        <v>1369</v>
      </c>
      <c r="I194" s="125" t="s">
        <v>1383</v>
      </c>
      <c r="J194" s="123" t="s">
        <v>71</v>
      </c>
      <c r="K194" s="120" t="s">
        <v>795</v>
      </c>
      <c r="L194" s="120">
        <v>2</v>
      </c>
      <c r="M194" s="126" t="s">
        <v>1391</v>
      </c>
      <c r="N194" s="127" t="s">
        <v>1392</v>
      </c>
      <c r="O194" s="85" t="s">
        <v>802</v>
      </c>
      <c r="P194" s="86" t="s">
        <v>1225</v>
      </c>
      <c r="Q194" s="81" t="str">
        <f>IF(LEN(切語下字資料表6[[#This Row],[韻系]]&amp;切語下字資料表6[[#This Row],[呼]]&amp;切語下字資料表6[[#This Row],[等]])&lt;3, "", 切語下字資料表6[[#This Row],[韻系]]&amp;切語下字資料表6[[#This Row],[呼]]&amp;切語下字資料表6[[#This Row],[等]])</f>
        <v>先合2</v>
      </c>
      <c r="R194" s="81" t="str">
        <f xml:space="preserve"> IF(切語下字資料表6[[#This Row],[調]]="入", "促聲", "舒聲")</f>
        <v>促聲</v>
      </c>
      <c r="S194" s="81" t="str">
        <f>IF( 切語下字資料表6[[#This Row],[韻母拼音碼]]="", "", 切語下字資料表6[[#This Row],[韻母拼音碼]])</f>
        <v>iat</v>
      </c>
    </row>
    <row r="195" spans="1:19" s="80" customFormat="1" ht="30">
      <c r="A195" s="118">
        <v>189</v>
      </c>
      <c r="B195" s="108">
        <v>34</v>
      </c>
      <c r="C195" s="108">
        <v>1</v>
      </c>
      <c r="D195" s="108" t="s">
        <v>1393</v>
      </c>
      <c r="E195" s="109">
        <v>34</v>
      </c>
      <c r="F195" s="110" t="s">
        <v>1394</v>
      </c>
      <c r="G195" s="111" t="s">
        <v>1275</v>
      </c>
      <c r="H195" s="112" t="s">
        <v>1395</v>
      </c>
      <c r="I195" s="113" t="s">
        <v>1395</v>
      </c>
      <c r="J195" s="111" t="s">
        <v>667</v>
      </c>
      <c r="K195" s="108" t="s">
        <v>668</v>
      </c>
      <c r="L195" s="108">
        <v>3</v>
      </c>
      <c r="M195" s="114" t="s">
        <v>965</v>
      </c>
      <c r="N195" s="115" t="s">
        <v>1396</v>
      </c>
      <c r="O195" s="116" t="s">
        <v>777</v>
      </c>
      <c r="P195" s="117" t="s">
        <v>1209</v>
      </c>
      <c r="Q195" s="81" t="str">
        <f>IF(LEN(切語下字資料表6[[#This Row],[韻系]]&amp;切語下字資料表6[[#This Row],[呼]]&amp;切語下字資料表6[[#This Row],[等]])&lt;3, "", 切語下字資料表6[[#This Row],[韻系]]&amp;切語下字資料表6[[#This Row],[呼]]&amp;切語下字資料表6[[#This Row],[等]])</f>
        <v>仙開3</v>
      </c>
      <c r="R195" s="81" t="str">
        <f xml:space="preserve"> IF(切語下字資料表6[[#This Row],[調]]="入", "促聲", "舒聲")</f>
        <v>舒聲</v>
      </c>
      <c r="S195" s="81" t="str">
        <f>IF( 切語下字資料表6[[#This Row],[韻母拼音碼]]="", "", 切語下字資料表6[[#This Row],[韻母拼音碼]])</f>
        <v>ian</v>
      </c>
    </row>
    <row r="196" spans="1:19" s="80" customFormat="1" ht="30">
      <c r="A196" s="119">
        <v>190</v>
      </c>
      <c r="B196" s="80">
        <v>34</v>
      </c>
      <c r="C196" s="80">
        <v>2</v>
      </c>
      <c r="D196" s="80" t="s">
        <v>1397</v>
      </c>
      <c r="E196" s="98">
        <v>95</v>
      </c>
      <c r="F196" s="99" t="s">
        <v>1398</v>
      </c>
      <c r="G196" s="100" t="s">
        <v>1275</v>
      </c>
      <c r="H196" s="101" t="s">
        <v>1395</v>
      </c>
      <c r="I196" s="102" t="s">
        <v>1399</v>
      </c>
      <c r="J196" s="100" t="s">
        <v>676</v>
      </c>
      <c r="K196" s="80" t="s">
        <v>668</v>
      </c>
      <c r="L196" s="80">
        <v>3</v>
      </c>
      <c r="M196" s="103" t="s">
        <v>1400</v>
      </c>
      <c r="N196" s="84" t="s">
        <v>1401</v>
      </c>
      <c r="O196" s="85" t="s">
        <v>785</v>
      </c>
      <c r="P196" s="104" t="s">
        <v>206</v>
      </c>
      <c r="Q196" s="81" t="str">
        <f>IF(LEN(切語下字資料表6[[#This Row],[韻系]]&amp;切語下字資料表6[[#This Row],[呼]]&amp;切語下字資料表6[[#This Row],[等]])&lt;3, "", 切語下字資料表6[[#This Row],[韻系]]&amp;切語下字資料表6[[#This Row],[呼]]&amp;切語下字資料表6[[#This Row],[等]])</f>
        <v>仙開3</v>
      </c>
      <c r="R196" s="81" t="str">
        <f xml:space="preserve"> IF(切語下字資料表6[[#This Row],[調]]="入", "促聲", "舒聲")</f>
        <v>舒聲</v>
      </c>
      <c r="S196" s="81" t="str">
        <f>IF( 切語下字資料表6[[#This Row],[韻母拼音碼]]="", "", 切語下字資料表6[[#This Row],[韻母拼音碼]])</f>
        <v>ian</v>
      </c>
    </row>
    <row r="197" spans="1:19" s="80" customFormat="1" ht="30">
      <c r="A197" s="118">
        <v>191</v>
      </c>
      <c r="B197" s="80">
        <v>34</v>
      </c>
      <c r="C197" s="80">
        <v>3</v>
      </c>
      <c r="D197" s="80" t="s">
        <v>1402</v>
      </c>
      <c r="E197" s="98">
        <v>156</v>
      </c>
      <c r="F197" s="99" t="s">
        <v>1403</v>
      </c>
      <c r="G197" s="100" t="s">
        <v>1275</v>
      </c>
      <c r="H197" s="101" t="s">
        <v>1395</v>
      </c>
      <c r="I197" s="102" t="s">
        <v>1404</v>
      </c>
      <c r="J197" s="100" t="s">
        <v>42</v>
      </c>
      <c r="K197" s="80" t="s">
        <v>668</v>
      </c>
      <c r="L197" s="80">
        <v>3</v>
      </c>
      <c r="M197" s="103" t="s">
        <v>1405</v>
      </c>
      <c r="N197" s="84" t="s">
        <v>1406</v>
      </c>
      <c r="O197" s="85" t="s">
        <v>785</v>
      </c>
      <c r="P197" s="104" t="s">
        <v>206</v>
      </c>
      <c r="Q197" s="81" t="str">
        <f>IF(LEN(切語下字資料表6[[#This Row],[韻系]]&amp;切語下字資料表6[[#This Row],[呼]]&amp;切語下字資料表6[[#This Row],[等]])&lt;3, "", 切語下字資料表6[[#This Row],[韻系]]&amp;切語下字資料表6[[#This Row],[呼]]&amp;切語下字資料表6[[#This Row],[等]])</f>
        <v>仙開3</v>
      </c>
      <c r="R197" s="81" t="str">
        <f xml:space="preserve"> IF(切語下字資料表6[[#This Row],[調]]="入", "促聲", "舒聲")</f>
        <v>舒聲</v>
      </c>
      <c r="S197" s="81" t="str">
        <f>IF( 切語下字資料表6[[#This Row],[韻母拼音碼]]="", "", 切語下字資料表6[[#This Row],[韻母拼音碼]])</f>
        <v>ian</v>
      </c>
    </row>
    <row r="198" spans="1:19" s="80" customFormat="1" ht="30">
      <c r="A198" s="119">
        <v>192</v>
      </c>
      <c r="B198" s="120">
        <v>34</v>
      </c>
      <c r="C198" s="120">
        <v>4</v>
      </c>
      <c r="D198" s="120" t="s">
        <v>1407</v>
      </c>
      <c r="E198" s="121">
        <v>217</v>
      </c>
      <c r="F198" s="122" t="s">
        <v>1408</v>
      </c>
      <c r="G198" s="123" t="s">
        <v>1275</v>
      </c>
      <c r="H198" s="124" t="s">
        <v>1395</v>
      </c>
      <c r="I198" s="125" t="s">
        <v>1409</v>
      </c>
      <c r="J198" s="123" t="s">
        <v>71</v>
      </c>
      <c r="K198" s="120" t="s">
        <v>668</v>
      </c>
      <c r="L198" s="120">
        <v>3</v>
      </c>
      <c r="M198" s="126" t="s">
        <v>1410</v>
      </c>
      <c r="N198" s="127" t="s">
        <v>1411</v>
      </c>
      <c r="O198" s="85" t="s">
        <v>785</v>
      </c>
      <c r="P198" s="86" t="s">
        <v>1225</v>
      </c>
      <c r="Q198" s="81" t="str">
        <f>IF(LEN(切語下字資料表6[[#This Row],[韻系]]&amp;切語下字資料表6[[#This Row],[呼]]&amp;切語下字資料表6[[#This Row],[等]])&lt;3, "", 切語下字資料表6[[#This Row],[韻系]]&amp;切語下字資料表6[[#This Row],[呼]]&amp;切語下字資料表6[[#This Row],[等]])</f>
        <v>仙開3</v>
      </c>
      <c r="R198" s="81" t="str">
        <f xml:space="preserve"> IF(切語下字資料表6[[#This Row],[調]]="入", "促聲", "舒聲")</f>
        <v>促聲</v>
      </c>
      <c r="S198" s="81" t="str">
        <f>IF( 切語下字資料表6[[#This Row],[韻母拼音碼]]="", "", 切語下字資料表6[[#This Row],[韻母拼音碼]])</f>
        <v>iat</v>
      </c>
    </row>
    <row r="199" spans="1:19" s="80" customFormat="1" ht="30">
      <c r="A199" s="118">
        <v>193</v>
      </c>
      <c r="B199" s="108">
        <v>34</v>
      </c>
      <c r="C199" s="108">
        <v>1</v>
      </c>
      <c r="D199" s="108" t="s">
        <v>1393</v>
      </c>
      <c r="E199" s="109">
        <v>34</v>
      </c>
      <c r="F199" s="110" t="s">
        <v>1394</v>
      </c>
      <c r="G199" s="111" t="s">
        <v>1275</v>
      </c>
      <c r="H199" s="112" t="s">
        <v>1395</v>
      </c>
      <c r="I199" s="113" t="s">
        <v>1395</v>
      </c>
      <c r="J199" s="111" t="s">
        <v>667</v>
      </c>
      <c r="K199" s="108" t="s">
        <v>795</v>
      </c>
      <c r="L199" s="108">
        <v>3</v>
      </c>
      <c r="M199" s="114" t="s">
        <v>966</v>
      </c>
      <c r="N199" s="115" t="s">
        <v>1412</v>
      </c>
      <c r="O199" s="116" t="s">
        <v>797</v>
      </c>
      <c r="P199" s="117" t="s">
        <v>1299</v>
      </c>
      <c r="Q199" s="81" t="str">
        <f>IF(LEN(切語下字資料表6[[#This Row],[韻系]]&amp;切語下字資料表6[[#This Row],[呼]]&amp;切語下字資料表6[[#This Row],[等]])&lt;3, "", 切語下字資料表6[[#This Row],[韻系]]&amp;切語下字資料表6[[#This Row],[呼]]&amp;切語下字資料表6[[#This Row],[等]])</f>
        <v>仙合3</v>
      </c>
      <c r="R199" s="81" t="str">
        <f xml:space="preserve"> IF(切語下字資料表6[[#This Row],[調]]="入", "促聲", "舒聲")</f>
        <v>舒聲</v>
      </c>
      <c r="S199" s="81" t="str">
        <f>IF( 切語下字資料表6[[#This Row],[韻母拼音碼]]="", "", 切語下字資料表6[[#This Row],[韻母拼音碼]])</f>
        <v>uan</v>
      </c>
    </row>
    <row r="200" spans="1:19" s="80" customFormat="1" ht="30">
      <c r="A200" s="119">
        <v>194</v>
      </c>
      <c r="B200" s="80">
        <v>34</v>
      </c>
      <c r="C200" s="80">
        <v>2</v>
      </c>
      <c r="D200" s="80" t="s">
        <v>1397</v>
      </c>
      <c r="E200" s="98">
        <v>95</v>
      </c>
      <c r="F200" s="99" t="s">
        <v>1398</v>
      </c>
      <c r="G200" s="100" t="s">
        <v>1275</v>
      </c>
      <c r="H200" s="101" t="s">
        <v>1395</v>
      </c>
      <c r="I200" s="102" t="s">
        <v>1399</v>
      </c>
      <c r="J200" s="100" t="s">
        <v>676</v>
      </c>
      <c r="K200" s="80" t="s">
        <v>795</v>
      </c>
      <c r="L200" s="80">
        <v>3</v>
      </c>
      <c r="M200" s="103" t="s">
        <v>1413</v>
      </c>
      <c r="N200" s="84" t="s">
        <v>1414</v>
      </c>
      <c r="O200" s="85" t="s">
        <v>802</v>
      </c>
      <c r="P200" s="104" t="s">
        <v>322</v>
      </c>
      <c r="Q200" s="81" t="str">
        <f>IF(LEN(切語下字資料表6[[#This Row],[韻系]]&amp;切語下字資料表6[[#This Row],[呼]]&amp;切語下字資料表6[[#This Row],[等]])&lt;3, "", 切語下字資料表6[[#This Row],[韻系]]&amp;切語下字資料表6[[#This Row],[呼]]&amp;切語下字資料表6[[#This Row],[等]])</f>
        <v>仙合3</v>
      </c>
      <c r="R200" s="81" t="str">
        <f xml:space="preserve"> IF(切語下字資料表6[[#This Row],[調]]="入", "促聲", "舒聲")</f>
        <v>舒聲</v>
      </c>
      <c r="S200" s="81" t="str">
        <f>IF( 切語下字資料表6[[#This Row],[韻母拼音碼]]="", "", 切語下字資料表6[[#This Row],[韻母拼音碼]])</f>
        <v>uan</v>
      </c>
    </row>
    <row r="201" spans="1:19" s="80" customFormat="1" ht="30">
      <c r="A201" s="118">
        <v>195</v>
      </c>
      <c r="B201" s="80">
        <v>34</v>
      </c>
      <c r="C201" s="80">
        <v>3</v>
      </c>
      <c r="D201" s="80" t="s">
        <v>1402</v>
      </c>
      <c r="E201" s="98">
        <v>156</v>
      </c>
      <c r="F201" s="99" t="s">
        <v>1403</v>
      </c>
      <c r="G201" s="100" t="s">
        <v>1275</v>
      </c>
      <c r="H201" s="101" t="s">
        <v>1395</v>
      </c>
      <c r="I201" s="102" t="s">
        <v>1404</v>
      </c>
      <c r="J201" s="100" t="s">
        <v>42</v>
      </c>
      <c r="K201" s="80" t="s">
        <v>795</v>
      </c>
      <c r="L201" s="80">
        <v>3</v>
      </c>
      <c r="M201" s="103" t="s">
        <v>1415</v>
      </c>
      <c r="N201" s="84" t="s">
        <v>1416</v>
      </c>
      <c r="O201" s="85" t="s">
        <v>802</v>
      </c>
      <c r="P201" s="104" t="s">
        <v>322</v>
      </c>
      <c r="Q201" s="81" t="str">
        <f>IF(LEN(切語下字資料表6[[#This Row],[韻系]]&amp;切語下字資料表6[[#This Row],[呼]]&amp;切語下字資料表6[[#This Row],[等]])&lt;3, "", 切語下字資料表6[[#This Row],[韻系]]&amp;切語下字資料表6[[#This Row],[呼]]&amp;切語下字資料表6[[#This Row],[等]])</f>
        <v>仙合3</v>
      </c>
      <c r="R201" s="81" t="str">
        <f xml:space="preserve"> IF(切語下字資料表6[[#This Row],[調]]="入", "促聲", "舒聲")</f>
        <v>舒聲</v>
      </c>
      <c r="S201" s="81" t="str">
        <f>IF( 切語下字資料表6[[#This Row],[韻母拼音碼]]="", "", 切語下字資料表6[[#This Row],[韻母拼音碼]])</f>
        <v>uan</v>
      </c>
    </row>
    <row r="202" spans="1:19" s="80" customFormat="1" ht="30">
      <c r="A202" s="119">
        <v>196</v>
      </c>
      <c r="B202" s="120">
        <v>34</v>
      </c>
      <c r="C202" s="120">
        <v>4</v>
      </c>
      <c r="D202" s="120" t="s">
        <v>1407</v>
      </c>
      <c r="E202" s="121">
        <v>217</v>
      </c>
      <c r="F202" s="122" t="s">
        <v>1408</v>
      </c>
      <c r="G202" s="123" t="s">
        <v>1275</v>
      </c>
      <c r="H202" s="124" t="s">
        <v>1395</v>
      </c>
      <c r="I202" s="125" t="s">
        <v>1409</v>
      </c>
      <c r="J202" s="123" t="s">
        <v>71</v>
      </c>
      <c r="K202" s="120" t="s">
        <v>795</v>
      </c>
      <c r="L202" s="120">
        <v>3</v>
      </c>
      <c r="M202" s="126" t="s">
        <v>1417</v>
      </c>
      <c r="N202" s="127" t="s">
        <v>1418</v>
      </c>
      <c r="O202" s="128" t="s">
        <v>802</v>
      </c>
      <c r="P202" s="129" t="s">
        <v>1315</v>
      </c>
      <c r="Q202" s="81" t="str">
        <f>IF(LEN(切語下字資料表6[[#This Row],[韻系]]&amp;切語下字資料表6[[#This Row],[呼]]&amp;切語下字資料表6[[#This Row],[等]])&lt;3, "", 切語下字資料表6[[#This Row],[韻系]]&amp;切語下字資料表6[[#This Row],[呼]]&amp;切語下字資料表6[[#This Row],[等]])</f>
        <v>仙合3</v>
      </c>
      <c r="R202" s="81" t="str">
        <f xml:space="preserve"> IF(切語下字資料表6[[#This Row],[調]]="入", "促聲", "舒聲")</f>
        <v>促聲</v>
      </c>
      <c r="S202" s="81" t="str">
        <f>IF( 切語下字資料表6[[#This Row],[韻母拼音碼]]="", "", 切語下字資料表6[[#This Row],[韻母拼音碼]])</f>
        <v>uat</v>
      </c>
    </row>
    <row r="203" spans="1:19" s="80" customFormat="1" ht="30">
      <c r="A203" s="118">
        <v>197</v>
      </c>
      <c r="B203" s="108">
        <v>35</v>
      </c>
      <c r="C203" s="108">
        <v>1</v>
      </c>
      <c r="D203" s="108" t="s">
        <v>1419</v>
      </c>
      <c r="E203" s="109">
        <v>35</v>
      </c>
      <c r="F203" s="110" t="s">
        <v>1420</v>
      </c>
      <c r="G203" s="111" t="s">
        <v>1421</v>
      </c>
      <c r="H203" s="112" t="s">
        <v>1422</v>
      </c>
      <c r="I203" s="113" t="s">
        <v>1422</v>
      </c>
      <c r="J203" s="111" t="s">
        <v>667</v>
      </c>
      <c r="K203" s="108" t="s">
        <v>668</v>
      </c>
      <c r="L203" s="108">
        <v>4</v>
      </c>
      <c r="M203" s="114" t="s">
        <v>968</v>
      </c>
      <c r="N203" s="115" t="s">
        <v>1423</v>
      </c>
      <c r="O203" s="116" t="s">
        <v>777</v>
      </c>
      <c r="P203" s="117" t="s">
        <v>1424</v>
      </c>
      <c r="Q203" s="81" t="str">
        <f>IF(LEN(切語下字資料表6[[#This Row],[韻系]]&amp;切語下字資料表6[[#This Row],[呼]]&amp;切語下字資料表6[[#This Row],[等]])&lt;3, "", 切語下字資料表6[[#This Row],[韻系]]&amp;切語下字資料表6[[#This Row],[呼]]&amp;切語下字資料表6[[#This Row],[等]])</f>
        <v>蕭開4</v>
      </c>
      <c r="R203" s="81" t="str">
        <f xml:space="preserve"> IF(切語下字資料表6[[#This Row],[調]]="入", "促聲", "舒聲")</f>
        <v>舒聲</v>
      </c>
      <c r="S203" s="81" t="str">
        <f>IF( 切語下字資料表6[[#This Row],[韻母拼音碼]]="", "", 切語下字資料表6[[#This Row],[韻母拼音碼]])</f>
        <v>iau</v>
      </c>
    </row>
    <row r="204" spans="1:19" s="80" customFormat="1" ht="30">
      <c r="A204" s="119">
        <v>198</v>
      </c>
      <c r="B204" s="80">
        <v>35</v>
      </c>
      <c r="C204" s="80">
        <v>2</v>
      </c>
      <c r="D204" s="80" t="s">
        <v>1425</v>
      </c>
      <c r="E204" s="98">
        <v>96</v>
      </c>
      <c r="F204" s="99" t="s">
        <v>1426</v>
      </c>
      <c r="G204" s="100" t="s">
        <v>1421</v>
      </c>
      <c r="H204" s="101" t="s">
        <v>1422</v>
      </c>
      <c r="I204" s="102" t="s">
        <v>1427</v>
      </c>
      <c r="J204" s="100" t="s">
        <v>676</v>
      </c>
      <c r="K204" s="80" t="s">
        <v>668</v>
      </c>
      <c r="L204" s="80">
        <v>4</v>
      </c>
      <c r="M204" s="103" t="s">
        <v>1428</v>
      </c>
      <c r="N204" s="84" t="s">
        <v>1429</v>
      </c>
      <c r="O204" s="85" t="s">
        <v>785</v>
      </c>
      <c r="P204" s="104" t="s">
        <v>218</v>
      </c>
      <c r="Q204" s="81" t="str">
        <f>IF(LEN(切語下字資料表6[[#This Row],[韻系]]&amp;切語下字資料表6[[#This Row],[呼]]&amp;切語下字資料表6[[#This Row],[等]])&lt;3, "", 切語下字資料表6[[#This Row],[韻系]]&amp;切語下字資料表6[[#This Row],[呼]]&amp;切語下字資料表6[[#This Row],[等]])</f>
        <v>蕭開4</v>
      </c>
      <c r="R204" s="81" t="str">
        <f xml:space="preserve"> IF(切語下字資料表6[[#This Row],[調]]="入", "促聲", "舒聲")</f>
        <v>舒聲</v>
      </c>
      <c r="S204" s="81" t="str">
        <f>IF( 切語下字資料表6[[#This Row],[韻母拼音碼]]="", "", 切語下字資料表6[[#This Row],[韻母拼音碼]])</f>
        <v>iau</v>
      </c>
    </row>
    <row r="205" spans="1:19" s="80" customFormat="1" ht="30">
      <c r="A205" s="118">
        <v>199</v>
      </c>
      <c r="B205" s="80">
        <v>35</v>
      </c>
      <c r="C205" s="80">
        <v>3</v>
      </c>
      <c r="D205" s="80" t="s">
        <v>1430</v>
      </c>
      <c r="E205" s="98">
        <v>157</v>
      </c>
      <c r="F205" s="99" t="s">
        <v>1431</v>
      </c>
      <c r="G205" s="100" t="s">
        <v>1421</v>
      </c>
      <c r="H205" s="101" t="s">
        <v>1422</v>
      </c>
      <c r="I205" s="102" t="s">
        <v>1432</v>
      </c>
      <c r="J205" s="100" t="s">
        <v>42</v>
      </c>
      <c r="K205" s="80" t="s">
        <v>668</v>
      </c>
      <c r="L205" s="80">
        <v>4</v>
      </c>
      <c r="M205" s="103" t="s">
        <v>1433</v>
      </c>
      <c r="N205" s="84" t="s">
        <v>1434</v>
      </c>
      <c r="O205" s="85" t="s">
        <v>785</v>
      </c>
      <c r="P205" s="104" t="s">
        <v>218</v>
      </c>
      <c r="Q205" s="81" t="str">
        <f>IF(LEN(切語下字資料表6[[#This Row],[韻系]]&amp;切語下字資料表6[[#This Row],[呼]]&amp;切語下字資料表6[[#This Row],[等]])&lt;3, "", 切語下字資料表6[[#This Row],[韻系]]&amp;切語下字資料表6[[#This Row],[呼]]&amp;切語下字資料表6[[#This Row],[等]])</f>
        <v>蕭開4</v>
      </c>
      <c r="R205" s="81" t="str">
        <f xml:space="preserve"> IF(切語下字資料表6[[#This Row],[調]]="入", "促聲", "舒聲")</f>
        <v>舒聲</v>
      </c>
      <c r="S205" s="81" t="str">
        <f>IF( 切語下字資料表6[[#This Row],[韻母拼音碼]]="", "", 切語下字資料表6[[#This Row],[韻母拼音碼]])</f>
        <v>iau</v>
      </c>
    </row>
    <row r="206" spans="1:19" s="80" customFormat="1" ht="30">
      <c r="A206" s="119">
        <v>200</v>
      </c>
      <c r="B206" s="120">
        <v>35</v>
      </c>
      <c r="C206" s="120">
        <v>4</v>
      </c>
      <c r="D206" s="120" t="s">
        <v>1435</v>
      </c>
      <c r="E206" s="121">
        <v>218</v>
      </c>
      <c r="F206" s="122" t="s">
        <v>711</v>
      </c>
      <c r="G206" s="123" t="s">
        <v>1421</v>
      </c>
      <c r="H206" s="124" t="s">
        <v>1422</v>
      </c>
      <c r="I206" s="125" t="s">
        <v>711</v>
      </c>
      <c r="J206" s="123" t="s">
        <v>711</v>
      </c>
      <c r="K206" s="120"/>
      <c r="L206" s="120"/>
      <c r="M206" s="126"/>
      <c r="N206" s="127"/>
      <c r="O206" s="85"/>
      <c r="P206" s="86"/>
      <c r="Q206" s="81" t="str">
        <f>IF(LEN(切語下字資料表6[[#This Row],[韻系]]&amp;切語下字資料表6[[#This Row],[呼]]&amp;切語下字資料表6[[#This Row],[等]])&lt;3, "", 切語下字資料表6[[#This Row],[韻系]]&amp;切語下字資料表6[[#This Row],[呼]]&amp;切語下字資料表6[[#This Row],[等]])</f>
        <v/>
      </c>
      <c r="R206" s="81" t="str">
        <f xml:space="preserve"> IF(切語下字資料表6[[#This Row],[調]]="入", "促聲", "舒聲")</f>
        <v>舒聲</v>
      </c>
      <c r="S206" s="81" t="str">
        <f>IF( 切語下字資料表6[[#This Row],[韻母拼音碼]]="", "", 切語下字資料表6[[#This Row],[韻母拼音碼]])</f>
        <v/>
      </c>
    </row>
    <row r="207" spans="1:19" s="80" customFormat="1" ht="30">
      <c r="A207" s="118">
        <v>201</v>
      </c>
      <c r="B207" s="108">
        <v>36</v>
      </c>
      <c r="C207" s="108">
        <v>1</v>
      </c>
      <c r="D207" s="108" t="s">
        <v>1436</v>
      </c>
      <c r="E207" s="109">
        <v>36</v>
      </c>
      <c r="F207" s="110" t="s">
        <v>1437</v>
      </c>
      <c r="G207" s="111" t="s">
        <v>1421</v>
      </c>
      <c r="H207" s="112" t="s">
        <v>1438</v>
      </c>
      <c r="I207" s="113" t="s">
        <v>1438</v>
      </c>
      <c r="J207" s="111" t="s">
        <v>667</v>
      </c>
      <c r="K207" s="108" t="s">
        <v>668</v>
      </c>
      <c r="L207" s="108">
        <v>3</v>
      </c>
      <c r="M207" s="114" t="s">
        <v>971</v>
      </c>
      <c r="N207" s="115" t="s">
        <v>1439</v>
      </c>
      <c r="O207" s="116" t="s">
        <v>777</v>
      </c>
      <c r="P207" s="117" t="s">
        <v>1424</v>
      </c>
      <c r="Q207" s="81" t="str">
        <f>IF(LEN(切語下字資料表6[[#This Row],[韻系]]&amp;切語下字資料表6[[#This Row],[呼]]&amp;切語下字資料表6[[#This Row],[等]])&lt;3, "", 切語下字資料表6[[#This Row],[韻系]]&amp;切語下字資料表6[[#This Row],[呼]]&amp;切語下字資料表6[[#This Row],[等]])</f>
        <v>宵開3</v>
      </c>
      <c r="R207" s="81" t="str">
        <f xml:space="preserve"> IF(切語下字資料表6[[#This Row],[調]]="入", "促聲", "舒聲")</f>
        <v>舒聲</v>
      </c>
      <c r="S207" s="81" t="str">
        <f>IF( 切語下字資料表6[[#This Row],[韻母拼音碼]]="", "", 切語下字資料表6[[#This Row],[韻母拼音碼]])</f>
        <v>iau</v>
      </c>
    </row>
    <row r="208" spans="1:19" s="80" customFormat="1" ht="30">
      <c r="A208" s="119">
        <v>202</v>
      </c>
      <c r="B208" s="80">
        <v>36</v>
      </c>
      <c r="C208" s="80">
        <v>2</v>
      </c>
      <c r="D208" s="80" t="s">
        <v>1440</v>
      </c>
      <c r="E208" s="98">
        <v>97</v>
      </c>
      <c r="F208" s="99" t="s">
        <v>1441</v>
      </c>
      <c r="G208" s="100" t="s">
        <v>1421</v>
      </c>
      <c r="H208" s="101" t="s">
        <v>1438</v>
      </c>
      <c r="I208" s="102" t="s">
        <v>1442</v>
      </c>
      <c r="J208" s="100" t="s">
        <v>676</v>
      </c>
      <c r="K208" s="80" t="s">
        <v>668</v>
      </c>
      <c r="L208" s="80">
        <v>3</v>
      </c>
      <c r="M208" s="103" t="s">
        <v>1443</v>
      </c>
      <c r="N208" s="84" t="s">
        <v>1444</v>
      </c>
      <c r="O208" s="85" t="s">
        <v>785</v>
      </c>
      <c r="P208" s="104" t="s">
        <v>218</v>
      </c>
      <c r="Q208" s="81" t="str">
        <f>IF(LEN(切語下字資料表6[[#This Row],[韻系]]&amp;切語下字資料表6[[#This Row],[呼]]&amp;切語下字資料表6[[#This Row],[等]])&lt;3, "", 切語下字資料表6[[#This Row],[韻系]]&amp;切語下字資料表6[[#This Row],[呼]]&amp;切語下字資料表6[[#This Row],[等]])</f>
        <v>宵開3</v>
      </c>
      <c r="R208" s="81" t="str">
        <f xml:space="preserve"> IF(切語下字資料表6[[#This Row],[調]]="入", "促聲", "舒聲")</f>
        <v>舒聲</v>
      </c>
      <c r="S208" s="81" t="str">
        <f>IF( 切語下字資料表6[[#This Row],[韻母拼音碼]]="", "", 切語下字資料表6[[#This Row],[韻母拼音碼]])</f>
        <v>iau</v>
      </c>
    </row>
    <row r="209" spans="1:19" s="80" customFormat="1" ht="30">
      <c r="A209" s="118">
        <v>203</v>
      </c>
      <c r="B209" s="80">
        <v>36</v>
      </c>
      <c r="C209" s="80">
        <v>3</v>
      </c>
      <c r="D209" s="80" t="s">
        <v>1445</v>
      </c>
      <c r="E209" s="98">
        <v>158</v>
      </c>
      <c r="F209" s="99" t="s">
        <v>1446</v>
      </c>
      <c r="G209" s="100" t="s">
        <v>1421</v>
      </c>
      <c r="H209" s="101" t="s">
        <v>1438</v>
      </c>
      <c r="I209" s="102" t="s">
        <v>1447</v>
      </c>
      <c r="J209" s="100" t="s">
        <v>42</v>
      </c>
      <c r="K209" s="80" t="s">
        <v>668</v>
      </c>
      <c r="L209" s="80">
        <v>3</v>
      </c>
      <c r="M209" s="103" t="s">
        <v>1448</v>
      </c>
      <c r="N209" s="84" t="s">
        <v>1449</v>
      </c>
      <c r="O209" s="85" t="s">
        <v>785</v>
      </c>
      <c r="P209" s="104" t="s">
        <v>218</v>
      </c>
      <c r="Q209" s="81" t="str">
        <f>IF(LEN(切語下字資料表6[[#This Row],[韻系]]&amp;切語下字資料表6[[#This Row],[呼]]&amp;切語下字資料表6[[#This Row],[等]])&lt;3, "", 切語下字資料表6[[#This Row],[韻系]]&amp;切語下字資料表6[[#This Row],[呼]]&amp;切語下字資料表6[[#This Row],[等]])</f>
        <v>宵開3</v>
      </c>
      <c r="R209" s="81" t="str">
        <f xml:space="preserve"> IF(切語下字資料表6[[#This Row],[調]]="入", "促聲", "舒聲")</f>
        <v>舒聲</v>
      </c>
      <c r="S209" s="81" t="str">
        <f>IF( 切語下字資料表6[[#This Row],[韻母拼音碼]]="", "", 切語下字資料表6[[#This Row],[韻母拼音碼]])</f>
        <v>iau</v>
      </c>
    </row>
    <row r="210" spans="1:19" s="80" customFormat="1" ht="30">
      <c r="A210" s="119">
        <v>204</v>
      </c>
      <c r="B210" s="120">
        <v>36</v>
      </c>
      <c r="C210" s="120">
        <v>4</v>
      </c>
      <c r="D210" s="120" t="s">
        <v>1450</v>
      </c>
      <c r="E210" s="121">
        <v>219</v>
      </c>
      <c r="F210" s="122" t="s">
        <v>711</v>
      </c>
      <c r="G210" s="123" t="s">
        <v>1421</v>
      </c>
      <c r="H210" s="124" t="s">
        <v>1438</v>
      </c>
      <c r="I210" s="125" t="s">
        <v>711</v>
      </c>
      <c r="J210" s="123" t="s">
        <v>711</v>
      </c>
      <c r="K210" s="120"/>
      <c r="L210" s="120"/>
      <c r="M210" s="126"/>
      <c r="N210" s="127"/>
      <c r="O210" s="128"/>
      <c r="P210" s="129"/>
      <c r="Q210" s="81" t="str">
        <f>IF(LEN(切語下字資料表6[[#This Row],[韻系]]&amp;切語下字資料表6[[#This Row],[呼]]&amp;切語下字資料表6[[#This Row],[等]])&lt;3, "", 切語下字資料表6[[#This Row],[韻系]]&amp;切語下字資料表6[[#This Row],[呼]]&amp;切語下字資料表6[[#This Row],[等]])</f>
        <v/>
      </c>
      <c r="R210" s="81" t="str">
        <f xml:space="preserve"> IF(切語下字資料表6[[#This Row],[調]]="入", "促聲", "舒聲")</f>
        <v>舒聲</v>
      </c>
      <c r="S210" s="81" t="str">
        <f>IF( 切語下字資料表6[[#This Row],[韻母拼音碼]]="", "", 切語下字資料表6[[#This Row],[韻母拼音碼]])</f>
        <v/>
      </c>
    </row>
    <row r="211" spans="1:19" s="80" customFormat="1" ht="30">
      <c r="A211" s="118">
        <v>205</v>
      </c>
      <c r="B211" s="108">
        <v>37</v>
      </c>
      <c r="C211" s="108">
        <v>1</v>
      </c>
      <c r="D211" s="108" t="s">
        <v>1451</v>
      </c>
      <c r="E211" s="109">
        <v>37</v>
      </c>
      <c r="F211" s="110" t="s">
        <v>1452</v>
      </c>
      <c r="G211" s="111" t="s">
        <v>1421</v>
      </c>
      <c r="H211" s="112" t="s">
        <v>1453</v>
      </c>
      <c r="I211" s="113" t="s">
        <v>1453</v>
      </c>
      <c r="J211" s="111" t="s">
        <v>667</v>
      </c>
      <c r="K211" s="108" t="s">
        <v>668</v>
      </c>
      <c r="L211" s="108">
        <v>2</v>
      </c>
      <c r="M211" s="114" t="s">
        <v>973</v>
      </c>
      <c r="N211" s="115" t="s">
        <v>1454</v>
      </c>
      <c r="O211" s="116" t="s">
        <v>977</v>
      </c>
      <c r="P211" s="117" t="s">
        <v>1455</v>
      </c>
      <c r="Q211" s="81" t="str">
        <f>IF(LEN(切語下字資料表6[[#This Row],[韻系]]&amp;切語下字資料表6[[#This Row],[呼]]&amp;切語下字資料表6[[#This Row],[等]])&lt;3, "", 切語下字資料表6[[#This Row],[韻系]]&amp;切語下字資料表6[[#This Row],[呼]]&amp;切語下字資料表6[[#This Row],[等]])</f>
        <v>肴開2</v>
      </c>
      <c r="R211" s="81" t="str">
        <f xml:space="preserve"> IF(切語下字資料表6[[#This Row],[調]]="入", "促聲", "舒聲")</f>
        <v>舒聲</v>
      </c>
      <c r="S211" s="81" t="str">
        <f>IF( 切語下字資料表6[[#This Row],[韻母拼音碼]]="", "", 切語下字資料表6[[#This Row],[韻母拼音碼]])</f>
        <v>au</v>
      </c>
    </row>
    <row r="212" spans="1:19" s="80" customFormat="1" ht="30">
      <c r="A212" s="119">
        <v>206</v>
      </c>
      <c r="B212" s="80">
        <v>37</v>
      </c>
      <c r="C212" s="80">
        <v>2</v>
      </c>
      <c r="D212" s="80" t="s">
        <v>1456</v>
      </c>
      <c r="E212" s="98">
        <v>98</v>
      </c>
      <c r="F212" s="99" t="s">
        <v>1457</v>
      </c>
      <c r="G212" s="100" t="s">
        <v>1421</v>
      </c>
      <c r="H212" s="101" t="s">
        <v>1453</v>
      </c>
      <c r="I212" s="102" t="s">
        <v>1458</v>
      </c>
      <c r="J212" s="100" t="s">
        <v>676</v>
      </c>
      <c r="K212" s="80" t="s">
        <v>668</v>
      </c>
      <c r="L212" s="80">
        <v>2</v>
      </c>
      <c r="M212" s="103" t="s">
        <v>1459</v>
      </c>
      <c r="N212" s="84" t="s">
        <v>1460</v>
      </c>
      <c r="O212" s="85" t="s">
        <v>998</v>
      </c>
      <c r="P212" s="104" t="s">
        <v>139</v>
      </c>
      <c r="Q212" s="81" t="str">
        <f>IF(LEN(切語下字資料表6[[#This Row],[韻系]]&amp;切語下字資料表6[[#This Row],[呼]]&amp;切語下字資料表6[[#This Row],[等]])&lt;3, "", 切語下字資料表6[[#This Row],[韻系]]&amp;切語下字資料表6[[#This Row],[呼]]&amp;切語下字資料表6[[#This Row],[等]])</f>
        <v>肴開2</v>
      </c>
      <c r="R212" s="81" t="str">
        <f xml:space="preserve"> IF(切語下字資料表6[[#This Row],[調]]="入", "促聲", "舒聲")</f>
        <v>舒聲</v>
      </c>
      <c r="S212" s="81" t="str">
        <f>IF( 切語下字資料表6[[#This Row],[韻母拼音碼]]="", "", 切語下字資料表6[[#This Row],[韻母拼音碼]])</f>
        <v>au</v>
      </c>
    </row>
    <row r="213" spans="1:19" s="80" customFormat="1" ht="30">
      <c r="A213" s="118">
        <v>207</v>
      </c>
      <c r="B213" s="80">
        <v>37</v>
      </c>
      <c r="C213" s="80">
        <v>3</v>
      </c>
      <c r="D213" s="80" t="s">
        <v>1461</v>
      </c>
      <c r="E213" s="98">
        <v>159</v>
      </c>
      <c r="F213" s="99" t="s">
        <v>1462</v>
      </c>
      <c r="G213" s="100" t="s">
        <v>1421</v>
      </c>
      <c r="H213" s="101" t="s">
        <v>1453</v>
      </c>
      <c r="I213" s="102" t="s">
        <v>1421</v>
      </c>
      <c r="J213" s="100" t="s">
        <v>42</v>
      </c>
      <c r="K213" s="80" t="s">
        <v>668</v>
      </c>
      <c r="L213" s="80">
        <v>2</v>
      </c>
      <c r="M213" s="103" t="s">
        <v>1463</v>
      </c>
      <c r="N213" s="84" t="s">
        <v>1464</v>
      </c>
      <c r="O213" s="85" t="s">
        <v>998</v>
      </c>
      <c r="P213" s="104" t="s">
        <v>139</v>
      </c>
      <c r="Q213" s="81" t="str">
        <f>IF(LEN(切語下字資料表6[[#This Row],[韻系]]&amp;切語下字資料表6[[#This Row],[呼]]&amp;切語下字資料表6[[#This Row],[等]])&lt;3, "", 切語下字資料表6[[#This Row],[韻系]]&amp;切語下字資料表6[[#This Row],[呼]]&amp;切語下字資料表6[[#This Row],[等]])</f>
        <v>肴開2</v>
      </c>
      <c r="R213" s="81" t="str">
        <f xml:space="preserve"> IF(切語下字資料表6[[#This Row],[調]]="入", "促聲", "舒聲")</f>
        <v>舒聲</v>
      </c>
      <c r="S213" s="81" t="str">
        <f>IF( 切語下字資料表6[[#This Row],[韻母拼音碼]]="", "", 切語下字資料表6[[#This Row],[韻母拼音碼]])</f>
        <v>au</v>
      </c>
    </row>
    <row r="214" spans="1:19" s="80" customFormat="1" ht="30">
      <c r="A214" s="119">
        <v>208</v>
      </c>
      <c r="B214" s="120">
        <v>37</v>
      </c>
      <c r="C214" s="120">
        <v>4</v>
      </c>
      <c r="D214" s="120" t="s">
        <v>1465</v>
      </c>
      <c r="E214" s="121">
        <v>220</v>
      </c>
      <c r="F214" s="122" t="s">
        <v>711</v>
      </c>
      <c r="G214" s="123" t="s">
        <v>1421</v>
      </c>
      <c r="H214" s="124" t="s">
        <v>1453</v>
      </c>
      <c r="I214" s="125" t="s">
        <v>711</v>
      </c>
      <c r="J214" s="123" t="s">
        <v>711</v>
      </c>
      <c r="K214" s="120"/>
      <c r="L214" s="120"/>
      <c r="M214" s="126"/>
      <c r="N214" s="127"/>
      <c r="O214" s="128"/>
      <c r="P214" s="129"/>
      <c r="Q214" s="81" t="str">
        <f>IF(LEN(切語下字資料表6[[#This Row],[韻系]]&amp;切語下字資料表6[[#This Row],[呼]]&amp;切語下字資料表6[[#This Row],[等]])&lt;3, "", 切語下字資料表6[[#This Row],[韻系]]&amp;切語下字資料表6[[#This Row],[呼]]&amp;切語下字資料表6[[#This Row],[等]])</f>
        <v/>
      </c>
      <c r="R214" s="81" t="str">
        <f xml:space="preserve"> IF(切語下字資料表6[[#This Row],[調]]="入", "促聲", "舒聲")</f>
        <v>舒聲</v>
      </c>
      <c r="S214" s="81" t="str">
        <f>IF( 切語下字資料表6[[#This Row],[韻母拼音碼]]="", "", 切語下字資料表6[[#This Row],[韻母拼音碼]])</f>
        <v/>
      </c>
    </row>
    <row r="215" spans="1:19" s="80" customFormat="1" ht="30">
      <c r="A215" s="118">
        <v>209</v>
      </c>
      <c r="B215" s="108">
        <v>38</v>
      </c>
      <c r="C215" s="108">
        <v>1</v>
      </c>
      <c r="D215" s="108" t="s">
        <v>1466</v>
      </c>
      <c r="E215" s="109">
        <v>38</v>
      </c>
      <c r="F215" s="110" t="s">
        <v>1467</v>
      </c>
      <c r="G215" s="111" t="s">
        <v>1421</v>
      </c>
      <c r="H215" s="112" t="s">
        <v>1468</v>
      </c>
      <c r="I215" s="113" t="s">
        <v>1468</v>
      </c>
      <c r="J215" s="111" t="s">
        <v>667</v>
      </c>
      <c r="K215" s="108" t="s">
        <v>668</v>
      </c>
      <c r="L215" s="108">
        <v>1</v>
      </c>
      <c r="M215" s="114" t="s">
        <v>979</v>
      </c>
      <c r="N215" s="115" t="s">
        <v>1469</v>
      </c>
      <c r="O215" s="116" t="s">
        <v>977</v>
      </c>
      <c r="P215" s="117" t="s">
        <v>1470</v>
      </c>
      <c r="Q215" s="81" t="str">
        <f>IF(LEN(切語下字資料表6[[#This Row],[韻系]]&amp;切語下字資料表6[[#This Row],[呼]]&amp;切語下字資料表6[[#This Row],[等]])&lt;3, "", 切語下字資料表6[[#This Row],[韻系]]&amp;切語下字資料表6[[#This Row],[呼]]&amp;切語下字資料表6[[#This Row],[等]])</f>
        <v>豪開1</v>
      </c>
      <c r="R215" s="81" t="str">
        <f xml:space="preserve"> IF(切語下字資料表6[[#This Row],[調]]="入", "促聲", "舒聲")</f>
        <v>舒聲</v>
      </c>
      <c r="S215" s="81" t="str">
        <f>IF( 切語下字資料表6[[#This Row],[韻母拼音碼]]="", "", 切語下字資料表6[[#This Row],[韻母拼音碼]])</f>
        <v>o</v>
      </c>
    </row>
    <row r="216" spans="1:19" s="80" customFormat="1" ht="30">
      <c r="A216" s="119">
        <v>210</v>
      </c>
      <c r="B216" s="80">
        <v>38</v>
      </c>
      <c r="C216" s="80">
        <v>2</v>
      </c>
      <c r="D216" s="80" t="s">
        <v>1471</v>
      </c>
      <c r="E216" s="98">
        <v>99</v>
      </c>
      <c r="F216" s="99" t="s">
        <v>1472</v>
      </c>
      <c r="G216" s="100" t="s">
        <v>1421</v>
      </c>
      <c r="H216" s="101" t="s">
        <v>1468</v>
      </c>
      <c r="I216" s="102" t="s">
        <v>1473</v>
      </c>
      <c r="J216" s="100" t="s">
        <v>676</v>
      </c>
      <c r="K216" s="80" t="s">
        <v>668</v>
      </c>
      <c r="L216" s="80">
        <v>1</v>
      </c>
      <c r="M216" s="103" t="s">
        <v>1474</v>
      </c>
      <c r="N216" s="84" t="s">
        <v>1475</v>
      </c>
      <c r="O216" s="85" t="s">
        <v>998</v>
      </c>
      <c r="P216" s="104" t="s">
        <v>283</v>
      </c>
      <c r="Q216" s="81" t="str">
        <f>IF(LEN(切語下字資料表6[[#This Row],[韻系]]&amp;切語下字資料表6[[#This Row],[呼]]&amp;切語下字資料表6[[#This Row],[等]])&lt;3, "", 切語下字資料表6[[#This Row],[韻系]]&amp;切語下字資料表6[[#This Row],[呼]]&amp;切語下字資料表6[[#This Row],[等]])</f>
        <v>豪開1</v>
      </c>
      <c r="R216" s="81" t="str">
        <f xml:space="preserve"> IF(切語下字資料表6[[#This Row],[調]]="入", "促聲", "舒聲")</f>
        <v>舒聲</v>
      </c>
      <c r="S216" s="81" t="str">
        <f>IF( 切語下字資料表6[[#This Row],[韻母拼音碼]]="", "", 切語下字資料表6[[#This Row],[韻母拼音碼]])</f>
        <v>o</v>
      </c>
    </row>
    <row r="217" spans="1:19" s="80" customFormat="1" ht="30">
      <c r="A217" s="118">
        <v>211</v>
      </c>
      <c r="B217" s="80">
        <v>38</v>
      </c>
      <c r="C217" s="80">
        <v>3</v>
      </c>
      <c r="D217" s="80" t="s">
        <v>1476</v>
      </c>
      <c r="E217" s="98">
        <v>160</v>
      </c>
      <c r="F217" s="99" t="s">
        <v>1477</v>
      </c>
      <c r="G217" s="100" t="s">
        <v>1421</v>
      </c>
      <c r="H217" s="101" t="s">
        <v>1468</v>
      </c>
      <c r="I217" s="102" t="s">
        <v>1478</v>
      </c>
      <c r="J217" s="100" t="s">
        <v>42</v>
      </c>
      <c r="K217" s="80" t="s">
        <v>668</v>
      </c>
      <c r="L217" s="80">
        <v>1</v>
      </c>
      <c r="M217" s="103" t="s">
        <v>1479</v>
      </c>
      <c r="N217" s="84" t="s">
        <v>1480</v>
      </c>
      <c r="O217" s="85" t="s">
        <v>998</v>
      </c>
      <c r="P217" s="104" t="s">
        <v>283</v>
      </c>
      <c r="Q217" s="81" t="str">
        <f>IF(LEN(切語下字資料表6[[#This Row],[韻系]]&amp;切語下字資料表6[[#This Row],[呼]]&amp;切語下字資料表6[[#This Row],[等]])&lt;3, "", 切語下字資料表6[[#This Row],[韻系]]&amp;切語下字資料表6[[#This Row],[呼]]&amp;切語下字資料表6[[#This Row],[等]])</f>
        <v>豪開1</v>
      </c>
      <c r="R217" s="81" t="str">
        <f xml:space="preserve"> IF(切語下字資料表6[[#This Row],[調]]="入", "促聲", "舒聲")</f>
        <v>舒聲</v>
      </c>
      <c r="S217" s="81" t="str">
        <f>IF( 切語下字資料表6[[#This Row],[韻母拼音碼]]="", "", 切語下字資料表6[[#This Row],[韻母拼音碼]])</f>
        <v>o</v>
      </c>
    </row>
    <row r="218" spans="1:19" s="80" customFormat="1" ht="30">
      <c r="A218" s="119">
        <v>212</v>
      </c>
      <c r="B218" s="120">
        <v>38</v>
      </c>
      <c r="C218" s="120">
        <v>4</v>
      </c>
      <c r="D218" s="120" t="s">
        <v>1481</v>
      </c>
      <c r="E218" s="121">
        <v>221</v>
      </c>
      <c r="F218" s="122" t="s">
        <v>711</v>
      </c>
      <c r="G218" s="123" t="s">
        <v>1421</v>
      </c>
      <c r="H218" s="124" t="s">
        <v>1468</v>
      </c>
      <c r="I218" s="125" t="s">
        <v>711</v>
      </c>
      <c r="J218" s="123" t="s">
        <v>711</v>
      </c>
      <c r="K218" s="120"/>
      <c r="L218" s="120"/>
      <c r="M218" s="126"/>
      <c r="N218" s="127"/>
      <c r="O218" s="128"/>
      <c r="P218" s="129"/>
      <c r="Q218" s="81" t="str">
        <f>IF(LEN(切語下字資料表6[[#This Row],[韻系]]&amp;切語下字資料表6[[#This Row],[呼]]&amp;切語下字資料表6[[#This Row],[等]])&lt;3, "", 切語下字資料表6[[#This Row],[韻系]]&amp;切語下字資料表6[[#This Row],[呼]]&amp;切語下字資料表6[[#This Row],[等]])</f>
        <v/>
      </c>
      <c r="R218" s="81" t="str">
        <f xml:space="preserve"> IF(切語下字資料表6[[#This Row],[調]]="入", "促聲", "舒聲")</f>
        <v>舒聲</v>
      </c>
      <c r="S218" s="81" t="str">
        <f>IF( 切語下字資料表6[[#This Row],[韻母拼音碼]]="", "", 切語下字資料表6[[#This Row],[韻母拼音碼]])</f>
        <v/>
      </c>
    </row>
    <row r="219" spans="1:19" s="80" customFormat="1" ht="30">
      <c r="A219" s="118">
        <v>213</v>
      </c>
      <c r="B219" s="108">
        <v>39</v>
      </c>
      <c r="C219" s="108">
        <v>1</v>
      </c>
      <c r="D219" s="108" t="s">
        <v>1482</v>
      </c>
      <c r="E219" s="109">
        <v>39</v>
      </c>
      <c r="F219" s="110" t="s">
        <v>1483</v>
      </c>
      <c r="G219" s="111" t="s">
        <v>1484</v>
      </c>
      <c r="H219" s="112" t="s">
        <v>1485</v>
      </c>
      <c r="I219" s="113" t="s">
        <v>1485</v>
      </c>
      <c r="J219" s="111" t="s">
        <v>667</v>
      </c>
      <c r="K219" s="108" t="s">
        <v>668</v>
      </c>
      <c r="L219" s="108">
        <v>1</v>
      </c>
      <c r="M219" s="114" t="s">
        <v>981</v>
      </c>
      <c r="N219" s="115" t="s">
        <v>1486</v>
      </c>
      <c r="O219" s="116" t="s">
        <v>977</v>
      </c>
      <c r="P219" s="117" t="s">
        <v>1470</v>
      </c>
      <c r="Q219" s="81" t="str">
        <f>IF(LEN(切語下字資料表6[[#This Row],[韻系]]&amp;切語下字資料表6[[#This Row],[呼]]&amp;切語下字資料表6[[#This Row],[等]])&lt;3, "", 切語下字資料表6[[#This Row],[韻系]]&amp;切語下字資料表6[[#This Row],[呼]]&amp;切語下字資料表6[[#This Row],[等]])</f>
        <v>歌開1</v>
      </c>
      <c r="R219" s="81" t="str">
        <f xml:space="preserve"> IF(切語下字資料表6[[#This Row],[調]]="入", "促聲", "舒聲")</f>
        <v>舒聲</v>
      </c>
      <c r="S219" s="81" t="str">
        <f>IF( 切語下字資料表6[[#This Row],[韻母拼音碼]]="", "", 切語下字資料表6[[#This Row],[韻母拼音碼]])</f>
        <v>o</v>
      </c>
    </row>
    <row r="220" spans="1:19" s="80" customFormat="1" ht="30">
      <c r="A220" s="119">
        <v>214</v>
      </c>
      <c r="B220" s="80">
        <v>39</v>
      </c>
      <c r="C220" s="80">
        <v>2</v>
      </c>
      <c r="D220" s="80" t="s">
        <v>1487</v>
      </c>
      <c r="E220" s="98">
        <v>100</v>
      </c>
      <c r="F220" s="99" t="s">
        <v>1488</v>
      </c>
      <c r="G220" s="100" t="s">
        <v>1484</v>
      </c>
      <c r="H220" s="101" t="s">
        <v>1485</v>
      </c>
      <c r="I220" s="102" t="s">
        <v>1489</v>
      </c>
      <c r="J220" s="100" t="s">
        <v>676</v>
      </c>
      <c r="K220" s="80" t="s">
        <v>668</v>
      </c>
      <c r="L220" s="80">
        <v>1</v>
      </c>
      <c r="M220" s="103" t="s">
        <v>1490</v>
      </c>
      <c r="N220" s="84" t="s">
        <v>1491</v>
      </c>
      <c r="O220" s="85" t="s">
        <v>998</v>
      </c>
      <c r="P220" s="104" t="s">
        <v>283</v>
      </c>
      <c r="Q220" s="81" t="str">
        <f>IF(LEN(切語下字資料表6[[#This Row],[韻系]]&amp;切語下字資料表6[[#This Row],[呼]]&amp;切語下字資料表6[[#This Row],[等]])&lt;3, "", 切語下字資料表6[[#This Row],[韻系]]&amp;切語下字資料表6[[#This Row],[呼]]&amp;切語下字資料表6[[#This Row],[等]])</f>
        <v>歌開1</v>
      </c>
      <c r="R220" s="81" t="str">
        <f xml:space="preserve"> IF(切語下字資料表6[[#This Row],[調]]="入", "促聲", "舒聲")</f>
        <v>舒聲</v>
      </c>
      <c r="S220" s="81" t="str">
        <f>IF( 切語下字資料表6[[#This Row],[韻母拼音碼]]="", "", 切語下字資料表6[[#This Row],[韻母拼音碼]])</f>
        <v>o</v>
      </c>
    </row>
    <row r="221" spans="1:19" s="80" customFormat="1" ht="30">
      <c r="A221" s="118">
        <v>215</v>
      </c>
      <c r="B221" s="80">
        <v>39</v>
      </c>
      <c r="C221" s="80">
        <v>3</v>
      </c>
      <c r="D221" s="80" t="s">
        <v>1492</v>
      </c>
      <c r="E221" s="98">
        <v>161</v>
      </c>
      <c r="F221" s="99" t="s">
        <v>1493</v>
      </c>
      <c r="G221" s="100" t="s">
        <v>1484</v>
      </c>
      <c r="H221" s="101" t="s">
        <v>1485</v>
      </c>
      <c r="I221" s="102" t="s">
        <v>1494</v>
      </c>
      <c r="J221" s="100" t="s">
        <v>42</v>
      </c>
      <c r="K221" s="80" t="s">
        <v>668</v>
      </c>
      <c r="L221" s="80">
        <v>1</v>
      </c>
      <c r="M221" s="103" t="s">
        <v>1495</v>
      </c>
      <c r="N221" s="84" t="s">
        <v>1496</v>
      </c>
      <c r="O221" s="85" t="s">
        <v>998</v>
      </c>
      <c r="P221" s="104" t="s">
        <v>283</v>
      </c>
      <c r="Q221" s="81" t="str">
        <f>IF(LEN(切語下字資料表6[[#This Row],[韻系]]&amp;切語下字資料表6[[#This Row],[呼]]&amp;切語下字資料表6[[#This Row],[等]])&lt;3, "", 切語下字資料表6[[#This Row],[韻系]]&amp;切語下字資料表6[[#This Row],[呼]]&amp;切語下字資料表6[[#This Row],[等]])</f>
        <v>歌開1</v>
      </c>
      <c r="R221" s="81" t="str">
        <f xml:space="preserve"> IF(切語下字資料表6[[#This Row],[調]]="入", "促聲", "舒聲")</f>
        <v>舒聲</v>
      </c>
      <c r="S221" s="81" t="str">
        <f>IF( 切語下字資料表6[[#This Row],[韻母拼音碼]]="", "", 切語下字資料表6[[#This Row],[韻母拼音碼]])</f>
        <v>o</v>
      </c>
    </row>
    <row r="222" spans="1:19" s="80" customFormat="1" ht="30">
      <c r="A222" s="119">
        <v>216</v>
      </c>
      <c r="B222" s="120">
        <v>39</v>
      </c>
      <c r="C222" s="120">
        <v>4</v>
      </c>
      <c r="D222" s="120" t="s">
        <v>1497</v>
      </c>
      <c r="E222" s="121">
        <v>222</v>
      </c>
      <c r="F222" s="122" t="s">
        <v>711</v>
      </c>
      <c r="G222" s="123" t="s">
        <v>1484</v>
      </c>
      <c r="H222" s="124" t="s">
        <v>1485</v>
      </c>
      <c r="I222" s="125" t="s">
        <v>711</v>
      </c>
      <c r="J222" s="123" t="s">
        <v>711</v>
      </c>
      <c r="K222" s="120"/>
      <c r="L222" s="120"/>
      <c r="M222" s="126"/>
      <c r="N222" s="127"/>
      <c r="O222" s="128"/>
      <c r="P222" s="129"/>
      <c r="Q222" s="81" t="str">
        <f>IF(LEN(切語下字資料表6[[#This Row],[韻系]]&amp;切語下字資料表6[[#This Row],[呼]]&amp;切語下字資料表6[[#This Row],[等]])&lt;3, "", 切語下字資料表6[[#This Row],[韻系]]&amp;切語下字資料表6[[#This Row],[呼]]&amp;切語下字資料表6[[#This Row],[等]])</f>
        <v/>
      </c>
      <c r="R222" s="81" t="str">
        <f xml:space="preserve"> IF(切語下字資料表6[[#This Row],[調]]="入", "促聲", "舒聲")</f>
        <v>舒聲</v>
      </c>
      <c r="S222" s="81" t="str">
        <f>IF( 切語下字資料表6[[#This Row],[韻母拼音碼]]="", "", 切語下字資料表6[[#This Row],[韻母拼音碼]])</f>
        <v/>
      </c>
    </row>
    <row r="223" spans="1:19" s="80" customFormat="1" ht="30">
      <c r="A223" s="118">
        <v>217</v>
      </c>
      <c r="B223" s="108">
        <v>40</v>
      </c>
      <c r="C223" s="108">
        <v>1</v>
      </c>
      <c r="D223" s="108" t="s">
        <v>1498</v>
      </c>
      <c r="E223" s="109">
        <v>40</v>
      </c>
      <c r="F223" s="110" t="s">
        <v>1499</v>
      </c>
      <c r="G223" s="111" t="s">
        <v>1484</v>
      </c>
      <c r="H223" s="112" t="s">
        <v>1500</v>
      </c>
      <c r="I223" s="113" t="s">
        <v>1500</v>
      </c>
      <c r="J223" s="111" t="s">
        <v>667</v>
      </c>
      <c r="K223" s="108" t="s">
        <v>795</v>
      </c>
      <c r="L223" s="108">
        <v>1</v>
      </c>
      <c r="M223" s="114" t="s">
        <v>982</v>
      </c>
      <c r="N223" s="115" t="s">
        <v>1501</v>
      </c>
      <c r="O223" s="116" t="s">
        <v>985</v>
      </c>
      <c r="P223" s="117" t="s">
        <v>1470</v>
      </c>
      <c r="Q223" s="81" t="str">
        <f>IF(LEN(切語下字資料表6[[#This Row],[韻系]]&amp;切語下字資料表6[[#This Row],[呼]]&amp;切語下字資料表6[[#This Row],[等]])&lt;3, "", 切語下字資料表6[[#This Row],[韻系]]&amp;切語下字資料表6[[#This Row],[呼]]&amp;切語下字資料表6[[#This Row],[等]])</f>
        <v>戈合1</v>
      </c>
      <c r="R223" s="81" t="str">
        <f xml:space="preserve"> IF(切語下字資料表6[[#This Row],[調]]="入", "促聲", "舒聲")</f>
        <v>舒聲</v>
      </c>
      <c r="S223" s="81" t="str">
        <f>IF( 切語下字資料表6[[#This Row],[韻母拼音碼]]="", "", 切語下字資料表6[[#This Row],[韻母拼音碼]])</f>
        <v>o</v>
      </c>
    </row>
    <row r="224" spans="1:19" s="80" customFormat="1" ht="30">
      <c r="A224" s="119">
        <v>218</v>
      </c>
      <c r="B224" s="80">
        <v>40</v>
      </c>
      <c r="C224" s="80">
        <v>2</v>
      </c>
      <c r="D224" s="80" t="s">
        <v>1502</v>
      </c>
      <c r="E224" s="98">
        <v>101</v>
      </c>
      <c r="F224" s="99" t="s">
        <v>1503</v>
      </c>
      <c r="G224" s="100" t="s">
        <v>1484</v>
      </c>
      <c r="H224" s="101" t="s">
        <v>1500</v>
      </c>
      <c r="I224" s="102" t="s">
        <v>1484</v>
      </c>
      <c r="J224" s="100" t="s">
        <v>676</v>
      </c>
      <c r="K224" s="80" t="s">
        <v>795</v>
      </c>
      <c r="L224" s="80">
        <v>1</v>
      </c>
      <c r="M224" s="103" t="s">
        <v>1504</v>
      </c>
      <c r="N224" s="84" t="s">
        <v>1505</v>
      </c>
      <c r="O224" s="85" t="s">
        <v>1011</v>
      </c>
      <c r="P224" s="104" t="s">
        <v>283</v>
      </c>
      <c r="Q224" s="81" t="str">
        <f>IF(LEN(切語下字資料表6[[#This Row],[韻系]]&amp;切語下字資料表6[[#This Row],[呼]]&amp;切語下字資料表6[[#This Row],[等]])&lt;3, "", 切語下字資料表6[[#This Row],[韻系]]&amp;切語下字資料表6[[#This Row],[呼]]&amp;切語下字資料表6[[#This Row],[等]])</f>
        <v>戈合1</v>
      </c>
      <c r="R224" s="81" t="str">
        <f xml:space="preserve"> IF(切語下字資料表6[[#This Row],[調]]="入", "促聲", "舒聲")</f>
        <v>舒聲</v>
      </c>
      <c r="S224" s="81" t="str">
        <f>IF( 切語下字資料表6[[#This Row],[韻母拼音碼]]="", "", 切語下字資料表6[[#This Row],[韻母拼音碼]])</f>
        <v>o</v>
      </c>
    </row>
    <row r="225" spans="1:19" s="80" customFormat="1" ht="30">
      <c r="A225" s="118">
        <v>219</v>
      </c>
      <c r="B225" s="80">
        <v>40</v>
      </c>
      <c r="C225" s="80">
        <v>3</v>
      </c>
      <c r="D225" s="80" t="s">
        <v>1506</v>
      </c>
      <c r="E225" s="98">
        <v>162</v>
      </c>
      <c r="F225" s="99" t="s">
        <v>1507</v>
      </c>
      <c r="G225" s="100" t="s">
        <v>1484</v>
      </c>
      <c r="H225" s="101" t="s">
        <v>1500</v>
      </c>
      <c r="I225" s="102" t="s">
        <v>1508</v>
      </c>
      <c r="J225" s="100" t="s">
        <v>42</v>
      </c>
      <c r="K225" s="80" t="s">
        <v>795</v>
      </c>
      <c r="L225" s="80">
        <v>1</v>
      </c>
      <c r="M225" s="103" t="s">
        <v>1509</v>
      </c>
      <c r="N225" s="84" t="s">
        <v>1510</v>
      </c>
      <c r="O225" s="85" t="s">
        <v>1011</v>
      </c>
      <c r="P225" s="104" t="s">
        <v>283</v>
      </c>
      <c r="Q225" s="81" t="str">
        <f>IF(LEN(切語下字資料表6[[#This Row],[韻系]]&amp;切語下字資料表6[[#This Row],[呼]]&amp;切語下字資料表6[[#This Row],[等]])&lt;3, "", 切語下字資料表6[[#This Row],[韻系]]&amp;切語下字資料表6[[#This Row],[呼]]&amp;切語下字資料表6[[#This Row],[等]])</f>
        <v>戈合1</v>
      </c>
      <c r="R225" s="81" t="str">
        <f xml:space="preserve"> IF(切語下字資料表6[[#This Row],[調]]="入", "促聲", "舒聲")</f>
        <v>舒聲</v>
      </c>
      <c r="S225" s="81" t="str">
        <f>IF( 切語下字資料表6[[#This Row],[韻母拼音碼]]="", "", 切語下字資料表6[[#This Row],[韻母拼音碼]])</f>
        <v>o</v>
      </c>
    </row>
    <row r="226" spans="1:19" s="80" customFormat="1" ht="30">
      <c r="A226" s="119">
        <v>220</v>
      </c>
      <c r="B226" s="120">
        <v>40</v>
      </c>
      <c r="C226" s="120">
        <v>4</v>
      </c>
      <c r="D226" s="120" t="s">
        <v>1511</v>
      </c>
      <c r="E226" s="121">
        <v>223</v>
      </c>
      <c r="F226" s="122" t="s">
        <v>711</v>
      </c>
      <c r="G226" s="123" t="s">
        <v>1484</v>
      </c>
      <c r="H226" s="124" t="s">
        <v>1500</v>
      </c>
      <c r="I226" s="125" t="s">
        <v>711</v>
      </c>
      <c r="J226" s="123" t="s">
        <v>711</v>
      </c>
      <c r="K226" s="120"/>
      <c r="L226" s="120"/>
      <c r="M226" s="126"/>
      <c r="N226" s="127"/>
      <c r="O226" s="128"/>
      <c r="P226" s="129"/>
      <c r="Q226" s="81" t="str">
        <f>IF(LEN(切語下字資料表6[[#This Row],[韻系]]&amp;切語下字資料表6[[#This Row],[呼]]&amp;切語下字資料表6[[#This Row],[等]])&lt;3, "", 切語下字資料表6[[#This Row],[韻系]]&amp;切語下字資料表6[[#This Row],[呼]]&amp;切語下字資料表6[[#This Row],[等]])</f>
        <v/>
      </c>
      <c r="R226" s="81" t="str">
        <f xml:space="preserve"> IF(切語下字資料表6[[#This Row],[調]]="入", "促聲", "舒聲")</f>
        <v>舒聲</v>
      </c>
      <c r="S226" s="81" t="str">
        <f>IF( 切語下字資料表6[[#This Row],[韻母拼音碼]]="", "", 切語下字資料表6[[#This Row],[韻母拼音碼]])</f>
        <v/>
      </c>
    </row>
    <row r="227" spans="1:19" s="80" customFormat="1" ht="30">
      <c r="A227" s="118">
        <v>221</v>
      </c>
      <c r="B227" s="108">
        <v>40</v>
      </c>
      <c r="C227" s="108">
        <v>1</v>
      </c>
      <c r="D227" s="108" t="s">
        <v>1498</v>
      </c>
      <c r="E227" s="109">
        <v>40</v>
      </c>
      <c r="F227" s="110" t="s">
        <v>1499</v>
      </c>
      <c r="G227" s="111" t="s">
        <v>1484</v>
      </c>
      <c r="H227" s="112" t="s">
        <v>1500</v>
      </c>
      <c r="I227" s="113" t="s">
        <v>1500</v>
      </c>
      <c r="J227" s="111" t="s">
        <v>667</v>
      </c>
      <c r="K227" s="108" t="s">
        <v>668</v>
      </c>
      <c r="L227" s="108">
        <v>3</v>
      </c>
      <c r="M227" s="114" t="s">
        <v>983</v>
      </c>
      <c r="N227" s="115" t="s">
        <v>1512</v>
      </c>
      <c r="O227" s="116" t="s">
        <v>777</v>
      </c>
      <c r="P227" s="117" t="s">
        <v>1513</v>
      </c>
      <c r="Q227" s="81" t="str">
        <f>IF(LEN(切語下字資料表6[[#This Row],[韻系]]&amp;切語下字資料表6[[#This Row],[呼]]&amp;切語下字資料表6[[#This Row],[等]])&lt;3, "", 切語下字資料表6[[#This Row],[韻系]]&amp;切語下字資料表6[[#This Row],[呼]]&amp;切語下字資料表6[[#This Row],[等]])</f>
        <v>戈開3</v>
      </c>
      <c r="R227" s="81" t="str">
        <f xml:space="preserve"> IF(切語下字資料表6[[#This Row],[調]]="入", "促聲", "舒聲")</f>
        <v>舒聲</v>
      </c>
      <c r="S227" s="81" t="str">
        <f>IF( 切語下字資料表6[[#This Row],[韻母拼音碼]]="", "", 切語下字資料表6[[#This Row],[韻母拼音碼]])</f>
        <v>ia</v>
      </c>
    </row>
    <row r="228" spans="1:19" s="80" customFormat="1" ht="30">
      <c r="A228" s="119">
        <v>222</v>
      </c>
      <c r="B228" s="80">
        <v>40</v>
      </c>
      <c r="C228" s="80">
        <v>2</v>
      </c>
      <c r="D228" s="80" t="s">
        <v>1502</v>
      </c>
      <c r="E228" s="98">
        <v>101</v>
      </c>
      <c r="F228" s="99" t="s">
        <v>1503</v>
      </c>
      <c r="G228" s="100" t="s">
        <v>1484</v>
      </c>
      <c r="H228" s="101" t="s">
        <v>1500</v>
      </c>
      <c r="I228" s="102" t="s">
        <v>1484</v>
      </c>
      <c r="J228" s="100" t="s">
        <v>676</v>
      </c>
      <c r="K228" s="80" t="s">
        <v>668</v>
      </c>
      <c r="L228" s="80">
        <v>3</v>
      </c>
      <c r="M228" s="103" t="s">
        <v>1514</v>
      </c>
      <c r="N228" s="84"/>
      <c r="O228" s="85" t="s">
        <v>785</v>
      </c>
      <c r="P228" s="104" t="s">
        <v>182</v>
      </c>
      <c r="Q228" s="81" t="str">
        <f>IF(LEN(切語下字資料表6[[#This Row],[韻系]]&amp;切語下字資料表6[[#This Row],[呼]]&amp;切語下字資料表6[[#This Row],[等]])&lt;3, "", 切語下字資料表6[[#This Row],[韻系]]&amp;切語下字資料表6[[#This Row],[呼]]&amp;切語下字資料表6[[#This Row],[等]])</f>
        <v>戈開3</v>
      </c>
      <c r="R228" s="81" t="str">
        <f xml:space="preserve"> IF(切語下字資料表6[[#This Row],[調]]="入", "促聲", "舒聲")</f>
        <v>舒聲</v>
      </c>
      <c r="S228" s="81" t="str">
        <f>IF( 切語下字資料表6[[#This Row],[韻母拼音碼]]="", "", 切語下字資料表6[[#This Row],[韻母拼音碼]])</f>
        <v>ia</v>
      </c>
    </row>
    <row r="229" spans="1:19" s="80" customFormat="1" ht="30">
      <c r="A229" s="118">
        <v>223</v>
      </c>
      <c r="B229" s="80">
        <v>40</v>
      </c>
      <c r="C229" s="80">
        <v>3</v>
      </c>
      <c r="D229" s="80" t="s">
        <v>1506</v>
      </c>
      <c r="E229" s="98">
        <v>162</v>
      </c>
      <c r="F229" s="99" t="s">
        <v>1507</v>
      </c>
      <c r="G229" s="100" t="s">
        <v>1484</v>
      </c>
      <c r="H229" s="101" t="s">
        <v>1500</v>
      </c>
      <c r="I229" s="102" t="s">
        <v>1508</v>
      </c>
      <c r="J229" s="100" t="s">
        <v>42</v>
      </c>
      <c r="K229" s="80" t="s">
        <v>668</v>
      </c>
      <c r="L229" s="80">
        <v>3</v>
      </c>
      <c r="M229" s="103" t="s">
        <v>1515</v>
      </c>
      <c r="N229" s="84"/>
      <c r="O229" s="85" t="s">
        <v>785</v>
      </c>
      <c r="P229" s="104" t="s">
        <v>182</v>
      </c>
      <c r="Q229" s="81" t="str">
        <f>IF(LEN(切語下字資料表6[[#This Row],[韻系]]&amp;切語下字資料表6[[#This Row],[呼]]&amp;切語下字資料表6[[#This Row],[等]])&lt;3, "", 切語下字資料表6[[#This Row],[韻系]]&amp;切語下字資料表6[[#This Row],[呼]]&amp;切語下字資料表6[[#This Row],[等]])</f>
        <v>戈開3</v>
      </c>
      <c r="R229" s="81" t="str">
        <f xml:space="preserve"> IF(切語下字資料表6[[#This Row],[調]]="入", "促聲", "舒聲")</f>
        <v>舒聲</v>
      </c>
      <c r="S229" s="81" t="str">
        <f>IF( 切語下字資料表6[[#This Row],[韻母拼音碼]]="", "", 切語下字資料表6[[#This Row],[韻母拼音碼]])</f>
        <v>ia</v>
      </c>
    </row>
    <row r="230" spans="1:19" s="80" customFormat="1" ht="30">
      <c r="A230" s="119">
        <v>224</v>
      </c>
      <c r="B230" s="120">
        <v>40</v>
      </c>
      <c r="C230" s="120">
        <v>4</v>
      </c>
      <c r="D230" s="120" t="s">
        <v>1511</v>
      </c>
      <c r="E230" s="121">
        <v>223</v>
      </c>
      <c r="F230" s="122" t="s">
        <v>711</v>
      </c>
      <c r="G230" s="123" t="s">
        <v>1484</v>
      </c>
      <c r="H230" s="124" t="s">
        <v>1500</v>
      </c>
      <c r="I230" s="125" t="s">
        <v>711</v>
      </c>
      <c r="J230" s="123" t="s">
        <v>711</v>
      </c>
      <c r="K230" s="120"/>
      <c r="L230" s="120"/>
      <c r="M230" s="126"/>
      <c r="N230" s="127"/>
      <c r="O230" s="128"/>
      <c r="P230" s="129"/>
      <c r="Q230" s="81" t="str">
        <f>IF(LEN(切語下字資料表6[[#This Row],[韻系]]&amp;切語下字資料表6[[#This Row],[呼]]&amp;切語下字資料表6[[#This Row],[等]])&lt;3, "", 切語下字資料表6[[#This Row],[韻系]]&amp;切語下字資料表6[[#This Row],[呼]]&amp;切語下字資料表6[[#This Row],[等]])</f>
        <v/>
      </c>
      <c r="R230" s="81" t="str">
        <f xml:space="preserve"> IF(切語下字資料表6[[#This Row],[調]]="入", "促聲", "舒聲")</f>
        <v>舒聲</v>
      </c>
      <c r="S230" s="81" t="str">
        <f>IF( 切語下字資料表6[[#This Row],[韻母拼音碼]]="", "", 切語下字資料表6[[#This Row],[韻母拼音碼]])</f>
        <v/>
      </c>
    </row>
    <row r="231" spans="1:19" s="80" customFormat="1" ht="30">
      <c r="A231" s="118">
        <v>225</v>
      </c>
      <c r="B231" s="108">
        <v>40</v>
      </c>
      <c r="C231" s="108">
        <v>1</v>
      </c>
      <c r="D231" s="108" t="s">
        <v>1498</v>
      </c>
      <c r="E231" s="109">
        <v>40</v>
      </c>
      <c r="F231" s="110" t="s">
        <v>1499</v>
      </c>
      <c r="G231" s="111" t="s">
        <v>1484</v>
      </c>
      <c r="H231" s="112" t="s">
        <v>1500</v>
      </c>
      <c r="I231" s="113" t="s">
        <v>1500</v>
      </c>
      <c r="J231" s="111" t="s">
        <v>667</v>
      </c>
      <c r="K231" s="108" t="s">
        <v>795</v>
      </c>
      <c r="L231" s="108">
        <v>3</v>
      </c>
      <c r="M231" s="114" t="s">
        <v>987</v>
      </c>
      <c r="N231" s="115" t="s">
        <v>1516</v>
      </c>
      <c r="O231" s="116" t="s">
        <v>797</v>
      </c>
      <c r="P231" s="117" t="s">
        <v>1513</v>
      </c>
      <c r="Q231" s="81" t="str">
        <f>IF(LEN(切語下字資料表6[[#This Row],[韻系]]&amp;切語下字資料表6[[#This Row],[呼]]&amp;切語下字資料表6[[#This Row],[等]])&lt;3, "", 切語下字資料表6[[#This Row],[韻系]]&amp;切語下字資料表6[[#This Row],[呼]]&amp;切語下字資料表6[[#This Row],[等]])</f>
        <v>戈合3</v>
      </c>
      <c r="R231" s="81" t="str">
        <f xml:space="preserve"> IF(切語下字資料表6[[#This Row],[調]]="入", "促聲", "舒聲")</f>
        <v>舒聲</v>
      </c>
      <c r="S231" s="81" t="str">
        <f>IF( 切語下字資料表6[[#This Row],[韻母拼音碼]]="", "", 切語下字資料表6[[#This Row],[韻母拼音碼]])</f>
        <v>ia</v>
      </c>
    </row>
    <row r="232" spans="1:19" s="80" customFormat="1" ht="30">
      <c r="A232" s="119">
        <v>226</v>
      </c>
      <c r="B232" s="80">
        <v>40</v>
      </c>
      <c r="C232" s="80">
        <v>2</v>
      </c>
      <c r="D232" s="80" t="s">
        <v>1502</v>
      </c>
      <c r="E232" s="98">
        <v>101</v>
      </c>
      <c r="F232" s="99" t="s">
        <v>1503</v>
      </c>
      <c r="G232" s="100" t="s">
        <v>1484</v>
      </c>
      <c r="H232" s="101" t="s">
        <v>1500</v>
      </c>
      <c r="I232" s="102" t="s">
        <v>1484</v>
      </c>
      <c r="J232" s="100" t="s">
        <v>676</v>
      </c>
      <c r="K232" s="80" t="s">
        <v>795</v>
      </c>
      <c r="L232" s="80">
        <v>3</v>
      </c>
      <c r="M232" s="103" t="s">
        <v>1517</v>
      </c>
      <c r="N232" s="84"/>
      <c r="O232" s="85" t="s">
        <v>802</v>
      </c>
      <c r="P232" s="104" t="s">
        <v>182</v>
      </c>
      <c r="Q232" s="81" t="str">
        <f>IF(LEN(切語下字資料表6[[#This Row],[韻系]]&amp;切語下字資料表6[[#This Row],[呼]]&amp;切語下字資料表6[[#This Row],[等]])&lt;3, "", 切語下字資料表6[[#This Row],[韻系]]&amp;切語下字資料表6[[#This Row],[呼]]&amp;切語下字資料表6[[#This Row],[等]])</f>
        <v>戈合3</v>
      </c>
      <c r="R232" s="81" t="str">
        <f xml:space="preserve"> IF(切語下字資料表6[[#This Row],[調]]="入", "促聲", "舒聲")</f>
        <v>舒聲</v>
      </c>
      <c r="S232" s="81" t="str">
        <f>IF( 切語下字資料表6[[#This Row],[韻母拼音碼]]="", "", 切語下字資料表6[[#This Row],[韻母拼音碼]])</f>
        <v>ia</v>
      </c>
    </row>
    <row r="233" spans="1:19" s="80" customFormat="1" ht="30">
      <c r="A233" s="118">
        <v>227</v>
      </c>
      <c r="B233" s="80">
        <v>40</v>
      </c>
      <c r="C233" s="80">
        <v>3</v>
      </c>
      <c r="D233" s="80" t="s">
        <v>1506</v>
      </c>
      <c r="E233" s="98">
        <v>162</v>
      </c>
      <c r="F233" s="99" t="s">
        <v>1507</v>
      </c>
      <c r="G233" s="100" t="s">
        <v>1484</v>
      </c>
      <c r="H233" s="101" t="s">
        <v>1500</v>
      </c>
      <c r="I233" s="102" t="s">
        <v>1508</v>
      </c>
      <c r="J233" s="100" t="s">
        <v>42</v>
      </c>
      <c r="K233" s="80" t="s">
        <v>795</v>
      </c>
      <c r="L233" s="80">
        <v>3</v>
      </c>
      <c r="M233" s="103" t="s">
        <v>1518</v>
      </c>
      <c r="N233" s="84"/>
      <c r="O233" s="85" t="s">
        <v>802</v>
      </c>
      <c r="P233" s="104" t="s">
        <v>182</v>
      </c>
      <c r="Q233" s="81" t="str">
        <f>IF(LEN(切語下字資料表6[[#This Row],[韻系]]&amp;切語下字資料表6[[#This Row],[呼]]&amp;切語下字資料表6[[#This Row],[等]])&lt;3, "", 切語下字資料表6[[#This Row],[韻系]]&amp;切語下字資料表6[[#This Row],[呼]]&amp;切語下字資料表6[[#This Row],[等]])</f>
        <v>戈合3</v>
      </c>
      <c r="R233" s="81" t="str">
        <f xml:space="preserve"> IF(切語下字資料表6[[#This Row],[調]]="入", "促聲", "舒聲")</f>
        <v>舒聲</v>
      </c>
      <c r="S233" s="81" t="str">
        <f>IF( 切語下字資料表6[[#This Row],[韻母拼音碼]]="", "", 切語下字資料表6[[#This Row],[韻母拼音碼]])</f>
        <v>ia</v>
      </c>
    </row>
    <row r="234" spans="1:19" s="80" customFormat="1" ht="30">
      <c r="A234" s="119">
        <v>228</v>
      </c>
      <c r="B234" s="120">
        <v>40</v>
      </c>
      <c r="C234" s="120">
        <v>4</v>
      </c>
      <c r="D234" s="120" t="s">
        <v>1511</v>
      </c>
      <c r="E234" s="121">
        <v>223</v>
      </c>
      <c r="F234" s="122" t="s">
        <v>711</v>
      </c>
      <c r="G234" s="123" t="s">
        <v>1484</v>
      </c>
      <c r="H234" s="124" t="s">
        <v>1500</v>
      </c>
      <c r="I234" s="125" t="s">
        <v>711</v>
      </c>
      <c r="J234" s="123" t="s">
        <v>711</v>
      </c>
      <c r="K234" s="120"/>
      <c r="L234" s="120"/>
      <c r="M234" s="126"/>
      <c r="N234" s="127"/>
      <c r="O234" s="128"/>
      <c r="P234" s="129"/>
      <c r="Q234" s="81" t="str">
        <f>IF(LEN(切語下字資料表6[[#This Row],[韻系]]&amp;切語下字資料表6[[#This Row],[呼]]&amp;切語下字資料表6[[#This Row],[等]])&lt;3, "", 切語下字資料表6[[#This Row],[韻系]]&amp;切語下字資料表6[[#This Row],[呼]]&amp;切語下字資料表6[[#This Row],[等]])</f>
        <v/>
      </c>
      <c r="R234" s="81" t="str">
        <f xml:space="preserve"> IF(切語下字資料表6[[#This Row],[調]]="入", "促聲", "舒聲")</f>
        <v>舒聲</v>
      </c>
      <c r="S234" s="81" t="str">
        <f>IF( 切語下字資料表6[[#This Row],[韻母拼音碼]]="", "", 切語下字資料表6[[#This Row],[韻母拼音碼]])</f>
        <v/>
      </c>
    </row>
    <row r="235" spans="1:19" s="80" customFormat="1" ht="30">
      <c r="A235" s="118">
        <v>229</v>
      </c>
      <c r="B235" s="108">
        <v>41</v>
      </c>
      <c r="C235" s="108">
        <v>1</v>
      </c>
      <c r="D235" s="108" t="s">
        <v>1519</v>
      </c>
      <c r="E235" s="109">
        <v>41</v>
      </c>
      <c r="F235" s="110" t="s">
        <v>1520</v>
      </c>
      <c r="G235" s="111" t="s">
        <v>1521</v>
      </c>
      <c r="H235" s="112" t="s">
        <v>1522</v>
      </c>
      <c r="I235" s="113" t="s">
        <v>1522</v>
      </c>
      <c r="J235" s="111" t="s">
        <v>667</v>
      </c>
      <c r="K235" s="80" t="s">
        <v>668</v>
      </c>
      <c r="L235" s="80">
        <v>2</v>
      </c>
      <c r="M235" s="103" t="s">
        <v>988</v>
      </c>
      <c r="N235" s="115" t="s">
        <v>1523</v>
      </c>
      <c r="O235" s="116" t="s">
        <v>977</v>
      </c>
      <c r="P235" s="117" t="s">
        <v>1524</v>
      </c>
      <c r="Q235" s="81" t="str">
        <f>IF(LEN(切語下字資料表6[[#This Row],[韻系]]&amp;切語下字資料表6[[#This Row],[呼]]&amp;切語下字資料表6[[#This Row],[等]])&lt;3, "", 切語下字資料表6[[#This Row],[韻系]]&amp;切語下字資料表6[[#This Row],[呼]]&amp;切語下字資料表6[[#This Row],[等]])</f>
        <v>麻開2</v>
      </c>
      <c r="R235" s="81" t="str">
        <f xml:space="preserve"> IF(切語下字資料表6[[#This Row],[調]]="入", "促聲", "舒聲")</f>
        <v>舒聲</v>
      </c>
      <c r="S235" s="81" t="str">
        <f>IF( 切語下字資料表6[[#This Row],[韻母拼音碼]]="", "", 切語下字資料表6[[#This Row],[韻母拼音碼]])</f>
        <v>a</v>
      </c>
    </row>
    <row r="236" spans="1:19" s="80" customFormat="1" ht="30">
      <c r="A236" s="119">
        <v>230</v>
      </c>
      <c r="B236" s="80">
        <v>41</v>
      </c>
      <c r="C236" s="80">
        <v>2</v>
      </c>
      <c r="D236" s="80" t="s">
        <v>1525</v>
      </c>
      <c r="E236" s="98">
        <v>102</v>
      </c>
      <c r="F236" s="99" t="s">
        <v>1526</v>
      </c>
      <c r="G236" s="100" t="s">
        <v>1521</v>
      </c>
      <c r="H236" s="101" t="s">
        <v>1522</v>
      </c>
      <c r="I236" s="102" t="s">
        <v>1527</v>
      </c>
      <c r="J236" s="100" t="s">
        <v>676</v>
      </c>
      <c r="K236" s="80" t="s">
        <v>668</v>
      </c>
      <c r="L236" s="80">
        <v>2</v>
      </c>
      <c r="M236" s="103" t="s">
        <v>1528</v>
      </c>
      <c r="N236" s="84" t="s">
        <v>1529</v>
      </c>
      <c r="O236" s="85" t="s">
        <v>998</v>
      </c>
      <c r="P236" s="104" t="s">
        <v>94</v>
      </c>
      <c r="Q236" s="81" t="str">
        <f>IF(LEN(切語下字資料表6[[#This Row],[韻系]]&amp;切語下字資料表6[[#This Row],[呼]]&amp;切語下字資料表6[[#This Row],[等]])&lt;3, "", 切語下字資料表6[[#This Row],[韻系]]&amp;切語下字資料表6[[#This Row],[呼]]&amp;切語下字資料表6[[#This Row],[等]])</f>
        <v>麻開2</v>
      </c>
      <c r="R236" s="81" t="str">
        <f xml:space="preserve"> IF(切語下字資料表6[[#This Row],[調]]="入", "促聲", "舒聲")</f>
        <v>舒聲</v>
      </c>
      <c r="S236" s="81" t="str">
        <f>IF( 切語下字資料表6[[#This Row],[韻母拼音碼]]="", "", 切語下字資料表6[[#This Row],[韻母拼音碼]])</f>
        <v>a</v>
      </c>
    </row>
    <row r="237" spans="1:19" s="80" customFormat="1" ht="30">
      <c r="A237" s="118">
        <v>231</v>
      </c>
      <c r="B237" s="80">
        <v>41</v>
      </c>
      <c r="C237" s="80">
        <v>3</v>
      </c>
      <c r="D237" s="80" t="s">
        <v>1530</v>
      </c>
      <c r="E237" s="98">
        <v>163</v>
      </c>
      <c r="F237" s="99" t="s">
        <v>1531</v>
      </c>
      <c r="G237" s="100" t="s">
        <v>1521</v>
      </c>
      <c r="H237" s="101" t="s">
        <v>1522</v>
      </c>
      <c r="I237" s="102" t="s">
        <v>1532</v>
      </c>
      <c r="J237" s="100" t="s">
        <v>42</v>
      </c>
      <c r="K237" s="80" t="s">
        <v>668</v>
      </c>
      <c r="L237" s="80">
        <v>2</v>
      </c>
      <c r="M237" s="103" t="s">
        <v>1533</v>
      </c>
      <c r="N237" s="84" t="s">
        <v>1534</v>
      </c>
      <c r="O237" s="85" t="s">
        <v>998</v>
      </c>
      <c r="P237" s="104" t="s">
        <v>94</v>
      </c>
      <c r="Q237" s="81" t="str">
        <f>IF(LEN(切語下字資料表6[[#This Row],[韻系]]&amp;切語下字資料表6[[#This Row],[呼]]&amp;切語下字資料表6[[#This Row],[等]])&lt;3, "", 切語下字資料表6[[#This Row],[韻系]]&amp;切語下字資料表6[[#This Row],[呼]]&amp;切語下字資料表6[[#This Row],[等]])</f>
        <v>麻開2</v>
      </c>
      <c r="R237" s="81" t="str">
        <f xml:space="preserve"> IF(切語下字資料表6[[#This Row],[調]]="入", "促聲", "舒聲")</f>
        <v>舒聲</v>
      </c>
      <c r="S237" s="81" t="str">
        <f>IF( 切語下字資料表6[[#This Row],[韻母拼音碼]]="", "", 切語下字資料表6[[#This Row],[韻母拼音碼]])</f>
        <v>a</v>
      </c>
    </row>
    <row r="238" spans="1:19" s="80" customFormat="1" ht="30">
      <c r="A238" s="119">
        <v>232</v>
      </c>
      <c r="B238" s="120">
        <v>41</v>
      </c>
      <c r="C238" s="120">
        <v>4</v>
      </c>
      <c r="D238" s="120" t="s">
        <v>1535</v>
      </c>
      <c r="E238" s="121">
        <v>224</v>
      </c>
      <c r="F238" s="122" t="s">
        <v>711</v>
      </c>
      <c r="G238" s="123" t="s">
        <v>1521</v>
      </c>
      <c r="H238" s="124" t="s">
        <v>1522</v>
      </c>
      <c r="I238" s="125" t="s">
        <v>711</v>
      </c>
      <c r="J238" s="123" t="s">
        <v>711</v>
      </c>
      <c r="K238" s="120"/>
      <c r="L238" s="120"/>
      <c r="M238" s="126"/>
      <c r="N238" s="127"/>
      <c r="O238" s="128"/>
      <c r="P238" s="129"/>
      <c r="Q238" s="81" t="str">
        <f>IF(LEN(切語下字資料表6[[#This Row],[韻系]]&amp;切語下字資料表6[[#This Row],[呼]]&amp;切語下字資料表6[[#This Row],[等]])&lt;3, "", 切語下字資料表6[[#This Row],[韻系]]&amp;切語下字資料表6[[#This Row],[呼]]&amp;切語下字資料表6[[#This Row],[等]])</f>
        <v/>
      </c>
      <c r="R238" s="81" t="str">
        <f xml:space="preserve"> IF(切語下字資料表6[[#This Row],[調]]="入", "促聲", "舒聲")</f>
        <v>舒聲</v>
      </c>
      <c r="S238" s="81" t="str">
        <f>IF( 切語下字資料表6[[#This Row],[韻母拼音碼]]="", "", 切語下字資料表6[[#This Row],[韻母拼音碼]])</f>
        <v/>
      </c>
    </row>
    <row r="239" spans="1:19" s="80" customFormat="1" ht="30">
      <c r="A239" s="118">
        <v>233</v>
      </c>
      <c r="B239" s="108">
        <v>41</v>
      </c>
      <c r="C239" s="108">
        <v>1</v>
      </c>
      <c r="D239" s="108" t="s">
        <v>1519</v>
      </c>
      <c r="E239" s="109">
        <v>41</v>
      </c>
      <c r="F239" s="110" t="s">
        <v>1520</v>
      </c>
      <c r="G239" s="111" t="s">
        <v>1521</v>
      </c>
      <c r="H239" s="112" t="s">
        <v>1522</v>
      </c>
      <c r="I239" s="113" t="s">
        <v>1522</v>
      </c>
      <c r="J239" s="111" t="s">
        <v>667</v>
      </c>
      <c r="K239" s="80" t="s">
        <v>795</v>
      </c>
      <c r="L239" s="80">
        <v>2</v>
      </c>
      <c r="M239" s="103" t="s">
        <v>993</v>
      </c>
      <c r="N239" s="115" t="s">
        <v>1536</v>
      </c>
      <c r="O239" s="116" t="s">
        <v>985</v>
      </c>
      <c r="P239" s="117" t="s">
        <v>986</v>
      </c>
      <c r="Q239" s="81" t="str">
        <f>IF(LEN(切語下字資料表6[[#This Row],[韻系]]&amp;切語下字資料表6[[#This Row],[呼]]&amp;切語下字資料表6[[#This Row],[等]])&lt;3, "", 切語下字資料表6[[#This Row],[韻系]]&amp;切語下字資料表6[[#This Row],[呼]]&amp;切語下字資料表6[[#This Row],[等]])</f>
        <v>麻合2</v>
      </c>
      <c r="R239" s="81" t="str">
        <f xml:space="preserve"> IF(切語下字資料表6[[#This Row],[調]]="入", "促聲", "舒聲")</f>
        <v>舒聲</v>
      </c>
      <c r="S239" s="81" t="str">
        <f>IF( 切語下字資料表6[[#This Row],[韻母拼音碼]]="", "", 切語下字資料表6[[#This Row],[韻母拼音碼]])</f>
        <v>ua</v>
      </c>
    </row>
    <row r="240" spans="1:19" s="80" customFormat="1" ht="30">
      <c r="A240" s="119">
        <v>234</v>
      </c>
      <c r="B240" s="80">
        <v>41</v>
      </c>
      <c r="C240" s="80">
        <v>2</v>
      </c>
      <c r="D240" s="80" t="s">
        <v>1525</v>
      </c>
      <c r="E240" s="98">
        <v>102</v>
      </c>
      <c r="F240" s="99" t="s">
        <v>1526</v>
      </c>
      <c r="G240" s="100" t="s">
        <v>1521</v>
      </c>
      <c r="H240" s="101" t="s">
        <v>1522</v>
      </c>
      <c r="I240" s="102" t="s">
        <v>1527</v>
      </c>
      <c r="J240" s="100" t="s">
        <v>676</v>
      </c>
      <c r="K240" s="80" t="s">
        <v>795</v>
      </c>
      <c r="L240" s="80">
        <v>2</v>
      </c>
      <c r="M240" s="103" t="s">
        <v>1537</v>
      </c>
      <c r="N240" s="84" t="s">
        <v>1538</v>
      </c>
      <c r="O240" s="85" t="s">
        <v>1011</v>
      </c>
      <c r="P240" s="104" t="s">
        <v>298</v>
      </c>
      <c r="Q240" s="81" t="str">
        <f>IF(LEN(切語下字資料表6[[#This Row],[韻系]]&amp;切語下字資料表6[[#This Row],[呼]]&amp;切語下字資料表6[[#This Row],[等]])&lt;3, "", 切語下字資料表6[[#This Row],[韻系]]&amp;切語下字資料表6[[#This Row],[呼]]&amp;切語下字資料表6[[#This Row],[等]])</f>
        <v>麻合2</v>
      </c>
      <c r="R240" s="81" t="str">
        <f xml:space="preserve"> IF(切語下字資料表6[[#This Row],[調]]="入", "促聲", "舒聲")</f>
        <v>舒聲</v>
      </c>
      <c r="S240" s="81" t="str">
        <f>IF( 切語下字資料表6[[#This Row],[韻母拼音碼]]="", "", 切語下字資料表6[[#This Row],[韻母拼音碼]])</f>
        <v>ua</v>
      </c>
    </row>
    <row r="241" spans="1:19" s="80" customFormat="1" ht="30">
      <c r="A241" s="118">
        <v>235</v>
      </c>
      <c r="B241" s="80">
        <v>41</v>
      </c>
      <c r="C241" s="80">
        <v>3</v>
      </c>
      <c r="D241" s="80" t="s">
        <v>1530</v>
      </c>
      <c r="E241" s="98">
        <v>163</v>
      </c>
      <c r="F241" s="99" t="s">
        <v>1531</v>
      </c>
      <c r="G241" s="100" t="s">
        <v>1521</v>
      </c>
      <c r="H241" s="101" t="s">
        <v>1522</v>
      </c>
      <c r="I241" s="102" t="s">
        <v>1532</v>
      </c>
      <c r="J241" s="100" t="s">
        <v>42</v>
      </c>
      <c r="K241" s="80" t="s">
        <v>795</v>
      </c>
      <c r="L241" s="80">
        <v>2</v>
      </c>
      <c r="M241" s="103" t="s">
        <v>1539</v>
      </c>
      <c r="N241" s="84" t="s">
        <v>1540</v>
      </c>
      <c r="O241" s="85" t="s">
        <v>1011</v>
      </c>
      <c r="P241" s="104" t="s">
        <v>298</v>
      </c>
      <c r="Q241" s="81" t="str">
        <f>IF(LEN(切語下字資料表6[[#This Row],[韻系]]&amp;切語下字資料表6[[#This Row],[呼]]&amp;切語下字資料表6[[#This Row],[等]])&lt;3, "", 切語下字資料表6[[#This Row],[韻系]]&amp;切語下字資料表6[[#This Row],[呼]]&amp;切語下字資料表6[[#This Row],[等]])</f>
        <v>麻合2</v>
      </c>
      <c r="R241" s="81" t="str">
        <f xml:space="preserve"> IF(切語下字資料表6[[#This Row],[調]]="入", "促聲", "舒聲")</f>
        <v>舒聲</v>
      </c>
      <c r="S241" s="81" t="str">
        <f>IF( 切語下字資料表6[[#This Row],[韻母拼音碼]]="", "", 切語下字資料表6[[#This Row],[韻母拼音碼]])</f>
        <v>ua</v>
      </c>
    </row>
    <row r="242" spans="1:19" s="80" customFormat="1" ht="30">
      <c r="A242" s="119">
        <v>236</v>
      </c>
      <c r="B242" s="80">
        <v>41</v>
      </c>
      <c r="C242" s="80">
        <v>4</v>
      </c>
      <c r="D242" s="80" t="s">
        <v>1535</v>
      </c>
      <c r="E242" s="105">
        <v>224</v>
      </c>
      <c r="F242" s="106" t="s">
        <v>711</v>
      </c>
      <c r="G242" s="100" t="s">
        <v>1521</v>
      </c>
      <c r="H242" s="101" t="s">
        <v>1522</v>
      </c>
      <c r="I242" s="102" t="s">
        <v>711</v>
      </c>
      <c r="J242" s="100" t="s">
        <v>711</v>
      </c>
      <c r="M242" s="103"/>
      <c r="N242" s="84"/>
      <c r="O242" s="85"/>
      <c r="P242" s="86"/>
      <c r="Q242" s="81" t="str">
        <f>IF(LEN(切語下字資料表6[[#This Row],[韻系]]&amp;切語下字資料表6[[#This Row],[呼]]&amp;切語下字資料表6[[#This Row],[等]])&lt;3, "", 切語下字資料表6[[#This Row],[韻系]]&amp;切語下字資料表6[[#This Row],[呼]]&amp;切語下字資料表6[[#This Row],[等]])</f>
        <v/>
      </c>
      <c r="R242" s="81" t="str">
        <f xml:space="preserve"> IF(切語下字資料表6[[#This Row],[調]]="入", "促聲", "舒聲")</f>
        <v>舒聲</v>
      </c>
      <c r="S242" s="81" t="str">
        <f>IF( 切語下字資料表6[[#This Row],[韻母拼音碼]]="", "", 切語下字資料表6[[#This Row],[韻母拼音碼]])</f>
        <v/>
      </c>
    </row>
    <row r="243" spans="1:19" s="80" customFormat="1" ht="30">
      <c r="A243" s="118">
        <v>237</v>
      </c>
      <c r="B243" s="133">
        <v>41</v>
      </c>
      <c r="C243" s="133">
        <v>1</v>
      </c>
      <c r="D243" s="133" t="s">
        <v>1519</v>
      </c>
      <c r="E243" s="134">
        <v>41</v>
      </c>
      <c r="F243" s="135" t="s">
        <v>1520</v>
      </c>
      <c r="G243" s="136" t="s">
        <v>1521</v>
      </c>
      <c r="H243" s="137" t="s">
        <v>1522</v>
      </c>
      <c r="I243" s="138" t="s">
        <v>1522</v>
      </c>
      <c r="J243" s="136" t="s">
        <v>667</v>
      </c>
      <c r="K243" s="133" t="s">
        <v>668</v>
      </c>
      <c r="L243" s="133">
        <v>3</v>
      </c>
      <c r="M243" s="139" t="s">
        <v>999</v>
      </c>
      <c r="N243" s="140" t="s">
        <v>1541</v>
      </c>
      <c r="O243" s="141" t="s">
        <v>777</v>
      </c>
      <c r="P243" s="142" t="s">
        <v>1513</v>
      </c>
      <c r="Q243" s="81" t="str">
        <f>IF(LEN(切語下字資料表6[[#This Row],[韻系]]&amp;切語下字資料表6[[#This Row],[呼]]&amp;切語下字資料表6[[#This Row],[等]])&lt;3, "", 切語下字資料表6[[#This Row],[韻系]]&amp;切語下字資料表6[[#This Row],[呼]]&amp;切語下字資料表6[[#This Row],[等]])</f>
        <v>麻開3</v>
      </c>
      <c r="R243" s="81" t="str">
        <f xml:space="preserve"> IF(切語下字資料表6[[#This Row],[調]]="入", "促聲", "舒聲")</f>
        <v>舒聲</v>
      </c>
      <c r="S243" s="81" t="str">
        <f>IF( 切語下字資料表6[[#This Row],[韻母拼音碼]]="", "", 切語下字資料表6[[#This Row],[韻母拼音碼]])</f>
        <v>ia</v>
      </c>
    </row>
    <row r="244" spans="1:19" s="80" customFormat="1" ht="30">
      <c r="A244" s="119">
        <v>238</v>
      </c>
      <c r="B244" s="80">
        <v>41</v>
      </c>
      <c r="C244" s="80">
        <v>2</v>
      </c>
      <c r="D244" s="80" t="s">
        <v>1525</v>
      </c>
      <c r="E244" s="98">
        <v>102</v>
      </c>
      <c r="F244" s="99" t="s">
        <v>1526</v>
      </c>
      <c r="G244" s="100" t="s">
        <v>1521</v>
      </c>
      <c r="H244" s="101" t="s">
        <v>1522</v>
      </c>
      <c r="I244" s="102" t="s">
        <v>1527</v>
      </c>
      <c r="J244" s="100" t="s">
        <v>676</v>
      </c>
      <c r="K244" s="80" t="s">
        <v>668</v>
      </c>
      <c r="L244" s="80">
        <v>3</v>
      </c>
      <c r="M244" s="103" t="s">
        <v>1542</v>
      </c>
      <c r="N244" s="84" t="s">
        <v>1543</v>
      </c>
      <c r="O244" s="85" t="s">
        <v>785</v>
      </c>
      <c r="P244" s="104" t="s">
        <v>182</v>
      </c>
      <c r="Q244" s="81" t="str">
        <f>IF(LEN(切語下字資料表6[[#This Row],[韻系]]&amp;切語下字資料表6[[#This Row],[呼]]&amp;切語下字資料表6[[#This Row],[等]])&lt;3, "", 切語下字資料表6[[#This Row],[韻系]]&amp;切語下字資料表6[[#This Row],[呼]]&amp;切語下字資料表6[[#This Row],[等]])</f>
        <v>麻開3</v>
      </c>
      <c r="R244" s="81" t="str">
        <f xml:space="preserve"> IF(切語下字資料表6[[#This Row],[調]]="入", "促聲", "舒聲")</f>
        <v>舒聲</v>
      </c>
      <c r="S244" s="81" t="str">
        <f>IF( 切語下字資料表6[[#This Row],[韻母拼音碼]]="", "", 切語下字資料表6[[#This Row],[韻母拼音碼]])</f>
        <v>ia</v>
      </c>
    </row>
    <row r="245" spans="1:19" s="80" customFormat="1" ht="30">
      <c r="A245" s="118">
        <v>239</v>
      </c>
      <c r="B245" s="80">
        <v>41</v>
      </c>
      <c r="C245" s="80">
        <v>3</v>
      </c>
      <c r="D245" s="80" t="s">
        <v>1530</v>
      </c>
      <c r="E245" s="98">
        <v>163</v>
      </c>
      <c r="F245" s="99" t="s">
        <v>1531</v>
      </c>
      <c r="G245" s="100" t="s">
        <v>1521</v>
      </c>
      <c r="H245" s="101" t="s">
        <v>1522</v>
      </c>
      <c r="I245" s="102" t="s">
        <v>1532</v>
      </c>
      <c r="J245" s="100" t="s">
        <v>42</v>
      </c>
      <c r="K245" s="80" t="s">
        <v>668</v>
      </c>
      <c r="L245" s="80">
        <v>3</v>
      </c>
      <c r="M245" s="103" t="s">
        <v>1544</v>
      </c>
      <c r="N245" s="84" t="s">
        <v>1545</v>
      </c>
      <c r="O245" s="85" t="s">
        <v>785</v>
      </c>
      <c r="P245" s="104" t="s">
        <v>182</v>
      </c>
      <c r="Q245" s="81" t="str">
        <f>IF(LEN(切語下字資料表6[[#This Row],[韻系]]&amp;切語下字資料表6[[#This Row],[呼]]&amp;切語下字資料表6[[#This Row],[等]])&lt;3, "", 切語下字資料表6[[#This Row],[韻系]]&amp;切語下字資料表6[[#This Row],[呼]]&amp;切語下字資料表6[[#This Row],[等]])</f>
        <v>麻開3</v>
      </c>
      <c r="R245" s="81" t="str">
        <f xml:space="preserve"> IF(切語下字資料表6[[#This Row],[調]]="入", "促聲", "舒聲")</f>
        <v>舒聲</v>
      </c>
      <c r="S245" s="81" t="str">
        <f>IF( 切語下字資料表6[[#This Row],[韻母拼音碼]]="", "", 切語下字資料表6[[#This Row],[韻母拼音碼]])</f>
        <v>ia</v>
      </c>
    </row>
    <row r="246" spans="1:19" s="80" customFormat="1" ht="30">
      <c r="A246" s="119">
        <v>240</v>
      </c>
      <c r="B246" s="143">
        <v>41</v>
      </c>
      <c r="C246" s="143">
        <v>4</v>
      </c>
      <c r="D246" s="143" t="s">
        <v>1535</v>
      </c>
      <c r="E246" s="144">
        <v>224</v>
      </c>
      <c r="F246" s="145" t="s">
        <v>711</v>
      </c>
      <c r="G246" s="146" t="s">
        <v>1521</v>
      </c>
      <c r="H246" s="147" t="s">
        <v>1522</v>
      </c>
      <c r="I246" s="148" t="s">
        <v>711</v>
      </c>
      <c r="J246" s="146" t="s">
        <v>711</v>
      </c>
      <c r="K246" s="143"/>
      <c r="L246" s="143"/>
      <c r="M246" s="149"/>
      <c r="N246" s="150"/>
      <c r="O246" s="151"/>
      <c r="P246" s="152"/>
      <c r="Q246" s="81" t="str">
        <f>IF(LEN(切語下字資料表6[[#This Row],[韻系]]&amp;切語下字資料表6[[#This Row],[呼]]&amp;切語下字資料表6[[#This Row],[等]])&lt;3, "", 切語下字資料表6[[#This Row],[韻系]]&amp;切語下字資料表6[[#This Row],[呼]]&amp;切語下字資料表6[[#This Row],[等]])</f>
        <v/>
      </c>
      <c r="R246" s="81" t="str">
        <f xml:space="preserve"> IF(切語下字資料表6[[#This Row],[調]]="入", "促聲", "舒聲")</f>
        <v>舒聲</v>
      </c>
      <c r="S246" s="81" t="str">
        <f>IF( 切語下字資料表6[[#This Row],[韻母拼音碼]]="", "", 切語下字資料表6[[#This Row],[韻母拼音碼]])</f>
        <v/>
      </c>
    </row>
    <row r="247" spans="1:19" s="80" customFormat="1" ht="30">
      <c r="A247" s="118">
        <v>241</v>
      </c>
      <c r="B247" s="133">
        <v>42</v>
      </c>
      <c r="C247" s="133">
        <v>1</v>
      </c>
      <c r="D247" s="133" t="s">
        <v>1546</v>
      </c>
      <c r="E247" s="134">
        <v>42</v>
      </c>
      <c r="F247" s="135" t="s">
        <v>1547</v>
      </c>
      <c r="G247" s="136" t="s">
        <v>1548</v>
      </c>
      <c r="H247" s="137" t="s">
        <v>1549</v>
      </c>
      <c r="I247" s="138" t="s">
        <v>1549</v>
      </c>
      <c r="J247" s="136" t="s">
        <v>667</v>
      </c>
      <c r="K247" s="133" t="s">
        <v>668</v>
      </c>
      <c r="L247" s="133">
        <v>3</v>
      </c>
      <c r="M247" s="139" t="s">
        <v>1005</v>
      </c>
      <c r="N247" s="140" t="s">
        <v>1550</v>
      </c>
      <c r="O247" s="141" t="s">
        <v>777</v>
      </c>
      <c r="P247" s="142" t="s">
        <v>695</v>
      </c>
      <c r="Q247" s="81" t="str">
        <f>IF(LEN(切語下字資料表6[[#This Row],[韻系]]&amp;切語下字資料表6[[#This Row],[呼]]&amp;切語下字資料表6[[#This Row],[等]])&lt;3, "", 切語下字資料表6[[#This Row],[韻系]]&amp;切語下字資料表6[[#This Row],[呼]]&amp;切語下字資料表6[[#This Row],[等]])</f>
        <v>陽開3</v>
      </c>
      <c r="R247" s="81" t="str">
        <f xml:space="preserve"> IF(切語下字資料表6[[#This Row],[調]]="入", "促聲", "舒聲")</f>
        <v>舒聲</v>
      </c>
      <c r="S247" s="81" t="str">
        <f>IF( 切語下字資料表6[[#This Row],[韻母拼音碼]]="", "", 切語下字資料表6[[#This Row],[韻母拼音碼]])</f>
        <v>iong</v>
      </c>
    </row>
    <row r="248" spans="1:19" s="80" customFormat="1" ht="30">
      <c r="A248" s="119">
        <v>242</v>
      </c>
      <c r="B248" s="80">
        <v>42</v>
      </c>
      <c r="C248" s="80">
        <v>2</v>
      </c>
      <c r="D248" s="80" t="s">
        <v>1551</v>
      </c>
      <c r="E248" s="98">
        <v>103</v>
      </c>
      <c r="F248" s="99" t="s">
        <v>1552</v>
      </c>
      <c r="G248" s="100" t="s">
        <v>1548</v>
      </c>
      <c r="H248" s="101" t="s">
        <v>1549</v>
      </c>
      <c r="I248" s="102" t="s">
        <v>1553</v>
      </c>
      <c r="J248" s="100" t="s">
        <v>676</v>
      </c>
      <c r="K248" s="80" t="s">
        <v>668</v>
      </c>
      <c r="L248" s="80">
        <v>3</v>
      </c>
      <c r="M248" s="103" t="s">
        <v>1554</v>
      </c>
      <c r="N248" s="84" t="s">
        <v>1555</v>
      </c>
      <c r="O248" s="85" t="s">
        <v>785</v>
      </c>
      <c r="P248" s="104" t="s">
        <v>251</v>
      </c>
      <c r="Q248" s="81" t="str">
        <f>IF(LEN(切語下字資料表6[[#This Row],[韻系]]&amp;切語下字資料表6[[#This Row],[呼]]&amp;切語下字資料表6[[#This Row],[等]])&lt;3, "", 切語下字資料表6[[#This Row],[韻系]]&amp;切語下字資料表6[[#This Row],[呼]]&amp;切語下字資料表6[[#This Row],[等]])</f>
        <v>陽開3</v>
      </c>
      <c r="R248" s="81" t="str">
        <f xml:space="preserve"> IF(切語下字資料表6[[#This Row],[調]]="入", "促聲", "舒聲")</f>
        <v>舒聲</v>
      </c>
      <c r="S248" s="81" t="str">
        <f>IF( 切語下字資料表6[[#This Row],[韻母拼音碼]]="", "", 切語下字資料表6[[#This Row],[韻母拼音碼]])</f>
        <v>iong</v>
      </c>
    </row>
    <row r="249" spans="1:19" s="80" customFormat="1" ht="30">
      <c r="A249" s="118">
        <v>243</v>
      </c>
      <c r="B249" s="80">
        <v>42</v>
      </c>
      <c r="C249" s="80">
        <v>3</v>
      </c>
      <c r="D249" s="80" t="s">
        <v>1556</v>
      </c>
      <c r="E249" s="98">
        <v>164</v>
      </c>
      <c r="F249" s="99" t="s">
        <v>1557</v>
      </c>
      <c r="G249" s="100" t="s">
        <v>1548</v>
      </c>
      <c r="H249" s="101" t="s">
        <v>1549</v>
      </c>
      <c r="I249" s="102" t="s">
        <v>1558</v>
      </c>
      <c r="J249" s="100" t="s">
        <v>42</v>
      </c>
      <c r="K249" s="80" t="s">
        <v>668</v>
      </c>
      <c r="L249" s="80">
        <v>3</v>
      </c>
      <c r="M249" s="103" t="s">
        <v>1559</v>
      </c>
      <c r="N249" s="84" t="s">
        <v>1560</v>
      </c>
      <c r="O249" s="85" t="s">
        <v>785</v>
      </c>
      <c r="P249" s="104" t="s">
        <v>251</v>
      </c>
      <c r="Q249" s="81" t="str">
        <f>IF(LEN(切語下字資料表6[[#This Row],[韻系]]&amp;切語下字資料表6[[#This Row],[呼]]&amp;切語下字資料表6[[#This Row],[等]])&lt;3, "", 切語下字資料表6[[#This Row],[韻系]]&amp;切語下字資料表6[[#This Row],[呼]]&amp;切語下字資料表6[[#This Row],[等]])</f>
        <v>陽開3</v>
      </c>
      <c r="R249" s="81" t="str">
        <f xml:space="preserve"> IF(切語下字資料表6[[#This Row],[調]]="入", "促聲", "舒聲")</f>
        <v>舒聲</v>
      </c>
      <c r="S249" s="81" t="str">
        <f>IF( 切語下字資料表6[[#This Row],[韻母拼音碼]]="", "", 切語下字資料表6[[#This Row],[韻母拼音碼]])</f>
        <v>iong</v>
      </c>
    </row>
    <row r="250" spans="1:19" s="80" customFormat="1" ht="30">
      <c r="A250" s="119">
        <v>244</v>
      </c>
      <c r="B250" s="143">
        <v>42</v>
      </c>
      <c r="C250" s="143">
        <v>4</v>
      </c>
      <c r="D250" s="143" t="s">
        <v>1561</v>
      </c>
      <c r="E250" s="144">
        <v>225</v>
      </c>
      <c r="F250" s="145" t="s">
        <v>1562</v>
      </c>
      <c r="G250" s="146" t="s">
        <v>1548</v>
      </c>
      <c r="H250" s="147" t="s">
        <v>1549</v>
      </c>
      <c r="I250" s="148" t="s">
        <v>1563</v>
      </c>
      <c r="J250" s="146" t="s">
        <v>71</v>
      </c>
      <c r="K250" s="143" t="s">
        <v>668</v>
      </c>
      <c r="L250" s="143">
        <v>3</v>
      </c>
      <c r="M250" s="149" t="s">
        <v>1564</v>
      </c>
      <c r="N250" s="150" t="s">
        <v>1565</v>
      </c>
      <c r="O250" s="151" t="s">
        <v>785</v>
      </c>
      <c r="P250" s="152" t="s">
        <v>704</v>
      </c>
      <c r="Q250" s="81" t="str">
        <f>IF(LEN(切語下字資料表6[[#This Row],[韻系]]&amp;切語下字資料表6[[#This Row],[呼]]&amp;切語下字資料表6[[#This Row],[等]])&lt;3, "", 切語下字資料表6[[#This Row],[韻系]]&amp;切語下字資料表6[[#This Row],[呼]]&amp;切語下字資料表6[[#This Row],[等]])</f>
        <v>陽開3</v>
      </c>
      <c r="R250" s="81" t="str">
        <f xml:space="preserve"> IF(切語下字資料表6[[#This Row],[調]]="入", "促聲", "舒聲")</f>
        <v>促聲</v>
      </c>
      <c r="S250" s="81" t="str">
        <f>IF( 切語下字資料表6[[#This Row],[韻母拼音碼]]="", "", 切語下字資料表6[[#This Row],[韻母拼音碼]])</f>
        <v>iok</v>
      </c>
    </row>
    <row r="251" spans="1:19" s="80" customFormat="1" ht="30">
      <c r="A251" s="118">
        <v>245</v>
      </c>
      <c r="B251" s="133">
        <v>42</v>
      </c>
      <c r="C251" s="133">
        <v>1</v>
      </c>
      <c r="D251" s="133" t="s">
        <v>1546</v>
      </c>
      <c r="E251" s="134">
        <v>42</v>
      </c>
      <c r="F251" s="135" t="s">
        <v>1547</v>
      </c>
      <c r="G251" s="136" t="s">
        <v>1548</v>
      </c>
      <c r="H251" s="137" t="s">
        <v>1549</v>
      </c>
      <c r="I251" s="138" t="s">
        <v>1549</v>
      </c>
      <c r="J251" s="136" t="s">
        <v>667</v>
      </c>
      <c r="K251" s="133" t="s">
        <v>795</v>
      </c>
      <c r="L251" s="133">
        <v>3</v>
      </c>
      <c r="M251" s="139" t="s">
        <v>1008</v>
      </c>
      <c r="N251" s="140" t="s">
        <v>1566</v>
      </c>
      <c r="O251" s="141" t="s">
        <v>797</v>
      </c>
      <c r="P251" s="142" t="s">
        <v>672</v>
      </c>
      <c r="Q251" s="81" t="str">
        <f>IF(LEN(切語下字資料表6[[#This Row],[韻系]]&amp;切語下字資料表6[[#This Row],[呼]]&amp;切語下字資料表6[[#This Row],[等]])&lt;3, "", 切語下字資料表6[[#This Row],[韻系]]&amp;切語下字資料表6[[#This Row],[呼]]&amp;切語下字資料表6[[#This Row],[等]])</f>
        <v>陽合3</v>
      </c>
      <c r="R251" s="81" t="str">
        <f xml:space="preserve"> IF(切語下字資料表6[[#This Row],[調]]="入", "促聲", "舒聲")</f>
        <v>舒聲</v>
      </c>
      <c r="S251" s="81" t="str">
        <f>IF( 切語下字資料表6[[#This Row],[韻母拼音碼]]="", "", 切語下字資料表6[[#This Row],[韻母拼音碼]])</f>
        <v>ong</v>
      </c>
    </row>
    <row r="252" spans="1:19" s="80" customFormat="1" ht="30">
      <c r="A252" s="119">
        <v>246</v>
      </c>
      <c r="B252" s="80">
        <v>42</v>
      </c>
      <c r="C252" s="80">
        <v>2</v>
      </c>
      <c r="D252" s="80" t="s">
        <v>1551</v>
      </c>
      <c r="E252" s="98">
        <v>103</v>
      </c>
      <c r="F252" s="99" t="s">
        <v>1552</v>
      </c>
      <c r="G252" s="100" t="s">
        <v>1548</v>
      </c>
      <c r="H252" s="101" t="s">
        <v>1549</v>
      </c>
      <c r="I252" s="102" t="s">
        <v>1553</v>
      </c>
      <c r="J252" s="100" t="s">
        <v>676</v>
      </c>
      <c r="K252" s="80" t="s">
        <v>795</v>
      </c>
      <c r="L252" s="80">
        <v>3</v>
      </c>
      <c r="M252" s="103" t="s">
        <v>1567</v>
      </c>
      <c r="N252" s="84" t="s">
        <v>1568</v>
      </c>
      <c r="O252" s="85" t="s">
        <v>802</v>
      </c>
      <c r="P252" s="104" t="s">
        <v>360</v>
      </c>
      <c r="Q252" s="81" t="str">
        <f>IF(LEN(切語下字資料表6[[#This Row],[韻系]]&amp;切語下字資料表6[[#This Row],[呼]]&amp;切語下字資料表6[[#This Row],[等]])&lt;3, "", 切語下字資料表6[[#This Row],[韻系]]&amp;切語下字資料表6[[#This Row],[呼]]&amp;切語下字資料表6[[#This Row],[等]])</f>
        <v>陽合3</v>
      </c>
      <c r="R252" s="81" t="str">
        <f xml:space="preserve"> IF(切語下字資料表6[[#This Row],[調]]="入", "促聲", "舒聲")</f>
        <v>舒聲</v>
      </c>
      <c r="S252" s="81" t="str">
        <f>IF( 切語下字資料表6[[#This Row],[韻母拼音碼]]="", "", 切語下字資料表6[[#This Row],[韻母拼音碼]])</f>
        <v>ong</v>
      </c>
    </row>
    <row r="253" spans="1:19" s="80" customFormat="1" ht="30">
      <c r="A253" s="118">
        <v>247</v>
      </c>
      <c r="B253" s="80">
        <v>42</v>
      </c>
      <c r="C253" s="80">
        <v>3</v>
      </c>
      <c r="D253" s="80" t="s">
        <v>1556</v>
      </c>
      <c r="E253" s="98">
        <v>164</v>
      </c>
      <c r="F253" s="99" t="s">
        <v>1557</v>
      </c>
      <c r="G253" s="100" t="s">
        <v>1548</v>
      </c>
      <c r="H253" s="101" t="s">
        <v>1549</v>
      </c>
      <c r="I253" s="102" t="s">
        <v>1558</v>
      </c>
      <c r="J253" s="100" t="s">
        <v>42</v>
      </c>
      <c r="K253" s="80" t="s">
        <v>795</v>
      </c>
      <c r="L253" s="80">
        <v>3</v>
      </c>
      <c r="M253" s="103" t="s">
        <v>1569</v>
      </c>
      <c r="N253" s="84" t="s">
        <v>1570</v>
      </c>
      <c r="O253" s="85" t="s">
        <v>802</v>
      </c>
      <c r="P253" s="104" t="s">
        <v>360</v>
      </c>
      <c r="Q253" s="81" t="str">
        <f>IF(LEN(切語下字資料表6[[#This Row],[韻系]]&amp;切語下字資料表6[[#This Row],[呼]]&amp;切語下字資料表6[[#This Row],[等]])&lt;3, "", 切語下字資料表6[[#This Row],[韻系]]&amp;切語下字資料表6[[#This Row],[呼]]&amp;切語下字資料表6[[#This Row],[等]])</f>
        <v>陽合3</v>
      </c>
      <c r="R253" s="81" t="str">
        <f xml:space="preserve"> IF(切語下字資料表6[[#This Row],[調]]="入", "促聲", "舒聲")</f>
        <v>舒聲</v>
      </c>
      <c r="S253" s="81" t="str">
        <f>IF( 切語下字資料表6[[#This Row],[韻母拼音碼]]="", "", 切語下字資料表6[[#This Row],[韻母拼音碼]])</f>
        <v>ong</v>
      </c>
    </row>
    <row r="254" spans="1:19" s="80" customFormat="1" ht="30">
      <c r="A254" s="119">
        <v>248</v>
      </c>
      <c r="B254" s="143">
        <v>42</v>
      </c>
      <c r="C254" s="143">
        <v>4</v>
      </c>
      <c r="D254" s="143" t="s">
        <v>1561</v>
      </c>
      <c r="E254" s="144">
        <v>225</v>
      </c>
      <c r="F254" s="145" t="s">
        <v>1562</v>
      </c>
      <c r="G254" s="146" t="s">
        <v>1548</v>
      </c>
      <c r="H254" s="147" t="s">
        <v>1549</v>
      </c>
      <c r="I254" s="148" t="s">
        <v>1563</v>
      </c>
      <c r="J254" s="146" t="s">
        <v>71</v>
      </c>
      <c r="K254" s="143" t="s">
        <v>795</v>
      </c>
      <c r="L254" s="143">
        <v>3</v>
      </c>
      <c r="M254" s="149" t="s">
        <v>1571</v>
      </c>
      <c r="N254" s="150" t="s">
        <v>1572</v>
      </c>
      <c r="O254" s="151" t="s">
        <v>802</v>
      </c>
      <c r="P254" s="152" t="s">
        <v>692</v>
      </c>
      <c r="Q254" s="81" t="str">
        <f>IF(LEN(切語下字資料表6[[#This Row],[韻系]]&amp;切語下字資料表6[[#This Row],[呼]]&amp;切語下字資料表6[[#This Row],[等]])&lt;3, "", 切語下字資料表6[[#This Row],[韻系]]&amp;切語下字資料表6[[#This Row],[呼]]&amp;切語下字資料表6[[#This Row],[等]])</f>
        <v>陽合3</v>
      </c>
      <c r="R254" s="81" t="str">
        <f xml:space="preserve"> IF(切語下字資料表6[[#This Row],[調]]="入", "促聲", "舒聲")</f>
        <v>促聲</v>
      </c>
      <c r="S254" s="81" t="str">
        <f>IF( 切語下字資料表6[[#This Row],[韻母拼音碼]]="", "", 切語下字資料表6[[#This Row],[韻母拼音碼]])</f>
        <v>ok</v>
      </c>
    </row>
    <row r="255" spans="1:19" s="80" customFormat="1" ht="30">
      <c r="A255" s="118">
        <v>249</v>
      </c>
      <c r="B255" s="133">
        <v>43</v>
      </c>
      <c r="C255" s="133">
        <v>1</v>
      </c>
      <c r="D255" s="133" t="s">
        <v>1573</v>
      </c>
      <c r="E255" s="134">
        <v>43</v>
      </c>
      <c r="F255" s="135" t="s">
        <v>1574</v>
      </c>
      <c r="G255" s="136" t="s">
        <v>1548</v>
      </c>
      <c r="H255" s="137" t="s">
        <v>1575</v>
      </c>
      <c r="I255" s="138" t="s">
        <v>1575</v>
      </c>
      <c r="J255" s="136" t="s">
        <v>667</v>
      </c>
      <c r="K255" s="133" t="s">
        <v>668</v>
      </c>
      <c r="L255" s="133">
        <v>1</v>
      </c>
      <c r="M255" s="139" t="s">
        <v>1014</v>
      </c>
      <c r="N255" s="140" t="s">
        <v>1576</v>
      </c>
      <c r="O255" s="141" t="s">
        <v>977</v>
      </c>
      <c r="P255" s="142" t="s">
        <v>672</v>
      </c>
      <c r="Q255" s="81" t="str">
        <f>IF(LEN(切語下字資料表6[[#This Row],[韻系]]&amp;切語下字資料表6[[#This Row],[呼]]&amp;切語下字資料表6[[#This Row],[等]])&lt;3, "", 切語下字資料表6[[#This Row],[韻系]]&amp;切語下字資料表6[[#This Row],[呼]]&amp;切語下字資料表6[[#This Row],[等]])</f>
        <v>唐開1</v>
      </c>
      <c r="R255" s="81" t="str">
        <f xml:space="preserve"> IF(切語下字資料表6[[#This Row],[調]]="入", "促聲", "舒聲")</f>
        <v>舒聲</v>
      </c>
      <c r="S255" s="81" t="str">
        <f>IF( 切語下字資料表6[[#This Row],[韻母拼音碼]]="", "", 切語下字資料表6[[#This Row],[韻母拼音碼]])</f>
        <v>ong</v>
      </c>
    </row>
    <row r="256" spans="1:19" s="80" customFormat="1" ht="30">
      <c r="A256" s="119">
        <v>250</v>
      </c>
      <c r="B256" s="80">
        <v>43</v>
      </c>
      <c r="C256" s="80">
        <v>2</v>
      </c>
      <c r="D256" s="80" t="s">
        <v>1577</v>
      </c>
      <c r="E256" s="98">
        <v>104</v>
      </c>
      <c r="F256" s="99" t="s">
        <v>1578</v>
      </c>
      <c r="G256" s="100" t="s">
        <v>1548</v>
      </c>
      <c r="H256" s="101" t="s">
        <v>1575</v>
      </c>
      <c r="I256" s="102" t="s">
        <v>1579</v>
      </c>
      <c r="J256" s="100" t="s">
        <v>676</v>
      </c>
      <c r="K256" s="80" t="s">
        <v>668</v>
      </c>
      <c r="L256" s="80">
        <v>1</v>
      </c>
      <c r="M256" s="103" t="s">
        <v>1580</v>
      </c>
      <c r="N256" s="84" t="s">
        <v>1581</v>
      </c>
      <c r="O256" s="85" t="s">
        <v>998</v>
      </c>
      <c r="P256" s="104" t="s">
        <v>360</v>
      </c>
      <c r="Q256" s="81" t="str">
        <f>IF(LEN(切語下字資料表6[[#This Row],[韻系]]&amp;切語下字資料表6[[#This Row],[呼]]&amp;切語下字資料表6[[#This Row],[等]])&lt;3, "", 切語下字資料表6[[#This Row],[韻系]]&amp;切語下字資料表6[[#This Row],[呼]]&amp;切語下字資料表6[[#This Row],[等]])</f>
        <v>唐開1</v>
      </c>
      <c r="R256" s="81" t="str">
        <f xml:space="preserve"> IF(切語下字資料表6[[#This Row],[調]]="入", "促聲", "舒聲")</f>
        <v>舒聲</v>
      </c>
      <c r="S256" s="81" t="str">
        <f>IF( 切語下字資料表6[[#This Row],[韻母拼音碼]]="", "", 切語下字資料表6[[#This Row],[韻母拼音碼]])</f>
        <v>ong</v>
      </c>
    </row>
    <row r="257" spans="1:19" s="80" customFormat="1" ht="30">
      <c r="A257" s="118">
        <v>251</v>
      </c>
      <c r="B257" s="80">
        <v>43</v>
      </c>
      <c r="C257" s="80">
        <v>3</v>
      </c>
      <c r="D257" s="80" t="s">
        <v>1582</v>
      </c>
      <c r="E257" s="98">
        <v>165</v>
      </c>
      <c r="F257" s="99" t="s">
        <v>1583</v>
      </c>
      <c r="G257" s="100" t="s">
        <v>1548</v>
      </c>
      <c r="H257" s="101" t="s">
        <v>1575</v>
      </c>
      <c r="I257" s="102" t="s">
        <v>1548</v>
      </c>
      <c r="J257" s="100" t="s">
        <v>42</v>
      </c>
      <c r="K257" s="80" t="s">
        <v>668</v>
      </c>
      <c r="L257" s="80">
        <v>1</v>
      </c>
      <c r="M257" s="103" t="s">
        <v>1584</v>
      </c>
      <c r="N257" s="84" t="s">
        <v>1585</v>
      </c>
      <c r="O257" s="85" t="s">
        <v>998</v>
      </c>
      <c r="P257" s="104" t="s">
        <v>360</v>
      </c>
      <c r="Q257" s="81" t="str">
        <f>IF(LEN(切語下字資料表6[[#This Row],[韻系]]&amp;切語下字資料表6[[#This Row],[呼]]&amp;切語下字資料表6[[#This Row],[等]])&lt;3, "", 切語下字資料表6[[#This Row],[韻系]]&amp;切語下字資料表6[[#This Row],[呼]]&amp;切語下字資料表6[[#This Row],[等]])</f>
        <v>唐開1</v>
      </c>
      <c r="R257" s="81" t="str">
        <f xml:space="preserve"> IF(切語下字資料表6[[#This Row],[調]]="入", "促聲", "舒聲")</f>
        <v>舒聲</v>
      </c>
      <c r="S257" s="81" t="str">
        <f>IF( 切語下字資料表6[[#This Row],[韻母拼音碼]]="", "", 切語下字資料表6[[#This Row],[韻母拼音碼]])</f>
        <v>ong</v>
      </c>
    </row>
    <row r="258" spans="1:19" s="80" customFormat="1" ht="30">
      <c r="A258" s="119">
        <v>252</v>
      </c>
      <c r="B258" s="143">
        <v>43</v>
      </c>
      <c r="C258" s="143">
        <v>4</v>
      </c>
      <c r="D258" s="143" t="s">
        <v>1586</v>
      </c>
      <c r="E258" s="144">
        <v>226</v>
      </c>
      <c r="F258" s="145" t="s">
        <v>1587</v>
      </c>
      <c r="G258" s="146" t="s">
        <v>1548</v>
      </c>
      <c r="H258" s="147" t="s">
        <v>1575</v>
      </c>
      <c r="I258" s="148" t="s">
        <v>1588</v>
      </c>
      <c r="J258" s="146" t="s">
        <v>71</v>
      </c>
      <c r="K258" s="143" t="s">
        <v>668</v>
      </c>
      <c r="L258" s="143">
        <v>1</v>
      </c>
      <c r="M258" s="149" t="s">
        <v>1589</v>
      </c>
      <c r="N258" s="150" t="s">
        <v>1590</v>
      </c>
      <c r="O258" s="151" t="s">
        <v>998</v>
      </c>
      <c r="P258" s="152" t="s">
        <v>692</v>
      </c>
      <c r="Q258" s="81" t="str">
        <f>IF(LEN(切語下字資料表6[[#This Row],[韻系]]&amp;切語下字資料表6[[#This Row],[呼]]&amp;切語下字資料表6[[#This Row],[等]])&lt;3, "", 切語下字資料表6[[#This Row],[韻系]]&amp;切語下字資料表6[[#This Row],[呼]]&amp;切語下字資料表6[[#This Row],[等]])</f>
        <v>唐開1</v>
      </c>
      <c r="R258" s="81" t="str">
        <f xml:space="preserve"> IF(切語下字資料表6[[#This Row],[調]]="入", "促聲", "舒聲")</f>
        <v>促聲</v>
      </c>
      <c r="S258" s="81" t="str">
        <f>IF( 切語下字資料表6[[#This Row],[韻母拼音碼]]="", "", 切語下字資料表6[[#This Row],[韻母拼音碼]])</f>
        <v>ok</v>
      </c>
    </row>
    <row r="259" spans="1:19" s="80" customFormat="1" ht="30">
      <c r="A259" s="118">
        <v>253</v>
      </c>
      <c r="B259" s="133">
        <v>43</v>
      </c>
      <c r="C259" s="133">
        <v>1</v>
      </c>
      <c r="D259" s="133" t="s">
        <v>1573</v>
      </c>
      <c r="E259" s="134">
        <v>43</v>
      </c>
      <c r="F259" s="135" t="s">
        <v>1574</v>
      </c>
      <c r="G259" s="136" t="s">
        <v>1548</v>
      </c>
      <c r="H259" s="137" t="s">
        <v>1575</v>
      </c>
      <c r="I259" s="138" t="s">
        <v>1575</v>
      </c>
      <c r="J259" s="136" t="s">
        <v>667</v>
      </c>
      <c r="K259" s="133" t="s">
        <v>668</v>
      </c>
      <c r="L259" s="133">
        <v>1</v>
      </c>
      <c r="M259" s="139" t="s">
        <v>1014</v>
      </c>
      <c r="N259" s="140" t="s">
        <v>1591</v>
      </c>
      <c r="O259" s="141" t="s">
        <v>985</v>
      </c>
      <c r="P259" s="142" t="s">
        <v>672</v>
      </c>
      <c r="Q259" s="81" t="str">
        <f>IF(LEN(切語下字資料表6[[#This Row],[韻系]]&amp;切語下字資料表6[[#This Row],[呼]]&amp;切語下字資料表6[[#This Row],[等]])&lt;3, "", 切語下字資料表6[[#This Row],[韻系]]&amp;切語下字資料表6[[#This Row],[呼]]&amp;切語下字資料表6[[#This Row],[等]])</f>
        <v>唐開1</v>
      </c>
      <c r="R259" s="81" t="str">
        <f xml:space="preserve"> IF(切語下字資料表6[[#This Row],[調]]="入", "促聲", "舒聲")</f>
        <v>舒聲</v>
      </c>
      <c r="S259" s="81" t="str">
        <f>IF( 切語下字資料表6[[#This Row],[韻母拼音碼]]="", "", 切語下字資料表6[[#This Row],[韻母拼音碼]])</f>
        <v>ong</v>
      </c>
    </row>
    <row r="260" spans="1:19" s="80" customFormat="1" ht="30">
      <c r="A260" s="119">
        <v>254</v>
      </c>
      <c r="B260" s="80">
        <v>43</v>
      </c>
      <c r="C260" s="80">
        <v>2</v>
      </c>
      <c r="D260" s="80" t="s">
        <v>1577</v>
      </c>
      <c r="E260" s="98">
        <v>104</v>
      </c>
      <c r="F260" s="99" t="s">
        <v>1578</v>
      </c>
      <c r="G260" s="100" t="s">
        <v>1548</v>
      </c>
      <c r="H260" s="101" t="s">
        <v>1575</v>
      </c>
      <c r="I260" s="102" t="s">
        <v>1579</v>
      </c>
      <c r="J260" s="100" t="s">
        <v>676</v>
      </c>
      <c r="K260" s="80" t="s">
        <v>668</v>
      </c>
      <c r="L260" s="80">
        <v>1</v>
      </c>
      <c r="M260" s="103" t="s">
        <v>1580</v>
      </c>
      <c r="N260" s="84" t="s">
        <v>1592</v>
      </c>
      <c r="O260" s="85" t="s">
        <v>1011</v>
      </c>
      <c r="P260" s="104" t="s">
        <v>360</v>
      </c>
      <c r="Q260" s="81" t="str">
        <f>IF(LEN(切語下字資料表6[[#This Row],[韻系]]&amp;切語下字資料表6[[#This Row],[呼]]&amp;切語下字資料表6[[#This Row],[等]])&lt;3, "", 切語下字資料表6[[#This Row],[韻系]]&amp;切語下字資料表6[[#This Row],[呼]]&amp;切語下字資料表6[[#This Row],[等]])</f>
        <v>唐開1</v>
      </c>
      <c r="R260" s="81" t="str">
        <f xml:space="preserve"> IF(切語下字資料表6[[#This Row],[調]]="入", "促聲", "舒聲")</f>
        <v>舒聲</v>
      </c>
      <c r="S260" s="81" t="str">
        <f>IF( 切語下字資料表6[[#This Row],[韻母拼音碼]]="", "", 切語下字資料表6[[#This Row],[韻母拼音碼]])</f>
        <v>ong</v>
      </c>
    </row>
    <row r="261" spans="1:19" s="80" customFormat="1" ht="30">
      <c r="A261" s="118">
        <v>255</v>
      </c>
      <c r="B261" s="80">
        <v>43</v>
      </c>
      <c r="C261" s="80">
        <v>3</v>
      </c>
      <c r="D261" s="80" t="s">
        <v>1582</v>
      </c>
      <c r="E261" s="98">
        <v>165</v>
      </c>
      <c r="F261" s="99" t="s">
        <v>1583</v>
      </c>
      <c r="G261" s="100" t="s">
        <v>1548</v>
      </c>
      <c r="H261" s="101" t="s">
        <v>1575</v>
      </c>
      <c r="I261" s="102" t="s">
        <v>1548</v>
      </c>
      <c r="J261" s="100" t="s">
        <v>42</v>
      </c>
      <c r="K261" s="80" t="s">
        <v>668</v>
      </c>
      <c r="L261" s="80">
        <v>1</v>
      </c>
      <c r="M261" s="103" t="s">
        <v>1584</v>
      </c>
      <c r="N261" s="84" t="s">
        <v>1593</v>
      </c>
      <c r="O261" s="85" t="s">
        <v>1011</v>
      </c>
      <c r="P261" s="104" t="s">
        <v>360</v>
      </c>
      <c r="Q261" s="81" t="str">
        <f>IF(LEN(切語下字資料表6[[#This Row],[韻系]]&amp;切語下字資料表6[[#This Row],[呼]]&amp;切語下字資料表6[[#This Row],[等]])&lt;3, "", 切語下字資料表6[[#This Row],[韻系]]&amp;切語下字資料表6[[#This Row],[呼]]&amp;切語下字資料表6[[#This Row],[等]])</f>
        <v>唐開1</v>
      </c>
      <c r="R261" s="81" t="str">
        <f xml:space="preserve"> IF(切語下字資料表6[[#This Row],[調]]="入", "促聲", "舒聲")</f>
        <v>舒聲</v>
      </c>
      <c r="S261" s="81" t="str">
        <f>IF( 切語下字資料表6[[#This Row],[韻母拼音碼]]="", "", 切語下字資料表6[[#This Row],[韻母拼音碼]])</f>
        <v>ong</v>
      </c>
    </row>
    <row r="262" spans="1:19" s="80" customFormat="1" ht="30">
      <c r="A262" s="119">
        <v>256</v>
      </c>
      <c r="B262" s="143">
        <v>43</v>
      </c>
      <c r="C262" s="143">
        <v>4</v>
      </c>
      <c r="D262" s="143" t="s">
        <v>1586</v>
      </c>
      <c r="E262" s="144">
        <v>226</v>
      </c>
      <c r="F262" s="145" t="s">
        <v>1587</v>
      </c>
      <c r="G262" s="146" t="s">
        <v>1548</v>
      </c>
      <c r="H262" s="147" t="s">
        <v>1575</v>
      </c>
      <c r="I262" s="148" t="s">
        <v>1588</v>
      </c>
      <c r="J262" s="146" t="s">
        <v>71</v>
      </c>
      <c r="K262" s="143" t="s">
        <v>668</v>
      </c>
      <c r="L262" s="143">
        <v>1</v>
      </c>
      <c r="M262" s="149" t="s">
        <v>1589</v>
      </c>
      <c r="N262" s="150" t="s">
        <v>1594</v>
      </c>
      <c r="O262" s="151" t="s">
        <v>1011</v>
      </c>
      <c r="P262" s="152" t="s">
        <v>692</v>
      </c>
      <c r="Q262" s="81" t="str">
        <f>IF(LEN(切語下字資料表6[[#This Row],[韻系]]&amp;切語下字資料表6[[#This Row],[呼]]&amp;切語下字資料表6[[#This Row],[等]])&lt;3, "", 切語下字資料表6[[#This Row],[韻系]]&amp;切語下字資料表6[[#This Row],[呼]]&amp;切語下字資料表6[[#This Row],[等]])</f>
        <v>唐開1</v>
      </c>
      <c r="R262" s="81" t="str">
        <f xml:space="preserve"> IF(切語下字資料表6[[#This Row],[調]]="入", "促聲", "舒聲")</f>
        <v>促聲</v>
      </c>
      <c r="S262" s="81" t="str">
        <f>IF( 切語下字資料表6[[#This Row],[韻母拼音碼]]="", "", 切語下字資料表6[[#This Row],[韻母拼音碼]])</f>
        <v>ok</v>
      </c>
    </row>
    <row r="263" spans="1:19" s="80" customFormat="1" ht="30">
      <c r="A263" s="118">
        <v>257</v>
      </c>
      <c r="B263" s="80">
        <v>44</v>
      </c>
      <c r="C263" s="80">
        <v>1</v>
      </c>
      <c r="D263" s="80" t="s">
        <v>1595</v>
      </c>
      <c r="E263" s="153">
        <v>44</v>
      </c>
      <c r="F263" s="154" t="s">
        <v>1596</v>
      </c>
      <c r="G263" s="100" t="s">
        <v>1597</v>
      </c>
      <c r="H263" s="101" t="s">
        <v>1598</v>
      </c>
      <c r="I263" s="102" t="s">
        <v>1598</v>
      </c>
      <c r="J263" s="100" t="s">
        <v>667</v>
      </c>
      <c r="K263" s="133" t="s">
        <v>668</v>
      </c>
      <c r="L263" s="133">
        <v>2</v>
      </c>
      <c r="M263" s="139" t="s">
        <v>1018</v>
      </c>
      <c r="N263" s="84" t="s">
        <v>1599</v>
      </c>
      <c r="O263" s="141" t="s">
        <v>977</v>
      </c>
      <c r="P263" s="142" t="s">
        <v>1600</v>
      </c>
      <c r="Q263" s="81" t="str">
        <f>IF(LEN(切語下字資料表6[[#This Row],[韻系]]&amp;切語下字資料表6[[#This Row],[呼]]&amp;切語下字資料表6[[#This Row],[等]])&lt;3, "", 切語下字資料表6[[#This Row],[韻系]]&amp;切語下字資料表6[[#This Row],[呼]]&amp;切語下字資料表6[[#This Row],[等]])</f>
        <v>庚開2</v>
      </c>
      <c r="R263" s="81" t="str">
        <f xml:space="preserve"> IF(切語下字資料表6[[#This Row],[調]]="入", "促聲", "舒聲")</f>
        <v>舒聲</v>
      </c>
      <c r="S263" s="81" t="str">
        <f>IF( 切語下字資料表6[[#This Row],[韻母拼音碼]]="", "", 切語下字資料表6[[#This Row],[韻母拼音碼]])</f>
        <v>irng</v>
      </c>
    </row>
    <row r="264" spans="1:19" s="80" customFormat="1" ht="30">
      <c r="A264" s="119">
        <v>258</v>
      </c>
      <c r="B264" s="80">
        <v>44</v>
      </c>
      <c r="C264" s="80">
        <v>2</v>
      </c>
      <c r="D264" s="80" t="s">
        <v>1601</v>
      </c>
      <c r="E264" s="98">
        <v>105</v>
      </c>
      <c r="F264" s="99" t="s">
        <v>1602</v>
      </c>
      <c r="G264" s="100" t="s">
        <v>1597</v>
      </c>
      <c r="H264" s="101" t="s">
        <v>1598</v>
      </c>
      <c r="I264" s="102" t="s">
        <v>1597</v>
      </c>
      <c r="J264" s="100" t="s">
        <v>676</v>
      </c>
      <c r="K264" s="80" t="s">
        <v>668</v>
      </c>
      <c r="L264" s="80">
        <v>2</v>
      </c>
      <c r="M264" s="103" t="s">
        <v>1603</v>
      </c>
      <c r="N264" s="84" t="s">
        <v>1604</v>
      </c>
      <c r="O264" s="85" t="s">
        <v>998</v>
      </c>
      <c r="P264" s="104" t="s">
        <v>1019</v>
      </c>
      <c r="Q264" s="81" t="str">
        <f>IF(LEN(切語下字資料表6[[#This Row],[韻系]]&amp;切語下字資料表6[[#This Row],[呼]]&amp;切語下字資料表6[[#This Row],[等]])&lt;3, "", 切語下字資料表6[[#This Row],[韻系]]&amp;切語下字資料表6[[#This Row],[呼]]&amp;切語下字資料表6[[#This Row],[等]])</f>
        <v>庚開2</v>
      </c>
      <c r="R264" s="81" t="str">
        <f xml:space="preserve"> IF(切語下字資料表6[[#This Row],[調]]="入", "促聲", "舒聲")</f>
        <v>舒聲</v>
      </c>
      <c r="S264" s="81" t="str">
        <f>IF( 切語下字資料表6[[#This Row],[韻母拼音碼]]="", "", 切語下字資料表6[[#This Row],[韻母拼音碼]])</f>
        <v>irng</v>
      </c>
    </row>
    <row r="265" spans="1:19" s="80" customFormat="1" ht="30">
      <c r="A265" s="118">
        <v>259</v>
      </c>
      <c r="B265" s="80">
        <v>44</v>
      </c>
      <c r="C265" s="80">
        <v>3</v>
      </c>
      <c r="D265" s="80" t="s">
        <v>1605</v>
      </c>
      <c r="E265" s="98">
        <v>166</v>
      </c>
      <c r="F265" s="99" t="s">
        <v>1606</v>
      </c>
      <c r="G265" s="100" t="s">
        <v>1597</v>
      </c>
      <c r="H265" s="101" t="s">
        <v>1598</v>
      </c>
      <c r="I265" s="102" t="s">
        <v>1607</v>
      </c>
      <c r="J265" s="100" t="s">
        <v>42</v>
      </c>
      <c r="K265" s="80" t="s">
        <v>668</v>
      </c>
      <c r="L265" s="80">
        <v>2</v>
      </c>
      <c r="M265" s="103" t="s">
        <v>1608</v>
      </c>
      <c r="N265" s="84" t="s">
        <v>1609</v>
      </c>
      <c r="O265" s="85" t="s">
        <v>998</v>
      </c>
      <c r="P265" s="104" t="s">
        <v>1019</v>
      </c>
      <c r="Q265" s="81" t="str">
        <f>IF(LEN(切語下字資料表6[[#This Row],[韻系]]&amp;切語下字資料表6[[#This Row],[呼]]&amp;切語下字資料表6[[#This Row],[等]])&lt;3, "", 切語下字資料表6[[#This Row],[韻系]]&amp;切語下字資料表6[[#This Row],[呼]]&amp;切語下字資料表6[[#This Row],[等]])</f>
        <v>庚開2</v>
      </c>
      <c r="R265" s="81" t="str">
        <f xml:space="preserve"> IF(切語下字資料表6[[#This Row],[調]]="入", "促聲", "舒聲")</f>
        <v>舒聲</v>
      </c>
      <c r="S265" s="81" t="str">
        <f>IF( 切語下字資料表6[[#This Row],[韻母拼音碼]]="", "", 切語下字資料表6[[#This Row],[韻母拼音碼]])</f>
        <v>irng</v>
      </c>
    </row>
    <row r="266" spans="1:19" s="80" customFormat="1" ht="30">
      <c r="A266" s="119">
        <v>260</v>
      </c>
      <c r="B266" s="120">
        <v>44</v>
      </c>
      <c r="C266" s="120">
        <v>4</v>
      </c>
      <c r="D266" s="120" t="s">
        <v>1610</v>
      </c>
      <c r="E266" s="121">
        <v>227</v>
      </c>
      <c r="F266" s="122" t="s">
        <v>1611</v>
      </c>
      <c r="G266" s="123" t="s">
        <v>1597</v>
      </c>
      <c r="H266" s="124" t="s">
        <v>1598</v>
      </c>
      <c r="I266" s="125" t="s">
        <v>1612</v>
      </c>
      <c r="J266" s="123" t="s">
        <v>71</v>
      </c>
      <c r="K266" s="143" t="s">
        <v>668</v>
      </c>
      <c r="L266" s="143">
        <v>2</v>
      </c>
      <c r="M266" s="149" t="s">
        <v>1613</v>
      </c>
      <c r="N266" s="127" t="s">
        <v>1614</v>
      </c>
      <c r="O266" s="151" t="s">
        <v>998</v>
      </c>
      <c r="P266" s="152" t="s">
        <v>1615</v>
      </c>
      <c r="Q266" s="81" t="str">
        <f>IF(LEN(切語下字資料表6[[#This Row],[韻系]]&amp;切語下字資料表6[[#This Row],[呼]]&amp;切語下字資料表6[[#This Row],[等]])&lt;3, "", 切語下字資料表6[[#This Row],[韻系]]&amp;切語下字資料表6[[#This Row],[呼]]&amp;切語下字資料表6[[#This Row],[等]])</f>
        <v>庚開2</v>
      </c>
      <c r="R266" s="81" t="str">
        <f xml:space="preserve"> IF(切語下字資料表6[[#This Row],[調]]="入", "促聲", "舒聲")</f>
        <v>促聲</v>
      </c>
      <c r="S266" s="81" t="str">
        <f>IF( 切語下字資料表6[[#This Row],[韻母拼音碼]]="", "", 切語下字資料表6[[#This Row],[韻母拼音碼]])</f>
        <v>irk</v>
      </c>
    </row>
    <row r="267" spans="1:19" s="80" customFormat="1" ht="30">
      <c r="A267" s="118">
        <v>261</v>
      </c>
      <c r="B267" s="108">
        <v>44</v>
      </c>
      <c r="C267" s="108">
        <v>1</v>
      </c>
      <c r="D267" s="108" t="s">
        <v>1595</v>
      </c>
      <c r="E267" s="109">
        <v>44</v>
      </c>
      <c r="F267" s="110" t="s">
        <v>1596</v>
      </c>
      <c r="G267" s="111" t="s">
        <v>1597</v>
      </c>
      <c r="H267" s="112" t="s">
        <v>1598</v>
      </c>
      <c r="I267" s="113" t="s">
        <v>1598</v>
      </c>
      <c r="J267" s="111" t="s">
        <v>667</v>
      </c>
      <c r="K267" s="133" t="s">
        <v>795</v>
      </c>
      <c r="L267" s="133">
        <v>2</v>
      </c>
      <c r="M267" s="139" t="s">
        <v>1031</v>
      </c>
      <c r="N267" s="115" t="s">
        <v>1616</v>
      </c>
      <c r="O267" s="141" t="s">
        <v>985</v>
      </c>
      <c r="P267" s="142" t="s">
        <v>672</v>
      </c>
      <c r="Q267" s="81" t="str">
        <f>IF(LEN(切語下字資料表6[[#This Row],[韻系]]&amp;切語下字資料表6[[#This Row],[呼]]&amp;切語下字資料表6[[#This Row],[等]])&lt;3, "", 切語下字資料表6[[#This Row],[韻系]]&amp;切語下字資料表6[[#This Row],[呼]]&amp;切語下字資料表6[[#This Row],[等]])</f>
        <v>庚合2</v>
      </c>
      <c r="R267" s="81" t="str">
        <f xml:space="preserve"> IF(切語下字資料表6[[#This Row],[調]]="入", "促聲", "舒聲")</f>
        <v>舒聲</v>
      </c>
      <c r="S267" s="81" t="str">
        <f>IF( 切語下字資料表6[[#This Row],[韻母拼音碼]]="", "", 切語下字資料表6[[#This Row],[韻母拼音碼]])</f>
        <v>ong</v>
      </c>
    </row>
    <row r="268" spans="1:19" s="80" customFormat="1" ht="30">
      <c r="A268" s="119">
        <v>262</v>
      </c>
      <c r="B268" s="80">
        <v>44</v>
      </c>
      <c r="C268" s="80">
        <v>2</v>
      </c>
      <c r="D268" s="80" t="s">
        <v>1601</v>
      </c>
      <c r="E268" s="98">
        <v>105</v>
      </c>
      <c r="F268" s="99" t="s">
        <v>1602</v>
      </c>
      <c r="G268" s="100" t="s">
        <v>1597</v>
      </c>
      <c r="H268" s="101" t="s">
        <v>1598</v>
      </c>
      <c r="I268" s="102" t="s">
        <v>1597</v>
      </c>
      <c r="J268" s="100" t="s">
        <v>676</v>
      </c>
      <c r="K268" s="80" t="s">
        <v>795</v>
      </c>
      <c r="L268" s="80">
        <v>2</v>
      </c>
      <c r="M268" s="103" t="s">
        <v>1617</v>
      </c>
      <c r="N268" s="84" t="s">
        <v>1618</v>
      </c>
      <c r="O268" s="85" t="s">
        <v>1011</v>
      </c>
      <c r="P268" s="104" t="s">
        <v>360</v>
      </c>
      <c r="Q268" s="81" t="str">
        <f>IF(LEN(切語下字資料表6[[#This Row],[韻系]]&amp;切語下字資料表6[[#This Row],[呼]]&amp;切語下字資料表6[[#This Row],[等]])&lt;3, "", 切語下字資料表6[[#This Row],[韻系]]&amp;切語下字資料表6[[#This Row],[呼]]&amp;切語下字資料表6[[#This Row],[等]])</f>
        <v>庚合2</v>
      </c>
      <c r="R268" s="81" t="str">
        <f xml:space="preserve"> IF(切語下字資料表6[[#This Row],[調]]="入", "促聲", "舒聲")</f>
        <v>舒聲</v>
      </c>
      <c r="S268" s="81" t="str">
        <f>IF( 切語下字資料表6[[#This Row],[韻母拼音碼]]="", "", 切語下字資料表6[[#This Row],[韻母拼音碼]])</f>
        <v>ong</v>
      </c>
    </row>
    <row r="269" spans="1:19" s="80" customFormat="1" ht="30">
      <c r="A269" s="118">
        <v>263</v>
      </c>
      <c r="B269" s="80">
        <v>44</v>
      </c>
      <c r="C269" s="80">
        <v>3</v>
      </c>
      <c r="D269" s="80" t="s">
        <v>1605</v>
      </c>
      <c r="E269" s="98">
        <v>166</v>
      </c>
      <c r="F269" s="99" t="s">
        <v>1606</v>
      </c>
      <c r="G269" s="100" t="s">
        <v>1597</v>
      </c>
      <c r="H269" s="101" t="s">
        <v>1598</v>
      </c>
      <c r="I269" s="102" t="s">
        <v>1607</v>
      </c>
      <c r="J269" s="100" t="s">
        <v>42</v>
      </c>
      <c r="K269" s="80" t="s">
        <v>795</v>
      </c>
      <c r="L269" s="80">
        <v>2</v>
      </c>
      <c r="M269" s="103" t="s">
        <v>1619</v>
      </c>
      <c r="N269" s="84" t="s">
        <v>1620</v>
      </c>
      <c r="O269" s="85" t="s">
        <v>1011</v>
      </c>
      <c r="P269" s="104" t="s">
        <v>360</v>
      </c>
      <c r="Q269" s="81" t="str">
        <f>IF(LEN(切語下字資料表6[[#This Row],[韻系]]&amp;切語下字資料表6[[#This Row],[呼]]&amp;切語下字資料表6[[#This Row],[等]])&lt;3, "", 切語下字資料表6[[#This Row],[韻系]]&amp;切語下字資料表6[[#This Row],[呼]]&amp;切語下字資料表6[[#This Row],[等]])</f>
        <v>庚合2</v>
      </c>
      <c r="R269" s="81" t="str">
        <f xml:space="preserve"> IF(切語下字資料表6[[#This Row],[調]]="入", "促聲", "舒聲")</f>
        <v>舒聲</v>
      </c>
      <c r="S269" s="81" t="str">
        <f>IF( 切語下字資料表6[[#This Row],[韻母拼音碼]]="", "", 切語下字資料表6[[#This Row],[韻母拼音碼]])</f>
        <v>ong</v>
      </c>
    </row>
    <row r="270" spans="1:19" s="80" customFormat="1" ht="30">
      <c r="A270" s="119">
        <v>264</v>
      </c>
      <c r="B270" s="120">
        <v>44</v>
      </c>
      <c r="C270" s="120">
        <v>4</v>
      </c>
      <c r="D270" s="120" t="s">
        <v>1610</v>
      </c>
      <c r="E270" s="121">
        <v>227</v>
      </c>
      <c r="F270" s="122" t="s">
        <v>1611</v>
      </c>
      <c r="G270" s="123" t="s">
        <v>1597</v>
      </c>
      <c r="H270" s="124" t="s">
        <v>1598</v>
      </c>
      <c r="I270" s="125" t="s">
        <v>1612</v>
      </c>
      <c r="J270" s="123" t="s">
        <v>71</v>
      </c>
      <c r="K270" s="143" t="s">
        <v>795</v>
      </c>
      <c r="L270" s="143">
        <v>2</v>
      </c>
      <c r="M270" s="149" t="s">
        <v>1621</v>
      </c>
      <c r="N270" s="127" t="s">
        <v>1622</v>
      </c>
      <c r="O270" s="151" t="s">
        <v>1011</v>
      </c>
      <c r="P270" s="152" t="s">
        <v>692</v>
      </c>
      <c r="Q270" s="81" t="str">
        <f>IF(LEN(切語下字資料表6[[#This Row],[韻系]]&amp;切語下字資料表6[[#This Row],[呼]]&amp;切語下字資料表6[[#This Row],[等]])&lt;3, "", 切語下字資料表6[[#This Row],[韻系]]&amp;切語下字資料表6[[#This Row],[呼]]&amp;切語下字資料表6[[#This Row],[等]])</f>
        <v>庚合2</v>
      </c>
      <c r="R270" s="81" t="str">
        <f xml:space="preserve"> IF(切語下字資料表6[[#This Row],[調]]="入", "促聲", "舒聲")</f>
        <v>促聲</v>
      </c>
      <c r="S270" s="81" t="str">
        <f>IF( 切語下字資料表6[[#This Row],[韻母拼音碼]]="", "", 切語下字資料表6[[#This Row],[韻母拼音碼]])</f>
        <v>ok</v>
      </c>
    </row>
    <row r="271" spans="1:19" s="80" customFormat="1" ht="30">
      <c r="A271" s="118">
        <v>265</v>
      </c>
      <c r="B271" s="108">
        <v>44</v>
      </c>
      <c r="C271" s="108">
        <v>1</v>
      </c>
      <c r="D271" s="108" t="s">
        <v>1595</v>
      </c>
      <c r="E271" s="109">
        <v>44</v>
      </c>
      <c r="F271" s="110" t="s">
        <v>1596</v>
      </c>
      <c r="G271" s="111" t="s">
        <v>1597</v>
      </c>
      <c r="H271" s="112" t="s">
        <v>1598</v>
      </c>
      <c r="I271" s="113" t="s">
        <v>1598</v>
      </c>
      <c r="J271" s="111" t="s">
        <v>667</v>
      </c>
      <c r="K271" s="133" t="s">
        <v>668</v>
      </c>
      <c r="L271" s="155">
        <v>3</v>
      </c>
      <c r="M271" s="139" t="s">
        <v>1034</v>
      </c>
      <c r="N271" s="115" t="s">
        <v>1623</v>
      </c>
      <c r="O271" s="141" t="s">
        <v>777</v>
      </c>
      <c r="P271" s="142" t="s">
        <v>1624</v>
      </c>
      <c r="Q271" s="81" t="str">
        <f>IF(LEN(切語下字資料表6[[#This Row],[韻系]]&amp;切語下字資料表6[[#This Row],[呼]]&amp;切語下字資料表6[[#This Row],[等]])&lt;3, "", 切語下字資料表6[[#This Row],[韻系]]&amp;切語下字資料表6[[#This Row],[呼]]&amp;切語下字資料表6[[#This Row],[等]])</f>
        <v>庚開3</v>
      </c>
      <c r="R271" s="81" t="str">
        <f xml:space="preserve"> IF(切語下字資料表6[[#This Row],[調]]="入", "促聲", "舒聲")</f>
        <v>舒聲</v>
      </c>
      <c r="S271" s="81" t="str">
        <f>IF( 切語下字資料表6[[#This Row],[韻母拼音碼]]="", "", 切語下字資料表6[[#This Row],[韻母拼音碼]])</f>
        <v>ieng</v>
      </c>
    </row>
    <row r="272" spans="1:19" s="80" customFormat="1" ht="30">
      <c r="A272" s="119">
        <v>266</v>
      </c>
      <c r="B272" s="80">
        <v>44</v>
      </c>
      <c r="C272" s="80">
        <v>2</v>
      </c>
      <c r="D272" s="80" t="s">
        <v>1601</v>
      </c>
      <c r="E272" s="98">
        <v>105</v>
      </c>
      <c r="F272" s="99" t="s">
        <v>1602</v>
      </c>
      <c r="G272" s="100" t="s">
        <v>1597</v>
      </c>
      <c r="H272" s="101" t="s">
        <v>1598</v>
      </c>
      <c r="I272" s="102" t="s">
        <v>1597</v>
      </c>
      <c r="J272" s="100" t="s">
        <v>676</v>
      </c>
      <c r="K272" s="80" t="s">
        <v>668</v>
      </c>
      <c r="L272" s="83">
        <v>3</v>
      </c>
      <c r="M272" s="103" t="s">
        <v>1625</v>
      </c>
      <c r="N272" s="84" t="s">
        <v>1626</v>
      </c>
      <c r="O272" s="85" t="s">
        <v>785</v>
      </c>
      <c r="P272" s="104" t="s">
        <v>1035</v>
      </c>
      <c r="Q272" s="81" t="str">
        <f>IF(LEN(切語下字資料表6[[#This Row],[韻系]]&amp;切語下字資料表6[[#This Row],[呼]]&amp;切語下字資料表6[[#This Row],[等]])&lt;3, "", 切語下字資料表6[[#This Row],[韻系]]&amp;切語下字資料表6[[#This Row],[呼]]&amp;切語下字資料表6[[#This Row],[等]])</f>
        <v>庚開3</v>
      </c>
      <c r="R272" s="81" t="str">
        <f xml:space="preserve"> IF(切語下字資料表6[[#This Row],[調]]="入", "促聲", "舒聲")</f>
        <v>舒聲</v>
      </c>
      <c r="S272" s="81" t="str">
        <f>IF( 切語下字資料表6[[#This Row],[韻母拼音碼]]="", "", 切語下字資料表6[[#This Row],[韻母拼音碼]])</f>
        <v>ieng</v>
      </c>
    </row>
    <row r="273" spans="1:19" s="80" customFormat="1" ht="30">
      <c r="A273" s="118">
        <v>267</v>
      </c>
      <c r="B273" s="80">
        <v>44</v>
      </c>
      <c r="C273" s="80">
        <v>3</v>
      </c>
      <c r="D273" s="80" t="s">
        <v>1605</v>
      </c>
      <c r="E273" s="98">
        <v>166</v>
      </c>
      <c r="F273" s="99" t="s">
        <v>1606</v>
      </c>
      <c r="G273" s="100" t="s">
        <v>1597</v>
      </c>
      <c r="H273" s="101" t="s">
        <v>1598</v>
      </c>
      <c r="I273" s="102" t="s">
        <v>1607</v>
      </c>
      <c r="J273" s="100" t="s">
        <v>42</v>
      </c>
      <c r="K273" s="80" t="s">
        <v>668</v>
      </c>
      <c r="L273" s="83">
        <v>3</v>
      </c>
      <c r="M273" s="103" t="s">
        <v>1627</v>
      </c>
      <c r="N273" s="84" t="s">
        <v>1628</v>
      </c>
      <c r="O273" s="85" t="s">
        <v>785</v>
      </c>
      <c r="P273" s="104" t="s">
        <v>1035</v>
      </c>
      <c r="Q273" s="81" t="str">
        <f>IF(LEN(切語下字資料表6[[#This Row],[韻系]]&amp;切語下字資料表6[[#This Row],[呼]]&amp;切語下字資料表6[[#This Row],[等]])&lt;3, "", 切語下字資料表6[[#This Row],[韻系]]&amp;切語下字資料表6[[#This Row],[呼]]&amp;切語下字資料表6[[#This Row],[等]])</f>
        <v>庚開3</v>
      </c>
      <c r="R273" s="81" t="str">
        <f xml:space="preserve"> IF(切語下字資料表6[[#This Row],[調]]="入", "促聲", "舒聲")</f>
        <v>舒聲</v>
      </c>
      <c r="S273" s="81" t="str">
        <f>IF( 切語下字資料表6[[#This Row],[韻母拼音碼]]="", "", 切語下字資料表6[[#This Row],[韻母拼音碼]])</f>
        <v>ieng</v>
      </c>
    </row>
    <row r="274" spans="1:19" s="80" customFormat="1" ht="30">
      <c r="A274" s="119">
        <v>268</v>
      </c>
      <c r="B274" s="120">
        <v>44</v>
      </c>
      <c r="C274" s="120">
        <v>4</v>
      </c>
      <c r="D274" s="120" t="s">
        <v>1610</v>
      </c>
      <c r="E274" s="121">
        <v>227</v>
      </c>
      <c r="F274" s="122" t="s">
        <v>1611</v>
      </c>
      <c r="G274" s="123" t="s">
        <v>1597</v>
      </c>
      <c r="H274" s="124" t="s">
        <v>1598</v>
      </c>
      <c r="I274" s="125" t="s">
        <v>1612</v>
      </c>
      <c r="J274" s="123" t="s">
        <v>71</v>
      </c>
      <c r="K274" s="143" t="s">
        <v>668</v>
      </c>
      <c r="L274" s="156">
        <v>3</v>
      </c>
      <c r="M274" s="149" t="s">
        <v>1629</v>
      </c>
      <c r="N274" s="127" t="s">
        <v>1630</v>
      </c>
      <c r="O274" s="151" t="s">
        <v>785</v>
      </c>
      <c r="P274" s="152" t="s">
        <v>1631</v>
      </c>
      <c r="Q274" s="81" t="str">
        <f>IF(LEN(切語下字資料表6[[#This Row],[韻系]]&amp;切語下字資料表6[[#This Row],[呼]]&amp;切語下字資料表6[[#This Row],[等]])&lt;3, "", 切語下字資料表6[[#This Row],[韻系]]&amp;切語下字資料表6[[#This Row],[呼]]&amp;切語下字資料表6[[#This Row],[等]])</f>
        <v>庚開3</v>
      </c>
      <c r="R274" s="81" t="str">
        <f xml:space="preserve"> IF(切語下字資料表6[[#This Row],[調]]="入", "促聲", "舒聲")</f>
        <v>促聲</v>
      </c>
      <c r="S274" s="81" t="str">
        <f>IF( 切語下字資料表6[[#This Row],[韻母拼音碼]]="", "", 切語下字資料表6[[#This Row],[韻母拼音碼]])</f>
        <v>ierk</v>
      </c>
    </row>
    <row r="275" spans="1:19" s="80" customFormat="1" ht="30">
      <c r="A275" s="118">
        <v>269</v>
      </c>
      <c r="B275" s="108">
        <v>44</v>
      </c>
      <c r="C275" s="108">
        <v>1</v>
      </c>
      <c r="D275" s="108" t="s">
        <v>1595</v>
      </c>
      <c r="E275" s="109">
        <v>44</v>
      </c>
      <c r="F275" s="110" t="s">
        <v>1596</v>
      </c>
      <c r="G275" s="111" t="s">
        <v>1597</v>
      </c>
      <c r="H275" s="112" t="s">
        <v>1598</v>
      </c>
      <c r="I275" s="113" t="s">
        <v>1598</v>
      </c>
      <c r="J275" s="111" t="s">
        <v>667</v>
      </c>
      <c r="K275" s="133" t="s">
        <v>795</v>
      </c>
      <c r="L275" s="155">
        <v>3</v>
      </c>
      <c r="M275" s="139" t="s">
        <v>1040</v>
      </c>
      <c r="N275" s="115" t="s">
        <v>1632</v>
      </c>
      <c r="O275" s="141" t="s">
        <v>797</v>
      </c>
      <c r="P275" s="142" t="s">
        <v>1624</v>
      </c>
      <c r="Q275" s="81" t="str">
        <f>IF(LEN(切語下字資料表6[[#This Row],[韻系]]&amp;切語下字資料表6[[#This Row],[呼]]&amp;切語下字資料表6[[#This Row],[等]])&lt;3, "", 切語下字資料表6[[#This Row],[韻系]]&amp;切語下字資料表6[[#This Row],[呼]]&amp;切語下字資料表6[[#This Row],[等]])</f>
        <v>庚合3</v>
      </c>
      <c r="R275" s="81" t="str">
        <f xml:space="preserve"> IF(切語下字資料表6[[#This Row],[調]]="入", "促聲", "舒聲")</f>
        <v>舒聲</v>
      </c>
      <c r="S275" s="81" t="str">
        <f>IF( 切語下字資料表6[[#This Row],[韻母拼音碼]]="", "", 切語下字資料表6[[#This Row],[韻母拼音碼]])</f>
        <v>ieng</v>
      </c>
    </row>
    <row r="276" spans="1:19" s="80" customFormat="1" ht="30">
      <c r="A276" s="119">
        <v>270</v>
      </c>
      <c r="B276" s="80">
        <v>44</v>
      </c>
      <c r="C276" s="80">
        <v>2</v>
      </c>
      <c r="D276" s="80" t="s">
        <v>1601</v>
      </c>
      <c r="E276" s="98">
        <v>105</v>
      </c>
      <c r="F276" s="99" t="s">
        <v>1602</v>
      </c>
      <c r="G276" s="100" t="s">
        <v>1597</v>
      </c>
      <c r="H276" s="101" t="s">
        <v>1598</v>
      </c>
      <c r="I276" s="102" t="s">
        <v>1597</v>
      </c>
      <c r="J276" s="100" t="s">
        <v>676</v>
      </c>
      <c r="K276" s="80" t="s">
        <v>795</v>
      </c>
      <c r="L276" s="83">
        <v>3</v>
      </c>
      <c r="M276" s="103" t="s">
        <v>1633</v>
      </c>
      <c r="N276" s="84" t="s">
        <v>1634</v>
      </c>
      <c r="O276" s="85" t="s">
        <v>802</v>
      </c>
      <c r="P276" s="104" t="s">
        <v>1035</v>
      </c>
      <c r="Q276" s="81" t="str">
        <f>IF(LEN(切語下字資料表6[[#This Row],[韻系]]&amp;切語下字資料表6[[#This Row],[呼]]&amp;切語下字資料表6[[#This Row],[等]])&lt;3, "", 切語下字資料表6[[#This Row],[韻系]]&amp;切語下字資料表6[[#This Row],[呼]]&amp;切語下字資料表6[[#This Row],[等]])</f>
        <v>庚合3</v>
      </c>
      <c r="R276" s="81" t="str">
        <f xml:space="preserve"> IF(切語下字資料表6[[#This Row],[調]]="入", "促聲", "舒聲")</f>
        <v>舒聲</v>
      </c>
      <c r="S276" s="81" t="str">
        <f>IF( 切語下字資料表6[[#This Row],[韻母拼音碼]]="", "", 切語下字資料表6[[#This Row],[韻母拼音碼]])</f>
        <v>ieng</v>
      </c>
    </row>
    <row r="277" spans="1:19" s="80" customFormat="1" ht="30">
      <c r="A277" s="118">
        <v>271</v>
      </c>
      <c r="B277" s="80">
        <v>44</v>
      </c>
      <c r="C277" s="80">
        <v>3</v>
      </c>
      <c r="D277" s="80" t="s">
        <v>1605</v>
      </c>
      <c r="E277" s="98">
        <v>166</v>
      </c>
      <c r="F277" s="99" t="s">
        <v>1606</v>
      </c>
      <c r="G277" s="100" t="s">
        <v>1597</v>
      </c>
      <c r="H277" s="101" t="s">
        <v>1598</v>
      </c>
      <c r="I277" s="102" t="s">
        <v>1607</v>
      </c>
      <c r="J277" s="100" t="s">
        <v>42</v>
      </c>
      <c r="K277" s="80" t="s">
        <v>795</v>
      </c>
      <c r="L277" s="83">
        <v>3</v>
      </c>
      <c r="M277" s="103" t="s">
        <v>1635</v>
      </c>
      <c r="N277" s="84" t="s">
        <v>1636</v>
      </c>
      <c r="O277" s="85" t="s">
        <v>802</v>
      </c>
      <c r="P277" s="104" t="s">
        <v>1035</v>
      </c>
      <c r="Q277" s="81" t="str">
        <f>IF(LEN(切語下字資料表6[[#This Row],[韻系]]&amp;切語下字資料表6[[#This Row],[呼]]&amp;切語下字資料表6[[#This Row],[等]])&lt;3, "", 切語下字資料表6[[#This Row],[韻系]]&amp;切語下字資料表6[[#This Row],[呼]]&amp;切語下字資料表6[[#This Row],[等]])</f>
        <v>庚合3</v>
      </c>
      <c r="R277" s="81" t="str">
        <f xml:space="preserve"> IF(切語下字資料表6[[#This Row],[調]]="入", "促聲", "舒聲")</f>
        <v>舒聲</v>
      </c>
      <c r="S277" s="81" t="str">
        <f>IF( 切語下字資料表6[[#This Row],[韻母拼音碼]]="", "", 切語下字資料表6[[#This Row],[韻母拼音碼]])</f>
        <v>ieng</v>
      </c>
    </row>
    <row r="278" spans="1:19" s="80" customFormat="1" ht="30">
      <c r="A278" s="119">
        <v>272</v>
      </c>
      <c r="B278" s="120">
        <v>44</v>
      </c>
      <c r="C278" s="120">
        <v>4</v>
      </c>
      <c r="D278" s="120" t="s">
        <v>1610</v>
      </c>
      <c r="E278" s="121">
        <v>227</v>
      </c>
      <c r="F278" s="122" t="s">
        <v>1611</v>
      </c>
      <c r="G278" s="123" t="s">
        <v>1597</v>
      </c>
      <c r="H278" s="124" t="s">
        <v>1598</v>
      </c>
      <c r="I278" s="125" t="s">
        <v>1612</v>
      </c>
      <c r="J278" s="123" t="s">
        <v>71</v>
      </c>
      <c r="K278" s="143" t="s">
        <v>795</v>
      </c>
      <c r="L278" s="156">
        <v>3</v>
      </c>
      <c r="M278" s="149" t="s">
        <v>1637</v>
      </c>
      <c r="N278" s="127"/>
      <c r="O278" s="151" t="s">
        <v>802</v>
      </c>
      <c r="P278" s="152" t="s">
        <v>1631</v>
      </c>
      <c r="Q278" s="81" t="str">
        <f>IF(LEN(切語下字資料表6[[#This Row],[韻系]]&amp;切語下字資料表6[[#This Row],[呼]]&amp;切語下字資料表6[[#This Row],[等]])&lt;3, "", 切語下字資料表6[[#This Row],[韻系]]&amp;切語下字資料表6[[#This Row],[呼]]&amp;切語下字資料表6[[#This Row],[等]])</f>
        <v>庚合3</v>
      </c>
      <c r="R278" s="81" t="str">
        <f xml:space="preserve"> IF(切語下字資料表6[[#This Row],[調]]="入", "促聲", "舒聲")</f>
        <v>促聲</v>
      </c>
      <c r="S278" s="81" t="str">
        <f>IF( 切語下字資料表6[[#This Row],[韻母拼音碼]]="", "", 切語下字資料表6[[#This Row],[韻母拼音碼]])</f>
        <v>ierk</v>
      </c>
    </row>
    <row r="279" spans="1:19" s="80" customFormat="1" ht="30">
      <c r="A279" s="118">
        <v>273</v>
      </c>
      <c r="B279" s="108">
        <v>45</v>
      </c>
      <c r="C279" s="108">
        <v>1</v>
      </c>
      <c r="D279" s="108" t="s">
        <v>1638</v>
      </c>
      <c r="E279" s="109">
        <v>45</v>
      </c>
      <c r="F279" s="110" t="s">
        <v>1639</v>
      </c>
      <c r="G279" s="111" t="s">
        <v>1597</v>
      </c>
      <c r="H279" s="112" t="s">
        <v>1640</v>
      </c>
      <c r="I279" s="113" t="s">
        <v>1640</v>
      </c>
      <c r="J279" s="111" t="s">
        <v>667</v>
      </c>
      <c r="K279" s="133" t="s">
        <v>668</v>
      </c>
      <c r="L279" s="141">
        <v>2</v>
      </c>
      <c r="M279" s="139" t="s">
        <v>1043</v>
      </c>
      <c r="N279" s="115" t="s">
        <v>1641</v>
      </c>
      <c r="O279" s="141" t="s">
        <v>977</v>
      </c>
      <c r="P279" s="142" t="s">
        <v>1600</v>
      </c>
      <c r="Q279" s="81" t="str">
        <f>IF(LEN(切語下字資料表6[[#This Row],[韻系]]&amp;切語下字資料表6[[#This Row],[呼]]&amp;切語下字資料表6[[#This Row],[等]])&lt;3, "", 切語下字資料表6[[#This Row],[韻系]]&amp;切語下字資料表6[[#This Row],[呼]]&amp;切語下字資料表6[[#This Row],[等]])</f>
        <v>耕開2</v>
      </c>
      <c r="R279" s="81" t="str">
        <f xml:space="preserve"> IF(切語下字資料表6[[#This Row],[調]]="入", "促聲", "舒聲")</f>
        <v>舒聲</v>
      </c>
      <c r="S279" s="81" t="str">
        <f>IF( 切語下字資料表6[[#This Row],[韻母拼音碼]]="", "", 切語下字資料表6[[#This Row],[韻母拼音碼]])</f>
        <v>irng</v>
      </c>
    </row>
    <row r="280" spans="1:19" s="80" customFormat="1" ht="30">
      <c r="A280" s="119">
        <v>274</v>
      </c>
      <c r="B280" s="80">
        <v>45</v>
      </c>
      <c r="C280" s="80">
        <v>2</v>
      </c>
      <c r="D280" s="80" t="s">
        <v>1642</v>
      </c>
      <c r="E280" s="98">
        <v>106</v>
      </c>
      <c r="F280" s="99" t="s">
        <v>1643</v>
      </c>
      <c r="G280" s="100" t="s">
        <v>1597</v>
      </c>
      <c r="H280" s="101" t="s">
        <v>1640</v>
      </c>
      <c r="I280" s="102" t="s">
        <v>1644</v>
      </c>
      <c r="J280" s="100" t="s">
        <v>676</v>
      </c>
      <c r="K280" s="80" t="s">
        <v>668</v>
      </c>
      <c r="L280" s="85">
        <v>2</v>
      </c>
      <c r="M280" s="103" t="s">
        <v>1645</v>
      </c>
      <c r="N280" s="84" t="s">
        <v>1646</v>
      </c>
      <c r="O280" s="85" t="s">
        <v>998</v>
      </c>
      <c r="P280" s="104" t="s">
        <v>1019</v>
      </c>
      <c r="Q280" s="81" t="str">
        <f>IF(LEN(切語下字資料表6[[#This Row],[韻系]]&amp;切語下字資料表6[[#This Row],[呼]]&amp;切語下字資料表6[[#This Row],[等]])&lt;3, "", 切語下字資料表6[[#This Row],[韻系]]&amp;切語下字資料表6[[#This Row],[呼]]&amp;切語下字資料表6[[#This Row],[等]])</f>
        <v>耕開2</v>
      </c>
      <c r="R280" s="81" t="str">
        <f xml:space="preserve"> IF(切語下字資料表6[[#This Row],[調]]="入", "促聲", "舒聲")</f>
        <v>舒聲</v>
      </c>
      <c r="S280" s="81" t="str">
        <f>IF( 切語下字資料表6[[#This Row],[韻母拼音碼]]="", "", 切語下字資料表6[[#This Row],[韻母拼音碼]])</f>
        <v>irng</v>
      </c>
    </row>
    <row r="281" spans="1:19" s="80" customFormat="1" ht="30">
      <c r="A281" s="118">
        <v>275</v>
      </c>
      <c r="B281" s="80">
        <v>45</v>
      </c>
      <c r="C281" s="80">
        <v>3</v>
      </c>
      <c r="D281" s="80" t="s">
        <v>1647</v>
      </c>
      <c r="E281" s="98">
        <v>167</v>
      </c>
      <c r="F281" s="99" t="s">
        <v>1648</v>
      </c>
      <c r="G281" s="100" t="s">
        <v>1597</v>
      </c>
      <c r="H281" s="101" t="s">
        <v>1640</v>
      </c>
      <c r="I281" s="102" t="s">
        <v>1649</v>
      </c>
      <c r="J281" s="100" t="s">
        <v>42</v>
      </c>
      <c r="K281" s="80" t="s">
        <v>668</v>
      </c>
      <c r="L281" s="85">
        <v>2</v>
      </c>
      <c r="M281" s="103" t="s">
        <v>1650</v>
      </c>
      <c r="N281" s="84" t="s">
        <v>1651</v>
      </c>
      <c r="O281" s="85" t="s">
        <v>998</v>
      </c>
      <c r="P281" s="104" t="s">
        <v>1019</v>
      </c>
      <c r="Q281" s="81" t="str">
        <f>IF(LEN(切語下字資料表6[[#This Row],[韻系]]&amp;切語下字資料表6[[#This Row],[呼]]&amp;切語下字資料表6[[#This Row],[等]])&lt;3, "", 切語下字資料表6[[#This Row],[韻系]]&amp;切語下字資料表6[[#This Row],[呼]]&amp;切語下字資料表6[[#This Row],[等]])</f>
        <v>耕開2</v>
      </c>
      <c r="R281" s="81" t="str">
        <f xml:space="preserve"> IF(切語下字資料表6[[#This Row],[調]]="入", "促聲", "舒聲")</f>
        <v>舒聲</v>
      </c>
      <c r="S281" s="81" t="str">
        <f>IF( 切語下字資料表6[[#This Row],[韻母拼音碼]]="", "", 切語下字資料表6[[#This Row],[韻母拼音碼]])</f>
        <v>irng</v>
      </c>
    </row>
    <row r="282" spans="1:19" s="80" customFormat="1" ht="30">
      <c r="A282" s="119">
        <v>276</v>
      </c>
      <c r="B282" s="120">
        <v>45</v>
      </c>
      <c r="C282" s="120">
        <v>4</v>
      </c>
      <c r="D282" s="120" t="s">
        <v>1652</v>
      </c>
      <c r="E282" s="121">
        <v>228</v>
      </c>
      <c r="F282" s="122" t="s">
        <v>1653</v>
      </c>
      <c r="G282" s="123" t="s">
        <v>1597</v>
      </c>
      <c r="H282" s="124" t="s">
        <v>1640</v>
      </c>
      <c r="I282" s="125" t="s">
        <v>1654</v>
      </c>
      <c r="J282" s="123" t="s">
        <v>71</v>
      </c>
      <c r="K282" s="143" t="s">
        <v>668</v>
      </c>
      <c r="L282" s="151">
        <v>2</v>
      </c>
      <c r="M282" s="149" t="s">
        <v>1655</v>
      </c>
      <c r="N282" s="127" t="s">
        <v>1656</v>
      </c>
      <c r="O282" s="151" t="s">
        <v>998</v>
      </c>
      <c r="P282" s="152" t="s">
        <v>1615</v>
      </c>
      <c r="Q282" s="81" t="str">
        <f>IF(LEN(切語下字資料表6[[#This Row],[韻系]]&amp;切語下字資料表6[[#This Row],[呼]]&amp;切語下字資料表6[[#This Row],[等]])&lt;3, "", 切語下字資料表6[[#This Row],[韻系]]&amp;切語下字資料表6[[#This Row],[呼]]&amp;切語下字資料表6[[#This Row],[等]])</f>
        <v>耕開2</v>
      </c>
      <c r="R282" s="81" t="str">
        <f xml:space="preserve"> IF(切語下字資料表6[[#This Row],[調]]="入", "促聲", "舒聲")</f>
        <v>促聲</v>
      </c>
      <c r="S282" s="81" t="str">
        <f>IF( 切語下字資料表6[[#This Row],[韻母拼音碼]]="", "", 切語下字資料表6[[#This Row],[韻母拼音碼]])</f>
        <v>irk</v>
      </c>
    </row>
    <row r="283" spans="1:19" s="80" customFormat="1" ht="30">
      <c r="A283" s="118">
        <v>277</v>
      </c>
      <c r="B283" s="108">
        <v>45</v>
      </c>
      <c r="C283" s="108">
        <v>1</v>
      </c>
      <c r="D283" s="108" t="s">
        <v>1638</v>
      </c>
      <c r="E283" s="109">
        <v>45</v>
      </c>
      <c r="F283" s="110" t="s">
        <v>1639</v>
      </c>
      <c r="G283" s="111" t="s">
        <v>1597</v>
      </c>
      <c r="H283" s="112" t="s">
        <v>1640</v>
      </c>
      <c r="I283" s="113" t="s">
        <v>1640</v>
      </c>
      <c r="J283" s="111" t="s">
        <v>667</v>
      </c>
      <c r="K283" s="133" t="s">
        <v>795</v>
      </c>
      <c r="L283" s="141">
        <v>2</v>
      </c>
      <c r="M283" s="139" t="s">
        <v>1048</v>
      </c>
      <c r="N283" s="115" t="s">
        <v>1657</v>
      </c>
      <c r="O283" s="141" t="s">
        <v>985</v>
      </c>
      <c r="P283" s="142" t="s">
        <v>672</v>
      </c>
      <c r="Q283" s="81" t="str">
        <f>IF(LEN(切語下字資料表6[[#This Row],[韻系]]&amp;切語下字資料表6[[#This Row],[呼]]&amp;切語下字資料表6[[#This Row],[等]])&lt;3, "", 切語下字資料表6[[#This Row],[韻系]]&amp;切語下字資料表6[[#This Row],[呼]]&amp;切語下字資料表6[[#This Row],[等]])</f>
        <v>耕合2</v>
      </c>
      <c r="R283" s="81" t="str">
        <f xml:space="preserve"> IF(切語下字資料表6[[#This Row],[調]]="入", "促聲", "舒聲")</f>
        <v>舒聲</v>
      </c>
      <c r="S283" s="81" t="str">
        <f>IF( 切語下字資料表6[[#This Row],[韻母拼音碼]]="", "", 切語下字資料表6[[#This Row],[韻母拼音碼]])</f>
        <v>ong</v>
      </c>
    </row>
    <row r="284" spans="1:19" s="80" customFormat="1" ht="30">
      <c r="A284" s="119">
        <v>278</v>
      </c>
      <c r="B284" s="80">
        <v>45</v>
      </c>
      <c r="C284" s="80">
        <v>2</v>
      </c>
      <c r="D284" s="80" t="s">
        <v>1642</v>
      </c>
      <c r="E284" s="98">
        <v>106</v>
      </c>
      <c r="F284" s="99" t="s">
        <v>1643</v>
      </c>
      <c r="G284" s="100" t="s">
        <v>1597</v>
      </c>
      <c r="H284" s="101" t="s">
        <v>1640</v>
      </c>
      <c r="I284" s="102" t="s">
        <v>1644</v>
      </c>
      <c r="J284" s="100" t="s">
        <v>676</v>
      </c>
      <c r="K284" s="80" t="s">
        <v>795</v>
      </c>
      <c r="L284" s="85">
        <v>2</v>
      </c>
      <c r="M284" s="103" t="s">
        <v>1658</v>
      </c>
      <c r="N284" s="84"/>
      <c r="O284" s="85" t="s">
        <v>1011</v>
      </c>
      <c r="P284" s="104" t="s">
        <v>360</v>
      </c>
      <c r="Q284" s="81" t="str">
        <f>IF(LEN(切語下字資料表6[[#This Row],[韻系]]&amp;切語下字資料表6[[#This Row],[呼]]&amp;切語下字資料表6[[#This Row],[等]])&lt;3, "", 切語下字資料表6[[#This Row],[韻系]]&amp;切語下字資料表6[[#This Row],[呼]]&amp;切語下字資料表6[[#This Row],[等]])</f>
        <v>耕合2</v>
      </c>
      <c r="R284" s="81" t="str">
        <f xml:space="preserve"> IF(切語下字資料表6[[#This Row],[調]]="入", "促聲", "舒聲")</f>
        <v>舒聲</v>
      </c>
      <c r="S284" s="81" t="str">
        <f>IF( 切語下字資料表6[[#This Row],[韻母拼音碼]]="", "", 切語下字資料表6[[#This Row],[韻母拼音碼]])</f>
        <v>ong</v>
      </c>
    </row>
    <row r="285" spans="1:19" s="80" customFormat="1" ht="30">
      <c r="A285" s="118">
        <v>279</v>
      </c>
      <c r="B285" s="80">
        <v>45</v>
      </c>
      <c r="C285" s="80">
        <v>3</v>
      </c>
      <c r="D285" s="80" t="s">
        <v>1647</v>
      </c>
      <c r="E285" s="98">
        <v>167</v>
      </c>
      <c r="F285" s="99" t="s">
        <v>1648</v>
      </c>
      <c r="G285" s="100" t="s">
        <v>1597</v>
      </c>
      <c r="H285" s="101" t="s">
        <v>1640</v>
      </c>
      <c r="I285" s="102" t="s">
        <v>1649</v>
      </c>
      <c r="J285" s="100" t="s">
        <v>42</v>
      </c>
      <c r="K285" s="80" t="s">
        <v>795</v>
      </c>
      <c r="L285" s="85">
        <v>2</v>
      </c>
      <c r="M285" s="103" t="s">
        <v>1659</v>
      </c>
      <c r="N285" s="84"/>
      <c r="O285" s="85" t="s">
        <v>1011</v>
      </c>
      <c r="P285" s="104" t="s">
        <v>360</v>
      </c>
      <c r="Q285" s="81" t="str">
        <f>IF(LEN(切語下字資料表6[[#This Row],[韻系]]&amp;切語下字資料表6[[#This Row],[呼]]&amp;切語下字資料表6[[#This Row],[等]])&lt;3, "", 切語下字資料表6[[#This Row],[韻系]]&amp;切語下字資料表6[[#This Row],[呼]]&amp;切語下字資料表6[[#This Row],[等]])</f>
        <v>耕合2</v>
      </c>
      <c r="R285" s="81" t="str">
        <f xml:space="preserve"> IF(切語下字資料表6[[#This Row],[調]]="入", "促聲", "舒聲")</f>
        <v>舒聲</v>
      </c>
      <c r="S285" s="81" t="str">
        <f>IF( 切語下字資料表6[[#This Row],[韻母拼音碼]]="", "", 切語下字資料表6[[#This Row],[韻母拼音碼]])</f>
        <v>ong</v>
      </c>
    </row>
    <row r="286" spans="1:19" s="80" customFormat="1" ht="30">
      <c r="A286" s="119">
        <v>280</v>
      </c>
      <c r="B286" s="120">
        <v>45</v>
      </c>
      <c r="C286" s="120">
        <v>4</v>
      </c>
      <c r="D286" s="120" t="s">
        <v>1652</v>
      </c>
      <c r="E286" s="121">
        <v>228</v>
      </c>
      <c r="F286" s="122" t="s">
        <v>1653</v>
      </c>
      <c r="G286" s="123" t="s">
        <v>1597</v>
      </c>
      <c r="H286" s="124" t="s">
        <v>1640</v>
      </c>
      <c r="I286" s="125" t="s">
        <v>1654</v>
      </c>
      <c r="J286" s="123" t="s">
        <v>71</v>
      </c>
      <c r="K286" s="143" t="s">
        <v>795</v>
      </c>
      <c r="L286" s="151">
        <v>2</v>
      </c>
      <c r="M286" s="149" t="s">
        <v>1660</v>
      </c>
      <c r="N286" s="127" t="s">
        <v>1661</v>
      </c>
      <c r="O286" s="151" t="s">
        <v>1011</v>
      </c>
      <c r="P286" s="152" t="s">
        <v>692</v>
      </c>
      <c r="Q286" s="81" t="str">
        <f>IF(LEN(切語下字資料表6[[#This Row],[韻系]]&amp;切語下字資料表6[[#This Row],[呼]]&amp;切語下字資料表6[[#This Row],[等]])&lt;3, "", 切語下字資料表6[[#This Row],[韻系]]&amp;切語下字資料表6[[#This Row],[呼]]&amp;切語下字資料表6[[#This Row],[等]])</f>
        <v>耕合2</v>
      </c>
      <c r="R286" s="81" t="str">
        <f xml:space="preserve"> IF(切語下字資料表6[[#This Row],[調]]="入", "促聲", "舒聲")</f>
        <v>促聲</v>
      </c>
      <c r="S286" s="81" t="str">
        <f>IF( 切語下字資料表6[[#This Row],[韻母拼音碼]]="", "", 切語下字資料表6[[#This Row],[韻母拼音碼]])</f>
        <v>ok</v>
      </c>
    </row>
    <row r="287" spans="1:19" s="80" customFormat="1" ht="30">
      <c r="A287" s="118">
        <v>281</v>
      </c>
      <c r="B287" s="108">
        <v>46</v>
      </c>
      <c r="C287" s="108">
        <v>1</v>
      </c>
      <c r="D287" s="108" t="s">
        <v>1662</v>
      </c>
      <c r="E287" s="109">
        <v>46</v>
      </c>
      <c r="F287" s="110" t="s">
        <v>1663</v>
      </c>
      <c r="G287" s="111" t="s">
        <v>1597</v>
      </c>
      <c r="H287" s="112" t="s">
        <v>415</v>
      </c>
      <c r="I287" s="113" t="s">
        <v>415</v>
      </c>
      <c r="J287" s="111" t="s">
        <v>667</v>
      </c>
      <c r="K287" s="133" t="s">
        <v>668</v>
      </c>
      <c r="L287" s="141">
        <v>3</v>
      </c>
      <c r="M287" s="139" t="s">
        <v>1050</v>
      </c>
      <c r="N287" s="115" t="s">
        <v>1664</v>
      </c>
      <c r="O287" s="141" t="s">
        <v>777</v>
      </c>
      <c r="P287" s="142" t="s">
        <v>1624</v>
      </c>
      <c r="Q287" s="81" t="str">
        <f>IF(LEN(切語下字資料表6[[#This Row],[韻系]]&amp;切語下字資料表6[[#This Row],[呼]]&amp;切語下字資料表6[[#This Row],[等]])&lt;3, "", 切語下字資料表6[[#This Row],[韻系]]&amp;切語下字資料表6[[#This Row],[呼]]&amp;切語下字資料表6[[#This Row],[等]])</f>
        <v>清開3</v>
      </c>
      <c r="R287" s="81" t="str">
        <f xml:space="preserve"> IF(切語下字資料表6[[#This Row],[調]]="入", "促聲", "舒聲")</f>
        <v>舒聲</v>
      </c>
      <c r="S287" s="81" t="str">
        <f>IF( 切語下字資料表6[[#This Row],[韻母拼音碼]]="", "", 切語下字資料表6[[#This Row],[韻母拼音碼]])</f>
        <v>ieng</v>
      </c>
    </row>
    <row r="288" spans="1:19" s="80" customFormat="1" ht="30">
      <c r="A288" s="119">
        <v>282</v>
      </c>
      <c r="B288" s="80">
        <v>46</v>
      </c>
      <c r="C288" s="80">
        <v>2</v>
      </c>
      <c r="D288" s="80" t="s">
        <v>1665</v>
      </c>
      <c r="E288" s="98">
        <v>107</v>
      </c>
      <c r="F288" s="99" t="s">
        <v>1666</v>
      </c>
      <c r="G288" s="100" t="s">
        <v>1597</v>
      </c>
      <c r="H288" s="101" t="s">
        <v>415</v>
      </c>
      <c r="I288" s="102" t="s">
        <v>1667</v>
      </c>
      <c r="J288" s="100" t="s">
        <v>676</v>
      </c>
      <c r="K288" s="80" t="s">
        <v>668</v>
      </c>
      <c r="L288" s="85">
        <v>3</v>
      </c>
      <c r="M288" s="103" t="s">
        <v>1668</v>
      </c>
      <c r="N288" s="84" t="s">
        <v>1669</v>
      </c>
      <c r="O288" s="85" t="s">
        <v>785</v>
      </c>
      <c r="P288" s="104" t="s">
        <v>1035</v>
      </c>
      <c r="Q288" s="81" t="str">
        <f>IF(LEN(切語下字資料表6[[#This Row],[韻系]]&amp;切語下字資料表6[[#This Row],[呼]]&amp;切語下字資料表6[[#This Row],[等]])&lt;3, "", 切語下字資料表6[[#This Row],[韻系]]&amp;切語下字資料表6[[#This Row],[呼]]&amp;切語下字資料表6[[#This Row],[等]])</f>
        <v>清開3</v>
      </c>
      <c r="R288" s="81" t="str">
        <f xml:space="preserve"> IF(切語下字資料表6[[#This Row],[調]]="入", "促聲", "舒聲")</f>
        <v>舒聲</v>
      </c>
      <c r="S288" s="81" t="str">
        <f>IF( 切語下字資料表6[[#This Row],[韻母拼音碼]]="", "", 切語下字資料表6[[#This Row],[韻母拼音碼]])</f>
        <v>ieng</v>
      </c>
    </row>
    <row r="289" spans="1:19" s="80" customFormat="1" ht="30">
      <c r="A289" s="118">
        <v>283</v>
      </c>
      <c r="B289" s="80">
        <v>46</v>
      </c>
      <c r="C289" s="80">
        <v>3</v>
      </c>
      <c r="D289" s="80" t="s">
        <v>1670</v>
      </c>
      <c r="E289" s="98">
        <v>168</v>
      </c>
      <c r="F289" s="99" t="s">
        <v>1671</v>
      </c>
      <c r="G289" s="100" t="s">
        <v>1597</v>
      </c>
      <c r="H289" s="101" t="s">
        <v>415</v>
      </c>
      <c r="I289" s="102" t="s">
        <v>1672</v>
      </c>
      <c r="J289" s="100" t="s">
        <v>42</v>
      </c>
      <c r="K289" s="80" t="s">
        <v>668</v>
      </c>
      <c r="L289" s="85">
        <v>3</v>
      </c>
      <c r="M289" s="103" t="s">
        <v>1673</v>
      </c>
      <c r="N289" s="84" t="s">
        <v>1674</v>
      </c>
      <c r="O289" s="85" t="s">
        <v>785</v>
      </c>
      <c r="P289" s="104" t="s">
        <v>1035</v>
      </c>
      <c r="Q289" s="81" t="str">
        <f>IF(LEN(切語下字資料表6[[#This Row],[韻系]]&amp;切語下字資料表6[[#This Row],[呼]]&amp;切語下字資料表6[[#This Row],[等]])&lt;3, "", 切語下字資料表6[[#This Row],[韻系]]&amp;切語下字資料表6[[#This Row],[呼]]&amp;切語下字資料表6[[#This Row],[等]])</f>
        <v>清開3</v>
      </c>
      <c r="R289" s="81" t="str">
        <f xml:space="preserve"> IF(切語下字資料表6[[#This Row],[調]]="入", "促聲", "舒聲")</f>
        <v>舒聲</v>
      </c>
      <c r="S289" s="81" t="str">
        <f>IF( 切語下字資料表6[[#This Row],[韻母拼音碼]]="", "", 切語下字資料表6[[#This Row],[韻母拼音碼]])</f>
        <v>ieng</v>
      </c>
    </row>
    <row r="290" spans="1:19" s="80" customFormat="1" ht="30">
      <c r="A290" s="119">
        <v>284</v>
      </c>
      <c r="B290" s="120">
        <v>46</v>
      </c>
      <c r="C290" s="120">
        <v>4</v>
      </c>
      <c r="D290" s="120" t="s">
        <v>1675</v>
      </c>
      <c r="E290" s="121">
        <v>229</v>
      </c>
      <c r="F290" s="122" t="s">
        <v>1676</v>
      </c>
      <c r="G290" s="123" t="s">
        <v>1597</v>
      </c>
      <c r="H290" s="124" t="s">
        <v>415</v>
      </c>
      <c r="I290" s="125" t="s">
        <v>1677</v>
      </c>
      <c r="J290" s="123" t="s">
        <v>71</v>
      </c>
      <c r="K290" s="143" t="s">
        <v>668</v>
      </c>
      <c r="L290" s="151">
        <v>3</v>
      </c>
      <c r="M290" s="149" t="s">
        <v>1678</v>
      </c>
      <c r="N290" s="127" t="s">
        <v>1679</v>
      </c>
      <c r="O290" s="151" t="s">
        <v>785</v>
      </c>
      <c r="P290" s="152" t="s">
        <v>1631</v>
      </c>
      <c r="Q290" s="81" t="str">
        <f>IF(LEN(切語下字資料表6[[#This Row],[韻系]]&amp;切語下字資料表6[[#This Row],[呼]]&amp;切語下字資料表6[[#This Row],[等]])&lt;3, "", 切語下字資料表6[[#This Row],[韻系]]&amp;切語下字資料表6[[#This Row],[呼]]&amp;切語下字資料表6[[#This Row],[等]])</f>
        <v>清開3</v>
      </c>
      <c r="R290" s="81" t="str">
        <f xml:space="preserve"> IF(切語下字資料表6[[#This Row],[調]]="入", "促聲", "舒聲")</f>
        <v>促聲</v>
      </c>
      <c r="S290" s="81" t="str">
        <f>IF( 切語下字資料表6[[#This Row],[韻母拼音碼]]="", "", 切語下字資料表6[[#This Row],[韻母拼音碼]])</f>
        <v>ierk</v>
      </c>
    </row>
    <row r="291" spans="1:19" s="80" customFormat="1" ht="30">
      <c r="A291" s="118">
        <v>285</v>
      </c>
      <c r="B291" s="108">
        <v>46</v>
      </c>
      <c r="C291" s="108">
        <v>1</v>
      </c>
      <c r="D291" s="108" t="s">
        <v>1662</v>
      </c>
      <c r="E291" s="109">
        <v>46</v>
      </c>
      <c r="F291" s="110" t="s">
        <v>1663</v>
      </c>
      <c r="G291" s="111" t="s">
        <v>1597</v>
      </c>
      <c r="H291" s="112" t="s">
        <v>415</v>
      </c>
      <c r="I291" s="113" t="s">
        <v>415</v>
      </c>
      <c r="J291" s="111" t="s">
        <v>667</v>
      </c>
      <c r="K291" s="133" t="s">
        <v>795</v>
      </c>
      <c r="L291" s="141">
        <v>3</v>
      </c>
      <c r="M291" s="139" t="s">
        <v>1052</v>
      </c>
      <c r="N291" s="115" t="s">
        <v>1680</v>
      </c>
      <c r="O291" s="141" t="s">
        <v>797</v>
      </c>
      <c r="P291" s="142" t="s">
        <v>1624</v>
      </c>
      <c r="Q291" s="81" t="str">
        <f>IF(LEN(切語下字資料表6[[#This Row],[韻系]]&amp;切語下字資料表6[[#This Row],[呼]]&amp;切語下字資料表6[[#This Row],[等]])&lt;3, "", 切語下字資料表6[[#This Row],[韻系]]&amp;切語下字資料表6[[#This Row],[呼]]&amp;切語下字資料表6[[#This Row],[等]])</f>
        <v>清合3</v>
      </c>
      <c r="R291" s="81" t="str">
        <f xml:space="preserve"> IF(切語下字資料表6[[#This Row],[調]]="入", "促聲", "舒聲")</f>
        <v>舒聲</v>
      </c>
      <c r="S291" s="81" t="str">
        <f>IF( 切語下字資料表6[[#This Row],[韻母拼音碼]]="", "", 切語下字資料表6[[#This Row],[韻母拼音碼]])</f>
        <v>ieng</v>
      </c>
    </row>
    <row r="292" spans="1:19" s="80" customFormat="1" ht="30">
      <c r="A292" s="119">
        <v>286</v>
      </c>
      <c r="B292" s="80">
        <v>46</v>
      </c>
      <c r="C292" s="80">
        <v>2</v>
      </c>
      <c r="D292" s="80" t="s">
        <v>1665</v>
      </c>
      <c r="E292" s="98">
        <v>107</v>
      </c>
      <c r="F292" s="99" t="s">
        <v>1666</v>
      </c>
      <c r="G292" s="100" t="s">
        <v>1597</v>
      </c>
      <c r="H292" s="101" t="s">
        <v>415</v>
      </c>
      <c r="I292" s="102" t="s">
        <v>1667</v>
      </c>
      <c r="J292" s="100" t="s">
        <v>676</v>
      </c>
      <c r="K292" s="80" t="s">
        <v>795</v>
      </c>
      <c r="L292" s="85">
        <v>3</v>
      </c>
      <c r="M292" s="103" t="s">
        <v>1681</v>
      </c>
      <c r="N292" s="84" t="s">
        <v>1682</v>
      </c>
      <c r="O292" s="85" t="s">
        <v>802</v>
      </c>
      <c r="P292" s="104" t="s">
        <v>1035</v>
      </c>
      <c r="Q292" s="81" t="str">
        <f>IF(LEN(切語下字資料表6[[#This Row],[韻系]]&amp;切語下字資料表6[[#This Row],[呼]]&amp;切語下字資料表6[[#This Row],[等]])&lt;3, "", 切語下字資料表6[[#This Row],[韻系]]&amp;切語下字資料表6[[#This Row],[呼]]&amp;切語下字資料表6[[#This Row],[等]])</f>
        <v>清合3</v>
      </c>
      <c r="R292" s="81" t="str">
        <f xml:space="preserve"> IF(切語下字資料表6[[#This Row],[調]]="入", "促聲", "舒聲")</f>
        <v>舒聲</v>
      </c>
      <c r="S292" s="81" t="str">
        <f>IF( 切語下字資料表6[[#This Row],[韻母拼音碼]]="", "", 切語下字資料表6[[#This Row],[韻母拼音碼]])</f>
        <v>ieng</v>
      </c>
    </row>
    <row r="293" spans="1:19" s="80" customFormat="1" ht="30">
      <c r="A293" s="118">
        <v>287</v>
      </c>
      <c r="B293" s="80">
        <v>46</v>
      </c>
      <c r="C293" s="80">
        <v>3</v>
      </c>
      <c r="D293" s="80" t="s">
        <v>1670</v>
      </c>
      <c r="E293" s="98">
        <v>168</v>
      </c>
      <c r="F293" s="99" t="s">
        <v>1671</v>
      </c>
      <c r="G293" s="100" t="s">
        <v>1597</v>
      </c>
      <c r="H293" s="101" t="s">
        <v>415</v>
      </c>
      <c r="I293" s="102" t="s">
        <v>1672</v>
      </c>
      <c r="J293" s="100" t="s">
        <v>42</v>
      </c>
      <c r="K293" s="80" t="s">
        <v>795</v>
      </c>
      <c r="L293" s="85">
        <v>3</v>
      </c>
      <c r="M293" s="103" t="s">
        <v>1683</v>
      </c>
      <c r="N293" s="84"/>
      <c r="O293" s="85" t="s">
        <v>802</v>
      </c>
      <c r="P293" s="104" t="s">
        <v>1035</v>
      </c>
      <c r="Q293" s="81" t="str">
        <f>IF(LEN(切語下字資料表6[[#This Row],[韻系]]&amp;切語下字資料表6[[#This Row],[呼]]&amp;切語下字資料表6[[#This Row],[等]])&lt;3, "", 切語下字資料表6[[#This Row],[韻系]]&amp;切語下字資料表6[[#This Row],[呼]]&amp;切語下字資料表6[[#This Row],[等]])</f>
        <v>清合3</v>
      </c>
      <c r="R293" s="81" t="str">
        <f xml:space="preserve"> IF(切語下字資料表6[[#This Row],[調]]="入", "促聲", "舒聲")</f>
        <v>舒聲</v>
      </c>
      <c r="S293" s="81" t="str">
        <f>IF( 切語下字資料表6[[#This Row],[韻母拼音碼]]="", "", 切語下字資料表6[[#This Row],[韻母拼音碼]])</f>
        <v>ieng</v>
      </c>
    </row>
    <row r="294" spans="1:19" s="80" customFormat="1" ht="30">
      <c r="A294" s="119">
        <v>288</v>
      </c>
      <c r="B294" s="120">
        <v>46</v>
      </c>
      <c r="C294" s="120">
        <v>4</v>
      </c>
      <c r="D294" s="120" t="s">
        <v>1675</v>
      </c>
      <c r="E294" s="121">
        <v>229</v>
      </c>
      <c r="F294" s="122" t="s">
        <v>1676</v>
      </c>
      <c r="G294" s="123" t="s">
        <v>1597</v>
      </c>
      <c r="H294" s="124" t="s">
        <v>415</v>
      </c>
      <c r="I294" s="125" t="s">
        <v>1677</v>
      </c>
      <c r="J294" s="123" t="s">
        <v>71</v>
      </c>
      <c r="K294" s="143" t="s">
        <v>795</v>
      </c>
      <c r="L294" s="151">
        <v>3</v>
      </c>
      <c r="M294" s="149" t="s">
        <v>1684</v>
      </c>
      <c r="N294" s="127" t="s">
        <v>1685</v>
      </c>
      <c r="O294" s="151" t="s">
        <v>802</v>
      </c>
      <c r="P294" s="152" t="s">
        <v>1631</v>
      </c>
      <c r="Q294" s="81" t="str">
        <f>IF(LEN(切語下字資料表6[[#This Row],[韻系]]&amp;切語下字資料表6[[#This Row],[呼]]&amp;切語下字資料表6[[#This Row],[等]])&lt;3, "", 切語下字資料表6[[#This Row],[韻系]]&amp;切語下字資料表6[[#This Row],[呼]]&amp;切語下字資料表6[[#This Row],[等]])</f>
        <v>清合3</v>
      </c>
      <c r="R294" s="81" t="str">
        <f xml:space="preserve"> IF(切語下字資料表6[[#This Row],[調]]="入", "促聲", "舒聲")</f>
        <v>促聲</v>
      </c>
      <c r="S294" s="81" t="str">
        <f>IF( 切語下字資料表6[[#This Row],[韻母拼音碼]]="", "", 切語下字資料表6[[#This Row],[韻母拼音碼]])</f>
        <v>ierk</v>
      </c>
    </row>
    <row r="295" spans="1:19" s="80" customFormat="1" ht="30">
      <c r="A295" s="118">
        <v>289</v>
      </c>
      <c r="B295" s="108">
        <v>47</v>
      </c>
      <c r="C295" s="108">
        <v>1</v>
      </c>
      <c r="D295" s="108" t="s">
        <v>1686</v>
      </c>
      <c r="E295" s="109">
        <v>47</v>
      </c>
      <c r="F295" s="110" t="s">
        <v>1687</v>
      </c>
      <c r="G295" s="111" t="s">
        <v>1597</v>
      </c>
      <c r="H295" s="112" t="s">
        <v>1688</v>
      </c>
      <c r="I295" s="113" t="s">
        <v>1688</v>
      </c>
      <c r="J295" s="111" t="s">
        <v>667</v>
      </c>
      <c r="K295" s="133" t="s">
        <v>668</v>
      </c>
      <c r="L295" s="141">
        <v>4</v>
      </c>
      <c r="M295" s="139" t="s">
        <v>1057</v>
      </c>
      <c r="N295" s="115" t="s">
        <v>1689</v>
      </c>
      <c r="O295" s="141" t="s">
        <v>777</v>
      </c>
      <c r="P295" s="142" t="s">
        <v>1624</v>
      </c>
      <c r="Q295" s="81" t="str">
        <f>IF(LEN(切語下字資料表6[[#This Row],[韻系]]&amp;切語下字資料表6[[#This Row],[呼]]&amp;切語下字資料表6[[#This Row],[等]])&lt;3, "", 切語下字資料表6[[#This Row],[韻系]]&amp;切語下字資料表6[[#This Row],[呼]]&amp;切語下字資料表6[[#This Row],[等]])</f>
        <v>青開4</v>
      </c>
      <c r="R295" s="81" t="str">
        <f xml:space="preserve"> IF(切語下字資料表6[[#This Row],[調]]="入", "促聲", "舒聲")</f>
        <v>舒聲</v>
      </c>
      <c r="S295" s="81" t="str">
        <f>IF( 切語下字資料表6[[#This Row],[韻母拼音碼]]="", "", 切語下字資料表6[[#This Row],[韻母拼音碼]])</f>
        <v>ieng</v>
      </c>
    </row>
    <row r="296" spans="1:19" s="80" customFormat="1" ht="30">
      <c r="A296" s="119">
        <v>290</v>
      </c>
      <c r="B296" s="80">
        <v>47</v>
      </c>
      <c r="C296" s="80">
        <v>2</v>
      </c>
      <c r="D296" s="80" t="s">
        <v>1690</v>
      </c>
      <c r="E296" s="98">
        <v>108</v>
      </c>
      <c r="F296" s="99" t="s">
        <v>1691</v>
      </c>
      <c r="G296" s="100" t="s">
        <v>1597</v>
      </c>
      <c r="H296" s="101" t="s">
        <v>1688</v>
      </c>
      <c r="I296" s="102" t="s">
        <v>1692</v>
      </c>
      <c r="J296" s="100" t="s">
        <v>676</v>
      </c>
      <c r="K296" s="80" t="s">
        <v>668</v>
      </c>
      <c r="L296" s="85">
        <v>4</v>
      </c>
      <c r="M296" s="103" t="s">
        <v>1693</v>
      </c>
      <c r="N296" s="84" t="s">
        <v>1694</v>
      </c>
      <c r="O296" s="85" t="s">
        <v>785</v>
      </c>
      <c r="P296" s="104" t="s">
        <v>1035</v>
      </c>
      <c r="Q296" s="81" t="str">
        <f>IF(LEN(切語下字資料表6[[#This Row],[韻系]]&amp;切語下字資料表6[[#This Row],[呼]]&amp;切語下字資料表6[[#This Row],[等]])&lt;3, "", 切語下字資料表6[[#This Row],[韻系]]&amp;切語下字資料表6[[#This Row],[呼]]&amp;切語下字資料表6[[#This Row],[等]])</f>
        <v>青開4</v>
      </c>
      <c r="R296" s="81" t="str">
        <f xml:space="preserve"> IF(切語下字資料表6[[#This Row],[調]]="入", "促聲", "舒聲")</f>
        <v>舒聲</v>
      </c>
      <c r="S296" s="81" t="str">
        <f>IF( 切語下字資料表6[[#This Row],[韻母拼音碼]]="", "", 切語下字資料表6[[#This Row],[韻母拼音碼]])</f>
        <v>ieng</v>
      </c>
    </row>
    <row r="297" spans="1:19" s="80" customFormat="1" ht="30">
      <c r="A297" s="118">
        <v>291</v>
      </c>
      <c r="B297" s="80">
        <v>47</v>
      </c>
      <c r="C297" s="80">
        <v>3</v>
      </c>
      <c r="D297" s="80" t="s">
        <v>1695</v>
      </c>
      <c r="E297" s="98">
        <v>169</v>
      </c>
      <c r="F297" s="99" t="s">
        <v>1696</v>
      </c>
      <c r="G297" s="100" t="s">
        <v>1597</v>
      </c>
      <c r="H297" s="101" t="s">
        <v>1688</v>
      </c>
      <c r="I297" s="102" t="s">
        <v>1697</v>
      </c>
      <c r="J297" s="100" t="s">
        <v>42</v>
      </c>
      <c r="K297" s="80" t="s">
        <v>668</v>
      </c>
      <c r="L297" s="85">
        <v>4</v>
      </c>
      <c r="M297" s="103" t="s">
        <v>1698</v>
      </c>
      <c r="N297" s="84" t="s">
        <v>1699</v>
      </c>
      <c r="O297" s="85" t="s">
        <v>785</v>
      </c>
      <c r="P297" s="104" t="s">
        <v>1035</v>
      </c>
      <c r="Q297" s="81" t="str">
        <f>IF(LEN(切語下字資料表6[[#This Row],[韻系]]&amp;切語下字資料表6[[#This Row],[呼]]&amp;切語下字資料表6[[#This Row],[等]])&lt;3, "", 切語下字資料表6[[#This Row],[韻系]]&amp;切語下字資料表6[[#This Row],[呼]]&amp;切語下字資料表6[[#This Row],[等]])</f>
        <v>青開4</v>
      </c>
      <c r="R297" s="81" t="str">
        <f xml:space="preserve"> IF(切語下字資料表6[[#This Row],[調]]="入", "促聲", "舒聲")</f>
        <v>舒聲</v>
      </c>
      <c r="S297" s="81" t="str">
        <f>IF( 切語下字資料表6[[#This Row],[韻母拼音碼]]="", "", 切語下字資料表6[[#This Row],[韻母拼音碼]])</f>
        <v>ieng</v>
      </c>
    </row>
    <row r="298" spans="1:19" s="80" customFormat="1" ht="30">
      <c r="A298" s="119">
        <v>292</v>
      </c>
      <c r="B298" s="120">
        <v>47</v>
      </c>
      <c r="C298" s="120">
        <v>4</v>
      </c>
      <c r="D298" s="120" t="s">
        <v>1700</v>
      </c>
      <c r="E298" s="121">
        <v>230</v>
      </c>
      <c r="F298" s="122" t="s">
        <v>1701</v>
      </c>
      <c r="G298" s="123" t="s">
        <v>1597</v>
      </c>
      <c r="H298" s="124" t="s">
        <v>1688</v>
      </c>
      <c r="I298" s="125" t="s">
        <v>1702</v>
      </c>
      <c r="J298" s="123" t="s">
        <v>71</v>
      </c>
      <c r="K298" s="143" t="s">
        <v>668</v>
      </c>
      <c r="L298" s="151">
        <v>4</v>
      </c>
      <c r="M298" s="149" t="s">
        <v>1703</v>
      </c>
      <c r="N298" s="127" t="s">
        <v>1704</v>
      </c>
      <c r="O298" s="151" t="s">
        <v>785</v>
      </c>
      <c r="P298" s="152" t="s">
        <v>1631</v>
      </c>
      <c r="Q298" s="81" t="str">
        <f>IF(LEN(切語下字資料表6[[#This Row],[韻系]]&amp;切語下字資料表6[[#This Row],[呼]]&amp;切語下字資料表6[[#This Row],[等]])&lt;3, "", 切語下字資料表6[[#This Row],[韻系]]&amp;切語下字資料表6[[#This Row],[呼]]&amp;切語下字資料表6[[#This Row],[等]])</f>
        <v>青開4</v>
      </c>
      <c r="R298" s="81" t="str">
        <f xml:space="preserve"> IF(切語下字資料表6[[#This Row],[調]]="入", "促聲", "舒聲")</f>
        <v>促聲</v>
      </c>
      <c r="S298" s="81" t="str">
        <f>IF( 切語下字資料表6[[#This Row],[韻母拼音碼]]="", "", 切語下字資料表6[[#This Row],[韻母拼音碼]])</f>
        <v>ierk</v>
      </c>
    </row>
    <row r="299" spans="1:19" s="80" customFormat="1" ht="30">
      <c r="A299" s="118">
        <v>293</v>
      </c>
      <c r="B299" s="108">
        <v>47</v>
      </c>
      <c r="C299" s="108">
        <v>1</v>
      </c>
      <c r="D299" s="108" t="s">
        <v>1686</v>
      </c>
      <c r="E299" s="109">
        <v>47</v>
      </c>
      <c r="F299" s="110" t="s">
        <v>1687</v>
      </c>
      <c r="G299" s="111" t="s">
        <v>1597</v>
      </c>
      <c r="H299" s="112" t="s">
        <v>1688</v>
      </c>
      <c r="I299" s="113" t="s">
        <v>1688</v>
      </c>
      <c r="J299" s="111" t="s">
        <v>667</v>
      </c>
      <c r="K299" s="133" t="s">
        <v>795</v>
      </c>
      <c r="L299" s="141">
        <v>3</v>
      </c>
      <c r="M299" s="139" t="s">
        <v>1068</v>
      </c>
      <c r="N299" s="115" t="s">
        <v>1705</v>
      </c>
      <c r="O299" s="141" t="s">
        <v>797</v>
      </c>
      <c r="P299" s="142" t="s">
        <v>1624</v>
      </c>
      <c r="Q299" s="81" t="str">
        <f>IF(LEN(切語下字資料表6[[#This Row],[韻系]]&amp;切語下字資料表6[[#This Row],[呼]]&amp;切語下字資料表6[[#This Row],[等]])&lt;3, "", 切語下字資料表6[[#This Row],[韻系]]&amp;切語下字資料表6[[#This Row],[呼]]&amp;切語下字資料表6[[#This Row],[等]])</f>
        <v>青合3</v>
      </c>
      <c r="R299" s="81" t="str">
        <f xml:space="preserve"> IF(切語下字資料表6[[#This Row],[調]]="入", "促聲", "舒聲")</f>
        <v>舒聲</v>
      </c>
      <c r="S299" s="81" t="str">
        <f>IF( 切語下字資料表6[[#This Row],[韻母拼音碼]]="", "", 切語下字資料表6[[#This Row],[韻母拼音碼]])</f>
        <v>ieng</v>
      </c>
    </row>
    <row r="300" spans="1:19" s="80" customFormat="1" ht="30">
      <c r="A300" s="119">
        <v>294</v>
      </c>
      <c r="B300" s="80">
        <v>47</v>
      </c>
      <c r="C300" s="80">
        <v>2</v>
      </c>
      <c r="D300" s="80" t="s">
        <v>1690</v>
      </c>
      <c r="E300" s="98">
        <v>108</v>
      </c>
      <c r="F300" s="99" t="s">
        <v>1691</v>
      </c>
      <c r="G300" s="100" t="s">
        <v>1597</v>
      </c>
      <c r="H300" s="101" t="s">
        <v>1688</v>
      </c>
      <c r="I300" s="102" t="s">
        <v>1692</v>
      </c>
      <c r="J300" s="100" t="s">
        <v>676</v>
      </c>
      <c r="K300" s="80" t="s">
        <v>795</v>
      </c>
      <c r="L300" s="85">
        <v>3</v>
      </c>
      <c r="M300" s="103" t="s">
        <v>1706</v>
      </c>
      <c r="N300" s="84" t="s">
        <v>1707</v>
      </c>
      <c r="O300" s="85" t="s">
        <v>802</v>
      </c>
      <c r="P300" s="104" t="s">
        <v>1035</v>
      </c>
      <c r="Q300" s="81" t="str">
        <f>IF(LEN(切語下字資料表6[[#This Row],[韻系]]&amp;切語下字資料表6[[#This Row],[呼]]&amp;切語下字資料表6[[#This Row],[等]])&lt;3, "", 切語下字資料表6[[#This Row],[韻系]]&amp;切語下字資料表6[[#This Row],[呼]]&amp;切語下字資料表6[[#This Row],[等]])</f>
        <v>青合3</v>
      </c>
      <c r="R300" s="81" t="str">
        <f xml:space="preserve"> IF(切語下字資料表6[[#This Row],[調]]="入", "促聲", "舒聲")</f>
        <v>舒聲</v>
      </c>
      <c r="S300" s="81" t="str">
        <f>IF( 切語下字資料表6[[#This Row],[韻母拼音碼]]="", "", 切語下字資料表6[[#This Row],[韻母拼音碼]])</f>
        <v>ieng</v>
      </c>
    </row>
    <row r="301" spans="1:19" s="80" customFormat="1" ht="30">
      <c r="A301" s="118">
        <v>295</v>
      </c>
      <c r="B301" s="80">
        <v>47</v>
      </c>
      <c r="C301" s="80">
        <v>3</v>
      </c>
      <c r="D301" s="80" t="s">
        <v>1695</v>
      </c>
      <c r="E301" s="98">
        <v>169</v>
      </c>
      <c r="F301" s="99" t="s">
        <v>1696</v>
      </c>
      <c r="G301" s="100" t="s">
        <v>1597</v>
      </c>
      <c r="H301" s="101" t="s">
        <v>1688</v>
      </c>
      <c r="I301" s="102" t="s">
        <v>1697</v>
      </c>
      <c r="J301" s="100" t="s">
        <v>42</v>
      </c>
      <c r="K301" s="80" t="s">
        <v>795</v>
      </c>
      <c r="L301" s="85">
        <v>3</v>
      </c>
      <c r="M301" s="103" t="s">
        <v>1708</v>
      </c>
      <c r="N301" s="84"/>
      <c r="O301" s="85" t="s">
        <v>802</v>
      </c>
      <c r="P301" s="104" t="s">
        <v>1035</v>
      </c>
      <c r="Q301" s="81" t="str">
        <f>IF(LEN(切語下字資料表6[[#This Row],[韻系]]&amp;切語下字資料表6[[#This Row],[呼]]&amp;切語下字資料表6[[#This Row],[等]])&lt;3, "", 切語下字資料表6[[#This Row],[韻系]]&amp;切語下字資料表6[[#This Row],[呼]]&amp;切語下字資料表6[[#This Row],[等]])</f>
        <v>青合3</v>
      </c>
      <c r="R301" s="81" t="str">
        <f xml:space="preserve"> IF(切語下字資料表6[[#This Row],[調]]="入", "促聲", "舒聲")</f>
        <v>舒聲</v>
      </c>
      <c r="S301" s="81" t="str">
        <f>IF( 切語下字資料表6[[#This Row],[韻母拼音碼]]="", "", 切語下字資料表6[[#This Row],[韻母拼音碼]])</f>
        <v>ieng</v>
      </c>
    </row>
    <row r="302" spans="1:19" s="80" customFormat="1" ht="30">
      <c r="A302" s="119">
        <v>296</v>
      </c>
      <c r="B302" s="120">
        <v>47</v>
      </c>
      <c r="C302" s="120">
        <v>4</v>
      </c>
      <c r="D302" s="120" t="s">
        <v>1700</v>
      </c>
      <c r="E302" s="121">
        <v>230</v>
      </c>
      <c r="F302" s="122" t="s">
        <v>1701</v>
      </c>
      <c r="G302" s="123" t="s">
        <v>1597</v>
      </c>
      <c r="H302" s="124" t="s">
        <v>1688</v>
      </c>
      <c r="I302" s="125" t="s">
        <v>1702</v>
      </c>
      <c r="J302" s="123" t="s">
        <v>71</v>
      </c>
      <c r="K302" s="143" t="s">
        <v>795</v>
      </c>
      <c r="L302" s="151">
        <v>3</v>
      </c>
      <c r="M302" s="149" t="s">
        <v>1709</v>
      </c>
      <c r="N302" s="127" t="s">
        <v>1710</v>
      </c>
      <c r="O302" s="151" t="s">
        <v>802</v>
      </c>
      <c r="P302" s="152" t="s">
        <v>1631</v>
      </c>
      <c r="Q302" s="81" t="str">
        <f>IF(LEN(切語下字資料表6[[#This Row],[韻系]]&amp;切語下字資料表6[[#This Row],[呼]]&amp;切語下字資料表6[[#This Row],[等]])&lt;3, "", 切語下字資料表6[[#This Row],[韻系]]&amp;切語下字資料表6[[#This Row],[呼]]&amp;切語下字資料表6[[#This Row],[等]])</f>
        <v>青合3</v>
      </c>
      <c r="R302" s="81" t="str">
        <f xml:space="preserve"> IF(切語下字資料表6[[#This Row],[調]]="入", "促聲", "舒聲")</f>
        <v>促聲</v>
      </c>
      <c r="S302" s="81" t="str">
        <f>IF( 切語下字資料表6[[#This Row],[韻母拼音碼]]="", "", 切語下字資料表6[[#This Row],[韻母拼音碼]])</f>
        <v>ierk</v>
      </c>
    </row>
    <row r="303" spans="1:19" s="80" customFormat="1" ht="33">
      <c r="A303" s="118">
        <v>297</v>
      </c>
      <c r="B303" s="108">
        <v>48</v>
      </c>
      <c r="C303" s="108">
        <v>1</v>
      </c>
      <c r="D303" s="108" t="s">
        <v>1711</v>
      </c>
      <c r="E303" s="109">
        <v>48</v>
      </c>
      <c r="F303" s="110" t="s">
        <v>1712</v>
      </c>
      <c r="G303" s="111" t="s">
        <v>56</v>
      </c>
      <c r="H303" s="112" t="s">
        <v>1713</v>
      </c>
      <c r="I303" s="113" t="s">
        <v>1713</v>
      </c>
      <c r="J303" s="111" t="s">
        <v>667</v>
      </c>
      <c r="K303" s="133" t="s">
        <v>668</v>
      </c>
      <c r="L303" s="141">
        <v>3</v>
      </c>
      <c r="M303" s="139" t="s">
        <v>1074</v>
      </c>
      <c r="N303" s="115" t="s">
        <v>1714</v>
      </c>
      <c r="O303" s="141" t="s">
        <v>777</v>
      </c>
      <c r="P303" s="142" t="s">
        <v>1624</v>
      </c>
      <c r="Q303" s="81" t="str">
        <f>IF(LEN(切語下字資料表6[[#This Row],[韻系]]&amp;切語下字資料表6[[#This Row],[呼]]&amp;切語下字資料表6[[#This Row],[等]])&lt;3, "", 切語下字資料表6[[#This Row],[韻系]]&amp;切語下字資料表6[[#This Row],[呼]]&amp;切語下字資料表6[[#This Row],[等]])</f>
        <v>蒸開3</v>
      </c>
      <c r="R303" s="81" t="str">
        <f xml:space="preserve"> IF(切語下字資料表6[[#This Row],[調]]="入", "促聲", "舒聲")</f>
        <v>舒聲</v>
      </c>
      <c r="S303" s="81" t="str">
        <f>IF( 切語下字資料表6[[#This Row],[韻母拼音碼]]="", "", 切語下字資料表6[[#This Row],[韻母拼音碼]])</f>
        <v>ieng</v>
      </c>
    </row>
    <row r="304" spans="1:19" s="80" customFormat="1" ht="30">
      <c r="A304" s="119">
        <v>298</v>
      </c>
      <c r="B304" s="80">
        <v>48</v>
      </c>
      <c r="C304" s="80">
        <v>2</v>
      </c>
      <c r="D304" s="80" t="s">
        <v>1715</v>
      </c>
      <c r="E304" s="98">
        <v>109</v>
      </c>
      <c r="F304" s="99" t="s">
        <v>1716</v>
      </c>
      <c r="G304" s="100" t="s">
        <v>56</v>
      </c>
      <c r="H304" s="101" t="s">
        <v>1713</v>
      </c>
      <c r="I304" s="102" t="s">
        <v>1717</v>
      </c>
      <c r="J304" s="100" t="s">
        <v>676</v>
      </c>
      <c r="K304" s="80" t="s">
        <v>668</v>
      </c>
      <c r="L304" s="85">
        <v>3</v>
      </c>
      <c r="M304" s="103" t="s">
        <v>1718</v>
      </c>
      <c r="N304" s="132" t="s">
        <v>1719</v>
      </c>
      <c r="O304" s="85" t="s">
        <v>785</v>
      </c>
      <c r="P304" s="104" t="s">
        <v>1035</v>
      </c>
      <c r="Q304" s="81" t="str">
        <f>IF(LEN(切語下字資料表6[[#This Row],[韻系]]&amp;切語下字資料表6[[#This Row],[呼]]&amp;切語下字資料表6[[#This Row],[等]])&lt;3, "", 切語下字資料表6[[#This Row],[韻系]]&amp;切語下字資料表6[[#This Row],[呼]]&amp;切語下字資料表6[[#This Row],[等]])</f>
        <v>蒸開3</v>
      </c>
      <c r="R304" s="81" t="str">
        <f xml:space="preserve"> IF(切語下字資料表6[[#This Row],[調]]="入", "促聲", "舒聲")</f>
        <v>舒聲</v>
      </c>
      <c r="S304" s="81" t="str">
        <f>IF( 切語下字資料表6[[#This Row],[韻母拼音碼]]="", "", 切語下字資料表6[[#This Row],[韻母拼音碼]])</f>
        <v>ieng</v>
      </c>
    </row>
    <row r="305" spans="1:19" s="80" customFormat="1" ht="30">
      <c r="A305" s="118">
        <v>299</v>
      </c>
      <c r="B305" s="80">
        <v>48</v>
      </c>
      <c r="C305" s="80">
        <v>3</v>
      </c>
      <c r="D305" s="80" t="s">
        <v>1720</v>
      </c>
      <c r="E305" s="98">
        <v>170</v>
      </c>
      <c r="F305" s="99" t="s">
        <v>1721</v>
      </c>
      <c r="G305" s="100" t="s">
        <v>56</v>
      </c>
      <c r="H305" s="101" t="s">
        <v>1713</v>
      </c>
      <c r="I305" s="102" t="s">
        <v>1722</v>
      </c>
      <c r="J305" s="100" t="s">
        <v>42</v>
      </c>
      <c r="K305" s="80" t="s">
        <v>668</v>
      </c>
      <c r="L305" s="85">
        <v>3</v>
      </c>
      <c r="M305" s="103" t="s">
        <v>1723</v>
      </c>
      <c r="N305" s="84" t="s">
        <v>1724</v>
      </c>
      <c r="O305" s="85" t="s">
        <v>785</v>
      </c>
      <c r="P305" s="104" t="s">
        <v>1035</v>
      </c>
      <c r="Q305" s="81" t="str">
        <f>IF(LEN(切語下字資料表6[[#This Row],[韻系]]&amp;切語下字資料表6[[#This Row],[呼]]&amp;切語下字資料表6[[#This Row],[等]])&lt;3, "", 切語下字資料表6[[#This Row],[韻系]]&amp;切語下字資料表6[[#This Row],[呼]]&amp;切語下字資料表6[[#This Row],[等]])</f>
        <v>蒸開3</v>
      </c>
      <c r="R305" s="81" t="str">
        <f xml:space="preserve"> IF(切語下字資料表6[[#This Row],[調]]="入", "促聲", "舒聲")</f>
        <v>舒聲</v>
      </c>
      <c r="S305" s="81" t="str">
        <f>IF( 切語下字資料表6[[#This Row],[韻母拼音碼]]="", "", 切語下字資料表6[[#This Row],[韻母拼音碼]])</f>
        <v>ieng</v>
      </c>
    </row>
    <row r="306" spans="1:19" s="80" customFormat="1" ht="30">
      <c r="A306" s="119">
        <v>300</v>
      </c>
      <c r="B306" s="120">
        <v>48</v>
      </c>
      <c r="C306" s="120">
        <v>4</v>
      </c>
      <c r="D306" s="120" t="s">
        <v>1725</v>
      </c>
      <c r="E306" s="121">
        <v>231</v>
      </c>
      <c r="F306" s="122" t="s">
        <v>1726</v>
      </c>
      <c r="G306" s="123" t="s">
        <v>56</v>
      </c>
      <c r="H306" s="124" t="s">
        <v>1713</v>
      </c>
      <c r="I306" s="125" t="s">
        <v>1727</v>
      </c>
      <c r="J306" s="123" t="s">
        <v>71</v>
      </c>
      <c r="K306" s="143" t="s">
        <v>668</v>
      </c>
      <c r="L306" s="151">
        <v>3</v>
      </c>
      <c r="M306" s="149" t="s">
        <v>1728</v>
      </c>
      <c r="N306" s="127" t="s">
        <v>1729</v>
      </c>
      <c r="O306" s="151" t="s">
        <v>785</v>
      </c>
      <c r="P306" s="152" t="s">
        <v>1631</v>
      </c>
      <c r="Q306" s="81" t="str">
        <f>IF(LEN(切語下字資料表6[[#This Row],[韻系]]&amp;切語下字資料表6[[#This Row],[呼]]&amp;切語下字資料表6[[#This Row],[等]])&lt;3, "", 切語下字資料表6[[#This Row],[韻系]]&amp;切語下字資料表6[[#This Row],[呼]]&amp;切語下字資料表6[[#This Row],[等]])</f>
        <v>蒸開3</v>
      </c>
      <c r="R306" s="81" t="str">
        <f xml:space="preserve"> IF(切語下字資料表6[[#This Row],[調]]="入", "促聲", "舒聲")</f>
        <v>促聲</v>
      </c>
      <c r="S306" s="81" t="str">
        <f>IF( 切語下字資料表6[[#This Row],[韻母拼音碼]]="", "", 切語下字資料表6[[#This Row],[韻母拼音碼]])</f>
        <v>ierk</v>
      </c>
    </row>
    <row r="307" spans="1:19" s="80" customFormat="1" ht="30">
      <c r="A307" s="118">
        <v>301</v>
      </c>
      <c r="B307" s="108">
        <v>49</v>
      </c>
      <c r="C307" s="108">
        <v>1</v>
      </c>
      <c r="D307" s="108" t="s">
        <v>1730</v>
      </c>
      <c r="E307" s="109">
        <v>49</v>
      </c>
      <c r="F307" s="110" t="s">
        <v>1731</v>
      </c>
      <c r="G307" s="111" t="s">
        <v>56</v>
      </c>
      <c r="H307" s="112" t="s">
        <v>1732</v>
      </c>
      <c r="I307" s="113" t="s">
        <v>1732</v>
      </c>
      <c r="J307" s="111" t="s">
        <v>667</v>
      </c>
      <c r="K307" s="133" t="s">
        <v>668</v>
      </c>
      <c r="L307" s="141">
        <v>1</v>
      </c>
      <c r="M307" s="139" t="s">
        <v>1085</v>
      </c>
      <c r="N307" s="115" t="s">
        <v>1733</v>
      </c>
      <c r="O307" s="141" t="s">
        <v>977</v>
      </c>
      <c r="P307" s="142" t="s">
        <v>1600</v>
      </c>
      <c r="Q307" s="81" t="str">
        <f>IF(LEN(切語下字資料表6[[#This Row],[韻系]]&amp;切語下字資料表6[[#This Row],[呼]]&amp;切語下字資料表6[[#This Row],[等]])&lt;3, "", 切語下字資料表6[[#This Row],[韻系]]&amp;切語下字資料表6[[#This Row],[呼]]&amp;切語下字資料表6[[#This Row],[等]])</f>
        <v>登開1</v>
      </c>
      <c r="R307" s="81" t="str">
        <f xml:space="preserve"> IF(切語下字資料表6[[#This Row],[調]]="入", "促聲", "舒聲")</f>
        <v>舒聲</v>
      </c>
      <c r="S307" s="81" t="str">
        <f>IF( 切語下字資料表6[[#This Row],[韻母拼音碼]]="", "", 切語下字資料表6[[#This Row],[韻母拼音碼]])</f>
        <v>irng</v>
      </c>
    </row>
    <row r="308" spans="1:19" s="80" customFormat="1" ht="30">
      <c r="A308" s="119">
        <v>302</v>
      </c>
      <c r="B308" s="80">
        <v>49</v>
      </c>
      <c r="C308" s="80">
        <v>2</v>
      </c>
      <c r="D308" s="80" t="s">
        <v>1734</v>
      </c>
      <c r="E308" s="98">
        <v>110</v>
      </c>
      <c r="F308" s="99" t="s">
        <v>1735</v>
      </c>
      <c r="G308" s="100" t="s">
        <v>56</v>
      </c>
      <c r="H308" s="101" t="s">
        <v>1732</v>
      </c>
      <c r="I308" s="102" t="s">
        <v>658</v>
      </c>
      <c r="J308" s="100" t="s">
        <v>676</v>
      </c>
      <c r="K308" s="80" t="s">
        <v>668</v>
      </c>
      <c r="L308" s="85">
        <v>1</v>
      </c>
      <c r="M308" s="103" t="s">
        <v>1736</v>
      </c>
      <c r="N308" s="84" t="s">
        <v>1737</v>
      </c>
      <c r="O308" s="85" t="s">
        <v>998</v>
      </c>
      <c r="P308" s="104" t="s">
        <v>1019</v>
      </c>
      <c r="Q308" s="81" t="str">
        <f>IF(LEN(切語下字資料表6[[#This Row],[韻系]]&amp;切語下字資料表6[[#This Row],[呼]]&amp;切語下字資料表6[[#This Row],[等]])&lt;3, "", 切語下字資料表6[[#This Row],[韻系]]&amp;切語下字資料表6[[#This Row],[呼]]&amp;切語下字資料表6[[#This Row],[等]])</f>
        <v>登開1</v>
      </c>
      <c r="R308" s="81" t="str">
        <f xml:space="preserve"> IF(切語下字資料表6[[#This Row],[調]]="入", "促聲", "舒聲")</f>
        <v>舒聲</v>
      </c>
      <c r="S308" s="81" t="str">
        <f>IF( 切語下字資料表6[[#This Row],[韻母拼音碼]]="", "", 切語下字資料表6[[#This Row],[韻母拼音碼]])</f>
        <v>irng</v>
      </c>
    </row>
    <row r="309" spans="1:19" s="80" customFormat="1" ht="30">
      <c r="A309" s="118">
        <v>303</v>
      </c>
      <c r="B309" s="80">
        <v>49</v>
      </c>
      <c r="C309" s="80">
        <v>3</v>
      </c>
      <c r="D309" s="80" t="s">
        <v>1738</v>
      </c>
      <c r="E309" s="98">
        <v>171</v>
      </c>
      <c r="F309" s="99" t="s">
        <v>1739</v>
      </c>
      <c r="G309" s="100" t="s">
        <v>56</v>
      </c>
      <c r="H309" s="101" t="s">
        <v>1732</v>
      </c>
      <c r="I309" s="102" t="s">
        <v>1740</v>
      </c>
      <c r="J309" s="100" t="s">
        <v>42</v>
      </c>
      <c r="K309" s="80" t="s">
        <v>668</v>
      </c>
      <c r="L309" s="85">
        <v>1</v>
      </c>
      <c r="M309" s="103" t="s">
        <v>1741</v>
      </c>
      <c r="N309" s="84" t="s">
        <v>1742</v>
      </c>
      <c r="O309" s="85" t="s">
        <v>998</v>
      </c>
      <c r="P309" s="104" t="s">
        <v>1019</v>
      </c>
      <c r="Q309" s="81" t="str">
        <f>IF(LEN(切語下字資料表6[[#This Row],[韻系]]&amp;切語下字資料表6[[#This Row],[呼]]&amp;切語下字資料表6[[#This Row],[等]])&lt;3, "", 切語下字資料表6[[#This Row],[韻系]]&amp;切語下字資料表6[[#This Row],[呼]]&amp;切語下字資料表6[[#This Row],[等]])</f>
        <v>登開1</v>
      </c>
      <c r="R309" s="81" t="str">
        <f xml:space="preserve"> IF(切語下字資料表6[[#This Row],[調]]="入", "促聲", "舒聲")</f>
        <v>舒聲</v>
      </c>
      <c r="S309" s="81" t="str">
        <f>IF( 切語下字資料表6[[#This Row],[韻母拼音碼]]="", "", 切語下字資料表6[[#This Row],[韻母拼音碼]])</f>
        <v>irng</v>
      </c>
    </row>
    <row r="310" spans="1:19" s="80" customFormat="1" ht="30">
      <c r="A310" s="119">
        <v>304</v>
      </c>
      <c r="B310" s="120">
        <v>49</v>
      </c>
      <c r="C310" s="120">
        <v>4</v>
      </c>
      <c r="D310" s="120" t="s">
        <v>1743</v>
      </c>
      <c r="E310" s="121">
        <v>232</v>
      </c>
      <c r="F310" s="122" t="s">
        <v>1744</v>
      </c>
      <c r="G310" s="123" t="s">
        <v>56</v>
      </c>
      <c r="H310" s="124" t="s">
        <v>1732</v>
      </c>
      <c r="I310" s="125" t="s">
        <v>1745</v>
      </c>
      <c r="J310" s="123" t="s">
        <v>71</v>
      </c>
      <c r="K310" s="143" t="s">
        <v>668</v>
      </c>
      <c r="L310" s="151">
        <v>1</v>
      </c>
      <c r="M310" s="149" t="s">
        <v>1746</v>
      </c>
      <c r="N310" s="127" t="s">
        <v>1747</v>
      </c>
      <c r="O310" s="151" t="s">
        <v>998</v>
      </c>
      <c r="P310" s="152" t="s">
        <v>1615</v>
      </c>
      <c r="Q310" s="81" t="str">
        <f>IF(LEN(切語下字資料表6[[#This Row],[韻系]]&amp;切語下字資料表6[[#This Row],[呼]]&amp;切語下字資料表6[[#This Row],[等]])&lt;3, "", 切語下字資料表6[[#This Row],[韻系]]&amp;切語下字資料表6[[#This Row],[呼]]&amp;切語下字資料表6[[#This Row],[等]])</f>
        <v>登開1</v>
      </c>
      <c r="R310" s="81" t="str">
        <f xml:space="preserve"> IF(切語下字資料表6[[#This Row],[調]]="入", "促聲", "舒聲")</f>
        <v>促聲</v>
      </c>
      <c r="S310" s="81" t="str">
        <f>IF( 切語下字資料表6[[#This Row],[韻母拼音碼]]="", "", 切語下字資料表6[[#This Row],[韻母拼音碼]])</f>
        <v>irk</v>
      </c>
    </row>
    <row r="311" spans="1:19" s="80" customFormat="1" ht="30">
      <c r="A311" s="118">
        <v>305</v>
      </c>
      <c r="B311" s="108">
        <v>49</v>
      </c>
      <c r="C311" s="108">
        <v>1</v>
      </c>
      <c r="D311" s="108" t="s">
        <v>1730</v>
      </c>
      <c r="E311" s="109">
        <v>49</v>
      </c>
      <c r="F311" s="110" t="s">
        <v>1731</v>
      </c>
      <c r="G311" s="111" t="s">
        <v>56</v>
      </c>
      <c r="H311" s="112" t="s">
        <v>1732</v>
      </c>
      <c r="I311" s="113" t="s">
        <v>1732</v>
      </c>
      <c r="J311" s="111" t="s">
        <v>667</v>
      </c>
      <c r="K311" s="133" t="s">
        <v>795</v>
      </c>
      <c r="L311" s="141">
        <v>1</v>
      </c>
      <c r="M311" s="139" t="s">
        <v>1089</v>
      </c>
      <c r="N311" s="115" t="s">
        <v>1748</v>
      </c>
      <c r="O311" s="141" t="s">
        <v>985</v>
      </c>
      <c r="P311" s="142" t="s">
        <v>672</v>
      </c>
      <c r="Q311" s="81" t="str">
        <f>IF(LEN(切語下字資料表6[[#This Row],[韻系]]&amp;切語下字資料表6[[#This Row],[呼]]&amp;切語下字資料表6[[#This Row],[等]])&lt;3, "", 切語下字資料表6[[#This Row],[韻系]]&amp;切語下字資料表6[[#This Row],[呼]]&amp;切語下字資料表6[[#This Row],[等]])</f>
        <v>登合1</v>
      </c>
      <c r="R311" s="81" t="str">
        <f xml:space="preserve"> IF(切語下字資料表6[[#This Row],[調]]="入", "促聲", "舒聲")</f>
        <v>舒聲</v>
      </c>
      <c r="S311" s="81" t="str">
        <f>IF( 切語下字資料表6[[#This Row],[韻母拼音碼]]="", "", 切語下字資料表6[[#This Row],[韻母拼音碼]])</f>
        <v>ong</v>
      </c>
    </row>
    <row r="312" spans="1:19" s="80" customFormat="1" ht="30">
      <c r="A312" s="119">
        <v>306</v>
      </c>
      <c r="B312" s="80">
        <v>49</v>
      </c>
      <c r="C312" s="80">
        <v>2</v>
      </c>
      <c r="D312" s="80" t="s">
        <v>1734</v>
      </c>
      <c r="E312" s="98">
        <v>110</v>
      </c>
      <c r="F312" s="99" t="s">
        <v>1735</v>
      </c>
      <c r="G312" s="100" t="s">
        <v>56</v>
      </c>
      <c r="H312" s="101" t="s">
        <v>1732</v>
      </c>
      <c r="I312" s="102" t="s">
        <v>658</v>
      </c>
      <c r="J312" s="100" t="s">
        <v>676</v>
      </c>
      <c r="K312" s="80" t="s">
        <v>795</v>
      </c>
      <c r="L312" s="85">
        <v>1</v>
      </c>
      <c r="M312" s="103" t="s">
        <v>1749</v>
      </c>
      <c r="N312" s="84" t="s">
        <v>1750</v>
      </c>
      <c r="O312" s="85" t="s">
        <v>1011</v>
      </c>
      <c r="P312" s="104" t="s">
        <v>360</v>
      </c>
      <c r="Q312" s="81" t="str">
        <f>IF(LEN(切語下字資料表6[[#This Row],[韻系]]&amp;切語下字資料表6[[#This Row],[呼]]&amp;切語下字資料表6[[#This Row],[等]])&lt;3, "", 切語下字資料表6[[#This Row],[韻系]]&amp;切語下字資料表6[[#This Row],[呼]]&amp;切語下字資料表6[[#This Row],[等]])</f>
        <v>登合1</v>
      </c>
      <c r="R312" s="81" t="str">
        <f xml:space="preserve"> IF(切語下字資料表6[[#This Row],[調]]="入", "促聲", "舒聲")</f>
        <v>舒聲</v>
      </c>
      <c r="S312" s="81" t="str">
        <f>IF( 切語下字資料表6[[#This Row],[韻母拼音碼]]="", "", 切語下字資料表6[[#This Row],[韻母拼音碼]])</f>
        <v>ong</v>
      </c>
    </row>
    <row r="313" spans="1:19" s="80" customFormat="1" ht="30">
      <c r="A313" s="118">
        <v>307</v>
      </c>
      <c r="B313" s="80">
        <v>49</v>
      </c>
      <c r="C313" s="80">
        <v>3</v>
      </c>
      <c r="D313" s="80" t="s">
        <v>1738</v>
      </c>
      <c r="E313" s="98">
        <v>171</v>
      </c>
      <c r="F313" s="99" t="s">
        <v>1739</v>
      </c>
      <c r="G313" s="100" t="s">
        <v>56</v>
      </c>
      <c r="H313" s="101" t="s">
        <v>1732</v>
      </c>
      <c r="I313" s="102" t="s">
        <v>1740</v>
      </c>
      <c r="J313" s="100" t="s">
        <v>42</v>
      </c>
      <c r="K313" s="80" t="s">
        <v>795</v>
      </c>
      <c r="L313" s="85">
        <v>1</v>
      </c>
      <c r="M313" s="103" t="s">
        <v>1751</v>
      </c>
      <c r="N313" s="84"/>
      <c r="O313" s="85" t="s">
        <v>1011</v>
      </c>
      <c r="P313" s="104" t="s">
        <v>360</v>
      </c>
      <c r="Q313" s="81" t="str">
        <f>IF(LEN(切語下字資料表6[[#This Row],[韻系]]&amp;切語下字資料表6[[#This Row],[呼]]&amp;切語下字資料表6[[#This Row],[等]])&lt;3, "", 切語下字資料表6[[#This Row],[韻系]]&amp;切語下字資料表6[[#This Row],[呼]]&amp;切語下字資料表6[[#This Row],[等]])</f>
        <v>登合1</v>
      </c>
      <c r="R313" s="81" t="str">
        <f xml:space="preserve"> IF(切語下字資料表6[[#This Row],[調]]="入", "促聲", "舒聲")</f>
        <v>舒聲</v>
      </c>
      <c r="S313" s="81" t="str">
        <f>IF( 切語下字資料表6[[#This Row],[韻母拼音碼]]="", "", 切語下字資料表6[[#This Row],[韻母拼音碼]])</f>
        <v>ong</v>
      </c>
    </row>
    <row r="314" spans="1:19" s="80" customFormat="1" ht="30">
      <c r="A314" s="119">
        <v>308</v>
      </c>
      <c r="B314" s="120">
        <v>49</v>
      </c>
      <c r="C314" s="120">
        <v>4</v>
      </c>
      <c r="D314" s="120" t="s">
        <v>1743</v>
      </c>
      <c r="E314" s="121">
        <v>232</v>
      </c>
      <c r="F314" s="122" t="s">
        <v>1744</v>
      </c>
      <c r="G314" s="123" t="s">
        <v>56</v>
      </c>
      <c r="H314" s="124" t="s">
        <v>1732</v>
      </c>
      <c r="I314" s="125" t="s">
        <v>1745</v>
      </c>
      <c r="J314" s="123" t="s">
        <v>71</v>
      </c>
      <c r="K314" s="143" t="s">
        <v>795</v>
      </c>
      <c r="L314" s="151">
        <v>1</v>
      </c>
      <c r="M314" s="149" t="s">
        <v>1752</v>
      </c>
      <c r="N314" s="127"/>
      <c r="O314" s="151" t="s">
        <v>1011</v>
      </c>
      <c r="P314" s="152" t="s">
        <v>692</v>
      </c>
      <c r="Q314" s="81" t="str">
        <f>IF(LEN(切語下字資料表6[[#This Row],[韻系]]&amp;切語下字資料表6[[#This Row],[呼]]&amp;切語下字資料表6[[#This Row],[等]])&lt;3, "", 切語下字資料表6[[#This Row],[韻系]]&amp;切語下字資料表6[[#This Row],[呼]]&amp;切語下字資料表6[[#This Row],[等]])</f>
        <v>登合1</v>
      </c>
      <c r="R314" s="81" t="str">
        <f xml:space="preserve"> IF(切語下字資料表6[[#This Row],[調]]="入", "促聲", "舒聲")</f>
        <v>促聲</v>
      </c>
      <c r="S314" s="81" t="str">
        <f>IF( 切語下字資料表6[[#This Row],[韻母拼音碼]]="", "", 切語下字資料表6[[#This Row],[韻母拼音碼]])</f>
        <v>ok</v>
      </c>
    </row>
    <row r="315" spans="1:19" s="80" customFormat="1" ht="30">
      <c r="A315" s="118">
        <v>309</v>
      </c>
      <c r="B315" s="108">
        <v>50</v>
      </c>
      <c r="C315" s="108">
        <v>1</v>
      </c>
      <c r="D315" s="108" t="s">
        <v>1753</v>
      </c>
      <c r="E315" s="109">
        <v>50</v>
      </c>
      <c r="F315" s="110" t="s">
        <v>1754</v>
      </c>
      <c r="G315" s="111" t="s">
        <v>1755</v>
      </c>
      <c r="H315" s="112" t="s">
        <v>1756</v>
      </c>
      <c r="I315" s="113" t="s">
        <v>1756</v>
      </c>
      <c r="J315" s="111" t="s">
        <v>667</v>
      </c>
      <c r="K315" s="133" t="s">
        <v>668</v>
      </c>
      <c r="L315" s="141">
        <v>3</v>
      </c>
      <c r="M315" s="139" t="s">
        <v>1094</v>
      </c>
      <c r="N315" s="115" t="s">
        <v>1757</v>
      </c>
      <c r="O315" s="141" t="s">
        <v>777</v>
      </c>
      <c r="P315" s="142" t="s">
        <v>1758</v>
      </c>
      <c r="Q315" s="81" t="str">
        <f>IF(LEN(切語下字資料表6[[#This Row],[韻系]]&amp;切語下字資料表6[[#This Row],[呼]]&amp;切語下字資料表6[[#This Row],[等]])&lt;3, "", 切語下字資料表6[[#This Row],[韻系]]&amp;切語下字資料表6[[#This Row],[呼]]&amp;切語下字資料表6[[#This Row],[等]])</f>
        <v>尤開3</v>
      </c>
      <c r="R315" s="81" t="str">
        <f xml:space="preserve"> IF(切語下字資料表6[[#This Row],[調]]="入", "促聲", "舒聲")</f>
        <v>舒聲</v>
      </c>
      <c r="S315" s="81" t="str">
        <f>IF( 切語下字資料表6[[#This Row],[韻母拼音碼]]="", "", 切語下字資料表6[[#This Row],[韻母拼音碼]])</f>
        <v>iu</v>
      </c>
    </row>
    <row r="316" spans="1:19" s="80" customFormat="1" ht="30">
      <c r="A316" s="119">
        <v>310</v>
      </c>
      <c r="B316" s="80">
        <v>50</v>
      </c>
      <c r="C316" s="80">
        <v>2</v>
      </c>
      <c r="D316" s="80" t="s">
        <v>1759</v>
      </c>
      <c r="E316" s="98">
        <v>111</v>
      </c>
      <c r="F316" s="99" t="s">
        <v>1760</v>
      </c>
      <c r="G316" s="100" t="s">
        <v>1755</v>
      </c>
      <c r="H316" s="101" t="s">
        <v>1756</v>
      </c>
      <c r="I316" s="102" t="s">
        <v>1761</v>
      </c>
      <c r="J316" s="100" t="s">
        <v>676</v>
      </c>
      <c r="K316" s="80" t="s">
        <v>668</v>
      </c>
      <c r="L316" s="85">
        <v>3</v>
      </c>
      <c r="M316" s="103" t="s">
        <v>1762</v>
      </c>
      <c r="N316" s="84" t="s">
        <v>1763</v>
      </c>
      <c r="O316" s="85" t="s">
        <v>785</v>
      </c>
      <c r="P316" s="104" t="s">
        <v>260</v>
      </c>
      <c r="Q316" s="81" t="str">
        <f>IF(LEN(切語下字資料表6[[#This Row],[韻系]]&amp;切語下字資料表6[[#This Row],[呼]]&amp;切語下字資料表6[[#This Row],[等]])&lt;3, "", 切語下字資料表6[[#This Row],[韻系]]&amp;切語下字資料表6[[#This Row],[呼]]&amp;切語下字資料表6[[#This Row],[等]])</f>
        <v>尤開3</v>
      </c>
      <c r="R316" s="81" t="str">
        <f xml:space="preserve"> IF(切語下字資料表6[[#This Row],[調]]="入", "促聲", "舒聲")</f>
        <v>舒聲</v>
      </c>
      <c r="S316" s="81" t="str">
        <f>IF( 切語下字資料表6[[#This Row],[韻母拼音碼]]="", "", 切語下字資料表6[[#This Row],[韻母拼音碼]])</f>
        <v>iu</v>
      </c>
    </row>
    <row r="317" spans="1:19" s="80" customFormat="1" ht="30">
      <c r="A317" s="118">
        <v>311</v>
      </c>
      <c r="B317" s="80">
        <v>50</v>
      </c>
      <c r="C317" s="80">
        <v>3</v>
      </c>
      <c r="D317" s="80" t="s">
        <v>1764</v>
      </c>
      <c r="E317" s="98">
        <v>172</v>
      </c>
      <c r="F317" s="99" t="s">
        <v>1765</v>
      </c>
      <c r="G317" s="100" t="s">
        <v>1755</v>
      </c>
      <c r="H317" s="101" t="s">
        <v>1756</v>
      </c>
      <c r="I317" s="102" t="s">
        <v>1766</v>
      </c>
      <c r="J317" s="100" t="s">
        <v>42</v>
      </c>
      <c r="K317" s="80" t="s">
        <v>668</v>
      </c>
      <c r="L317" s="85">
        <v>3</v>
      </c>
      <c r="M317" s="103" t="s">
        <v>1767</v>
      </c>
      <c r="N317" s="84" t="s">
        <v>1768</v>
      </c>
      <c r="O317" s="85" t="s">
        <v>785</v>
      </c>
      <c r="P317" s="104" t="s">
        <v>260</v>
      </c>
      <c r="Q317" s="81" t="str">
        <f>IF(LEN(切語下字資料表6[[#This Row],[韻系]]&amp;切語下字資料表6[[#This Row],[呼]]&amp;切語下字資料表6[[#This Row],[等]])&lt;3, "", 切語下字資料表6[[#This Row],[韻系]]&amp;切語下字資料表6[[#This Row],[呼]]&amp;切語下字資料表6[[#This Row],[等]])</f>
        <v>尤開3</v>
      </c>
      <c r="R317" s="81" t="str">
        <f xml:space="preserve"> IF(切語下字資料表6[[#This Row],[調]]="入", "促聲", "舒聲")</f>
        <v>舒聲</v>
      </c>
      <c r="S317" s="81" t="str">
        <f>IF( 切語下字資料表6[[#This Row],[韻母拼音碼]]="", "", 切語下字資料表6[[#This Row],[韻母拼音碼]])</f>
        <v>iu</v>
      </c>
    </row>
    <row r="318" spans="1:19" s="80" customFormat="1" ht="30">
      <c r="A318" s="119">
        <v>312</v>
      </c>
      <c r="B318" s="120">
        <v>50</v>
      </c>
      <c r="C318" s="120">
        <v>4</v>
      </c>
      <c r="D318" s="120" t="s">
        <v>1769</v>
      </c>
      <c r="E318" s="121">
        <v>233</v>
      </c>
      <c r="F318" s="122" t="s">
        <v>711</v>
      </c>
      <c r="G318" s="123" t="s">
        <v>1755</v>
      </c>
      <c r="H318" s="124" t="s">
        <v>1756</v>
      </c>
      <c r="I318" s="125" t="s">
        <v>711</v>
      </c>
      <c r="J318" s="123" t="s">
        <v>711</v>
      </c>
      <c r="K318" s="143" t="s">
        <v>668</v>
      </c>
      <c r="L318" s="151">
        <v>3</v>
      </c>
      <c r="M318" s="149" t="s">
        <v>711</v>
      </c>
      <c r="N318" s="127"/>
      <c r="O318" s="151"/>
      <c r="P318" s="152"/>
      <c r="Q318" s="81" t="str">
        <f>IF(LEN(切語下字資料表6[[#This Row],[韻系]]&amp;切語下字資料表6[[#This Row],[呼]]&amp;切語下字資料表6[[#This Row],[等]])&lt;3, "", 切語下字資料表6[[#This Row],[韻系]]&amp;切語下字資料表6[[#This Row],[呼]]&amp;切語下字資料表6[[#This Row],[等]])</f>
        <v>尤開3</v>
      </c>
      <c r="R318" s="81" t="str">
        <f xml:space="preserve"> IF(切語下字資料表6[[#This Row],[調]]="入", "促聲", "舒聲")</f>
        <v>舒聲</v>
      </c>
      <c r="S318" s="81" t="str">
        <f>IF( 切語下字資料表6[[#This Row],[韻母拼音碼]]="", "", 切語下字資料表6[[#This Row],[韻母拼音碼]])</f>
        <v/>
      </c>
    </row>
    <row r="319" spans="1:19" s="80" customFormat="1" ht="30">
      <c r="A319" s="118">
        <v>313</v>
      </c>
      <c r="B319" s="108">
        <v>51</v>
      </c>
      <c r="C319" s="108">
        <v>1</v>
      </c>
      <c r="D319" s="108" t="s">
        <v>1770</v>
      </c>
      <c r="E319" s="109">
        <v>51</v>
      </c>
      <c r="F319" s="110" t="s">
        <v>1771</v>
      </c>
      <c r="G319" s="111" t="s">
        <v>1755</v>
      </c>
      <c r="H319" s="112" t="s">
        <v>1772</v>
      </c>
      <c r="I319" s="113" t="s">
        <v>1772</v>
      </c>
      <c r="J319" s="111" t="s">
        <v>667</v>
      </c>
      <c r="K319" s="133" t="s">
        <v>668</v>
      </c>
      <c r="L319" s="141">
        <v>3</v>
      </c>
      <c r="M319" s="139" t="s">
        <v>1096</v>
      </c>
      <c r="N319" s="115" t="s">
        <v>1773</v>
      </c>
      <c r="O319" s="141" t="s">
        <v>777</v>
      </c>
      <c r="P319" s="142" t="s">
        <v>1774</v>
      </c>
      <c r="Q319" s="81" t="str">
        <f>IF(LEN(切語下字資料表6[[#This Row],[韻系]]&amp;切語下字資料表6[[#This Row],[呼]]&amp;切語下字資料表6[[#This Row],[等]])&lt;3, "", 切語下字資料表6[[#This Row],[韻系]]&amp;切語下字資料表6[[#This Row],[呼]]&amp;切語下字資料表6[[#This Row],[等]])</f>
        <v>侯開3</v>
      </c>
      <c r="R319" s="81" t="str">
        <f xml:space="preserve"> IF(切語下字資料表6[[#This Row],[調]]="入", "促聲", "舒聲")</f>
        <v>舒聲</v>
      </c>
      <c r="S319" s="81" t="str">
        <f>IF( 切語下字資料表6[[#This Row],[韻母拼音碼]]="", "", 切語下字資料表6[[#This Row],[韻母拼音碼]])</f>
        <v>io</v>
      </c>
    </row>
    <row r="320" spans="1:19" s="80" customFormat="1" ht="30">
      <c r="A320" s="119">
        <v>314</v>
      </c>
      <c r="B320" s="80">
        <v>51</v>
      </c>
      <c r="C320" s="80">
        <v>2</v>
      </c>
      <c r="D320" s="80" t="s">
        <v>1775</v>
      </c>
      <c r="E320" s="98">
        <v>112</v>
      </c>
      <c r="F320" s="99" t="s">
        <v>1776</v>
      </c>
      <c r="G320" s="100" t="s">
        <v>1755</v>
      </c>
      <c r="H320" s="101" t="s">
        <v>1772</v>
      </c>
      <c r="I320" s="102" t="s">
        <v>1777</v>
      </c>
      <c r="J320" s="100" t="s">
        <v>676</v>
      </c>
      <c r="K320" s="80" t="s">
        <v>668</v>
      </c>
      <c r="L320" s="85">
        <v>3</v>
      </c>
      <c r="M320" s="103" t="s">
        <v>1778</v>
      </c>
      <c r="N320" s="84" t="s">
        <v>1779</v>
      </c>
      <c r="O320" s="85" t="s">
        <v>785</v>
      </c>
      <c r="P320" s="104" t="s">
        <v>241</v>
      </c>
      <c r="Q320" s="81" t="str">
        <f>IF(LEN(切語下字資料表6[[#This Row],[韻系]]&amp;切語下字資料表6[[#This Row],[呼]]&amp;切語下字資料表6[[#This Row],[等]])&lt;3, "", 切語下字資料表6[[#This Row],[韻系]]&amp;切語下字資料表6[[#This Row],[呼]]&amp;切語下字資料表6[[#This Row],[等]])</f>
        <v>侯開3</v>
      </c>
      <c r="R320" s="81" t="str">
        <f xml:space="preserve"> IF(切語下字資料表6[[#This Row],[調]]="入", "促聲", "舒聲")</f>
        <v>舒聲</v>
      </c>
      <c r="S320" s="81" t="str">
        <f>IF( 切語下字資料表6[[#This Row],[韻母拼音碼]]="", "", 切語下字資料表6[[#This Row],[韻母拼音碼]])</f>
        <v>io</v>
      </c>
    </row>
    <row r="321" spans="1:19" s="80" customFormat="1" ht="30">
      <c r="A321" s="118">
        <v>315</v>
      </c>
      <c r="B321" s="80">
        <v>51</v>
      </c>
      <c r="C321" s="80">
        <v>3</v>
      </c>
      <c r="D321" s="80" t="s">
        <v>1780</v>
      </c>
      <c r="E321" s="98">
        <v>173</v>
      </c>
      <c r="F321" s="99" t="s">
        <v>1781</v>
      </c>
      <c r="G321" s="100" t="s">
        <v>1755</v>
      </c>
      <c r="H321" s="101" t="s">
        <v>1772</v>
      </c>
      <c r="I321" s="102" t="s">
        <v>1782</v>
      </c>
      <c r="J321" s="100" t="s">
        <v>42</v>
      </c>
      <c r="K321" s="80" t="s">
        <v>668</v>
      </c>
      <c r="L321" s="85">
        <v>3</v>
      </c>
      <c r="M321" s="103" t="s">
        <v>1783</v>
      </c>
      <c r="N321" s="84" t="s">
        <v>1784</v>
      </c>
      <c r="O321" s="85" t="s">
        <v>785</v>
      </c>
      <c r="P321" s="104" t="s">
        <v>241</v>
      </c>
      <c r="Q321" s="81" t="str">
        <f>IF(LEN(切語下字資料表6[[#This Row],[韻系]]&amp;切語下字資料表6[[#This Row],[呼]]&amp;切語下字資料表6[[#This Row],[等]])&lt;3, "", 切語下字資料表6[[#This Row],[韻系]]&amp;切語下字資料表6[[#This Row],[呼]]&amp;切語下字資料表6[[#This Row],[等]])</f>
        <v>侯開3</v>
      </c>
      <c r="R321" s="81" t="str">
        <f xml:space="preserve"> IF(切語下字資料表6[[#This Row],[調]]="入", "促聲", "舒聲")</f>
        <v>舒聲</v>
      </c>
      <c r="S321" s="81" t="str">
        <f>IF( 切語下字資料表6[[#This Row],[韻母拼音碼]]="", "", 切語下字資料表6[[#This Row],[韻母拼音碼]])</f>
        <v>io</v>
      </c>
    </row>
    <row r="322" spans="1:19" s="80" customFormat="1" ht="30">
      <c r="A322" s="119">
        <v>316</v>
      </c>
      <c r="B322" s="120">
        <v>51</v>
      </c>
      <c r="C322" s="120">
        <v>4</v>
      </c>
      <c r="D322" s="120" t="s">
        <v>1785</v>
      </c>
      <c r="E322" s="121">
        <v>234</v>
      </c>
      <c r="F322" s="122" t="s">
        <v>711</v>
      </c>
      <c r="G322" s="123" t="s">
        <v>1755</v>
      </c>
      <c r="H322" s="124" t="s">
        <v>1772</v>
      </c>
      <c r="I322" s="125" t="s">
        <v>711</v>
      </c>
      <c r="J322" s="123" t="s">
        <v>711</v>
      </c>
      <c r="K322" s="143" t="s">
        <v>668</v>
      </c>
      <c r="L322" s="151">
        <v>3</v>
      </c>
      <c r="M322" s="149" t="s">
        <v>711</v>
      </c>
      <c r="N322" s="127"/>
      <c r="O322" s="151"/>
      <c r="P322" s="152"/>
      <c r="Q322" s="81" t="str">
        <f>IF(LEN(切語下字資料表6[[#This Row],[韻系]]&amp;切語下字資料表6[[#This Row],[呼]]&amp;切語下字資料表6[[#This Row],[等]])&lt;3, "", 切語下字資料表6[[#This Row],[韻系]]&amp;切語下字資料表6[[#This Row],[呼]]&amp;切語下字資料表6[[#This Row],[等]])</f>
        <v>侯開3</v>
      </c>
      <c r="R322" s="81" t="str">
        <f xml:space="preserve"> IF(切語下字資料表6[[#This Row],[調]]="入", "促聲", "舒聲")</f>
        <v>舒聲</v>
      </c>
      <c r="S322" s="81" t="str">
        <f>IF( 切語下字資料表6[[#This Row],[韻母拼音碼]]="", "", 切語下字資料表6[[#This Row],[韻母拼音碼]])</f>
        <v/>
      </c>
    </row>
    <row r="323" spans="1:19" s="80" customFormat="1" ht="30">
      <c r="A323" s="118">
        <v>317</v>
      </c>
      <c r="B323" s="108">
        <v>52</v>
      </c>
      <c r="C323" s="108">
        <v>1</v>
      </c>
      <c r="D323" s="108" t="s">
        <v>1786</v>
      </c>
      <c r="E323" s="109">
        <v>52</v>
      </c>
      <c r="F323" s="110" t="s">
        <v>1787</v>
      </c>
      <c r="G323" s="111" t="s">
        <v>1755</v>
      </c>
      <c r="H323" s="112" t="s">
        <v>1788</v>
      </c>
      <c r="I323" s="113" t="s">
        <v>1788</v>
      </c>
      <c r="J323" s="111" t="s">
        <v>667</v>
      </c>
      <c r="K323" s="133" t="s">
        <v>668</v>
      </c>
      <c r="L323" s="141">
        <v>3</v>
      </c>
      <c r="M323" s="139" t="s">
        <v>1103</v>
      </c>
      <c r="N323" s="115" t="s">
        <v>1789</v>
      </c>
      <c r="O323" s="141" t="s">
        <v>777</v>
      </c>
      <c r="P323" s="142" t="s">
        <v>1758</v>
      </c>
      <c r="Q323" s="81" t="str">
        <f>IF(LEN(切語下字資料表6[[#This Row],[韻系]]&amp;切語下字資料表6[[#This Row],[呼]]&amp;切語下字資料表6[[#This Row],[等]])&lt;3, "", 切語下字資料表6[[#This Row],[韻系]]&amp;切語下字資料表6[[#This Row],[呼]]&amp;切語下字資料表6[[#This Row],[等]])</f>
        <v>幽開3</v>
      </c>
      <c r="R323" s="81" t="str">
        <f xml:space="preserve"> IF(切語下字資料表6[[#This Row],[調]]="入", "促聲", "舒聲")</f>
        <v>舒聲</v>
      </c>
      <c r="S323" s="81" t="str">
        <f>IF( 切語下字資料表6[[#This Row],[韻母拼音碼]]="", "", 切語下字資料表6[[#This Row],[韻母拼音碼]])</f>
        <v>iu</v>
      </c>
    </row>
    <row r="324" spans="1:19" s="80" customFormat="1" ht="30">
      <c r="A324" s="119">
        <v>318</v>
      </c>
      <c r="B324" s="80">
        <v>52</v>
      </c>
      <c r="C324" s="80">
        <v>2</v>
      </c>
      <c r="D324" s="80" t="s">
        <v>1790</v>
      </c>
      <c r="E324" s="98">
        <v>113</v>
      </c>
      <c r="F324" s="99" t="s">
        <v>1791</v>
      </c>
      <c r="G324" s="100" t="s">
        <v>1755</v>
      </c>
      <c r="H324" s="101" t="s">
        <v>1788</v>
      </c>
      <c r="I324" s="102" t="s">
        <v>1792</v>
      </c>
      <c r="J324" s="100" t="s">
        <v>676</v>
      </c>
      <c r="K324" s="80" t="s">
        <v>668</v>
      </c>
      <c r="L324" s="85">
        <v>3</v>
      </c>
      <c r="M324" s="103" t="s">
        <v>1793</v>
      </c>
      <c r="N324" s="84" t="s">
        <v>1794</v>
      </c>
      <c r="O324" s="85" t="s">
        <v>785</v>
      </c>
      <c r="P324" s="104" t="s">
        <v>260</v>
      </c>
      <c r="Q324" s="81" t="str">
        <f>IF(LEN(切語下字資料表6[[#This Row],[韻系]]&amp;切語下字資料表6[[#This Row],[呼]]&amp;切語下字資料表6[[#This Row],[等]])&lt;3, "", 切語下字資料表6[[#This Row],[韻系]]&amp;切語下字資料表6[[#This Row],[呼]]&amp;切語下字資料表6[[#This Row],[等]])</f>
        <v>幽開3</v>
      </c>
      <c r="R324" s="81" t="str">
        <f xml:space="preserve"> IF(切語下字資料表6[[#This Row],[調]]="入", "促聲", "舒聲")</f>
        <v>舒聲</v>
      </c>
      <c r="S324" s="81" t="str">
        <f>IF( 切語下字資料表6[[#This Row],[韻母拼音碼]]="", "", 切語下字資料表6[[#This Row],[韻母拼音碼]])</f>
        <v>iu</v>
      </c>
    </row>
    <row r="325" spans="1:19" s="80" customFormat="1" ht="30">
      <c r="A325" s="118">
        <v>319</v>
      </c>
      <c r="B325" s="80">
        <v>52</v>
      </c>
      <c r="C325" s="80">
        <v>3</v>
      </c>
      <c r="D325" s="80" t="s">
        <v>1795</v>
      </c>
      <c r="E325" s="98">
        <v>174</v>
      </c>
      <c r="F325" s="99" t="s">
        <v>1796</v>
      </c>
      <c r="G325" s="100" t="s">
        <v>1755</v>
      </c>
      <c r="H325" s="101" t="s">
        <v>1788</v>
      </c>
      <c r="I325" s="102" t="s">
        <v>1797</v>
      </c>
      <c r="J325" s="100" t="s">
        <v>42</v>
      </c>
      <c r="K325" s="80" t="s">
        <v>668</v>
      </c>
      <c r="L325" s="85">
        <v>3</v>
      </c>
      <c r="M325" s="103" t="s">
        <v>1798</v>
      </c>
      <c r="N325" s="84" t="s">
        <v>1799</v>
      </c>
      <c r="O325" s="85" t="s">
        <v>785</v>
      </c>
      <c r="P325" s="104" t="s">
        <v>260</v>
      </c>
      <c r="Q325" s="81" t="str">
        <f>IF(LEN(切語下字資料表6[[#This Row],[韻系]]&amp;切語下字資料表6[[#This Row],[呼]]&amp;切語下字資料表6[[#This Row],[等]])&lt;3, "", 切語下字資料表6[[#This Row],[韻系]]&amp;切語下字資料表6[[#This Row],[呼]]&amp;切語下字資料表6[[#This Row],[等]])</f>
        <v>幽開3</v>
      </c>
      <c r="R325" s="81" t="str">
        <f xml:space="preserve"> IF(切語下字資料表6[[#This Row],[調]]="入", "促聲", "舒聲")</f>
        <v>舒聲</v>
      </c>
      <c r="S325" s="81" t="str">
        <f>IF( 切語下字資料表6[[#This Row],[韻母拼音碼]]="", "", 切語下字資料表6[[#This Row],[韻母拼音碼]])</f>
        <v>iu</v>
      </c>
    </row>
    <row r="326" spans="1:19" s="80" customFormat="1" ht="30">
      <c r="A326" s="119">
        <v>320</v>
      </c>
      <c r="B326" s="120">
        <v>52</v>
      </c>
      <c r="C326" s="120">
        <v>4</v>
      </c>
      <c r="D326" s="120" t="s">
        <v>1800</v>
      </c>
      <c r="E326" s="121">
        <v>235</v>
      </c>
      <c r="F326" s="122" t="s">
        <v>711</v>
      </c>
      <c r="G326" s="123" t="s">
        <v>1755</v>
      </c>
      <c r="H326" s="124" t="s">
        <v>1788</v>
      </c>
      <c r="I326" s="125" t="s">
        <v>711</v>
      </c>
      <c r="J326" s="123" t="s">
        <v>711</v>
      </c>
      <c r="K326" s="143" t="s">
        <v>668</v>
      </c>
      <c r="L326" s="151">
        <v>3</v>
      </c>
      <c r="M326" s="149" t="s">
        <v>711</v>
      </c>
      <c r="N326" s="127"/>
      <c r="O326" s="151" t="s">
        <v>785</v>
      </c>
      <c r="P326" s="152" t="s">
        <v>1631</v>
      </c>
      <c r="Q326" s="81" t="str">
        <f>IF(LEN(切語下字資料表6[[#This Row],[韻系]]&amp;切語下字資料表6[[#This Row],[呼]]&amp;切語下字資料表6[[#This Row],[等]])&lt;3, "", 切語下字資料表6[[#This Row],[韻系]]&amp;切語下字資料表6[[#This Row],[呼]]&amp;切語下字資料表6[[#This Row],[等]])</f>
        <v>幽開3</v>
      </c>
      <c r="R326" s="81" t="str">
        <f xml:space="preserve"> IF(切語下字資料表6[[#This Row],[調]]="入", "促聲", "舒聲")</f>
        <v>舒聲</v>
      </c>
      <c r="S326" s="81" t="str">
        <f>IF( 切語下字資料表6[[#This Row],[韻母拼音碼]]="", "", 切語下字資料表6[[#This Row],[韻母拼音碼]])</f>
        <v>ierk</v>
      </c>
    </row>
    <row r="327" spans="1:19" s="80" customFormat="1" ht="30">
      <c r="A327" s="118">
        <v>321</v>
      </c>
      <c r="B327" s="108">
        <v>53</v>
      </c>
      <c r="C327" s="108">
        <v>1</v>
      </c>
      <c r="D327" s="108" t="s">
        <v>1801</v>
      </c>
      <c r="E327" s="109">
        <v>53</v>
      </c>
      <c r="F327" s="110" t="s">
        <v>1802</v>
      </c>
      <c r="G327" s="111" t="s">
        <v>1803</v>
      </c>
      <c r="H327" s="112" t="s">
        <v>1804</v>
      </c>
      <c r="I327" s="113" t="s">
        <v>1804</v>
      </c>
      <c r="J327" s="111" t="s">
        <v>667</v>
      </c>
      <c r="K327" s="133" t="s">
        <v>668</v>
      </c>
      <c r="L327" s="141">
        <v>3</v>
      </c>
      <c r="M327" s="139" t="s">
        <v>1114</v>
      </c>
      <c r="N327" s="115" t="s">
        <v>1805</v>
      </c>
      <c r="O327" s="141" t="s">
        <v>777</v>
      </c>
      <c r="P327" s="142" t="s">
        <v>1806</v>
      </c>
      <c r="Q327" s="81" t="str">
        <f>IF(LEN(切語下字資料表6[[#This Row],[韻系]]&amp;切語下字資料表6[[#This Row],[呼]]&amp;切語下字資料表6[[#This Row],[等]])&lt;3, "", 切語下字資料表6[[#This Row],[韻系]]&amp;切語下字資料表6[[#This Row],[呼]]&amp;切語下字資料表6[[#This Row],[等]])</f>
        <v>侵開3</v>
      </c>
      <c r="R327" s="81" t="str">
        <f xml:space="preserve"> IF(切語下字資料表6[[#This Row],[調]]="入", "促聲", "舒聲")</f>
        <v>舒聲</v>
      </c>
      <c r="S327" s="81" t="str">
        <f>IF( 切語下字資料表6[[#This Row],[韻母拼音碼]]="", "", 切語下字資料表6[[#This Row],[韻母拼音碼]])</f>
        <v>im</v>
      </c>
    </row>
    <row r="328" spans="1:19" s="80" customFormat="1" ht="30">
      <c r="A328" s="119">
        <v>322</v>
      </c>
      <c r="B328" s="80">
        <v>53</v>
      </c>
      <c r="C328" s="80">
        <v>2</v>
      </c>
      <c r="D328" s="80" t="s">
        <v>1807</v>
      </c>
      <c r="E328" s="98">
        <v>114</v>
      </c>
      <c r="F328" s="99" t="s">
        <v>1808</v>
      </c>
      <c r="G328" s="100" t="s">
        <v>1803</v>
      </c>
      <c r="H328" s="101" t="s">
        <v>1804</v>
      </c>
      <c r="I328" s="102" t="s">
        <v>1809</v>
      </c>
      <c r="J328" s="100" t="s">
        <v>676</v>
      </c>
      <c r="K328" s="80" t="s">
        <v>668</v>
      </c>
      <c r="L328" s="85">
        <v>3</v>
      </c>
      <c r="M328" s="103" t="s">
        <v>1810</v>
      </c>
      <c r="N328" s="84" t="s">
        <v>1811</v>
      </c>
      <c r="O328" s="85" t="s">
        <v>785</v>
      </c>
      <c r="P328" s="104" t="s">
        <v>235</v>
      </c>
      <c r="Q328" s="81" t="str">
        <f>IF(LEN(切語下字資料表6[[#This Row],[韻系]]&amp;切語下字資料表6[[#This Row],[呼]]&amp;切語下字資料表6[[#This Row],[等]])&lt;3, "", 切語下字資料表6[[#This Row],[韻系]]&amp;切語下字資料表6[[#This Row],[呼]]&amp;切語下字資料表6[[#This Row],[等]])</f>
        <v>侵開3</v>
      </c>
      <c r="R328" s="81" t="str">
        <f xml:space="preserve"> IF(切語下字資料表6[[#This Row],[調]]="入", "促聲", "舒聲")</f>
        <v>舒聲</v>
      </c>
      <c r="S328" s="81" t="str">
        <f>IF( 切語下字資料表6[[#This Row],[韻母拼音碼]]="", "", 切語下字資料表6[[#This Row],[韻母拼音碼]])</f>
        <v>im</v>
      </c>
    </row>
    <row r="329" spans="1:19" s="80" customFormat="1" ht="30">
      <c r="A329" s="118">
        <v>323</v>
      </c>
      <c r="B329" s="80">
        <v>53</v>
      </c>
      <c r="C329" s="80">
        <v>3</v>
      </c>
      <c r="D329" s="80" t="s">
        <v>1812</v>
      </c>
      <c r="E329" s="98">
        <v>175</v>
      </c>
      <c r="F329" s="99" t="s">
        <v>1813</v>
      </c>
      <c r="G329" s="100" t="s">
        <v>1803</v>
      </c>
      <c r="H329" s="101" t="s">
        <v>1804</v>
      </c>
      <c r="I329" s="102" t="s">
        <v>1814</v>
      </c>
      <c r="J329" s="100" t="s">
        <v>42</v>
      </c>
      <c r="K329" s="80" t="s">
        <v>668</v>
      </c>
      <c r="L329" s="85">
        <v>3</v>
      </c>
      <c r="M329" s="103" t="s">
        <v>1815</v>
      </c>
      <c r="N329" s="84" t="s">
        <v>1816</v>
      </c>
      <c r="O329" s="85" t="s">
        <v>785</v>
      </c>
      <c r="P329" s="104" t="s">
        <v>235</v>
      </c>
      <c r="Q329" s="81" t="str">
        <f>IF(LEN(切語下字資料表6[[#This Row],[韻系]]&amp;切語下字資料表6[[#This Row],[呼]]&amp;切語下字資料表6[[#This Row],[等]])&lt;3, "", 切語下字資料表6[[#This Row],[韻系]]&amp;切語下字資料表6[[#This Row],[呼]]&amp;切語下字資料表6[[#This Row],[等]])</f>
        <v>侵開3</v>
      </c>
      <c r="R329" s="81" t="str">
        <f xml:space="preserve"> IF(切語下字資料表6[[#This Row],[調]]="入", "促聲", "舒聲")</f>
        <v>舒聲</v>
      </c>
      <c r="S329" s="81" t="str">
        <f>IF( 切語下字資料表6[[#This Row],[韻母拼音碼]]="", "", 切語下字資料表6[[#This Row],[韻母拼音碼]])</f>
        <v>im</v>
      </c>
    </row>
    <row r="330" spans="1:19" s="80" customFormat="1" ht="30">
      <c r="A330" s="119">
        <v>324</v>
      </c>
      <c r="B330" s="120">
        <v>53</v>
      </c>
      <c r="C330" s="120">
        <v>4</v>
      </c>
      <c r="D330" s="120" t="s">
        <v>1817</v>
      </c>
      <c r="E330" s="121">
        <v>236</v>
      </c>
      <c r="F330" s="122" t="s">
        <v>1818</v>
      </c>
      <c r="G330" s="123" t="s">
        <v>1803</v>
      </c>
      <c r="H330" s="124" t="s">
        <v>1804</v>
      </c>
      <c r="I330" s="125" t="s">
        <v>1819</v>
      </c>
      <c r="J330" s="123" t="s">
        <v>71</v>
      </c>
      <c r="K330" s="143" t="s">
        <v>668</v>
      </c>
      <c r="L330" s="151">
        <v>3</v>
      </c>
      <c r="M330" s="149" t="s">
        <v>1820</v>
      </c>
      <c r="N330" s="127" t="s">
        <v>1821</v>
      </c>
      <c r="O330" s="151" t="s">
        <v>785</v>
      </c>
      <c r="P330" s="152" t="s">
        <v>1822</v>
      </c>
      <c r="Q330" s="81" t="str">
        <f>IF(LEN(切語下字資料表6[[#This Row],[韻系]]&amp;切語下字資料表6[[#This Row],[呼]]&amp;切語下字資料表6[[#This Row],[等]])&lt;3, "", 切語下字資料表6[[#This Row],[韻系]]&amp;切語下字資料表6[[#This Row],[呼]]&amp;切語下字資料表6[[#This Row],[等]])</f>
        <v>侵開3</v>
      </c>
      <c r="R330" s="81" t="str">
        <f xml:space="preserve"> IF(切語下字資料表6[[#This Row],[調]]="入", "促聲", "舒聲")</f>
        <v>促聲</v>
      </c>
      <c r="S330" s="81" t="str">
        <f>IF( 切語下字資料表6[[#This Row],[韻母拼音碼]]="", "", 切語下字資料表6[[#This Row],[韻母拼音碼]])</f>
        <v>ip</v>
      </c>
    </row>
    <row r="331" spans="1:19" s="80" customFormat="1" ht="30">
      <c r="A331" s="118">
        <v>325</v>
      </c>
      <c r="B331" s="108">
        <v>54</v>
      </c>
      <c r="C331" s="108">
        <v>1</v>
      </c>
      <c r="D331" s="108" t="s">
        <v>1823</v>
      </c>
      <c r="E331" s="109">
        <v>54</v>
      </c>
      <c r="F331" s="110" t="s">
        <v>1824</v>
      </c>
      <c r="G331" s="111" t="s">
        <v>1825</v>
      </c>
      <c r="H331" s="112" t="s">
        <v>1826</v>
      </c>
      <c r="I331" s="113" t="s">
        <v>1826</v>
      </c>
      <c r="J331" s="111" t="s">
        <v>667</v>
      </c>
      <c r="K331" s="133" t="s">
        <v>668</v>
      </c>
      <c r="L331" s="141">
        <v>1</v>
      </c>
      <c r="M331" s="139" t="s">
        <v>1126</v>
      </c>
      <c r="N331" s="115" t="s">
        <v>1827</v>
      </c>
      <c r="O331" s="141" t="s">
        <v>977</v>
      </c>
      <c r="P331" s="142" t="s">
        <v>1828</v>
      </c>
      <c r="Q331" s="81" t="str">
        <f>IF(LEN(切語下字資料表6[[#This Row],[韻系]]&amp;切語下字資料表6[[#This Row],[呼]]&amp;切語下字資料表6[[#This Row],[等]])&lt;3, "", 切語下字資料表6[[#This Row],[韻系]]&amp;切語下字資料表6[[#This Row],[呼]]&amp;切語下字資料表6[[#This Row],[等]])</f>
        <v>覃開1</v>
      </c>
      <c r="R331" s="81" t="str">
        <f xml:space="preserve"> IF(切語下字資料表6[[#This Row],[調]]="入", "促聲", "舒聲")</f>
        <v>舒聲</v>
      </c>
      <c r="S331" s="81" t="str">
        <f>IF( 切語下字資料表6[[#This Row],[韻母拼音碼]]="", "", 切語下字資料表6[[#This Row],[韻母拼音碼]])</f>
        <v>am</v>
      </c>
    </row>
    <row r="332" spans="1:19" s="80" customFormat="1" ht="30">
      <c r="A332" s="119">
        <v>326</v>
      </c>
      <c r="B332" s="80">
        <v>54</v>
      </c>
      <c r="C332" s="80">
        <v>2</v>
      </c>
      <c r="D332" s="80" t="s">
        <v>1829</v>
      </c>
      <c r="E332" s="98">
        <v>115</v>
      </c>
      <c r="F332" s="99" t="s">
        <v>1830</v>
      </c>
      <c r="G332" s="100" t="s">
        <v>1825</v>
      </c>
      <c r="H332" s="101" t="s">
        <v>1826</v>
      </c>
      <c r="I332" s="102" t="s">
        <v>1831</v>
      </c>
      <c r="J332" s="100" t="s">
        <v>676</v>
      </c>
      <c r="K332" s="80" t="s">
        <v>668</v>
      </c>
      <c r="L332" s="85">
        <v>1</v>
      </c>
      <c r="M332" s="103" t="s">
        <v>1832</v>
      </c>
      <c r="N332" s="84" t="s">
        <v>1833</v>
      </c>
      <c r="O332" s="85" t="s">
        <v>998</v>
      </c>
      <c r="P332" s="104" t="s">
        <v>124</v>
      </c>
      <c r="Q332" s="81" t="str">
        <f>IF(LEN(切語下字資料表6[[#This Row],[韻系]]&amp;切語下字資料表6[[#This Row],[呼]]&amp;切語下字資料表6[[#This Row],[等]])&lt;3, "", 切語下字資料表6[[#This Row],[韻系]]&amp;切語下字資料表6[[#This Row],[呼]]&amp;切語下字資料表6[[#This Row],[等]])</f>
        <v>覃開1</v>
      </c>
      <c r="R332" s="81" t="str">
        <f xml:space="preserve"> IF(切語下字資料表6[[#This Row],[調]]="入", "促聲", "舒聲")</f>
        <v>舒聲</v>
      </c>
      <c r="S332" s="81" t="str">
        <f>IF( 切語下字資料表6[[#This Row],[韻母拼音碼]]="", "", 切語下字資料表6[[#This Row],[韻母拼音碼]])</f>
        <v>am</v>
      </c>
    </row>
    <row r="333" spans="1:19" s="80" customFormat="1" ht="30">
      <c r="A333" s="118">
        <v>327</v>
      </c>
      <c r="B333" s="80">
        <v>54</v>
      </c>
      <c r="C333" s="80">
        <v>3</v>
      </c>
      <c r="D333" s="80" t="s">
        <v>1834</v>
      </c>
      <c r="E333" s="98">
        <v>176</v>
      </c>
      <c r="F333" s="99" t="s">
        <v>1835</v>
      </c>
      <c r="G333" s="100" t="s">
        <v>1825</v>
      </c>
      <c r="H333" s="101" t="s">
        <v>1826</v>
      </c>
      <c r="I333" s="102" t="s">
        <v>1836</v>
      </c>
      <c r="J333" s="100" t="s">
        <v>42</v>
      </c>
      <c r="K333" s="80" t="s">
        <v>668</v>
      </c>
      <c r="L333" s="85">
        <v>1</v>
      </c>
      <c r="M333" s="103" t="s">
        <v>1837</v>
      </c>
      <c r="N333" s="84" t="s">
        <v>1838</v>
      </c>
      <c r="O333" s="85" t="s">
        <v>998</v>
      </c>
      <c r="P333" s="104" t="s">
        <v>124</v>
      </c>
      <c r="Q333" s="81" t="str">
        <f>IF(LEN(切語下字資料表6[[#This Row],[韻系]]&amp;切語下字資料表6[[#This Row],[呼]]&amp;切語下字資料表6[[#This Row],[等]])&lt;3, "", 切語下字資料表6[[#This Row],[韻系]]&amp;切語下字資料表6[[#This Row],[呼]]&amp;切語下字資料表6[[#This Row],[等]])</f>
        <v>覃開1</v>
      </c>
      <c r="R333" s="81" t="str">
        <f xml:space="preserve"> IF(切語下字資料表6[[#This Row],[調]]="入", "促聲", "舒聲")</f>
        <v>舒聲</v>
      </c>
      <c r="S333" s="81" t="str">
        <f>IF( 切語下字資料表6[[#This Row],[韻母拼音碼]]="", "", 切語下字資料表6[[#This Row],[韻母拼音碼]])</f>
        <v>am</v>
      </c>
    </row>
    <row r="334" spans="1:19" s="80" customFormat="1" ht="30">
      <c r="A334" s="119">
        <v>328</v>
      </c>
      <c r="B334" s="120">
        <v>54</v>
      </c>
      <c r="C334" s="120">
        <v>4</v>
      </c>
      <c r="D334" s="120" t="s">
        <v>1839</v>
      </c>
      <c r="E334" s="121">
        <v>237</v>
      </c>
      <c r="F334" s="122" t="s">
        <v>1840</v>
      </c>
      <c r="G334" s="123" t="s">
        <v>1825</v>
      </c>
      <c r="H334" s="124" t="s">
        <v>1826</v>
      </c>
      <c r="I334" s="125" t="s">
        <v>1226</v>
      </c>
      <c r="J334" s="123" t="s">
        <v>71</v>
      </c>
      <c r="K334" s="143" t="s">
        <v>668</v>
      </c>
      <c r="L334" s="151">
        <v>1</v>
      </c>
      <c r="M334" s="149" t="s">
        <v>1841</v>
      </c>
      <c r="N334" s="127" t="s">
        <v>1842</v>
      </c>
      <c r="O334" s="151" t="s">
        <v>998</v>
      </c>
      <c r="P334" s="152" t="s">
        <v>1843</v>
      </c>
      <c r="Q334" s="81" t="str">
        <f>IF(LEN(切語下字資料表6[[#This Row],[韻系]]&amp;切語下字資料表6[[#This Row],[呼]]&amp;切語下字資料表6[[#This Row],[等]])&lt;3, "", 切語下字資料表6[[#This Row],[韻系]]&amp;切語下字資料表6[[#This Row],[呼]]&amp;切語下字資料表6[[#This Row],[等]])</f>
        <v>覃開1</v>
      </c>
      <c r="R334" s="81" t="str">
        <f xml:space="preserve"> IF(切語下字資料表6[[#This Row],[調]]="入", "促聲", "舒聲")</f>
        <v>促聲</v>
      </c>
      <c r="S334" s="81" t="str">
        <f>IF( 切語下字資料表6[[#This Row],[韻母拼音碼]]="", "", 切語下字資料表6[[#This Row],[韻母拼音碼]])</f>
        <v>ap</v>
      </c>
    </row>
    <row r="335" spans="1:19" s="80" customFormat="1" ht="30">
      <c r="A335" s="118">
        <v>329</v>
      </c>
      <c r="B335" s="108">
        <v>55</v>
      </c>
      <c r="C335" s="108">
        <v>1</v>
      </c>
      <c r="D335" s="108" t="s">
        <v>1844</v>
      </c>
      <c r="E335" s="109">
        <v>55</v>
      </c>
      <c r="F335" s="110" t="s">
        <v>1845</v>
      </c>
      <c r="G335" s="111" t="s">
        <v>1825</v>
      </c>
      <c r="H335" s="112" t="s">
        <v>1846</v>
      </c>
      <c r="I335" s="113" t="s">
        <v>1846</v>
      </c>
      <c r="J335" s="111" t="s">
        <v>667</v>
      </c>
      <c r="K335" s="133" t="s">
        <v>668</v>
      </c>
      <c r="L335" s="141">
        <v>1</v>
      </c>
      <c r="M335" s="139" t="s">
        <v>1137</v>
      </c>
      <c r="N335" s="115" t="s">
        <v>1847</v>
      </c>
      <c r="O335" s="141" t="s">
        <v>977</v>
      </c>
      <c r="P335" s="142" t="s">
        <v>1828</v>
      </c>
      <c r="Q335" s="81" t="str">
        <f>IF(LEN(切語下字資料表6[[#This Row],[韻系]]&amp;切語下字資料表6[[#This Row],[呼]]&amp;切語下字資料表6[[#This Row],[等]])&lt;3, "", 切語下字資料表6[[#This Row],[韻系]]&amp;切語下字資料表6[[#This Row],[呼]]&amp;切語下字資料表6[[#This Row],[等]])</f>
        <v>談開1</v>
      </c>
      <c r="R335" s="81" t="str">
        <f xml:space="preserve"> IF(切語下字資料表6[[#This Row],[調]]="入", "促聲", "舒聲")</f>
        <v>舒聲</v>
      </c>
      <c r="S335" s="81" t="str">
        <f>IF( 切語下字資料表6[[#This Row],[韻母拼音碼]]="", "", 切語下字資料表6[[#This Row],[韻母拼音碼]])</f>
        <v>am</v>
      </c>
    </row>
    <row r="336" spans="1:19" s="80" customFormat="1" ht="30">
      <c r="A336" s="119">
        <v>330</v>
      </c>
      <c r="B336" s="80">
        <v>55</v>
      </c>
      <c r="C336" s="80">
        <v>2</v>
      </c>
      <c r="D336" s="80" t="s">
        <v>1848</v>
      </c>
      <c r="E336" s="98">
        <v>116</v>
      </c>
      <c r="F336" s="99" t="s">
        <v>1849</v>
      </c>
      <c r="G336" s="100" t="s">
        <v>1825</v>
      </c>
      <c r="H336" s="101" t="s">
        <v>1846</v>
      </c>
      <c r="I336" s="102" t="s">
        <v>1850</v>
      </c>
      <c r="J336" s="100" t="s">
        <v>676</v>
      </c>
      <c r="K336" s="80" t="s">
        <v>668</v>
      </c>
      <c r="L336" s="85">
        <v>1</v>
      </c>
      <c r="M336" s="103" t="s">
        <v>1851</v>
      </c>
      <c r="N336" s="84" t="s">
        <v>1852</v>
      </c>
      <c r="O336" s="85" t="s">
        <v>998</v>
      </c>
      <c r="P336" s="104" t="s">
        <v>124</v>
      </c>
      <c r="Q336" s="81" t="str">
        <f>IF(LEN(切語下字資料表6[[#This Row],[韻系]]&amp;切語下字資料表6[[#This Row],[呼]]&amp;切語下字資料表6[[#This Row],[等]])&lt;3, "", 切語下字資料表6[[#This Row],[韻系]]&amp;切語下字資料表6[[#This Row],[呼]]&amp;切語下字資料表6[[#This Row],[等]])</f>
        <v>談開1</v>
      </c>
      <c r="R336" s="81" t="str">
        <f xml:space="preserve"> IF(切語下字資料表6[[#This Row],[調]]="入", "促聲", "舒聲")</f>
        <v>舒聲</v>
      </c>
      <c r="S336" s="81" t="str">
        <f>IF( 切語下字資料表6[[#This Row],[韻母拼音碼]]="", "", 切語下字資料表6[[#This Row],[韻母拼音碼]])</f>
        <v>am</v>
      </c>
    </row>
    <row r="337" spans="1:19" s="80" customFormat="1" ht="30">
      <c r="A337" s="118">
        <v>331</v>
      </c>
      <c r="B337" s="80">
        <v>55</v>
      </c>
      <c r="C337" s="80">
        <v>3</v>
      </c>
      <c r="D337" s="80" t="s">
        <v>1853</v>
      </c>
      <c r="E337" s="98">
        <v>177</v>
      </c>
      <c r="F337" s="99" t="s">
        <v>1854</v>
      </c>
      <c r="G337" s="100" t="s">
        <v>1825</v>
      </c>
      <c r="H337" s="101" t="s">
        <v>1846</v>
      </c>
      <c r="I337" s="102" t="s">
        <v>1855</v>
      </c>
      <c r="J337" s="100" t="s">
        <v>42</v>
      </c>
      <c r="K337" s="80" t="s">
        <v>668</v>
      </c>
      <c r="L337" s="85">
        <v>1</v>
      </c>
      <c r="M337" s="103" t="s">
        <v>1856</v>
      </c>
      <c r="N337" s="84" t="s">
        <v>1857</v>
      </c>
      <c r="O337" s="85" t="s">
        <v>998</v>
      </c>
      <c r="P337" s="104" t="s">
        <v>124</v>
      </c>
      <c r="Q337" s="81" t="str">
        <f>IF(LEN(切語下字資料表6[[#This Row],[韻系]]&amp;切語下字資料表6[[#This Row],[呼]]&amp;切語下字資料表6[[#This Row],[等]])&lt;3, "", 切語下字資料表6[[#This Row],[韻系]]&amp;切語下字資料表6[[#This Row],[呼]]&amp;切語下字資料表6[[#This Row],[等]])</f>
        <v>談開1</v>
      </c>
      <c r="R337" s="81" t="str">
        <f xml:space="preserve"> IF(切語下字資料表6[[#This Row],[調]]="入", "促聲", "舒聲")</f>
        <v>舒聲</v>
      </c>
      <c r="S337" s="81" t="str">
        <f>IF( 切語下字資料表6[[#This Row],[韻母拼音碼]]="", "", 切語下字資料表6[[#This Row],[韻母拼音碼]])</f>
        <v>am</v>
      </c>
    </row>
    <row r="338" spans="1:19" s="80" customFormat="1" ht="30">
      <c r="A338" s="119">
        <v>332</v>
      </c>
      <c r="B338" s="120">
        <v>55</v>
      </c>
      <c r="C338" s="120">
        <v>4</v>
      </c>
      <c r="D338" s="120" t="s">
        <v>1858</v>
      </c>
      <c r="E338" s="121">
        <v>238</v>
      </c>
      <c r="F338" s="122" t="s">
        <v>1859</v>
      </c>
      <c r="G338" s="123" t="s">
        <v>1825</v>
      </c>
      <c r="H338" s="124" t="s">
        <v>1846</v>
      </c>
      <c r="I338" s="125" t="s">
        <v>1860</v>
      </c>
      <c r="J338" s="123" t="s">
        <v>71</v>
      </c>
      <c r="K338" s="143" t="s">
        <v>668</v>
      </c>
      <c r="L338" s="151">
        <v>1</v>
      </c>
      <c r="M338" s="149" t="s">
        <v>1861</v>
      </c>
      <c r="N338" s="127" t="s">
        <v>1862</v>
      </c>
      <c r="O338" s="151" t="s">
        <v>998</v>
      </c>
      <c r="P338" s="152" t="s">
        <v>1843</v>
      </c>
      <c r="Q338" s="81" t="str">
        <f>IF(LEN(切語下字資料表6[[#This Row],[韻系]]&amp;切語下字資料表6[[#This Row],[呼]]&amp;切語下字資料表6[[#This Row],[等]])&lt;3, "", 切語下字資料表6[[#This Row],[韻系]]&amp;切語下字資料表6[[#This Row],[呼]]&amp;切語下字資料表6[[#This Row],[等]])</f>
        <v>談開1</v>
      </c>
      <c r="R338" s="81" t="str">
        <f xml:space="preserve"> IF(切語下字資料表6[[#This Row],[調]]="入", "促聲", "舒聲")</f>
        <v>促聲</v>
      </c>
      <c r="S338" s="81" t="str">
        <f>IF( 切語下字資料表6[[#This Row],[韻母拼音碼]]="", "", 切語下字資料表6[[#This Row],[韻母拼音碼]])</f>
        <v>ap</v>
      </c>
    </row>
    <row r="339" spans="1:19" s="80" customFormat="1" ht="30">
      <c r="A339" s="118">
        <v>333</v>
      </c>
      <c r="B339" s="108">
        <v>56</v>
      </c>
      <c r="C339" s="108">
        <v>1</v>
      </c>
      <c r="D339" s="108" t="s">
        <v>1863</v>
      </c>
      <c r="E339" s="109">
        <v>56</v>
      </c>
      <c r="F339" s="110" t="s">
        <v>1864</v>
      </c>
      <c r="G339" s="111" t="s">
        <v>1825</v>
      </c>
      <c r="H339" s="112" t="s">
        <v>1865</v>
      </c>
      <c r="I339" s="113" t="s">
        <v>1865</v>
      </c>
      <c r="J339" s="111" t="s">
        <v>667</v>
      </c>
      <c r="K339" s="133" t="s">
        <v>668</v>
      </c>
      <c r="L339" s="141">
        <v>4</v>
      </c>
      <c r="M339" s="139" t="s">
        <v>1148</v>
      </c>
      <c r="N339" s="115" t="s">
        <v>1866</v>
      </c>
      <c r="O339" s="141" t="s">
        <v>777</v>
      </c>
      <c r="P339" s="142" t="s">
        <v>1867</v>
      </c>
      <c r="Q339" s="81" t="str">
        <f>IF(LEN(切語下字資料表6[[#This Row],[韻系]]&amp;切語下字資料表6[[#This Row],[呼]]&amp;切語下字資料表6[[#This Row],[等]])&lt;3, "", 切語下字資料表6[[#This Row],[韻系]]&amp;切語下字資料表6[[#This Row],[呼]]&amp;切語下字資料表6[[#This Row],[等]])</f>
        <v>鹽開4</v>
      </c>
      <c r="R339" s="81" t="str">
        <f xml:space="preserve"> IF(切語下字資料表6[[#This Row],[調]]="入", "促聲", "舒聲")</f>
        <v>舒聲</v>
      </c>
      <c r="S339" s="81" t="str">
        <f>IF( 切語下字資料表6[[#This Row],[韻母拼音碼]]="", "", 切語下字資料表6[[#This Row],[韻母拼音碼]])</f>
        <v>iam</v>
      </c>
    </row>
    <row r="340" spans="1:19" s="80" customFormat="1" ht="30">
      <c r="A340" s="119">
        <v>334</v>
      </c>
      <c r="B340" s="80">
        <v>56</v>
      </c>
      <c r="C340" s="80">
        <v>2</v>
      </c>
      <c r="D340" s="80" t="s">
        <v>1868</v>
      </c>
      <c r="E340" s="98">
        <v>117</v>
      </c>
      <c r="F340" s="99" t="s">
        <v>1869</v>
      </c>
      <c r="G340" s="100" t="s">
        <v>1825</v>
      </c>
      <c r="H340" s="101" t="s">
        <v>1865</v>
      </c>
      <c r="I340" s="102" t="s">
        <v>1870</v>
      </c>
      <c r="J340" s="100" t="s">
        <v>676</v>
      </c>
      <c r="K340" s="80" t="s">
        <v>668</v>
      </c>
      <c r="L340" s="85">
        <v>4</v>
      </c>
      <c r="M340" s="103" t="s">
        <v>1871</v>
      </c>
      <c r="N340" s="84" t="s">
        <v>1872</v>
      </c>
      <c r="O340" s="85" t="s">
        <v>785</v>
      </c>
      <c r="P340" s="104" t="s">
        <v>203</v>
      </c>
      <c r="Q340" s="81" t="str">
        <f>IF(LEN(切語下字資料表6[[#This Row],[韻系]]&amp;切語下字資料表6[[#This Row],[呼]]&amp;切語下字資料表6[[#This Row],[等]])&lt;3, "", 切語下字資料表6[[#This Row],[韻系]]&amp;切語下字資料表6[[#This Row],[呼]]&amp;切語下字資料表6[[#This Row],[等]])</f>
        <v>鹽開4</v>
      </c>
      <c r="R340" s="81" t="str">
        <f xml:space="preserve"> IF(切語下字資料表6[[#This Row],[調]]="入", "促聲", "舒聲")</f>
        <v>舒聲</v>
      </c>
      <c r="S340" s="81" t="str">
        <f>IF( 切語下字資料表6[[#This Row],[韻母拼音碼]]="", "", 切語下字資料表6[[#This Row],[韻母拼音碼]])</f>
        <v>iam</v>
      </c>
    </row>
    <row r="341" spans="1:19" s="80" customFormat="1" ht="30">
      <c r="A341" s="118">
        <v>335</v>
      </c>
      <c r="B341" s="80">
        <v>56</v>
      </c>
      <c r="C341" s="80">
        <v>3</v>
      </c>
      <c r="D341" s="80" t="s">
        <v>1873</v>
      </c>
      <c r="E341" s="98">
        <v>178</v>
      </c>
      <c r="F341" s="99" t="s">
        <v>1874</v>
      </c>
      <c r="G341" s="100" t="s">
        <v>1825</v>
      </c>
      <c r="H341" s="101" t="s">
        <v>1865</v>
      </c>
      <c r="I341" s="102" t="s">
        <v>1875</v>
      </c>
      <c r="J341" s="100" t="s">
        <v>42</v>
      </c>
      <c r="K341" s="80" t="s">
        <v>668</v>
      </c>
      <c r="L341" s="85">
        <v>4</v>
      </c>
      <c r="M341" s="103" t="s">
        <v>1876</v>
      </c>
      <c r="N341" s="84" t="s">
        <v>1877</v>
      </c>
      <c r="O341" s="85" t="s">
        <v>785</v>
      </c>
      <c r="P341" s="104" t="s">
        <v>203</v>
      </c>
      <c r="Q341" s="81" t="str">
        <f>IF(LEN(切語下字資料表6[[#This Row],[韻系]]&amp;切語下字資料表6[[#This Row],[呼]]&amp;切語下字資料表6[[#This Row],[等]])&lt;3, "", 切語下字資料表6[[#This Row],[韻系]]&amp;切語下字資料表6[[#This Row],[呼]]&amp;切語下字資料表6[[#This Row],[等]])</f>
        <v>鹽開4</v>
      </c>
      <c r="R341" s="81" t="str">
        <f xml:space="preserve"> IF(切語下字資料表6[[#This Row],[調]]="入", "促聲", "舒聲")</f>
        <v>舒聲</v>
      </c>
      <c r="S341" s="81" t="str">
        <f>IF( 切語下字資料表6[[#This Row],[韻母拼音碼]]="", "", 切語下字資料表6[[#This Row],[韻母拼音碼]])</f>
        <v>iam</v>
      </c>
    </row>
    <row r="342" spans="1:19" s="80" customFormat="1" ht="30">
      <c r="A342" s="119">
        <v>336</v>
      </c>
      <c r="B342" s="120">
        <v>56</v>
      </c>
      <c r="C342" s="120">
        <v>4</v>
      </c>
      <c r="D342" s="120" t="s">
        <v>1878</v>
      </c>
      <c r="E342" s="121">
        <v>239</v>
      </c>
      <c r="F342" s="122" t="s">
        <v>1879</v>
      </c>
      <c r="G342" s="123" t="s">
        <v>1825</v>
      </c>
      <c r="H342" s="124" t="s">
        <v>1865</v>
      </c>
      <c r="I342" s="125" t="s">
        <v>1880</v>
      </c>
      <c r="J342" s="123" t="s">
        <v>71</v>
      </c>
      <c r="K342" s="143" t="s">
        <v>668</v>
      </c>
      <c r="L342" s="151">
        <v>4</v>
      </c>
      <c r="M342" s="149" t="s">
        <v>1881</v>
      </c>
      <c r="N342" s="127" t="s">
        <v>1882</v>
      </c>
      <c r="O342" s="151" t="s">
        <v>785</v>
      </c>
      <c r="P342" s="152" t="s">
        <v>1883</v>
      </c>
      <c r="Q342" s="81" t="str">
        <f>IF(LEN(切語下字資料表6[[#This Row],[韻系]]&amp;切語下字資料表6[[#This Row],[呼]]&amp;切語下字資料表6[[#This Row],[等]])&lt;3, "", 切語下字資料表6[[#This Row],[韻系]]&amp;切語下字資料表6[[#This Row],[呼]]&amp;切語下字資料表6[[#This Row],[等]])</f>
        <v>鹽開4</v>
      </c>
      <c r="R342" s="81" t="str">
        <f xml:space="preserve"> IF(切語下字資料表6[[#This Row],[調]]="入", "促聲", "舒聲")</f>
        <v>促聲</v>
      </c>
      <c r="S342" s="81" t="str">
        <f>IF( 切語下字資料表6[[#This Row],[韻母拼音碼]]="", "", 切語下字資料表6[[#This Row],[韻母拼音碼]])</f>
        <v>iap</v>
      </c>
    </row>
    <row r="343" spans="1:19" s="80" customFormat="1" ht="30">
      <c r="A343" s="118">
        <v>337</v>
      </c>
      <c r="B343" s="108">
        <v>57</v>
      </c>
      <c r="C343" s="108">
        <v>1</v>
      </c>
      <c r="D343" s="108" t="s">
        <v>1884</v>
      </c>
      <c r="E343" s="109">
        <v>57</v>
      </c>
      <c r="F343" s="110" t="s">
        <v>1885</v>
      </c>
      <c r="G343" s="111" t="s">
        <v>1825</v>
      </c>
      <c r="H343" s="112" t="s">
        <v>1886</v>
      </c>
      <c r="I343" s="113" t="s">
        <v>1886</v>
      </c>
      <c r="J343" s="111" t="s">
        <v>667</v>
      </c>
      <c r="K343" s="133" t="s">
        <v>668</v>
      </c>
      <c r="L343" s="141">
        <v>3</v>
      </c>
      <c r="M343" s="139" t="s">
        <v>1156</v>
      </c>
      <c r="N343" s="115" t="s">
        <v>1887</v>
      </c>
      <c r="O343" s="141" t="s">
        <v>777</v>
      </c>
      <c r="P343" s="142" t="s">
        <v>1867</v>
      </c>
      <c r="Q343" s="81" t="str">
        <f>IF(LEN(切語下字資料表6[[#This Row],[韻系]]&amp;切語下字資料表6[[#This Row],[呼]]&amp;切語下字資料表6[[#This Row],[等]])&lt;3, "", 切語下字資料表6[[#This Row],[韻系]]&amp;切語下字資料表6[[#This Row],[呼]]&amp;切語下字資料表6[[#This Row],[等]])</f>
        <v>添開3</v>
      </c>
      <c r="R343" s="81" t="str">
        <f xml:space="preserve"> IF(切語下字資料表6[[#This Row],[調]]="入", "促聲", "舒聲")</f>
        <v>舒聲</v>
      </c>
      <c r="S343" s="81" t="str">
        <f>IF( 切語下字資料表6[[#This Row],[韻母拼音碼]]="", "", 切語下字資料表6[[#This Row],[韻母拼音碼]])</f>
        <v>iam</v>
      </c>
    </row>
    <row r="344" spans="1:19" s="80" customFormat="1" ht="30">
      <c r="A344" s="119">
        <v>338</v>
      </c>
      <c r="B344" s="80">
        <v>57</v>
      </c>
      <c r="C344" s="80">
        <v>2</v>
      </c>
      <c r="D344" s="80" t="s">
        <v>1888</v>
      </c>
      <c r="E344" s="98">
        <v>118</v>
      </c>
      <c r="F344" s="99" t="s">
        <v>1889</v>
      </c>
      <c r="G344" s="100" t="s">
        <v>1825</v>
      </c>
      <c r="H344" s="101" t="s">
        <v>1886</v>
      </c>
      <c r="I344" s="102" t="s">
        <v>1890</v>
      </c>
      <c r="J344" s="100" t="s">
        <v>676</v>
      </c>
      <c r="K344" s="80" t="s">
        <v>668</v>
      </c>
      <c r="L344" s="85">
        <v>3</v>
      </c>
      <c r="M344" s="103" t="s">
        <v>1891</v>
      </c>
      <c r="N344" s="84" t="s">
        <v>1892</v>
      </c>
      <c r="O344" s="85" t="s">
        <v>785</v>
      </c>
      <c r="P344" s="104" t="s">
        <v>203</v>
      </c>
      <c r="Q344" s="81" t="str">
        <f>IF(LEN(切語下字資料表6[[#This Row],[韻系]]&amp;切語下字資料表6[[#This Row],[呼]]&amp;切語下字資料表6[[#This Row],[等]])&lt;3, "", 切語下字資料表6[[#This Row],[韻系]]&amp;切語下字資料表6[[#This Row],[呼]]&amp;切語下字資料表6[[#This Row],[等]])</f>
        <v>添開3</v>
      </c>
      <c r="R344" s="81" t="str">
        <f xml:space="preserve"> IF(切語下字資料表6[[#This Row],[調]]="入", "促聲", "舒聲")</f>
        <v>舒聲</v>
      </c>
      <c r="S344" s="81" t="str">
        <f>IF( 切語下字資料表6[[#This Row],[韻母拼音碼]]="", "", 切語下字資料表6[[#This Row],[韻母拼音碼]])</f>
        <v>iam</v>
      </c>
    </row>
    <row r="345" spans="1:19" s="80" customFormat="1" ht="30">
      <c r="A345" s="118">
        <v>339</v>
      </c>
      <c r="B345" s="80">
        <v>57</v>
      </c>
      <c r="C345" s="80">
        <v>3</v>
      </c>
      <c r="D345" s="80" t="s">
        <v>1893</v>
      </c>
      <c r="E345" s="98">
        <v>179</v>
      </c>
      <c r="F345" s="99" t="s">
        <v>1894</v>
      </c>
      <c r="G345" s="100" t="s">
        <v>1825</v>
      </c>
      <c r="H345" s="101" t="s">
        <v>1886</v>
      </c>
      <c r="I345" s="102" t="s">
        <v>1895</v>
      </c>
      <c r="J345" s="100" t="s">
        <v>42</v>
      </c>
      <c r="K345" s="80" t="s">
        <v>668</v>
      </c>
      <c r="L345" s="85">
        <v>3</v>
      </c>
      <c r="M345" s="103" t="s">
        <v>1896</v>
      </c>
      <c r="N345" s="84" t="s">
        <v>1897</v>
      </c>
      <c r="O345" s="85" t="s">
        <v>785</v>
      </c>
      <c r="P345" s="104" t="s">
        <v>203</v>
      </c>
      <c r="Q345" s="81" t="str">
        <f>IF(LEN(切語下字資料表6[[#This Row],[韻系]]&amp;切語下字資料表6[[#This Row],[呼]]&amp;切語下字資料表6[[#This Row],[等]])&lt;3, "", 切語下字資料表6[[#This Row],[韻系]]&amp;切語下字資料表6[[#This Row],[呼]]&amp;切語下字資料表6[[#This Row],[等]])</f>
        <v>添開3</v>
      </c>
      <c r="R345" s="81" t="str">
        <f xml:space="preserve"> IF(切語下字資料表6[[#This Row],[調]]="入", "促聲", "舒聲")</f>
        <v>舒聲</v>
      </c>
      <c r="S345" s="81" t="str">
        <f>IF( 切語下字資料表6[[#This Row],[韻母拼音碼]]="", "", 切語下字資料表6[[#This Row],[韻母拼音碼]])</f>
        <v>iam</v>
      </c>
    </row>
    <row r="346" spans="1:19" s="80" customFormat="1" ht="30">
      <c r="A346" s="119">
        <v>340</v>
      </c>
      <c r="B346" s="120">
        <v>57</v>
      </c>
      <c r="C346" s="120">
        <v>4</v>
      </c>
      <c r="D346" s="120" t="s">
        <v>1898</v>
      </c>
      <c r="E346" s="121">
        <v>240</v>
      </c>
      <c r="F346" s="122" t="s">
        <v>1899</v>
      </c>
      <c r="G346" s="123" t="s">
        <v>1825</v>
      </c>
      <c r="H346" s="124" t="s">
        <v>1886</v>
      </c>
      <c r="I346" s="125" t="s">
        <v>1900</v>
      </c>
      <c r="J346" s="123" t="s">
        <v>71</v>
      </c>
      <c r="K346" s="143" t="s">
        <v>668</v>
      </c>
      <c r="L346" s="151">
        <v>3</v>
      </c>
      <c r="M346" s="149" t="s">
        <v>1901</v>
      </c>
      <c r="N346" s="127" t="s">
        <v>1902</v>
      </c>
      <c r="O346" s="151" t="s">
        <v>785</v>
      </c>
      <c r="P346" s="152" t="s">
        <v>1883</v>
      </c>
      <c r="Q346" s="81" t="str">
        <f>IF(LEN(切語下字資料表6[[#This Row],[韻系]]&amp;切語下字資料表6[[#This Row],[呼]]&amp;切語下字資料表6[[#This Row],[等]])&lt;3, "", 切語下字資料表6[[#This Row],[韻系]]&amp;切語下字資料表6[[#This Row],[呼]]&amp;切語下字資料表6[[#This Row],[等]])</f>
        <v>添開3</v>
      </c>
      <c r="R346" s="81" t="str">
        <f xml:space="preserve"> IF(切語下字資料表6[[#This Row],[調]]="入", "促聲", "舒聲")</f>
        <v>促聲</v>
      </c>
      <c r="S346" s="81" t="str">
        <f>IF( 切語下字資料表6[[#This Row],[韻母拼音碼]]="", "", 切語下字資料表6[[#This Row],[韻母拼音碼]])</f>
        <v>iap</v>
      </c>
    </row>
    <row r="347" spans="1:19" s="80" customFormat="1" ht="30">
      <c r="A347" s="118">
        <v>341</v>
      </c>
      <c r="B347" s="108">
        <v>58</v>
      </c>
      <c r="C347" s="108">
        <v>1</v>
      </c>
      <c r="D347" s="108" t="s">
        <v>1903</v>
      </c>
      <c r="E347" s="109">
        <v>58</v>
      </c>
      <c r="F347" s="110" t="s">
        <v>1904</v>
      </c>
      <c r="G347" s="111" t="s">
        <v>1825</v>
      </c>
      <c r="H347" s="112" t="s">
        <v>1825</v>
      </c>
      <c r="I347" s="113" t="s">
        <v>1825</v>
      </c>
      <c r="J347" s="111" t="s">
        <v>667</v>
      </c>
      <c r="K347" s="133" t="s">
        <v>668</v>
      </c>
      <c r="L347" s="141">
        <v>2</v>
      </c>
      <c r="M347" s="139" t="s">
        <v>1167</v>
      </c>
      <c r="N347" s="115" t="s">
        <v>1905</v>
      </c>
      <c r="O347" s="141" t="s">
        <v>977</v>
      </c>
      <c r="P347" s="142" t="s">
        <v>1828</v>
      </c>
      <c r="Q347" s="81" t="str">
        <f>IF(LEN(切語下字資料表6[[#This Row],[韻系]]&amp;切語下字資料表6[[#This Row],[呼]]&amp;切語下字資料表6[[#This Row],[等]])&lt;3, "", 切語下字資料表6[[#This Row],[韻系]]&amp;切語下字資料表6[[#This Row],[呼]]&amp;切語下字資料表6[[#This Row],[等]])</f>
        <v>咸開2</v>
      </c>
      <c r="R347" s="81" t="str">
        <f xml:space="preserve"> IF(切語下字資料表6[[#This Row],[調]]="入", "促聲", "舒聲")</f>
        <v>舒聲</v>
      </c>
      <c r="S347" s="81" t="str">
        <f>IF( 切語下字資料表6[[#This Row],[韻母拼音碼]]="", "", 切語下字資料表6[[#This Row],[韻母拼音碼]])</f>
        <v>am</v>
      </c>
    </row>
    <row r="348" spans="1:19" s="80" customFormat="1" ht="30">
      <c r="A348" s="119">
        <v>342</v>
      </c>
      <c r="B348" s="80">
        <v>58</v>
      </c>
      <c r="C348" s="80">
        <v>2</v>
      </c>
      <c r="D348" s="80" t="s">
        <v>1906</v>
      </c>
      <c r="E348" s="98">
        <v>119</v>
      </c>
      <c r="F348" s="99" t="s">
        <v>1907</v>
      </c>
      <c r="G348" s="100" t="s">
        <v>1825</v>
      </c>
      <c r="H348" s="101" t="s">
        <v>1825</v>
      </c>
      <c r="I348" s="102" t="s">
        <v>1908</v>
      </c>
      <c r="J348" s="100" t="s">
        <v>676</v>
      </c>
      <c r="K348" s="80" t="s">
        <v>668</v>
      </c>
      <c r="L348" s="85">
        <v>2</v>
      </c>
      <c r="M348" s="103" t="s">
        <v>1909</v>
      </c>
      <c r="N348" s="84" t="s">
        <v>1910</v>
      </c>
      <c r="O348" s="85" t="s">
        <v>998</v>
      </c>
      <c r="P348" s="104" t="s">
        <v>124</v>
      </c>
      <c r="Q348" s="81" t="str">
        <f>IF(LEN(切語下字資料表6[[#This Row],[韻系]]&amp;切語下字資料表6[[#This Row],[呼]]&amp;切語下字資料表6[[#This Row],[等]])&lt;3, "", 切語下字資料表6[[#This Row],[韻系]]&amp;切語下字資料表6[[#This Row],[呼]]&amp;切語下字資料表6[[#This Row],[等]])</f>
        <v>咸開2</v>
      </c>
      <c r="R348" s="81" t="str">
        <f xml:space="preserve"> IF(切語下字資料表6[[#This Row],[調]]="入", "促聲", "舒聲")</f>
        <v>舒聲</v>
      </c>
      <c r="S348" s="81" t="str">
        <f>IF( 切語下字資料表6[[#This Row],[韻母拼音碼]]="", "", 切語下字資料表6[[#This Row],[韻母拼音碼]])</f>
        <v>am</v>
      </c>
    </row>
    <row r="349" spans="1:19" s="80" customFormat="1" ht="30">
      <c r="A349" s="118">
        <v>343</v>
      </c>
      <c r="B349" s="80">
        <v>58</v>
      </c>
      <c r="C349" s="80">
        <v>3</v>
      </c>
      <c r="D349" s="80" t="s">
        <v>1911</v>
      </c>
      <c r="E349" s="98">
        <v>180</v>
      </c>
      <c r="F349" s="99" t="s">
        <v>1912</v>
      </c>
      <c r="G349" s="100" t="s">
        <v>1825</v>
      </c>
      <c r="H349" s="101" t="s">
        <v>1825</v>
      </c>
      <c r="I349" s="102" t="s">
        <v>1913</v>
      </c>
      <c r="J349" s="100" t="s">
        <v>42</v>
      </c>
      <c r="K349" s="80" t="s">
        <v>668</v>
      </c>
      <c r="L349" s="85">
        <v>2</v>
      </c>
      <c r="M349" s="103" t="s">
        <v>1914</v>
      </c>
      <c r="N349" s="84" t="s">
        <v>1915</v>
      </c>
      <c r="O349" s="85" t="s">
        <v>998</v>
      </c>
      <c r="P349" s="104" t="s">
        <v>124</v>
      </c>
      <c r="Q349" s="81" t="str">
        <f>IF(LEN(切語下字資料表6[[#This Row],[韻系]]&amp;切語下字資料表6[[#This Row],[呼]]&amp;切語下字資料表6[[#This Row],[等]])&lt;3, "", 切語下字資料表6[[#This Row],[韻系]]&amp;切語下字資料表6[[#This Row],[呼]]&amp;切語下字資料表6[[#This Row],[等]])</f>
        <v>咸開2</v>
      </c>
      <c r="R349" s="81" t="str">
        <f xml:space="preserve"> IF(切語下字資料表6[[#This Row],[調]]="入", "促聲", "舒聲")</f>
        <v>舒聲</v>
      </c>
      <c r="S349" s="81" t="str">
        <f>IF( 切語下字資料表6[[#This Row],[韻母拼音碼]]="", "", 切語下字資料表6[[#This Row],[韻母拼音碼]])</f>
        <v>am</v>
      </c>
    </row>
    <row r="350" spans="1:19" s="80" customFormat="1" ht="30">
      <c r="A350" s="119">
        <v>344</v>
      </c>
      <c r="B350" s="120">
        <v>58</v>
      </c>
      <c r="C350" s="120">
        <v>4</v>
      </c>
      <c r="D350" s="120" t="s">
        <v>1916</v>
      </c>
      <c r="E350" s="121">
        <v>241</v>
      </c>
      <c r="F350" s="122" t="s">
        <v>1917</v>
      </c>
      <c r="G350" s="123" t="s">
        <v>1825</v>
      </c>
      <c r="H350" s="124" t="s">
        <v>1825</v>
      </c>
      <c r="I350" s="125" t="s">
        <v>1918</v>
      </c>
      <c r="J350" s="123" t="s">
        <v>71</v>
      </c>
      <c r="K350" s="143" t="s">
        <v>668</v>
      </c>
      <c r="L350" s="151">
        <v>2</v>
      </c>
      <c r="M350" s="149" t="s">
        <v>1919</v>
      </c>
      <c r="N350" s="127" t="s">
        <v>1920</v>
      </c>
      <c r="O350" s="151" t="s">
        <v>998</v>
      </c>
      <c r="P350" s="152" t="s">
        <v>1843</v>
      </c>
      <c r="Q350" s="81" t="str">
        <f>IF(LEN(切語下字資料表6[[#This Row],[韻系]]&amp;切語下字資料表6[[#This Row],[呼]]&amp;切語下字資料表6[[#This Row],[等]])&lt;3, "", 切語下字資料表6[[#This Row],[韻系]]&amp;切語下字資料表6[[#This Row],[呼]]&amp;切語下字資料表6[[#This Row],[等]])</f>
        <v>咸開2</v>
      </c>
      <c r="R350" s="81" t="str">
        <f xml:space="preserve"> IF(切語下字資料表6[[#This Row],[調]]="入", "促聲", "舒聲")</f>
        <v>促聲</v>
      </c>
      <c r="S350" s="81" t="str">
        <f>IF( 切語下字資料表6[[#This Row],[韻母拼音碼]]="", "", 切語下字資料表6[[#This Row],[韻母拼音碼]])</f>
        <v>ap</v>
      </c>
    </row>
    <row r="351" spans="1:19" s="80" customFormat="1" ht="30">
      <c r="A351" s="118">
        <v>345</v>
      </c>
      <c r="B351" s="108">
        <v>59</v>
      </c>
      <c r="C351" s="108">
        <v>1</v>
      </c>
      <c r="D351" s="108" t="s">
        <v>1921</v>
      </c>
      <c r="E351" s="109">
        <v>59</v>
      </c>
      <c r="F351" s="110" t="s">
        <v>1922</v>
      </c>
      <c r="G351" s="111" t="s">
        <v>1825</v>
      </c>
      <c r="H351" s="112" t="s">
        <v>1923</v>
      </c>
      <c r="I351" s="113" t="s">
        <v>1923</v>
      </c>
      <c r="J351" s="111" t="s">
        <v>667</v>
      </c>
      <c r="K351" s="133" t="s">
        <v>668</v>
      </c>
      <c r="L351" s="141">
        <v>2</v>
      </c>
      <c r="M351" s="139" t="s">
        <v>1178</v>
      </c>
      <c r="N351" s="115" t="s">
        <v>1924</v>
      </c>
      <c r="O351" s="141" t="s">
        <v>977</v>
      </c>
      <c r="P351" s="142" t="s">
        <v>1828</v>
      </c>
      <c r="Q351" s="81" t="str">
        <f>IF(LEN(切語下字資料表6[[#This Row],[韻系]]&amp;切語下字資料表6[[#This Row],[呼]]&amp;切語下字資料表6[[#This Row],[等]])&lt;3, "", 切語下字資料表6[[#This Row],[韻系]]&amp;切語下字資料表6[[#This Row],[呼]]&amp;切語下字資料表6[[#This Row],[等]])</f>
        <v>銜開2</v>
      </c>
      <c r="R351" s="81" t="str">
        <f xml:space="preserve"> IF(切語下字資料表6[[#This Row],[調]]="入", "促聲", "舒聲")</f>
        <v>舒聲</v>
      </c>
      <c r="S351" s="81" t="str">
        <f>IF( 切語下字資料表6[[#This Row],[韻母拼音碼]]="", "", 切語下字資料表6[[#This Row],[韻母拼音碼]])</f>
        <v>am</v>
      </c>
    </row>
    <row r="352" spans="1:19" s="80" customFormat="1" ht="30">
      <c r="A352" s="119">
        <v>346</v>
      </c>
      <c r="B352" s="80">
        <v>59</v>
      </c>
      <c r="C352" s="80">
        <v>2</v>
      </c>
      <c r="D352" s="80" t="s">
        <v>1925</v>
      </c>
      <c r="E352" s="98">
        <v>120</v>
      </c>
      <c r="F352" s="99" t="s">
        <v>1926</v>
      </c>
      <c r="G352" s="100" t="s">
        <v>1825</v>
      </c>
      <c r="H352" s="101" t="s">
        <v>1923</v>
      </c>
      <c r="I352" s="102" t="s">
        <v>1927</v>
      </c>
      <c r="J352" s="100" t="s">
        <v>676</v>
      </c>
      <c r="K352" s="80" t="s">
        <v>668</v>
      </c>
      <c r="L352" s="85">
        <v>2</v>
      </c>
      <c r="M352" s="103" t="s">
        <v>1928</v>
      </c>
      <c r="N352" s="84" t="s">
        <v>1929</v>
      </c>
      <c r="O352" s="85" t="s">
        <v>998</v>
      </c>
      <c r="P352" s="104" t="s">
        <v>124</v>
      </c>
      <c r="Q352" s="81" t="str">
        <f>IF(LEN(切語下字資料表6[[#This Row],[韻系]]&amp;切語下字資料表6[[#This Row],[呼]]&amp;切語下字資料表6[[#This Row],[等]])&lt;3, "", 切語下字資料表6[[#This Row],[韻系]]&amp;切語下字資料表6[[#This Row],[呼]]&amp;切語下字資料表6[[#This Row],[等]])</f>
        <v>銜開2</v>
      </c>
      <c r="R352" s="81" t="str">
        <f xml:space="preserve"> IF(切語下字資料表6[[#This Row],[調]]="入", "促聲", "舒聲")</f>
        <v>舒聲</v>
      </c>
      <c r="S352" s="81" t="str">
        <f>IF( 切語下字資料表6[[#This Row],[韻母拼音碼]]="", "", 切語下字資料表6[[#This Row],[韻母拼音碼]])</f>
        <v>am</v>
      </c>
    </row>
    <row r="353" spans="1:23" s="80" customFormat="1" ht="30">
      <c r="A353" s="118">
        <v>347</v>
      </c>
      <c r="B353" s="80">
        <v>59</v>
      </c>
      <c r="C353" s="80">
        <v>3</v>
      </c>
      <c r="D353" s="80" t="s">
        <v>1930</v>
      </c>
      <c r="E353" s="98">
        <v>181</v>
      </c>
      <c r="F353" s="99" t="s">
        <v>1931</v>
      </c>
      <c r="G353" s="100" t="s">
        <v>1825</v>
      </c>
      <c r="H353" s="101" t="s">
        <v>1923</v>
      </c>
      <c r="I353" s="102" t="s">
        <v>1932</v>
      </c>
      <c r="J353" s="100" t="s">
        <v>42</v>
      </c>
      <c r="K353" s="80" t="s">
        <v>668</v>
      </c>
      <c r="L353" s="85">
        <v>2</v>
      </c>
      <c r="M353" s="103" t="s">
        <v>1933</v>
      </c>
      <c r="N353" s="84" t="s">
        <v>1934</v>
      </c>
      <c r="O353" s="85" t="s">
        <v>998</v>
      </c>
      <c r="P353" s="104" t="s">
        <v>124</v>
      </c>
      <c r="Q353" s="81" t="str">
        <f>IF(LEN(切語下字資料表6[[#This Row],[韻系]]&amp;切語下字資料表6[[#This Row],[呼]]&amp;切語下字資料表6[[#This Row],[等]])&lt;3, "", 切語下字資料表6[[#This Row],[韻系]]&amp;切語下字資料表6[[#This Row],[呼]]&amp;切語下字資料表6[[#This Row],[等]])</f>
        <v>銜開2</v>
      </c>
      <c r="R353" s="81" t="str">
        <f xml:space="preserve"> IF(切語下字資料表6[[#This Row],[調]]="入", "促聲", "舒聲")</f>
        <v>舒聲</v>
      </c>
      <c r="S353" s="81" t="str">
        <f>IF( 切語下字資料表6[[#This Row],[韻母拼音碼]]="", "", 切語下字資料表6[[#This Row],[韻母拼音碼]])</f>
        <v>am</v>
      </c>
    </row>
    <row r="354" spans="1:23" s="80" customFormat="1" ht="30">
      <c r="A354" s="119">
        <v>348</v>
      </c>
      <c r="B354" s="120">
        <v>59</v>
      </c>
      <c r="C354" s="120">
        <v>4</v>
      </c>
      <c r="D354" s="120" t="s">
        <v>1935</v>
      </c>
      <c r="E354" s="121">
        <v>242</v>
      </c>
      <c r="F354" s="122" t="s">
        <v>1936</v>
      </c>
      <c r="G354" s="123" t="s">
        <v>1825</v>
      </c>
      <c r="H354" s="124" t="s">
        <v>1923</v>
      </c>
      <c r="I354" s="125" t="s">
        <v>1937</v>
      </c>
      <c r="J354" s="123" t="s">
        <v>71</v>
      </c>
      <c r="K354" s="143" t="s">
        <v>668</v>
      </c>
      <c r="L354" s="151">
        <v>2</v>
      </c>
      <c r="M354" s="149" t="s">
        <v>1938</v>
      </c>
      <c r="N354" s="127" t="s">
        <v>1939</v>
      </c>
      <c r="O354" s="151" t="s">
        <v>998</v>
      </c>
      <c r="P354" s="152" t="s">
        <v>1843</v>
      </c>
      <c r="Q354" s="81" t="str">
        <f>IF(LEN(切語下字資料表6[[#This Row],[韻系]]&amp;切語下字資料表6[[#This Row],[呼]]&amp;切語下字資料表6[[#This Row],[等]])&lt;3, "", 切語下字資料表6[[#This Row],[韻系]]&amp;切語下字資料表6[[#This Row],[呼]]&amp;切語下字資料表6[[#This Row],[等]])</f>
        <v>銜開2</v>
      </c>
      <c r="R354" s="81" t="str">
        <f xml:space="preserve"> IF(切語下字資料表6[[#This Row],[調]]="入", "促聲", "舒聲")</f>
        <v>促聲</v>
      </c>
      <c r="S354" s="81" t="str">
        <f>IF( 切語下字資料表6[[#This Row],[韻母拼音碼]]="", "", 切語下字資料表6[[#This Row],[韻母拼音碼]])</f>
        <v>ap</v>
      </c>
      <c r="U354" s="81"/>
      <c r="V354" s="81"/>
      <c r="W354" s="81"/>
    </row>
    <row r="355" spans="1:23" s="80" customFormat="1" ht="30">
      <c r="A355" s="118">
        <v>349</v>
      </c>
      <c r="B355" s="108">
        <v>60</v>
      </c>
      <c r="C355" s="108">
        <v>1</v>
      </c>
      <c r="D355" s="108" t="s">
        <v>1940</v>
      </c>
      <c r="E355" s="109">
        <v>60</v>
      </c>
      <c r="F355" s="110" t="s">
        <v>1941</v>
      </c>
      <c r="G355" s="111" t="s">
        <v>1825</v>
      </c>
      <c r="H355" s="112" t="s">
        <v>1942</v>
      </c>
      <c r="I355" s="113" t="s">
        <v>1942</v>
      </c>
      <c r="J355" s="111" t="s">
        <v>667</v>
      </c>
      <c r="K355" s="133" t="s">
        <v>668</v>
      </c>
      <c r="L355" s="141">
        <v>3</v>
      </c>
      <c r="M355" s="139" t="s">
        <v>1188</v>
      </c>
      <c r="N355" s="115" t="s">
        <v>1943</v>
      </c>
      <c r="O355" s="141" t="s">
        <v>777</v>
      </c>
      <c r="P355" s="142" t="s">
        <v>1867</v>
      </c>
      <c r="Q355" s="81" t="str">
        <f>IF(LEN(切語下字資料表6[[#This Row],[韻系]]&amp;切語下字資料表6[[#This Row],[呼]]&amp;切語下字資料表6[[#This Row],[等]])&lt;3, "", 切語下字資料表6[[#This Row],[韻系]]&amp;切語下字資料表6[[#This Row],[呼]]&amp;切語下字資料表6[[#This Row],[等]])</f>
        <v>嚴開3</v>
      </c>
      <c r="R355" s="81" t="str">
        <f xml:space="preserve"> IF(切語下字資料表6[[#This Row],[調]]="入", "促聲", "舒聲")</f>
        <v>舒聲</v>
      </c>
      <c r="S355" s="81" t="str">
        <f>IF( 切語下字資料表6[[#This Row],[韻母拼音碼]]="", "", 切語下字資料表6[[#This Row],[韻母拼音碼]])</f>
        <v>iam</v>
      </c>
      <c r="U355" s="81"/>
      <c r="V355" s="81"/>
      <c r="W355" s="81"/>
    </row>
    <row r="356" spans="1:23" s="80" customFormat="1" ht="30">
      <c r="A356" s="119">
        <v>350</v>
      </c>
      <c r="B356" s="80">
        <v>60</v>
      </c>
      <c r="C356" s="80">
        <v>2</v>
      </c>
      <c r="D356" s="80" t="s">
        <v>1944</v>
      </c>
      <c r="E356" s="98">
        <v>121</v>
      </c>
      <c r="F356" s="99" t="s">
        <v>1945</v>
      </c>
      <c r="G356" s="100" t="s">
        <v>1825</v>
      </c>
      <c r="H356" s="101" t="s">
        <v>1942</v>
      </c>
      <c r="I356" s="102" t="s">
        <v>1946</v>
      </c>
      <c r="J356" s="100" t="s">
        <v>676</v>
      </c>
      <c r="K356" s="80" t="s">
        <v>668</v>
      </c>
      <c r="L356" s="85">
        <v>3</v>
      </c>
      <c r="M356" s="103" t="s">
        <v>1947</v>
      </c>
      <c r="N356" s="84" t="s">
        <v>1948</v>
      </c>
      <c r="O356" s="85" t="s">
        <v>785</v>
      </c>
      <c r="P356" s="104" t="s">
        <v>203</v>
      </c>
      <c r="Q356" s="81" t="str">
        <f>IF(LEN(切語下字資料表6[[#This Row],[韻系]]&amp;切語下字資料表6[[#This Row],[呼]]&amp;切語下字資料表6[[#This Row],[等]])&lt;3, "", 切語下字資料表6[[#This Row],[韻系]]&amp;切語下字資料表6[[#This Row],[呼]]&amp;切語下字資料表6[[#This Row],[等]])</f>
        <v>嚴開3</v>
      </c>
      <c r="R356" s="81" t="str">
        <f xml:space="preserve"> IF(切語下字資料表6[[#This Row],[調]]="入", "促聲", "舒聲")</f>
        <v>舒聲</v>
      </c>
      <c r="S356" s="81" t="str">
        <f>IF( 切語下字資料表6[[#This Row],[韻母拼音碼]]="", "", 切語下字資料表6[[#This Row],[韻母拼音碼]])</f>
        <v>iam</v>
      </c>
      <c r="U356" s="81"/>
      <c r="V356" s="81"/>
      <c r="W356" s="81"/>
    </row>
    <row r="357" spans="1:23" s="80" customFormat="1" ht="30">
      <c r="A357" s="118">
        <v>351</v>
      </c>
      <c r="B357" s="80">
        <v>60</v>
      </c>
      <c r="C357" s="80">
        <v>3</v>
      </c>
      <c r="D357" s="80" t="s">
        <v>1949</v>
      </c>
      <c r="E357" s="98">
        <v>182</v>
      </c>
      <c r="F357" s="99" t="s">
        <v>1950</v>
      </c>
      <c r="G357" s="100" t="s">
        <v>1825</v>
      </c>
      <c r="H357" s="101" t="s">
        <v>1942</v>
      </c>
      <c r="I357" s="102" t="s">
        <v>1951</v>
      </c>
      <c r="J357" s="100" t="s">
        <v>42</v>
      </c>
      <c r="K357" s="80" t="s">
        <v>668</v>
      </c>
      <c r="L357" s="85">
        <v>3</v>
      </c>
      <c r="M357" s="103" t="s">
        <v>1952</v>
      </c>
      <c r="N357" s="84" t="s">
        <v>1953</v>
      </c>
      <c r="O357" s="85" t="s">
        <v>785</v>
      </c>
      <c r="P357" s="104" t="s">
        <v>203</v>
      </c>
      <c r="Q357" s="81" t="str">
        <f>IF(LEN(切語下字資料表6[[#This Row],[韻系]]&amp;切語下字資料表6[[#This Row],[呼]]&amp;切語下字資料表6[[#This Row],[等]])&lt;3, "", 切語下字資料表6[[#This Row],[韻系]]&amp;切語下字資料表6[[#This Row],[呼]]&amp;切語下字資料表6[[#This Row],[等]])</f>
        <v>嚴開3</v>
      </c>
      <c r="R357" s="81" t="str">
        <f xml:space="preserve"> IF(切語下字資料表6[[#This Row],[調]]="入", "促聲", "舒聲")</f>
        <v>舒聲</v>
      </c>
      <c r="S357" s="81" t="str">
        <f>IF( 切語下字資料表6[[#This Row],[韻母拼音碼]]="", "", 切語下字資料表6[[#This Row],[韻母拼音碼]])</f>
        <v>iam</v>
      </c>
      <c r="U357" s="81"/>
      <c r="V357" s="81"/>
      <c r="W357" s="81"/>
    </row>
    <row r="358" spans="1:23" ht="30">
      <c r="A358" s="119">
        <v>352</v>
      </c>
      <c r="B358" s="80">
        <v>60</v>
      </c>
      <c r="C358" s="80">
        <v>4</v>
      </c>
      <c r="D358" s="80" t="s">
        <v>1954</v>
      </c>
      <c r="E358" s="105">
        <v>243</v>
      </c>
      <c r="F358" s="106" t="s">
        <v>1955</v>
      </c>
      <c r="G358" s="100" t="s">
        <v>1825</v>
      </c>
      <c r="H358" s="101" t="s">
        <v>1942</v>
      </c>
      <c r="I358" s="102" t="s">
        <v>1956</v>
      </c>
      <c r="J358" s="100" t="s">
        <v>71</v>
      </c>
      <c r="K358" s="143" t="s">
        <v>668</v>
      </c>
      <c r="L358" s="151">
        <v>3</v>
      </c>
      <c r="M358" s="149" t="s">
        <v>1957</v>
      </c>
      <c r="N358" s="127" t="s">
        <v>1958</v>
      </c>
      <c r="O358" s="151" t="s">
        <v>785</v>
      </c>
      <c r="P358" s="152" t="s">
        <v>1883</v>
      </c>
      <c r="Q358" s="81" t="str">
        <f>IF(LEN(切語下字資料表6[[#This Row],[韻系]]&amp;切語下字資料表6[[#This Row],[呼]]&amp;切語下字資料表6[[#This Row],[等]])&lt;3, "", 切語下字資料表6[[#This Row],[韻系]]&amp;切語下字資料表6[[#This Row],[呼]]&amp;切語下字資料表6[[#This Row],[等]])</f>
        <v>嚴開3</v>
      </c>
      <c r="R358" s="81" t="str">
        <f xml:space="preserve"> IF(切語下字資料表6[[#This Row],[調]]="入", "促聲", "舒聲")</f>
        <v>促聲</v>
      </c>
      <c r="S358" s="81" t="str">
        <f>IF( 切語下字資料表6[[#This Row],[韻母拼音碼]]="", "", 切語下字資料表6[[#This Row],[韻母拼音碼]])</f>
        <v>iap</v>
      </c>
      <c r="T358" s="80"/>
    </row>
    <row r="359" spans="1:23" ht="30">
      <c r="A359" s="118">
        <v>353</v>
      </c>
      <c r="B359" s="133">
        <v>61</v>
      </c>
      <c r="C359" s="133">
        <v>1</v>
      </c>
      <c r="D359" s="133" t="s">
        <v>1959</v>
      </c>
      <c r="E359" s="134">
        <v>61</v>
      </c>
      <c r="F359" s="135" t="s">
        <v>1960</v>
      </c>
      <c r="G359" s="136" t="s">
        <v>1825</v>
      </c>
      <c r="H359" s="137" t="s">
        <v>1961</v>
      </c>
      <c r="I359" s="138" t="s">
        <v>1961</v>
      </c>
      <c r="J359" s="136" t="s">
        <v>667</v>
      </c>
      <c r="K359" s="133" t="s">
        <v>795</v>
      </c>
      <c r="L359" s="141">
        <v>3</v>
      </c>
      <c r="M359" s="139" t="s">
        <v>1199</v>
      </c>
      <c r="N359" s="115" t="s">
        <v>1962</v>
      </c>
      <c r="O359" s="141" t="s">
        <v>797</v>
      </c>
      <c r="P359" s="142" t="s">
        <v>1299</v>
      </c>
      <c r="Q359" s="81" t="str">
        <f>IF(LEN(切語下字資料表6[[#This Row],[韻系]]&amp;切語下字資料表6[[#This Row],[呼]]&amp;切語下字資料表6[[#This Row],[等]])&lt;3, "", 切語下字資料表6[[#This Row],[韻系]]&amp;切語下字資料表6[[#This Row],[呼]]&amp;切語下字資料表6[[#This Row],[等]])</f>
        <v>凡合3</v>
      </c>
      <c r="R359" s="81" t="str">
        <f xml:space="preserve"> IF(切語下字資料表6[[#This Row],[調]]="入", "促聲", "舒聲")</f>
        <v>舒聲</v>
      </c>
      <c r="S359" s="81" t="str">
        <f>IF( 切語下字資料表6[[#This Row],[韻母拼音碼]]="", "", 切語下字資料表6[[#This Row],[韻母拼音碼]])</f>
        <v>uan</v>
      </c>
      <c r="T359" s="80"/>
    </row>
    <row r="360" spans="1:23" ht="30">
      <c r="A360" s="119">
        <v>354</v>
      </c>
      <c r="B360" s="80">
        <v>61</v>
      </c>
      <c r="C360" s="80">
        <v>2</v>
      </c>
      <c r="D360" s="80" t="s">
        <v>1963</v>
      </c>
      <c r="E360" s="98">
        <v>122</v>
      </c>
      <c r="F360" s="99" t="s">
        <v>1964</v>
      </c>
      <c r="G360" s="100" t="s">
        <v>1825</v>
      </c>
      <c r="H360" s="101" t="s">
        <v>1961</v>
      </c>
      <c r="I360" s="102" t="s">
        <v>1965</v>
      </c>
      <c r="J360" s="100" t="s">
        <v>676</v>
      </c>
      <c r="K360" s="80" t="s">
        <v>795</v>
      </c>
      <c r="L360" s="85">
        <v>3</v>
      </c>
      <c r="M360" s="103" t="s">
        <v>1966</v>
      </c>
      <c r="N360" s="84" t="s">
        <v>1967</v>
      </c>
      <c r="O360" s="85" t="s">
        <v>802</v>
      </c>
      <c r="P360" s="104" t="s">
        <v>322</v>
      </c>
      <c r="Q360" s="81" t="str">
        <f>IF(LEN(切語下字資料表6[[#This Row],[韻系]]&amp;切語下字資料表6[[#This Row],[呼]]&amp;切語下字資料表6[[#This Row],[等]])&lt;3, "", 切語下字資料表6[[#This Row],[韻系]]&amp;切語下字資料表6[[#This Row],[呼]]&amp;切語下字資料表6[[#This Row],[等]])</f>
        <v>凡合3</v>
      </c>
      <c r="R360" s="81" t="str">
        <f xml:space="preserve"> IF(切語下字資料表6[[#This Row],[調]]="入", "促聲", "舒聲")</f>
        <v>舒聲</v>
      </c>
      <c r="S360" s="81" t="str">
        <f>IF( 切語下字資料表6[[#This Row],[韻母拼音碼]]="", "", 切語下字資料表6[[#This Row],[韻母拼音碼]])</f>
        <v>uan</v>
      </c>
      <c r="T360" s="80"/>
    </row>
    <row r="361" spans="1:23" ht="30">
      <c r="A361" s="118">
        <v>355</v>
      </c>
      <c r="B361" s="80">
        <v>61</v>
      </c>
      <c r="C361" s="80">
        <v>3</v>
      </c>
      <c r="D361" s="80" t="s">
        <v>1968</v>
      </c>
      <c r="E361" s="98">
        <v>183</v>
      </c>
      <c r="F361" s="99" t="s">
        <v>1969</v>
      </c>
      <c r="G361" s="100" t="s">
        <v>1825</v>
      </c>
      <c r="H361" s="101" t="s">
        <v>1961</v>
      </c>
      <c r="I361" s="102" t="s">
        <v>1970</v>
      </c>
      <c r="J361" s="100" t="s">
        <v>42</v>
      </c>
      <c r="K361" s="80" t="s">
        <v>795</v>
      </c>
      <c r="L361" s="85">
        <v>3</v>
      </c>
      <c r="M361" s="103" t="s">
        <v>1971</v>
      </c>
      <c r="N361" s="84" t="s">
        <v>1972</v>
      </c>
      <c r="O361" s="85" t="s">
        <v>802</v>
      </c>
      <c r="P361" s="104" t="s">
        <v>322</v>
      </c>
      <c r="Q361" s="81" t="str">
        <f>IF(LEN(切語下字資料表6[[#This Row],[韻系]]&amp;切語下字資料表6[[#This Row],[呼]]&amp;切語下字資料表6[[#This Row],[等]])&lt;3, "", 切語下字資料表6[[#This Row],[韻系]]&amp;切語下字資料表6[[#This Row],[呼]]&amp;切語下字資料表6[[#This Row],[等]])</f>
        <v>凡合3</v>
      </c>
      <c r="R361" s="81" t="str">
        <f xml:space="preserve"> IF(切語下字資料表6[[#This Row],[調]]="入", "促聲", "舒聲")</f>
        <v>舒聲</v>
      </c>
      <c r="S361" s="81" t="str">
        <f>IF( 切語下字資料表6[[#This Row],[韻母拼音碼]]="", "", 切語下字資料表6[[#This Row],[韻母拼音碼]])</f>
        <v>uan</v>
      </c>
      <c r="T361" s="80"/>
    </row>
    <row r="362" spans="1:23" ht="30">
      <c r="A362" s="119">
        <v>356</v>
      </c>
      <c r="B362" s="143">
        <v>61</v>
      </c>
      <c r="C362" s="143">
        <v>4</v>
      </c>
      <c r="D362" s="143" t="s">
        <v>1973</v>
      </c>
      <c r="E362" s="144">
        <v>244</v>
      </c>
      <c r="F362" s="145" t="s">
        <v>1974</v>
      </c>
      <c r="G362" s="146" t="s">
        <v>1825</v>
      </c>
      <c r="H362" s="147" t="s">
        <v>1961</v>
      </c>
      <c r="I362" s="148" t="s">
        <v>1975</v>
      </c>
      <c r="J362" s="146" t="s">
        <v>71</v>
      </c>
      <c r="K362" s="143" t="s">
        <v>795</v>
      </c>
      <c r="L362" s="151">
        <v>3</v>
      </c>
      <c r="M362" s="149" t="s">
        <v>1976</v>
      </c>
      <c r="N362" s="127" t="s">
        <v>1977</v>
      </c>
      <c r="O362" s="151" t="s">
        <v>802</v>
      </c>
      <c r="P362" s="152" t="s">
        <v>1315</v>
      </c>
      <c r="Q362" s="81" t="str">
        <f>IF(LEN(切語下字資料表6[[#This Row],[韻系]]&amp;切語下字資料表6[[#This Row],[呼]]&amp;切語下字資料表6[[#This Row],[等]])&lt;3, "", 切語下字資料表6[[#This Row],[韻系]]&amp;切語下字資料表6[[#This Row],[呼]]&amp;切語下字資料表6[[#This Row],[等]])</f>
        <v>凡合3</v>
      </c>
      <c r="R362" s="81" t="str">
        <f xml:space="preserve"> IF(切語下字資料表6[[#This Row],[調]]="入", "促聲", "舒聲")</f>
        <v>促聲</v>
      </c>
      <c r="S362" s="81" t="str">
        <f>IF( 切語下字資料表6[[#This Row],[韻母拼音碼]]="", "", 切語下字資料表6[[#This Row],[韻母拼音碼]])</f>
        <v>uat</v>
      </c>
      <c r="T362" s="80"/>
    </row>
  </sheetData>
  <phoneticPr fontId="4" type="noConversion"/>
  <conditionalFormatting sqref="I7:I362">
    <cfRule type="containsBlanks" dxfId="9" priority="2">
      <formula>LEN(TRIM(I7))=0</formula>
    </cfRule>
  </conditionalFormatting>
  <conditionalFormatting sqref="J7:P362">
    <cfRule type="expression" dxfId="8" priority="1">
      <formula xml:space="preserve"> $I7=""</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具名範圍</vt:lpstr>
      </vt:variant>
      <vt:variant>
        <vt:i4>9</vt:i4>
      </vt:variant>
    </vt:vector>
  </HeadingPairs>
  <TitlesOfParts>
    <vt:vector size="19" baseType="lpstr">
      <vt:lpstr>Siann_Bu_Piau</vt:lpstr>
      <vt:lpstr>Un_Bu_Piau</vt:lpstr>
      <vt:lpstr>廣韻41字聲母對照表</vt:lpstr>
      <vt:lpstr>廣韻206韻對照表</vt:lpstr>
      <vt:lpstr>十五音-聲母</vt:lpstr>
      <vt:lpstr>十五音-韻母</vt:lpstr>
      <vt:lpstr>十五音-韻母排序表</vt:lpstr>
      <vt:lpstr>韻鏡排序</vt:lpstr>
      <vt:lpstr>切語上字表</vt:lpstr>
      <vt:lpstr>切語下字表</vt:lpstr>
      <vt:lpstr>切語下字表!Criteria</vt:lpstr>
      <vt:lpstr>切語下字表!Extract</vt:lpstr>
      <vt:lpstr>韻鏡排序!切語上字</vt:lpstr>
      <vt:lpstr>切語上字</vt:lpstr>
      <vt:lpstr>聲母碼</vt:lpstr>
      <vt:lpstr>聲母碼表</vt:lpstr>
      <vt:lpstr>韻母國際音標</vt:lpstr>
      <vt:lpstr>'十五音-韻母'!韻母對照表</vt:lpstr>
      <vt:lpstr>韻母碼表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2024-03-09T02:24:58Z</dcterms:created>
  <dcterms:modified xsi:type="dcterms:W3CDTF">2024-04-14T09:47:47Z</dcterms:modified>
</cp:coreProperties>
</file>