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Piau-Im\Documents\閩南語注音二式\"/>
    </mc:Choice>
  </mc:AlternateContent>
  <xr:revisionPtr revIDLastSave="0" documentId="13_ncr:1_{BD112E0F-1A71-40D2-8BAF-50BECD6FCEF9}" xr6:coauthVersionLast="47" xr6:coauthVersionMax="47" xr10:uidLastSave="{00000000-0000-0000-0000-000000000000}"/>
  <bookViews>
    <workbookView xWindow="-120" yWindow="-120" windowWidth="38640" windowHeight="15720" firstSheet="3" activeTab="8" xr2:uid="{D4584AE3-17F5-47E7-8383-1F9AF4052C6B}"/>
    <workbookView xWindow="38280" yWindow="-30" windowWidth="16440" windowHeight="28320" xr2:uid="{64922EA5-16CA-4981-9C99-6EF4509E5738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【國際音標】" sheetId="22" r:id="rId6"/>
    <sheet name="漢語拼音對照表" sheetId="24" r:id="rId7"/>
    <sheet name="注音符號對照漢語拼音" sheetId="23" r:id="rId8"/>
    <sheet name="注音符號對照漢語拼音【閩南語】" sheetId="25" r:id="rId9"/>
    <sheet name="RIME對映編碼 (台語方音)" sheetId="1" r:id="rId10"/>
    <sheet name="方音符號音節表" sheetId="21" r:id="rId11"/>
    <sheet name="方音聲母" sheetId="13" r:id="rId12"/>
    <sheet name="方音韻母" sheetId="14" r:id="rId13"/>
  </sheets>
  <externalReferences>
    <externalReference r:id="rId14"/>
    <externalReference r:id="rId15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9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9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9">'RIME對映編碼 (台語方音)'!$T$3:$T$44</definedName>
    <definedName name="國際音標" localSheetId="9">'RIME對映編碼 (台語方音)'!#REF!</definedName>
    <definedName name="鍵盤位置" localSheetId="2">RIME設定解析!$U$3:$U$54</definedName>
    <definedName name="鍵盤位置" localSheetId="9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" i="23" l="1" a="1"/>
  <c r="G24" i="23" s="1"/>
  <c r="G25" i="23" a="1"/>
  <c r="G25" i="23" s="1"/>
  <c r="G26" i="23" a="1"/>
  <c r="G26" i="23" s="1"/>
  <c r="G27" i="23" a="1"/>
  <c r="G27" i="23" s="1"/>
  <c r="G28" i="23" a="1"/>
  <c r="G28" i="23" s="1"/>
  <c r="G29" i="23" a="1"/>
  <c r="G29" i="23" s="1"/>
  <c r="G30" i="23" a="1"/>
  <c r="G30" i="23" s="1"/>
  <c r="G31" i="23" a="1"/>
  <c r="G31" i="23" s="1"/>
  <c r="G32" i="23" a="1"/>
  <c r="G32" i="23" s="1"/>
  <c r="G33" i="23" a="1"/>
  <c r="G33" i="23" s="1"/>
  <c r="G34" i="23" a="1"/>
  <c r="G34" i="23" s="1"/>
  <c r="G35" i="23" a="1"/>
  <c r="G35" i="23" s="1"/>
  <c r="G36" i="23" a="1"/>
  <c r="G36" i="23" s="1"/>
  <c r="G37" i="23" a="1"/>
  <c r="G37" i="23" s="1"/>
  <c r="G38" i="23" a="1"/>
  <c r="G38" i="23" s="1"/>
  <c r="G39" i="23" a="1"/>
  <c r="G39" i="23" s="1"/>
  <c r="G14" i="23" a="1"/>
  <c r="G14" i="23" s="1"/>
  <c r="G15" i="23" a="1"/>
  <c r="G15" i="23" s="1"/>
  <c r="G16" i="23" a="1"/>
  <c r="G16" i="23" s="1"/>
  <c r="G17" i="23" a="1"/>
  <c r="G17" i="23" s="1"/>
  <c r="G18" i="23" a="1"/>
  <c r="G18" i="23" s="1"/>
  <c r="G19" i="23" a="1"/>
  <c r="G19" i="23" s="1"/>
  <c r="G20" i="23" a="1"/>
  <c r="G20" i="23" s="1"/>
  <c r="G21" i="23" a="1"/>
  <c r="G21" i="23" s="1"/>
  <c r="G22" i="23" a="1"/>
  <c r="G22" i="23" s="1"/>
  <c r="G23" i="23" a="1"/>
  <c r="G23" i="23" s="1"/>
  <c r="G9" i="23" a="1"/>
  <c r="G9" i="23" s="1"/>
  <c r="G10" i="23" a="1"/>
  <c r="G10" i="23" s="1"/>
  <c r="G11" i="23" a="1"/>
  <c r="G11" i="23" s="1"/>
  <c r="G12" i="23" a="1"/>
  <c r="G12" i="23" s="1"/>
  <c r="G13" i="23" a="1"/>
  <c r="G13" i="23" s="1"/>
  <c r="G4" i="23" a="1"/>
  <c r="G4" i="23" s="1"/>
  <c r="G5" i="23" a="1"/>
  <c r="G5" i="23" s="1"/>
  <c r="G6" i="23" a="1"/>
  <c r="G6" i="23" s="1"/>
  <c r="G7" i="23" a="1"/>
  <c r="G7" i="23" s="1"/>
  <c r="G8" i="23" a="1"/>
  <c r="G8" i="23" s="1"/>
  <c r="G3" i="23" a="1"/>
  <c r="G3" i="23" s="1"/>
  <c r="J5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9" i="22"/>
  <c r="J50" i="22"/>
  <c r="J51" i="22"/>
  <c r="J52" i="22"/>
  <c r="J54" i="22"/>
  <c r="J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3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C6" i="20" a="1"/>
  <c r="C6" i="20" s="1"/>
  <c r="D6" i="20" a="1"/>
  <c r="D6" i="20" s="1"/>
  <c r="E6" i="20" a="1"/>
  <c r="E6" i="20" s="1"/>
  <c r="F6" i="20" a="1"/>
  <c r="F6" i="20" s="1"/>
  <c r="G6" i="20" a="1"/>
  <c r="G6" i="20" s="1"/>
  <c r="H6" i="20" a="1"/>
  <c r="H6" i="20" s="1"/>
  <c r="I6" i="20" a="1"/>
  <c r="I6" i="20" s="1"/>
  <c r="J6" i="20" a="1"/>
  <c r="J6" i="20" s="1"/>
  <c r="K6" i="20" a="1"/>
  <c r="K6" i="20" s="1"/>
  <c r="L6" i="20" a="1"/>
  <c r="L6" i="20" s="1"/>
  <c r="M6" i="20" a="1"/>
  <c r="M6" i="20" s="1"/>
  <c r="N6" i="20" a="1"/>
  <c r="N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W6" i="20" a="1"/>
  <c r="W6" i="20" s="1"/>
  <c r="X6" i="20" a="1"/>
  <c r="X6" i="20" s="1"/>
  <c r="Y6" i="20" a="1"/>
  <c r="Y6" i="20" s="1"/>
  <c r="B6" i="20" a="1"/>
  <c r="B6" i="20" s="1"/>
  <c r="AY16" i="17" l="1" a="1"/>
  <c r="AY16" i="17" s="1"/>
  <c r="AZ16" i="17" a="1"/>
  <c r="AZ16" i="17" s="1"/>
  <c r="BA16" i="17" a="1"/>
  <c r="BA16" i="17" s="1"/>
  <c r="BB16" i="17" a="1"/>
  <c r="BB16" i="17" s="1"/>
  <c r="BC16" i="17" a="1"/>
  <c r="BC16" i="17" s="1"/>
  <c r="BG55" i="17"/>
  <c r="BH55" i="17"/>
  <c r="BG51" i="17"/>
  <c r="BH51" i="17"/>
  <c r="BG52" i="17"/>
  <c r="BH52" i="17"/>
  <c r="BG53" i="17"/>
  <c r="BH53" i="17"/>
  <c r="BG54" i="17"/>
  <c r="BH54" i="17"/>
  <c r="BH6" i="17"/>
  <c r="BI6" i="17" s="1" a="1"/>
  <c r="BI6" i="17" s="1"/>
  <c r="BH7" i="17"/>
  <c r="BI7" i="17" s="1" a="1"/>
  <c r="BI7" i="17" s="1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I13" i="17" s="1" a="1"/>
  <c r="BI13" i="17" s="1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I19" i="17" s="1" a="1"/>
  <c r="BI19" i="17" s="1"/>
  <c r="BH20" i="17"/>
  <c r="BK20" i="17" s="1" a="1"/>
  <c r="BK20" i="17" s="1"/>
  <c r="BH21" i="17"/>
  <c r="BL21" i="17" s="1" a="1"/>
  <c r="BL21" i="17" s="1"/>
  <c r="BH22" i="17"/>
  <c r="BK22" i="17" s="1" a="1"/>
  <c r="BK22" i="17" s="1"/>
  <c r="BH23" i="17"/>
  <c r="BI23" i="17" s="1" a="1"/>
  <c r="BI23" i="17" s="1"/>
  <c r="BH24" i="17"/>
  <c r="BH25" i="17"/>
  <c r="BI25" i="17" s="1" a="1"/>
  <c r="BI25" i="17" s="1"/>
  <c r="BH26" i="17"/>
  <c r="BK26" i="17" s="1" a="1"/>
  <c r="BK26" i="17" s="1"/>
  <c r="BH27" i="17"/>
  <c r="BI27" i="17" s="1" a="1"/>
  <c r="BI27" i="17" s="1"/>
  <c r="BH28" i="17"/>
  <c r="BI28" i="17" s="1" a="1"/>
  <c r="BI28" i="17" s="1"/>
  <c r="BH29" i="17"/>
  <c r="BH30" i="17"/>
  <c r="BI30" i="17" s="1" a="1"/>
  <c r="BI30" i="17" s="1"/>
  <c r="BH31" i="17"/>
  <c r="BK31" i="17" s="1" a="1"/>
  <c r="BK31" i="17" s="1"/>
  <c r="BH32" i="17"/>
  <c r="BI32" i="17" s="1" a="1"/>
  <c r="BI32" i="17" s="1"/>
  <c r="BH33" i="17"/>
  <c r="BL33" i="17" s="1" a="1"/>
  <c r="BL33" i="17" s="1"/>
  <c r="BH34" i="17"/>
  <c r="BI34" i="17" s="1" a="1"/>
  <c r="BI34" i="17" s="1"/>
  <c r="BH35" i="17"/>
  <c r="BI35" i="17" s="1" a="1"/>
  <c r="BI35" i="17" s="1"/>
  <c r="BH36" i="17"/>
  <c r="BH37" i="17"/>
  <c r="BI37" i="17" s="1" a="1"/>
  <c r="BI37" i="17" s="1"/>
  <c r="BH38" i="17"/>
  <c r="BI38" i="17" s="1" a="1"/>
  <c r="BI38" i="17" s="1"/>
  <c r="BH39" i="17"/>
  <c r="BK39" i="17" s="1" a="1"/>
  <c r="BK39" i="17" s="1"/>
  <c r="BH40" i="17"/>
  <c r="BI40" i="17" s="1" a="1"/>
  <c r="BI40" i="17" s="1"/>
  <c r="BH41" i="17"/>
  <c r="BH42" i="17"/>
  <c r="BL42" i="17" s="1" a="1"/>
  <c r="BL42" i="17" s="1"/>
  <c r="BH43" i="17"/>
  <c r="BI43" i="17" s="1" a="1"/>
  <c r="BI43" i="17" s="1"/>
  <c r="BH44" i="17"/>
  <c r="BI44" i="17" s="1" a="1"/>
  <c r="BI44" i="17" s="1"/>
  <c r="BH45" i="17"/>
  <c r="BK45" i="17" s="1" a="1"/>
  <c r="BK45" i="17" s="1"/>
  <c r="BH46" i="17"/>
  <c r="BL46" i="17" s="1" a="1"/>
  <c r="BL46" i="17" s="1"/>
  <c r="BH47" i="17"/>
  <c r="BI47" i="17" s="1" a="1"/>
  <c r="BI47" i="17" s="1"/>
  <c r="BH48" i="17"/>
  <c r="BH49" i="17"/>
  <c r="BI49" i="17" s="1" a="1"/>
  <c r="BI49" i="17" s="1"/>
  <c r="BK6" i="17" a="1"/>
  <c r="BK6" i="17" s="1"/>
  <c r="BL6" i="17" a="1"/>
  <c r="BL6" i="17" s="1"/>
  <c r="BK7" i="17" a="1"/>
  <c r="BK7" i="17" s="1"/>
  <c r="BL7" i="17" a="1"/>
  <c r="BL7" i="17" s="1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S9" i="17"/>
  <c r="BI15" i="17" a="1"/>
  <c r="BI15" i="17" s="1"/>
  <c r="BK15" i="17" a="1"/>
  <c r="BK15" i="17" s="1"/>
  <c r="BI17" i="17" a="1"/>
  <c r="BI17" i="17" s="1"/>
  <c r="T12" i="17"/>
  <c r="BK17" i="17" a="1"/>
  <c r="BK17" i="17" s="1"/>
  <c r="BL17" i="17" a="1"/>
  <c r="BL17" i="17" s="1"/>
  <c r="V12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9" i="17" a="1"/>
  <c r="BI29" i="17" s="1"/>
  <c r="BK29" i="17" a="1"/>
  <c r="BK29" i="17" s="1"/>
  <c r="BL29" i="17" a="1"/>
  <c r="BL29" i="17" s="1"/>
  <c r="BL32" i="17" a="1"/>
  <c r="BL32" i="17" s="1"/>
  <c r="BI36" i="17" a="1"/>
  <c r="BI36" i="17" s="1"/>
  <c r="BK36" i="17" a="1"/>
  <c r="BK36" i="17" s="1"/>
  <c r="BL36" i="17" a="1"/>
  <c r="BL36" i="17" s="1"/>
  <c r="BL39" i="17" a="1"/>
  <c r="BL39" i="17" s="1"/>
  <c r="BI41" i="17" a="1"/>
  <c r="BI41" i="17" s="1"/>
  <c r="BK41" i="17" a="1"/>
  <c r="BK41" i="17" s="1"/>
  <c r="BL41" i="17" a="1"/>
  <c r="BL41" i="17" s="1"/>
  <c r="BL44" i="17" a="1"/>
  <c r="BL44" i="17" s="1"/>
  <c r="BI45" i="17" a="1"/>
  <c r="BI45" i="17" s="1"/>
  <c r="BI48" i="17" a="1"/>
  <c r="BI48" i="17" s="1"/>
  <c r="BK48" i="17" a="1"/>
  <c r="BK48" i="17" s="1"/>
  <c r="BL48" i="17" a="1"/>
  <c r="BL48" i="17" s="1"/>
  <c r="BL49" i="17" a="1"/>
  <c r="BL49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C10" i="20" a="1"/>
  <c r="C10" i="20" s="1"/>
  <c r="C3" i="20" s="1" a="1"/>
  <c r="C3" i="20" s="1"/>
  <c r="D10" i="20" a="1"/>
  <c r="D10" i="20" s="1"/>
  <c r="D3" i="20" s="1" a="1"/>
  <c r="D3" i="20" s="1"/>
  <c r="E10" i="20" a="1"/>
  <c r="E10" i="20" s="1"/>
  <c r="E3" i="20" s="1" a="1"/>
  <c r="E3" i="20" s="1"/>
  <c r="F10" i="20" a="1"/>
  <c r="F10" i="20" s="1"/>
  <c r="G10" i="20" a="1"/>
  <c r="G10" i="20" s="1"/>
  <c r="G3" i="20" s="1" a="1"/>
  <c r="G3" i="20" s="1"/>
  <c r="H10" i="20" a="1"/>
  <c r="H10" i="20" s="1"/>
  <c r="H3" i="20" s="1" a="1"/>
  <c r="H3" i="20" s="1"/>
  <c r="I10" i="20" a="1"/>
  <c r="I10" i="20" s="1"/>
  <c r="I3" i="20" s="1" a="1"/>
  <c r="I3" i="20" s="1"/>
  <c r="J10" i="20" a="1"/>
  <c r="J10" i="20" s="1"/>
  <c r="J3" i="20" s="1" a="1"/>
  <c r="J3" i="20" s="1"/>
  <c r="K10" i="20" a="1"/>
  <c r="K10" i="20" s="1"/>
  <c r="K3" i="20" s="1" a="1"/>
  <c r="K3" i="20" s="1"/>
  <c r="L10" i="20" a="1"/>
  <c r="L10" i="20" s="1"/>
  <c r="L3" i="20" s="1" a="1"/>
  <c r="L3" i="20" s="1"/>
  <c r="M10" i="20" a="1"/>
  <c r="M10" i="20" s="1"/>
  <c r="M3" i="20" s="1" a="1"/>
  <c r="M3" i="20" s="1"/>
  <c r="N10" i="20" a="1"/>
  <c r="N10" i="20" s="1"/>
  <c r="N3" i="20" s="1" a="1"/>
  <c r="N3" i="20" s="1"/>
  <c r="O10" i="20" a="1"/>
  <c r="O10" i="20" s="1"/>
  <c r="O3" i="20" s="1" a="1"/>
  <c r="O3" i="20" s="1"/>
  <c r="P10" i="20" a="1"/>
  <c r="P10" i="20" s="1"/>
  <c r="P3" i="20" s="1" a="1"/>
  <c r="P3" i="20" s="1"/>
  <c r="Q10" i="20" a="1"/>
  <c r="Q10" i="20" s="1"/>
  <c r="Q3" i="20" s="1" a="1"/>
  <c r="Q3" i="20" s="1"/>
  <c r="R10" i="20" a="1"/>
  <c r="R10" i="20" s="1"/>
  <c r="R3" i="20" s="1" a="1"/>
  <c r="R3" i="20" s="1"/>
  <c r="S10" i="20" a="1"/>
  <c r="S10" i="20" s="1"/>
  <c r="S3" i="20" s="1" a="1"/>
  <c r="S3" i="20" s="1"/>
  <c r="T10" i="20" a="1"/>
  <c r="T10" i="20" s="1"/>
  <c r="T3" i="20" s="1" a="1"/>
  <c r="T3" i="20" s="1"/>
  <c r="U10" i="20" a="1"/>
  <c r="U10" i="20" s="1"/>
  <c r="U3" i="20" s="1" a="1"/>
  <c r="U3" i="20" s="1"/>
  <c r="V10" i="20" a="1"/>
  <c r="V10" i="20" s="1"/>
  <c r="V3" i="20" s="1" a="1"/>
  <c r="V3" i="20" s="1"/>
  <c r="W10" i="20" a="1"/>
  <c r="W10" i="20" s="1"/>
  <c r="X10" i="20" a="1"/>
  <c r="X10" i="20" s="1"/>
  <c r="Y10" i="20" a="1"/>
  <c r="Y10" i="20" s="1"/>
  <c r="B10" i="20" a="1"/>
  <c r="B10" i="20" s="1"/>
  <c r="B3" i="20" s="1" a="1"/>
  <c r="B3" i="20" s="1"/>
  <c r="AY17" i="17" a="1"/>
  <c r="BC17" i="17" a="1"/>
  <c r="AZ17" i="17" a="1"/>
  <c r="BB17" i="17" a="1"/>
  <c r="BA17" i="17" a="1"/>
  <c r="BK49" i="17" l="1" a="1"/>
  <c r="BK49" i="17" s="1"/>
  <c r="BK38" i="17" a="1"/>
  <c r="BK38" i="17" s="1"/>
  <c r="BL25" i="17" a="1"/>
  <c r="BL25" i="17" s="1"/>
  <c r="BL37" i="17" a="1"/>
  <c r="BL37" i="17" s="1"/>
  <c r="BK25" i="17" a="1"/>
  <c r="BK25" i="17" s="1"/>
  <c r="BK37" i="17" a="1"/>
  <c r="BK37" i="17" s="1"/>
  <c r="BL14" i="17" a="1"/>
  <c r="BL14" i="17" s="1"/>
  <c r="BI14" i="17" a="1"/>
  <c r="BI14" i="17" s="1"/>
  <c r="BL26" i="17" a="1"/>
  <c r="BL26" i="17" s="1"/>
  <c r="BL13" i="17" a="1"/>
  <c r="BL13" i="17" s="1"/>
  <c r="BK13" i="17" a="1"/>
  <c r="BK13" i="17" s="1"/>
  <c r="BL38" i="17" a="1"/>
  <c r="BL38" i="17" s="1"/>
  <c r="BL31" i="17" a="1"/>
  <c r="BL31" i="17" s="1"/>
  <c r="BL27" i="17" a="1"/>
  <c r="BL27" i="17" s="1"/>
  <c r="BK27" i="17" a="1"/>
  <c r="BK27" i="17" s="1"/>
  <c r="BK33" i="17" a="1"/>
  <c r="BK33" i="17" s="1"/>
  <c r="BI39" i="17" a="1"/>
  <c r="BI39" i="17" s="1"/>
  <c r="BI31" i="17" a="1"/>
  <c r="BI31" i="17" s="1"/>
  <c r="C4" i="20" a="1"/>
  <c r="C4" i="20" s="1"/>
  <c r="BI26" i="17" a="1"/>
  <c r="BI26" i="17" s="1"/>
  <c r="BI33" i="17" a="1"/>
  <c r="BI33" i="17" s="1"/>
  <c r="BL45" i="17" a="1"/>
  <c r="BL45" i="17" s="1"/>
  <c r="L4" i="20" a="1"/>
  <c r="L4" i="20" s="1"/>
  <c r="BK44" i="17" a="1"/>
  <c r="BK44" i="17" s="1"/>
  <c r="BI20" i="17" a="1"/>
  <c r="BI20" i="17" s="1"/>
  <c r="G4" i="20" a="1"/>
  <c r="G4" i="20" s="1"/>
  <c r="BK42" i="17" a="1"/>
  <c r="BK42" i="17" s="1"/>
  <c r="BI18" i="17" a="1"/>
  <c r="BI18" i="17" s="1"/>
  <c r="BK46" i="17" a="1"/>
  <c r="BK46" i="17" s="1"/>
  <c r="BL34" i="17" a="1"/>
  <c r="BL34" i="17" s="1"/>
  <c r="J4" i="20" a="1"/>
  <c r="J4" i="20" s="1"/>
  <c r="BI46" i="17" a="1"/>
  <c r="BI46" i="17" s="1"/>
  <c r="BK34" i="17" a="1"/>
  <c r="BK34" i="17" s="1"/>
  <c r="I4" i="20" a="1"/>
  <c r="I4" i="20" s="1"/>
  <c r="H4" i="20" a="1"/>
  <c r="H4" i="20" s="1"/>
  <c r="BK28" i="17" a="1"/>
  <c r="BK28" i="17" s="1"/>
  <c r="BK21" i="17" a="1"/>
  <c r="BK21" i="17" s="1"/>
  <c r="BK32" i="17" a="1"/>
  <c r="BK32" i="17" s="1"/>
  <c r="BI21" i="17" a="1"/>
  <c r="BI21" i="17" s="1"/>
  <c r="BL20" i="17" a="1"/>
  <c r="BL20" i="17" s="1"/>
  <c r="F3" i="20" a="1"/>
  <c r="F3" i="20" s="1"/>
  <c r="F4" i="20" a="1"/>
  <c r="F4" i="20" s="1"/>
  <c r="O4" i="20" a="1"/>
  <c r="O4" i="20" s="1"/>
  <c r="BI42" i="17" a="1"/>
  <c r="BI42" i="17" s="1"/>
  <c r="B4" i="20" a="1"/>
  <c r="B4" i="20" s="1"/>
  <c r="K4" i="20" a="1"/>
  <c r="K4" i="20" s="1"/>
  <c r="BL30" i="17" a="1"/>
  <c r="BL30" i="17" s="1"/>
  <c r="BK30" i="17" a="1"/>
  <c r="BK30" i="17" s="1"/>
  <c r="V4" i="20" a="1"/>
  <c r="V4" i="20" s="1"/>
  <c r="T4" i="20" a="1"/>
  <c r="T4" i="20" s="1"/>
  <c r="S4" i="20" a="1"/>
  <c r="S4" i="20" s="1"/>
  <c r="R4" i="20" a="1"/>
  <c r="R4" i="20" s="1"/>
  <c r="BK43" i="17" a="1"/>
  <c r="BK43" i="17" s="1"/>
  <c r="BK19" i="17" a="1"/>
  <c r="BK19" i="17" s="1"/>
  <c r="M4" i="20" a="1"/>
  <c r="M4" i="20" s="1"/>
  <c r="U4" i="20" a="1"/>
  <c r="U4" i="20" s="1"/>
  <c r="BL43" i="17" a="1"/>
  <c r="BL43" i="17" s="1"/>
  <c r="BL19" i="17" a="1"/>
  <c r="BL19" i="17" s="1"/>
  <c r="Q4" i="20" a="1"/>
  <c r="Q4" i="20" s="1"/>
  <c r="E4" i="20" a="1"/>
  <c r="E4" i="20" s="1"/>
  <c r="N4" i="20" a="1"/>
  <c r="N4" i="20" s="1"/>
  <c r="P4" i="20" a="1"/>
  <c r="P4" i="20" s="1"/>
  <c r="D4" i="20" a="1"/>
  <c r="D4" i="20" s="1"/>
  <c r="BL18" i="17" a="1"/>
  <c r="BL18" i="17" s="1"/>
  <c r="S12" i="17" s="1"/>
  <c r="BC17" i="17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F17" i="17" a="1"/>
  <c r="J17" i="17" a="1"/>
  <c r="AG17" i="17" a="1"/>
  <c r="AJ17" i="17" a="1"/>
  <c r="R17" i="17" a="1"/>
  <c r="S17" i="17" a="1"/>
  <c r="AP17" i="17" a="1"/>
  <c r="G17" i="17" a="1"/>
  <c r="AE17" i="17" a="1"/>
  <c r="H17" i="17" a="1"/>
  <c r="AQ17" i="17" a="1"/>
  <c r="L17" i="17" a="1"/>
  <c r="X17" i="17" a="1"/>
  <c r="I17" i="17" a="1"/>
  <c r="AH17" i="17" a="1"/>
  <c r="W17" i="17" a="1"/>
  <c r="V17" i="17" a="1"/>
  <c r="AI17" i="17" a="1"/>
  <c r="AU17" i="17" a="1"/>
  <c r="AK17" i="17" a="1"/>
  <c r="U17" i="17" a="1"/>
  <c r="AV17" i="17" a="1"/>
  <c r="E17" i="17" a="1"/>
  <c r="Y17" i="17" a="1"/>
  <c r="M17" i="17" a="1"/>
  <c r="O17" i="17" a="1"/>
  <c r="AF17" i="17" a="1"/>
  <c r="AW17" i="17" a="1"/>
  <c r="AD17" i="17" a="1"/>
  <c r="K17" i="17" a="1"/>
  <c r="AN17" i="17" a="1"/>
  <c r="T17" i="17" a="1"/>
  <c r="AR17" i="17" a="1"/>
  <c r="AT17" i="17" a="1"/>
  <c r="Q17" i="17" a="1"/>
  <c r="AB17" i="17" a="1"/>
  <c r="AM17" i="17" a="1"/>
  <c r="N17" i="17" a="1"/>
  <c r="AO17" i="17" a="1"/>
  <c r="Z17" i="17" a="1"/>
  <c r="AC17" i="17" a="1"/>
  <c r="AA17" i="17" a="1"/>
  <c r="P17" i="17" a="1"/>
  <c r="D17" i="17" a="1"/>
  <c r="AL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I51" i="17" l="1" a="1"/>
  <c r="BI51" i="17" s="1"/>
  <c r="BK51" i="17" a="1"/>
  <c r="BK51" i="17" s="1"/>
  <c r="BR51" i="17" s="1"/>
  <c r="BL51" i="17" a="1"/>
  <c r="BL51" i="17" s="1"/>
  <c r="BH50" i="17"/>
  <c r="BI55" i="17" a="1"/>
  <c r="BI55" i="17" s="1"/>
  <c r="BK55" i="17" a="1"/>
  <c r="BK55" i="17" s="1"/>
  <c r="BR55" i="17" s="1"/>
  <c r="BI54" i="17" a="1"/>
  <c r="BI54" i="17" s="1"/>
  <c r="BL54" i="17" a="1"/>
  <c r="BL54" i="17" s="1"/>
  <c r="BL53" i="17" a="1"/>
  <c r="BL53" i="17" s="1"/>
  <c r="BK54" i="17" a="1"/>
  <c r="BK54" i="17" s="1"/>
  <c r="BR54" i="17" s="1"/>
  <c r="BI52" i="17" a="1"/>
  <c r="BI52" i="17" s="1"/>
  <c r="BI53" i="17" a="1"/>
  <c r="BI53" i="17" s="1"/>
  <c r="BL55" i="17" a="1"/>
  <c r="BL55" i="17" s="1"/>
  <c r="BL52" i="17" a="1"/>
  <c r="BL52" i="17" s="1"/>
  <c r="BK53" i="17" a="1"/>
  <c r="BK53" i="17" s="1"/>
  <c r="BR53" i="17" s="1"/>
  <c r="BK52" i="17" a="1"/>
  <c r="BK52" i="17" s="1"/>
  <c r="BR52" i="17" s="1"/>
  <c r="BO35" i="17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X17" i="17" a="1"/>
  <c r="AX17" i="17" l="1"/>
  <c r="BO53" i="17"/>
  <c r="BT53" i="17"/>
  <c r="BT52" i="17"/>
  <c r="BO52" i="17"/>
  <c r="BT54" i="17"/>
  <c r="BO54" i="17"/>
  <c r="BT55" i="17"/>
  <c r="BO55" i="17"/>
  <c r="BK50" i="17" a="1"/>
  <c r="BK50" i="17" s="1"/>
  <c r="BR50" i="17" s="1"/>
  <c r="BL50" i="17" a="1"/>
  <c r="BL50" i="17" s="1"/>
  <c r="AX20" i="17" s="1" a="1"/>
  <c r="AX20" i="17" s="1"/>
  <c r="BI50" i="17" a="1"/>
  <c r="BI50" i="17" s="1"/>
  <c r="BO50" i="17" s="1"/>
  <c r="AY21" i="17" a="1"/>
  <c r="AY21" i="17" s="1"/>
  <c r="BB21" i="17" a="1"/>
  <c r="BB21" i="17" s="1"/>
  <c r="AZ21" i="17" a="1"/>
  <c r="AZ21" i="17" s="1"/>
  <c r="BA21" i="17" a="1"/>
  <c r="BA21" i="17" s="1"/>
  <c r="AY18" i="17" a="1"/>
  <c r="AY18" i="17" s="1"/>
  <c r="BA20" i="17" a="1"/>
  <c r="BA20" i="17" s="1"/>
  <c r="BC19" i="17" a="1"/>
  <c r="BC19" i="17" s="1"/>
  <c r="T4" i="17" s="1"/>
  <c r="BA19" i="17" a="1"/>
  <c r="BA19" i="17" s="1"/>
  <c r="H4" i="17" s="1"/>
  <c r="BB20" i="17" a="1"/>
  <c r="BB20" i="17" s="1"/>
  <c r="AZ18" i="17" a="1"/>
  <c r="AZ18" i="17" s="1"/>
  <c r="AY19" i="17" a="1"/>
  <c r="AY19" i="17" s="1"/>
  <c r="Q4" i="17" s="1"/>
  <c r="BA18" i="17" a="1"/>
  <c r="BA18" i="17" s="1"/>
  <c r="BB18" i="17" a="1"/>
  <c r="BB18" i="17" s="1"/>
  <c r="BC18" i="17" a="1"/>
  <c r="BC18" i="17" s="1"/>
  <c r="AY20" i="17" a="1"/>
  <c r="AY20" i="17" s="1"/>
  <c r="AZ19" i="17" a="1"/>
  <c r="AZ19" i="17" s="1"/>
  <c r="K4" i="17" s="1"/>
  <c r="BB19" i="17" a="1"/>
  <c r="BB19" i="17" s="1"/>
  <c r="N4" i="17" s="1"/>
  <c r="BC20" i="17" a="1"/>
  <c r="BC20" i="17" s="1"/>
  <c r="BC21" i="17" a="1"/>
  <c r="BC21" i="17" s="1"/>
  <c r="AZ20" i="17" a="1"/>
  <c r="AZ20" i="17" s="1"/>
  <c r="BT51" i="17"/>
  <c r="BO51" i="17"/>
  <c r="AH4" i="17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X18" i="17" l="1" a="1"/>
  <c r="AX18" i="17" s="1"/>
  <c r="BT50" i="17"/>
  <c r="AX21" i="17" a="1"/>
  <c r="AX21" i="17" s="1"/>
  <c r="AQ49" i="10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G9" i="1"/>
  <c r="AF9" i="1" s="1"/>
  <c r="AF13" i="1"/>
  <c r="AV13" i="1"/>
  <c r="AU14" i="1" s="1"/>
  <c r="AU5" i="1" l="1"/>
  <c r="AU9" i="1" s="1"/>
  <c r="AG3" i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<sst xmlns="http://schemas.openxmlformats.org/spreadsheetml/2006/main" count="3261" uniqueCount="1946">
  <si>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</si>
  <si>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</si>
  <si>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</si>
  <si>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</si>
  <si>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</si>
  <si>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</si>
  <si>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</si>
  <si>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</si>
  <si>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</si>
  <si>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</si>
  <si>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</si>
  <si>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</si>
  <si>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</si>
  <si>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</si>
  <si>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</si>
  <si>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</si>
  <si>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</si>
  <si>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</si>
  <si>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</si>
  <si>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</si>
  <si>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</si>
  <si>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</si>
  <si>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</si>
  <si>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</si>
  <si>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</si>
  <si>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</si>
  <si>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</si>
  <si>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</si>
  <si>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</si>
  <si>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</si>
  <si>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</si>
  <si>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</si>
  <si>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</si>
  <si>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</si>
  <si>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</si>
  <si>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</si>
  <si>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</si>
  <si>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</si>
  <si>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</si>
  <si>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</si>
  <si>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</si>
  <si>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</si>
  <si>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</si>
  <si>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</si>
  <si>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</si>
  <si>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</si>
  <si>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</si>
  <si>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</si>
  <si>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</si>
  <si>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</si>
  <si>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</si>
  <si>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</si>
  <si>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</si>
  <si>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</si>
  <si>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</si>
  <si>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</si>
  <si>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</si>
  <si>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</si>
  <si>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</si>
  <si>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</si>
  <si>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</si>
  <si>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</si>
  <si>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</si>
  <si>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</si>
  <si>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</si>
  <si>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</si>
  <si>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</si>
  <si>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</si>
  <si>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</si>
  <si>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</si>
  <si>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</si>
  <si>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</si>
  <si>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</si>
  <si>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</si>
  <si>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</si>
  <si>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</si>
  <si>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</si>
  <si>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</si>
  <si>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</si>
  <si>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</si>
  <si>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</si>
  <si>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</si>
  <si>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</si>
  <si>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</si>
  <si>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</si>
  <si>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</si>
  <si>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</si>
  <si>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</si>
  <si>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</si>
  <si>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</si>
  <si>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</si>
  <si>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</si>
  <si>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</si>
  <si>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</si>
  <si>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</si>
  <si>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</si>
  <si>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</si>
  <si>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</si>
  <si>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</si>
  <si>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</si>
  <si>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</si>
  <si>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</si>
  <si>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</si>
  <si>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</si>
  <si>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</si>
  <si>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</si>
  <si>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</si>
  <si>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</si>
  <si>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</si>
  <si>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</si>
  <si>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</si>
  <si>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</si>
  <si>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</si>
  <si>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</si>
  <si>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</si>
  <si>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</si>
  <si>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</si>
  <si>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</si>
  <si>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</si>
  <si>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</si>
  <si>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</si>
  <si>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</si>
  <si>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</si>
  <si>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</si>
  <si>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</si>
  <si>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</si>
  <si>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</si>
  <si>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</si>
  <si>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</si>
  <si>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</si>
  <si>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</si>
  <si>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</si>
  <si>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</si>
  <si>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</si>
  <si>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</si>
  <si>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</si>
  <si>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</si>
  <si>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</si>
  <si>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</si>
  <si>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</si>
  <si>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</si>
  <si>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</si>
  <si>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</si>
  <si>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</si>
  <si>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</si>
  <si>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</si>
  <si>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</si>
  <si>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</si>
  <si>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</si>
  <si>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</si>
  <si>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</si>
  <si>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</si>
  <si>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</si>
  <si>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</si>
  <si>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</si>
  <si>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</si>
  <si>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</si>
  <si>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</si>
  <si>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</si>
  <si>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</si>
  <si>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</si>
  <si>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</si>
  <si>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</si>
  <si>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</si>
  <si>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</si>
  <si>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</si>
  <si>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</si>
  <si>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</si>
  <si>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</si>
  <si>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</si>
  <si>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</si>
  <si>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</si>
  <si>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</si>
  <si>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</si>
  <si>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</si>
  <si>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</si>
  <si>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</si>
  <si>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</si>
  <si>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</si>
  <si>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</si>
  <si>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</si>
  <si>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</si>
  <si>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</si>
  <si>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</si>
  <si>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</si>
  <si>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</si>
  <si>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</si>
  <si>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</si>
  <si>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</si>
  <si>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</si>
  <si>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</si>
  <si>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</si>
  <si>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</si>
  <si>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</si>
  <si>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</si>
  <si>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</si>
  <si>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</si>
  <si>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</si>
  <si>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</si>
  <si>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</si>
  <si>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</si>
  <si>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</si>
  <si>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</si>
  <si>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</si>
  <si>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</si>
  <si>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</si>
  <si>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</si>
  <si>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</si>
  <si>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</si>
  <si>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</si>
  <si>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</si>
  <si>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</si>
  <si>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</si>
  <si>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</si>
  <si>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</si>
  <si>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</si>
  <si>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</si>
  <si>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</si>
  <si>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</si>
  <si>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</si>
  <si>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</si>
  <si>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</si>
  <si>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</si>
  <si>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</si>
  <si>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</si>
  <si>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</si>
  <si>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</si>
  <si>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</si>
  <si>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</si>
  <si>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</si>
  <si>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</si>
  <si>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</si>
  <si>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</si>
  <si>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</si>
  <si>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</si>
  <si>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</si>
  <si>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</si>
  <si>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</si>
  <si>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</si>
  <si>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</si>
  <si>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</si>
  <si>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</si>
  <si>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</si>
  <si>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</si>
  <si>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</si>
  <si>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</si>
  <si>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</si>
  <si>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</si>
  <si>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</si>
  <si>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</si>
  <si>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</si>
  <si>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</si>
  <si>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</si>
  <si>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</si>
  <si>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</si>
  <si>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</si>
  <si>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</si>
  <si>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</si>
  <si>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</si>
  <si>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</si>
  <si>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</si>
  <si>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</si>
  <si>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</si>
  <si>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</si>
  <si>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</si>
  <si>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</si>
  <si>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</si>
  <si>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</si>
  <si>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</si>
  <si>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</si>
  <si>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</si>
  <si>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</si>
  <si>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</si>
  <si>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</si>
  <si>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</si>
  <si>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</si>
  <si>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</si>
  <si>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</si>
  <si>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</si>
  <si>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</si>
  <si>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</si>
  <si>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</si>
  <si>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</si>
  <si>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</si>
  <si>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</si>
  <si>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</si>
  <si>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</si>
  <si>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</si>
  <si>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</si>
  <si>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</si>
  <si>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</si>
  <si>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</si>
  <si>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</si>
  <si>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</si>
  <si>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</si>
  <si>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</si>
  <si>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</si>
  <si>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</si>
  <si>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</si>
  <si>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</si>
  <si>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</si>
  <si>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</si>
  <si>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</si>
  <si>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</si>
  <si>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</si>
  <si>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</si>
  <si>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</si>
  <si>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</si>
  <si>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</si>
  <si>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</si>
  <si>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</si>
  <si>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</si>
  <si>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</si>
  <si>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</si>
  <si>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</si>
  <si>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</si>
  <si>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</si>
  <si>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</si>
  <si>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</si>
  <si>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</si>
  <si>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</si>
  <si>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</si>
  <si>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</si>
  <si>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</si>
  <si>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</si>
  <si>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</si>
  <si>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</si>
  <si>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</si>
  <si>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</si>
  <si>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</si>
  <si>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</si>
  <si>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</si>
  <si>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</si>
  <si>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</si>
  <si>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</si>
  <si>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</si>
  <si>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</si>
  <si>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</si>
  <si>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</si>
  <si>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</si>
  <si>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</si>
  <si>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</si>
  <si>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</si>
  <si>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</si>
  <si>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</si>
  <si>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</si>
  <si>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</si>
  <si>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</si>
  <si>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</si>
  <si>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</si>
  <si>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</si>
  <si>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</si>
  <si>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</si>
  <si>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</si>
  <si>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</si>
  <si>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</si>
  <si>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</si>
  <si>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</si>
  <si>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</si>
  <si>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</si>
  <si>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</si>
  <si>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</si>
  <si>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</si>
  <si>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</si>
  <si>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</si>
  <si>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</si>
  <si>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</si>
  <si>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</si>
  <si>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</si>
  <si>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</si>
  <si>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</si>
  <si>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</si>
  <si>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</si>
  <si>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</si>
  <si>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</si>
  <si>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</si>
  <si>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</si>
  <si>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</si>
  <si>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</si>
  <si>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</si>
  <si>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</si>
  <si>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</si>
  <si>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</si>
  <si>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</si>
  <si>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</si>
  <si>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</si>
  <si>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</si>
  <si>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</si>
  <si>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</si>
  <si>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</si>
  <si>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</si>
  <si>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</si>
  <si>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</si>
  <si>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</si>
  <si>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</si>
  <si>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</si>
  <si>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</si>
  <si>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</si>
  <si>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</si>
  <si>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</si>
  <si>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</si>
  <si>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</si>
  <si>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</si>
  <si>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</si>
  <si>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</si>
  <si>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</si>
  <si>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</si>
  <si>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</si>
  <si>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</si>
  <si>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</si>
  <si>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</si>
  <si>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</si>
  <si>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</si>
  <si>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</si>
  <si>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</si>
  <si>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</si>
  <si>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</si>
  <si>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</si>
  <si>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</si>
  <si>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</si>
  <si>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</si>
  <si>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</si>
  <si>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</si>
  <si>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</si>
  <si>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</si>
  <si>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</si>
  <si>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</si>
  <si>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</si>
  <si>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</si>
  <si>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</si>
  <si>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</si>
  <si>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</si>
  <si>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</si>
  <si>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</si>
  <si>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</si>
  <si>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</si>
  <si>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</si>
  <si>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</si>
  <si>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</si>
  <si>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</si>
  <si>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</si>
  <si>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</si>
  <si>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</si>
  <si>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</si>
  <si>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</si>
  <si>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</si>
  <si>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</si>
  <si>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</si>
  <si>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</si>
  <si>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</si>
  <si>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</si>
  <si>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</si>
  <si>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</si>
  <si>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</si>
  <si>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</si>
  <si>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</si>
  <si>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</si>
  <si>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</si>
  <si>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</si>
  <si>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</si>
  <si>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</si>
  <si>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</si>
  <si>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</si>
  <si>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</si>
  <si>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</si>
  <si>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</si>
  <si>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</si>
  <si>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</si>
  <si>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</si>
  <si>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</si>
  <si>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</si>
  <si>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</si>
  <si>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</si>
  <si>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</si>
  <si>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</si>
  <si>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</si>
  <si>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</si>
  <si>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</si>
  <si>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</si>
  <si>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</si>
  <si>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</si>
  <si>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</si>
  <si>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</si>
  <si>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</si>
  <si>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</si>
  <si>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</si>
  <si>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</si>
  <si>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</si>
  <si>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</si>
  <si>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</si>
  <si>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</si>
  <si>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</si>
  <si>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</si>
  <si>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</si>
  <si>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</si>
  <si>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</si>
  <si>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</si>
  <si>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</si>
  <si>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</si>
  <si>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</si>
  <si>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</si>
  <si>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</si>
  <si>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</si>
  <si>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</si>
  <si>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</si>
  <si>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</si>
  <si>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</si>
  <si>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</si>
  <si>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</si>
  <si>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</si>
  <si>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</si>
  <si>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</si>
  <si>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</si>
  <si>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</si>
  <si>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</si>
  <si>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</si>
  <si>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</si>
  <si>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</si>
  <si>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</si>
  <si>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</si>
  <si>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</si>
  <si>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</si>
  <si>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</si>
  <si>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</si>
  <si>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</si>
  <si>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</si>
  <si>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</si>
  <si>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</si>
  <si>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</si>
  <si>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</si>
  <si>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</si>
  <si>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</si>
  <si>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</si>
  <si>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</si>
  <si>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</si>
  <si>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</si>
  <si>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</si>
  <si>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</si>
  <si>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</si>
  <si>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</si>
  <si>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</si>
  <si>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</si>
  <si>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</si>
  <si>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</si>
  <si>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</si>
  <si>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</si>
  <si>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</si>
  <si>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</si>
  <si>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</si>
  <si>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</si>
  <si>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</si>
  <si>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</si>
  <si>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</si>
  <si>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</si>
  <si>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</si>
  <si>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</si>
  <si>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</si>
  <si>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</si>
  <si>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</si>
  <si>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</si>
  <si>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</si>
  <si>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</si>
  <si>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</si>
  <si>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</si>
  <si>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</si>
  <si>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</si>
  <si>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</si>
  <si>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</si>
  <si>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</si>
  <si>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</si>
  <si>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</si>
  <si>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</si>
  <si>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</si>
  <si>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</si>
  <si>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</si>
  <si>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</si>
  <si>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</si>
  <si>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</si>
  <si>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</si>
  <si>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</si>
  <si>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</si>
  <si>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</si>
  <si>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</si>
  <si>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</si>
  <si>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</si>
  <si>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</si>
  <si>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</si>
  <si>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</si>
  <si>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</si>
  <si>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</si>
  <si>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</si>
  <si>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</si>
  <si>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</si>
  <si>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</si>
  <si>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</si>
  <si>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</si>
  <si>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</si>
  <si>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</si>
  <si>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</si>
  <si>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</si>
  <si>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</si>
  <si>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</si>
  <si>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</si>
  <si>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</si>
  <si>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</si>
  <si>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</si>
  <si>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</si>
  <si>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</si>
  <si>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</si>
  <si>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</si>
  <si>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</si>
  <si>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</si>
  <si>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</si>
  <si>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</si>
  <si>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</si>
  <si>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</si>
  <si>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</si>
  <si>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</si>
  <si>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</si>
  <si>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</si>
  <si>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</si>
  <si>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</si>
  <si>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</si>
  <si>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</si>
  <si>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</si>
  <si>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</si>
  <si>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</si>
  <si>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</si>
  <si>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</si>
  <si>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</si>
  <si>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</si>
  <si>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</si>
  <si>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</si>
  <si>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</si>
  <si>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</si>
  <si>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</si>
  <si>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</si>
  <si>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</si>
  <si>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</si>
  <si>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</si>
  <si>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</si>
  <si>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</si>
  <si>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</si>
  <si>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</si>
  <si>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</si>
  <si>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</si>
  <si>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</si>
  <si>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</si>
  <si>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</si>
  <si>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</si>
  <si>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</si>
  <si>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</si>
  <si>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</si>
  <si>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</si>
  <si>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</si>
  <si>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</si>
  <si>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</si>
  <si>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</si>
  <si>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</si>
  <si>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</si>
  <si>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</si>
  <si>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</si>
  <si>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</si>
  <si>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</si>
  <si>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</si>
  <si>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</si>
  <si>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</si>
  <si>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</si>
  <si>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</si>
  <si>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</si>
  <si>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</si>
  <si>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</si>
  <si>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</si>
  <si>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</si>
  <si>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</si>
  <si>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</si>
  <si>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</si>
  <si>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</si>
  <si>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</si>
  <si>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</si>
  <si>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</si>
  <si>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</si>
  <si>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</si>
  <si>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</si>
  <si>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</si>
  <si>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</si>
  <si>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</si>
  <si>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</si>
  <si>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</si>
  <si>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</si>
  <si>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</si>
  <si>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</si>
  <si>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</si>
  <si>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</si>
  <si>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</si>
  <si>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</si>
  <si>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</si>
  <si>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</si>
  <si>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</si>
  <si>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</si>
  <si>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</si>
  <si>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</si>
  <si>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</si>
  <si>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</si>
  <si>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</si>
  <si>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</si>
  <si>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</si>
  <si>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</si>
  <si>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</si>
  <si>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</si>
  <si>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</si>
  <si>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</si>
  <si>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</si>
  <si>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</si>
  <si>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</si>
  <si>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</si>
  <si>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</si>
  <si>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</si>
  <si>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</si>
  <si>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</si>
  <si>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</si>
  <si>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</si>
  <si>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</si>
  <si>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</si>
  <si>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</si>
  <si>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</si>
  <si>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</si>
  <si>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</si>
  <si>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</si>
  <si>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</si>
  <si>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</si>
  <si>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</si>
  <si>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</si>
  <si>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</si>
  <si>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</si>
  <si>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</si>
  <si>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</si>
  <si>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</si>
  <si>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</si>
  <si>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</si>
  <si>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</si>
  <si>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</si>
  <si>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</si>
  <si>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</si>
  <si>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</si>
  <si>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</si>
  <si>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</si>
  <si>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</si>
  <si>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</si>
  <si>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</si>
  <si>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</si>
  <si>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</si>
  <si>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</si>
  <si>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</si>
  <si>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</si>
  <si>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</si>
  <si>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</si>
  <si>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</si>
  <si>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</si>
  <si>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</si>
  <si>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</si>
  <si>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</si>
  <si>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</si>
  <si>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</si>
  <si>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</si>
  <si>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</si>
  <si>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</si>
  <si>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</si>
  <si>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</si>
  <si>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</si>
  <si>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</si>
  <si>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</si>
  <si>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</si>
  <si>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</si>
  <si>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</si>
  <si>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</si>
  <si>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</si>
  <si>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</si>
  <si>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</si>
  <si>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</si>
  <si>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</si>
  <si>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</si>
  <si>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</si>
  <si>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</si>
  <si>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</si>
  <si>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</si>
  <si>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</si>
  <si>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</si>
  <si>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</si>
  <si>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</si>
  <si>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</si>
  <si>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</si>
  <si>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</si>
  <si>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</si>
  <si>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</si>
  <si>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</si>
  <si>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</si>
  <si>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</si>
  <si>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</si>
  <si>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</si>
  <si>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</si>
  <si>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</si>
  <si>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</si>
  <si>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</si>
  <si>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</si>
  <si>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</si>
  <si>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</si>
  <si>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</si>
  <si>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</si>
  <si>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</si>
  <si>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</si>
  <si>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</si>
  <si>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</si>
  <si>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</si>
  <si>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</si>
  <si>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</si>
  <si>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</si>
  <si>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</si>
  <si>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</si>
  <si>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</si>
  <si>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</si>
  <si>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</si>
  <si>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</si>
  <si>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</si>
  <si>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</si>
  <si>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</si>
  <si>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</si>
  <si>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</si>
  <si>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</si>
  <si>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</si>
  <si>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</si>
  <si>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</si>
  <si>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</si>
  <si>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</si>
  <si>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</si>
  <si>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</si>
  <si>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</si>
  <si>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</si>
  <si>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</si>
  <si>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</si>
  <si>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</si>
  <si>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</si>
  <si>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</si>
  <si>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</si>
  <si>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</si>
  <si>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</si>
  <si>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</si>
  <si>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</si>
  <si>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</si>
  <si>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</si>
  <si>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</si>
  <si>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</si>
  <si>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</si>
  <si>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</si>
  <si>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</si>
  <si>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</si>
  <si>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</si>
  <si>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</si>
  <si>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</si>
  <si>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</si>
  <si>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</si>
  <si>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</si>
  <si>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</si>
  <si>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</si>
  <si>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</si>
  <si>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</si>
  <si>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</si>
  <si>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</si>
  <si>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</si>
  <si>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</si>
  <si>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</si>
  <si>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</si>
  <si>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</si>
  <si>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</si>
  <si>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</si>
  <si>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</si>
  <si>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</si>
  <si>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</si>
  <si>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</si>
  <si>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</si>
  <si>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</si>
  <si>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</si>
  <si>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</si>
  <si>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</si>
  <si>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</si>
  <si>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</si>
  <si>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</si>
  <si>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</si>
  <si>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</si>
  <si>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</si>
  <si>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</si>
  <si>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</si>
  <si>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</si>
  <si>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</si>
  <si>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</si>
  <si>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</si>
  <si>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</si>
  <si>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</si>
  <si>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</si>
  <si>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</si>
  <si>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</si>
  <si>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</si>
  <si>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</si>
  <si>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</si>
  <si>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</si>
  <si>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</si>
  <si>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</si>
  <si>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</si>
  <si>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</si>
  <si>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</si>
  <si>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</si>
  <si>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</si>
  <si>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</si>
  <si>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</si>
  <si>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</si>
  <si>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</si>
  <si>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</si>
  <si>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</si>
  <si>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</si>
  <si>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</si>
  <si>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</si>
  <si>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</si>
  <si>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</si>
  <si>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</si>
  <si>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</si>
  <si>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</si>
  <si>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</si>
  <si>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</si>
  <si>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</si>
  <si>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</si>
  <si>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</si>
  <si>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</si>
  <si>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</si>
  <si>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</si>
  <si>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</si>
  <si>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</si>
  <si>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</si>
  <si>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</si>
  <si>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</si>
  <si>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</si>
  <si>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</si>
  <si>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</si>
  <si>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</si>
  <si>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</si>
  <si>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</si>
  <si>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</si>
  <si>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</si>
  <si>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</si>
  <si>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</si>
  <si>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</si>
  <si>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</si>
  <si>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</si>
  <si>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</si>
  <si>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</si>
  <si>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</si>
  <si>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</si>
  <si>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</si>
  <si>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</si>
  <si>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</si>
  <si>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</si>
  <si>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</si>
  <si>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</si>
  <si>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</si>
  <si>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</si>
  <si>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</si>
  <si>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</si>
  <si>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</si>
  <si>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</si>
  <si>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</si>
  <si>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</si>
  <si>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</si>
  <si>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</si>
  <si>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</si>
  <si>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</si>
  <si>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</si>
  <si>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</si>
  <si>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</si>
  <si>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</si>
  <si>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</si>
  <si>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</si>
  <si>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</si>
  <si>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</si>
  <si>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</si>
  <si>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</si>
  <si>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</si>
  <si>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</si>
  <si>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</si>
  <si>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</si>
  <si>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</si>
  <si>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</si>
  <si>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</si>
  <si>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</si>
  <si>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</si>
  <si>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</si>
  <si>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</si>
  <si>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</si>
  <si>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</si>
  <si>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</si>
  <si>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</si>
  <si>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</si>
  <si>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</si>
  <si>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</si>
  <si>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</si>
  <si>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</si>
  <si>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</si>
  <si>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</si>
  <si>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</si>
  <si>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</si>
  <si>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</si>
  <si>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</si>
  <si>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</si>
  <si>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</si>
  <si>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</si>
  <si>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</si>
  <si>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</si>
  <si>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</si>
  <si>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</si>
  <si>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</si>
  <si>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</si>
  <si>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</si>
  <si>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</si>
  <si>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</si>
  <si>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</si>
  <si>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</si>
  <si>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</si>
  <si>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</si>
  <si>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</si>
  <si>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</si>
  <si>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</si>
  <si>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</si>
  <si>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</si>
  <si>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</si>
  <si>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</si>
  <si>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</si>
  <si>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</si>
  <si>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</si>
  <si>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</si>
  <si>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</si>
  <si>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</si>
  <si>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</si>
  <si>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</si>
  <si>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</si>
  <si>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</si>
  <si>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</si>
  <si>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</si>
  <si>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</si>
  <si>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</si>
  <si>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</si>
  <si>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</si>
  <si>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</si>
  <si>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</si>
  <si>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</si>
  <si>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</si>
  <si>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</si>
  <si>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</si>
  <si>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</si>
  <si>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</si>
  <si>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</si>
  <si>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</si>
  <si>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</si>
  <si>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</si>
  <si>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</si>
  <si>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</si>
  <si>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</si>
  <si>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</si>
  <si>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</si>
  <si>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</si>
  <si>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</si>
  <si>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</si>
  <si>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</si>
  <si>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</si>
  <si>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</si>
  <si>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</si>
  <si>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</si>
  <si>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</si>
  <si>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</si>
  <si>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</si>
  <si>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</si>
  <si>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</si>
  <si>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</si>
  <si>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</si>
  <si>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</si>
  <si>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</si>
  <si>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</si>
  <si>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</si>
  <si>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</si>
  <si>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</si>
  <si>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</si>
  <si>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</si>
  <si>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</si>
  <si>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</si>
  <si>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</si>
  <si>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</si>
  <si>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</si>
  <si>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</si>
  <si>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</si>
  <si>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</si>
  <si>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</si>
  <si>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</si>
  <si>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</si>
  <si>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</si>
  <si>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</si>
  <si>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</si>
  <si>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</si>
  <si>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</si>
  <si>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</si>
  <si>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</si>
  <si>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</si>
  <si>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</si>
  <si>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</si>
  <si>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</si>
  <si>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</si>
  <si>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</si>
  <si>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</si>
  <si>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</si>
  <si>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</si>
  <si>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</si>
  <si>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</si>
  <si>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</si>
  <si>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</si>
  <si>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</si>
  <si>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</si>
  <si>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</si>
  <si>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</si>
  <si>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</si>
  <si>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</si>
  <si>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</si>
  <si>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</si>
  <si>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</si>
  <si>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</si>
  <si>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</si>
  <si>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</si>
  <si>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</si>
  <si>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</si>
  <si>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</si>
  <si>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</si>
  <si>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</si>
  <si>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</si>
  <si>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</si>
  <si>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</si>
  <si>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</si>
  <si>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</si>
  <si>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</si>
  <si>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</si>
  <si>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</si>
  <si>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</si>
  <si>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</si>
  <si>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</si>
  <si>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</si>
  <si>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</si>
  <si>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</si>
  <si>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</si>
  <si>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</si>
  <si>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</si>
  <si>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</si>
  <si>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</si>
  <si>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</si>
  <si>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</si>
  <si>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</si>
  <si>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</si>
  <si>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</si>
  <si>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</si>
  <si>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</si>
  <si>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</si>
  <si>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</si>
  <si>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</si>
  <si>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</si>
  <si>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</si>
  <si>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</si>
  <si>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</si>
  <si>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</si>
  <si>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</si>
  <si>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</si>
  <si>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</si>
  <si>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</si>
  <si>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</si>
  <si>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</si>
  <si>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</si>
  <si>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</si>
  <si>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</si>
  <si>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</si>
  <si>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</si>
  <si>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</si>
  <si>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</si>
  <si>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</si>
  <si>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</si>
  <si>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</si>
  <si>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</si>
  <si>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</si>
  <si>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</si>
  <si>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</si>
  <si>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</si>
  <si>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</si>
  <si>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</si>
  <si>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</si>
  <si>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</si>
  <si>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</si>
  <si>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</si>
  <si>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</si>
  <si>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</si>
  <si>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</si>
  <si>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</si>
  <si>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</si>
  <si>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</si>
  <si>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</si>
  <si>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</si>
  <si>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</si>
  <si>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</si>
  <si>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</si>
  <si>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</si>
  <si>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</si>
  <si>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</si>
  <si>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</si>
  <si>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</si>
  <si>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</si>
  <si>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</si>
  <si>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</si>
  <si>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</si>
  <si>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</si>
  <si>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</si>
  <si>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</si>
  <si>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</si>
  <si>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</si>
  <si>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</si>
  <si>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</si>
  <si>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</si>
  <si>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</si>
  <si>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</si>
  <si>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</si>
  <si>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</si>
  <si>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</si>
  <si>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</si>
  <si>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</si>
  <si>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</si>
  <si>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</si>
  <si>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</si>
  <si>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</si>
  <si>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</si>
  <si>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</si>
  <si>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</si>
  <si>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</si>
  <si>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</si>
  <si>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</si>
  <si>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</si>
  <si>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</si>
  <si>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</si>
  <si>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</si>
  <si>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</si>
  <si>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</si>
  <si>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</si>
  <si>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</si>
  <si>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</si>
  <si>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</si>
  <si>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</si>
  <si>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</si>
  <si>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</si>
  <si>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</si>
  <si>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</si>
  <si>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</si>
  <si>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</si>
  <si>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</si>
  <si>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</si>
  <si>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</si>
  <si>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</si>
  <si>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</si>
  <si>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</si>
  <si>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</si>
  <si>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</si>
  <si>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</si>
  <si>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</si>
  <si>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</si>
  <si>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</si>
  <si>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</si>
  <si>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</si>
  <si>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</si>
  <si>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</si>
  <si>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</si>
  <si>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</si>
  <si>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</si>
  <si>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</si>
  <si>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</si>
  <si>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</si>
  <si>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</si>
  <si>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</si>
  <si>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</si>
  <si>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</si>
  <si>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</si>
  <si>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</si>
  <si>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</si>
  <si>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</si>
  <si>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</si>
  <si>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</si>
  <si>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</si>
  <si>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</si>
  <si>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</si>
  <si>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</si>
  <si>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</si>
  <si>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</si>
  <si>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</si>
  <si>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</si>
  <si>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</si>
  <si>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</si>
  <si>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</si>
  <si>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</si>
  <si>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</si>
  <si>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</si>
  <si>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</si>
  <si>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</si>
  <si>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</si>
  <si>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</si>
  <si>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</si>
  <si>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</si>
  <si>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</si>
  <si>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</si>
  <si>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</si>
  <si>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</si>
  <si>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</si>
  <si>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</si>
  <si>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</si>
  <si>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</si>
  <si>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</si>
  <si>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</si>
  <si>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</si>
  <si>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</si>
  <si>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</si>
  <si>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</si>
  <si>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</si>
  <si>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</si>
  <si>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</si>
  <si>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</si>
  <si>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</si>
  <si>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</si>
  <si>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</si>
  <si>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</si>
  <si>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</si>
  <si>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</si>
  <si>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</si>
  <si>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</si>
  <si>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</si>
  <si>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</si>
  <si>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</si>
  <si>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</si>
  <si>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</si>
  <si>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</si>
  <si>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</si>
  <si>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</si>
  <si>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</si>
  <si>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</si>
  <si>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</si>
  <si>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</si>
  <si>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</si>
  <si>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</si>
  <si>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</si>
  <si>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</si>
  <si>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</si>
  <si>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</si>
  <si>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</si>
  <si>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</si>
  <si>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</si>
  <si>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</si>
  <si>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</si>
  <si>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</si>
  <si>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</si>
  <si>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</si>
  <si>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</si>
  <si>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</si>
  <si>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</si>
  <si>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</si>
  <si>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</si>
  <si>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</si>
  <si>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</si>
  <si>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</si>
  <si>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</si>
  <si>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</si>
  <si>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</si>
  <si>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</si>
  <si>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</si>
  <si>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</si>
  <si>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</si>
  <si>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</si>
  <si>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</si>
  <si>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</si>
  <si>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</si>
  <si>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</si>
  <si>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</si>
  <si>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</si>
  <si>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</si>
  <si>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</si>
  <si>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</si>
  <si>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</si>
  <si>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</si>
  <si>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</si>
  <si>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</si>
  <si>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</si>
  <si>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</si>
  <si>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</si>
  <si>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</si>
  <si>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</si>
  <si>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</si>
  <si>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</si>
  <si>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</si>
  <si>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</si>
  <si>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</si>
  <si>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</si>
  <si>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</si>
  <si>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</si>
  <si>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</si>
  <si>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</si>
  <si>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</si>
  <si>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</si>
  <si>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</si>
  <si>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</si>
  <si>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</si>
  <si>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</si>
  <si>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</si>
  <si>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</si>
  <si>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</si>
  <si>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</si>
  <si>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</si>
  <si>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</si>
  <si>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</si>
  <si>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</si>
  <si>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</si>
  <si>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</si>
  <si>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</si>
  <si>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</si>
  <si>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</si>
  <si>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</si>
  <si>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</si>
  <si>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</si>
  <si>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</si>
  <si>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</si>
  <si>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</si>
  <si>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</si>
  <si>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</si>
  <si>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</si>
  <si>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</si>
  <si>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</si>
  <si>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</si>
  <si>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</si>
  <si>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</si>
  <si>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</si>
  <si>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</si>
  <si>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</si>
  <si>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</si>
  <si>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</si>
  <si>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</si>
  <si>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</si>
  <si>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</si>
  <si>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</si>
  <si>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</si>
  <si>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</si>
  <si>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</si>
  <si>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</si>
  <si>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</si>
  <si>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</si>
  <si>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</si>
  <si>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</si>
  <si>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</si>
  <si>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</si>
  <si>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</si>
  <si>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</si>
  <si>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</si>
  <si>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</si>
  <si>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</si>
  <si>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</si>
  <si>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</si>
  <si>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</si>
  <si>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</si>
  <si>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</si>
  <si>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</si>
  <si>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</si>
  <si>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</si>
  <si>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</si>
  <si>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</si>
  <si>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</si>
  <si>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</si>
  <si>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</si>
  <si>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</si>
  <si>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</si>
  <si>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</si>
  <si>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</si>
  <si>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</si>
  <si>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</si>
  <si>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</si>
  <si>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</si>
  <si>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</si>
  <si>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</si>
  <si>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</si>
  <si>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</si>
  <si>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</si>
  <si>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</si>
  <si>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</si>
  <si>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</si>
  <si>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</si>
  <si>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</si>
  <si>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</si>
  <si>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</si>
  <si>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</si>
  <si>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</si>
  <si>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</si>
  <si>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</si>
  <si>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</si>
  <si>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</si>
  <si>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</si>
  <si>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</si>
  <si>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</si>
  <si>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</si>
  <si>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</si>
  <si>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</si>
  <si>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</si>
  <si>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</si>
  <si>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</si>
  <si>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</si>
  <si>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</si>
  <si>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</si>
  <si>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</si>
  <si>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</si>
  <si>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</si>
  <si>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</si>
  <si>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</si>
  <si>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</si>
  <si>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</si>
  <si>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</si>
  <si>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</si>
  <si>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</si>
  <si>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ㄬ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</si>
  <si>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</si>
  <si>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</si>
  <si>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</si>
  <si>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</si>
  <si>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</si>
  <si>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</si>
  <si>
    <t xml:space="preserve">    "1" : ㄅ</t>
  </si>
  <si>
    <t xml:space="preserve">    "q" : ㄆ</t>
  </si>
  <si>
    <t xml:space="preserve">    "!" : 万</t>
  </si>
  <si>
    <t xml:space="preserve">    "a" : ㄇ</t>
  </si>
  <si>
    <t xml:space="preserve">    "2" : ㄉ</t>
  </si>
  <si>
    <t xml:space="preserve">    "w" : ㄊ</t>
  </si>
  <si>
    <t xml:space="preserve">    "s" : ㄋ</t>
  </si>
  <si>
    <t xml:space="preserve">    "x" : ㄌ</t>
  </si>
  <si>
    <t xml:space="preserve">    "y" : ㄗ</t>
  </si>
  <si>
    <t xml:space="preserve">    "h" : ㄘ</t>
  </si>
  <si>
    <t xml:space="preserve">    "b" : ㄖ</t>
  </si>
  <si>
    <t xml:space="preserve">    "n" : ㄙ</t>
  </si>
  <si>
    <t xml:space="preserve">    "Y" : ㄐㄧ</t>
  </si>
  <si>
    <t xml:space="preserve">    "H" : ㄑㄧ</t>
  </si>
  <si>
    <t xml:space="preserve">    "B" : ㄖㄧ</t>
  </si>
  <si>
    <t xml:space="preserve">    "N" : ㄒㄧ</t>
  </si>
  <si>
    <t xml:space="preserve">    "e" : ㄍ</t>
  </si>
  <si>
    <t xml:space="preserve">    "d" : ㄎ</t>
  </si>
  <si>
    <t xml:space="preserve">    "E" : 兀</t>
  </si>
  <si>
    <t xml:space="preserve">    "g" : ⁰兀</t>
  </si>
  <si>
    <t xml:space="preserve">    "c" : ㄏ</t>
  </si>
  <si>
    <t xml:space="preserve">    "u" : ㄧ</t>
  </si>
  <si>
    <t xml:space="preserve">    "j" : ㄨ</t>
  </si>
  <si>
    <t xml:space="preserve">    "8" : ㄚ</t>
  </si>
  <si>
    <t xml:space="preserve">    "i" : ㄛ</t>
  </si>
  <si>
    <t xml:space="preserve">    "k" : ㄜ</t>
  </si>
  <si>
    <t xml:space="preserve">    "," : ㄝ</t>
  </si>
  <si>
    <t xml:space="preserve">    "9" : ㄞ</t>
  </si>
  <si>
    <t xml:space="preserve">    "l" : ㄠ</t>
  </si>
  <si>
    <t xml:space="preserve">    "0" : ㄢ</t>
  </si>
  <si>
    <t xml:space="preserve">    ";" : ㄤ</t>
  </si>
  <si>
    <t xml:space="preserve">    "-" : ㄭ</t>
  </si>
  <si>
    <t xml:space="preserve">    "U" : ⁰ㄧ</t>
  </si>
  <si>
    <t xml:space="preserve">    "J" : ⁰ㄨ</t>
  </si>
  <si>
    <t xml:space="preserve">    "*" : ⁰ㄚ</t>
  </si>
  <si>
    <t xml:space="preserve">    "I" : ⁰ㄛ</t>
  </si>
  <si>
    <t xml:space="preserve">    "&lt;" : ⁰ㄝ</t>
  </si>
  <si>
    <t xml:space="preserve">    "(" : ⁰ㄞ</t>
  </si>
  <si>
    <t xml:space="preserve">    "L" : ⁰ㄠ</t>
  </si>
  <si>
    <t xml:space="preserve">    "M" : ㄚㄇ</t>
  </si>
  <si>
    <t xml:space="preserve">    "o" : ㄛㄥ</t>
  </si>
  <si>
    <t xml:space="preserve">    "/" : ㄥ</t>
  </si>
  <si>
    <t xml:space="preserve">    "p" : ㄣ</t>
  </si>
  <si>
    <t xml:space="preserve">    "m" : ㄇ</t>
  </si>
  <si>
    <t xml:space="preserve">    "_" : { commit: " " }</t>
  </si>
  <si>
    <t xml:space="preserve">    " " : "¹"</t>
  </si>
  <si>
    <t xml:space="preserve">    "4" : "²"</t>
  </si>
  <si>
    <t xml:space="preserve">    "3" : "³"</t>
  </si>
  <si>
    <t xml:space="preserve">    "6" : "⁵"</t>
  </si>
  <si>
    <t xml:space="preserve">    "5" : "⁷"</t>
  </si>
  <si>
    <r>
      <t xml:space="preserve">    "7" : ["</t>
    </r>
    <r>
      <rPr>
        <sz val="16"/>
        <color rgb="FF000000"/>
        <rFont val="新細明體"/>
        <family val="1"/>
        <charset val="129"/>
        <scheme val="minor"/>
      </rPr>
      <t>⁴</t>
    </r>
    <r>
      <rPr>
        <sz val="16"/>
        <color rgb="FF000000"/>
        <rFont val="新細明體"/>
        <family val="1"/>
        <charset val="136"/>
        <scheme val="minor"/>
      </rPr>
      <t>", "⁸", "⁰"]</t>
    </r>
  </si>
  <si>
    <r>
      <t xml:space="preserve">    "Z": [ "¹", "²", "³", "</t>
    </r>
    <r>
      <rPr>
        <sz val="16"/>
        <color rgb="FF000000"/>
        <rFont val="新細明體"/>
        <family val="1"/>
        <charset val="129"/>
        <scheme val="minor"/>
      </rPr>
      <t>⁴</t>
    </r>
    <r>
      <rPr>
        <sz val="16"/>
        <color rgb="FF000000"/>
        <rFont val="新細明體"/>
        <family val="1"/>
        <charset val="136"/>
        <scheme val="minor"/>
      </rPr>
      <t>", "⁵", "⁷", "⁸", "⁰" ]</t>
    </r>
  </si>
  <si>
    <t xml:space="preserve">    "z": [ "ㆴ", "ㆵ", "ㆻ", "ㆷ" ]</t>
  </si>
  <si>
    <t xml:space="preserve">    "." : ["", "ⁿ", "ㄬ", "ㄯ"] </t>
  </si>
  <si>
    <r>
      <t xml:space="preserve">    "." : ["", "</t>
    </r>
    <r>
      <rPr>
        <sz val="16"/>
        <color rgb="FF000000"/>
        <rFont val="新細明體"/>
        <family val="1"/>
        <charset val="129"/>
        <scheme val="minor"/>
      </rPr>
      <t>ⁿ</t>
    </r>
    <r>
      <rPr>
        <sz val="16"/>
        <color rgb="FF000000"/>
        <rFont val="新細明體"/>
        <family val="1"/>
        <charset val="136"/>
        <scheme val="minor"/>
      </rPr>
      <t xml:space="preserve">", "ㄬ", "ㄯ"] </t>
    </r>
  </si>
  <si>
    <t>full_shape:</t>
  </si>
  <si>
    <t xml:space="preserve">  ".": 。</t>
  </si>
  <si>
    <t xml:space="preserve">    "4" : ["²", "2"]</t>
    <phoneticPr fontId="9" type="noConversion"/>
  </si>
  <si>
    <t xml:space="preserve">    "3" : ["³", "3"]</t>
    <phoneticPr fontId="9" type="noConversion"/>
  </si>
  <si>
    <r>
      <t xml:space="preserve">    "6" : ["</t>
    </r>
    <r>
      <rPr>
        <sz val="16"/>
        <color rgb="FF000000"/>
        <rFont val="Cambria Math"/>
        <family val="1"/>
        <charset val="1"/>
      </rPr>
      <t>⁵</t>
    </r>
    <r>
      <rPr>
        <sz val="16"/>
        <color rgb="FF000000"/>
        <rFont val="新細明體"/>
        <family val="1"/>
        <charset val="136"/>
        <scheme val="minor"/>
      </rPr>
      <t>", "5"]</t>
    </r>
    <phoneticPr fontId="9" type="noConversion"/>
  </si>
  <si>
    <r>
      <t xml:space="preserve">    "5" : ["</t>
    </r>
    <r>
      <rPr>
        <sz val="16"/>
        <color rgb="FF000000"/>
        <rFont val="Cambria Math"/>
        <family val="1"/>
        <charset val="1"/>
      </rPr>
      <t>⁷</t>
    </r>
    <r>
      <rPr>
        <sz val="16"/>
        <color rgb="FF000000"/>
        <rFont val="新細明體"/>
        <family val="1"/>
        <charset val="136"/>
        <scheme val="minor"/>
      </rPr>
      <t>", "7"]</t>
    </r>
    <phoneticPr fontId="9" type="noConversion"/>
  </si>
  <si>
    <r>
      <t xml:space="preserve">    "7" : ["</t>
    </r>
    <r>
      <rPr>
        <sz val="16"/>
        <color rgb="FF000000"/>
        <rFont val="Cambria Math"/>
        <family val="1"/>
        <charset val="1"/>
      </rPr>
      <t>⁴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⁸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⁰</t>
    </r>
    <r>
      <rPr>
        <sz val="16"/>
        <color rgb="FF000000"/>
        <rFont val="新細明體"/>
        <family val="1"/>
        <charset val="136"/>
        <scheme val="minor"/>
      </rPr>
      <t>", "4", "8", "0"]</t>
    </r>
    <phoneticPr fontId="9" type="noConversion"/>
  </si>
  <si>
    <t>ŋ</t>
    <phoneticPr fontId="9" type="noConversion"/>
  </si>
  <si>
    <t xml:space="preserve">    " " : ["¹", "2"]</t>
  </si>
  <si>
    <r>
      <t xml:space="preserve">    "~" : ["</t>
    </r>
    <r>
      <rPr>
        <vertAlign val="superscript"/>
        <sz val="16"/>
        <color rgb="FF000000"/>
        <rFont val="新細明體"/>
        <family val="1"/>
        <scheme val="minor"/>
      </rPr>
      <t>-</t>
    </r>
    <r>
      <rPr>
        <sz val="16"/>
        <color rgb="FF000000"/>
        <rFont val="新細明體"/>
        <family val="1"/>
        <charset val="136"/>
        <scheme val="minor"/>
      </rPr>
      <t>", "~"]</t>
    </r>
    <phoneticPr fontId="9" type="noConversion"/>
  </si>
  <si>
    <t>注音二式</t>
    <phoneticPr fontId="9" type="noConversion"/>
  </si>
  <si>
    <t>bb</t>
    <phoneticPr fontId="9" type="noConversion"/>
  </si>
  <si>
    <t>d</t>
    <phoneticPr fontId="9" type="noConversion"/>
  </si>
  <si>
    <t>gg</t>
    <phoneticPr fontId="9" type="noConversion"/>
  </si>
  <si>
    <t>z</t>
    <phoneticPr fontId="9" type="noConversion"/>
  </si>
  <si>
    <t>c</t>
    <phoneticPr fontId="9" type="noConversion"/>
  </si>
  <si>
    <t>zz</t>
    <phoneticPr fontId="9" type="noConversion"/>
  </si>
  <si>
    <t>jji</t>
    <phoneticPr fontId="9" type="noConversion"/>
  </si>
  <si>
    <t>chi</t>
    <phoneticPr fontId="9" type="noConversion"/>
  </si>
  <si>
    <t>shi</t>
    <phoneticPr fontId="9" type="noConversion"/>
  </si>
  <si>
    <t>oonn</t>
    <phoneticPr fontId="9" type="noConversion"/>
  </si>
  <si>
    <t>or</t>
    <phoneticPr fontId="9" type="noConversion"/>
  </si>
  <si>
    <t>ir</t>
    <phoneticPr fontId="9" type="noConversion"/>
  </si>
  <si>
    <t/>
  </si>
  <si>
    <t>．</t>
  </si>
  <si>
    <r>
      <t xml:space="preserve">    "Z": [ "¹", "²", "³", "</t>
    </r>
    <r>
      <rPr>
        <sz val="16"/>
        <color rgb="FF000000"/>
        <rFont val="Cambria Math"/>
        <family val="1"/>
        <charset val="1"/>
      </rPr>
      <t>⁴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⁵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⁷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⁸</t>
    </r>
    <r>
      <rPr>
        <sz val="16"/>
        <color rgb="FF000000"/>
        <rFont val="新細明體"/>
        <family val="1"/>
        <charset val="136"/>
        <scheme val="minor"/>
      </rPr>
      <t>", "</t>
    </r>
    <r>
      <rPr>
        <sz val="16"/>
        <color rgb="FF000000"/>
        <rFont val="Cambria Math"/>
        <family val="1"/>
        <charset val="1"/>
      </rPr>
      <t>⁰</t>
    </r>
    <r>
      <rPr>
        <sz val="16"/>
        <color rgb="FF000000"/>
        <rFont val="新細明體"/>
        <family val="1"/>
        <charset val="136"/>
        <scheme val="minor"/>
      </rPr>
      <t>" ]</t>
    </r>
    <phoneticPr fontId="9" type="noConversion"/>
  </si>
  <si>
    <t xml:space="preserve">    "z": [ "ㆴ", "ㆵ", "ㆻ", "ㆷ" ]</t>
    <phoneticPr fontId="9" type="noConversion"/>
  </si>
  <si>
    <t xml:space="preserve">    "~" : ["-", "~"]</t>
  </si>
  <si>
    <t xml:space="preserve">    "7": [ "．", "⁰", "⁴", "⁸", "0", "4", "8" ]</t>
    <phoneticPr fontId="9" type="noConversion"/>
  </si>
  <si>
    <t>漢語拼音</t>
  </si>
  <si>
    <t>漢語拼音</t>
    <phoneticPr fontId="9" type="noConversion"/>
  </si>
  <si>
    <t>q</t>
    <phoneticPr fontId="9" type="noConversion"/>
  </si>
  <si>
    <t>x</t>
    <phoneticPr fontId="9" type="noConversion"/>
  </si>
  <si>
    <t>yi, -i</t>
    <phoneticPr fontId="9" type="noConversion"/>
  </si>
  <si>
    <t>wu, -u</t>
    <phoneticPr fontId="9" type="noConversion"/>
  </si>
  <si>
    <t xml:space="preserve">ê </t>
    <phoneticPr fontId="9" type="noConversion"/>
  </si>
  <si>
    <t>ao</t>
  </si>
  <si>
    <t>ao</t>
    <phoneticPr fontId="9" type="noConversion"/>
  </si>
  <si>
    <t>en</t>
  </si>
  <si>
    <t>國際音標</t>
  </si>
  <si>
    <t>/p/</t>
  </si>
  <si>
    <t>/pʰ/</t>
  </si>
  <si>
    <t>/m/</t>
  </si>
  <si>
    <t>ㄈ</t>
  </si>
  <si>
    <t>/f/</t>
  </si>
  <si>
    <t>f</t>
  </si>
  <si>
    <t>/t/</t>
  </si>
  <si>
    <t>/tʰ/</t>
  </si>
  <si>
    <t>/n/</t>
  </si>
  <si>
    <t>/l/</t>
  </si>
  <si>
    <t>/k/</t>
  </si>
  <si>
    <t>/kʰ/</t>
  </si>
  <si>
    <t>/t͡ɕ/</t>
  </si>
  <si>
    <t>/t͡ɕʰ/ /t͡ɕh/</t>
  </si>
  <si>
    <t>/ɕ/</t>
  </si>
  <si>
    <t>ㄓ</t>
  </si>
  <si>
    <t>/t͡ʂ/</t>
  </si>
  <si>
    <t>zh</t>
  </si>
  <si>
    <t>ㄔ</t>
  </si>
  <si>
    <t>/t͡ʂʰ/ /t͡ʂh/</t>
  </si>
  <si>
    <t>ch</t>
  </si>
  <si>
    <t>ㄕ</t>
  </si>
  <si>
    <t>/ʂ/</t>
  </si>
  <si>
    <t>sh</t>
  </si>
  <si>
    <t>/ɻ/</t>
  </si>
  <si>
    <t>r</t>
  </si>
  <si>
    <t>/t͡s/</t>
  </si>
  <si>
    <t>/t͡sʰ/ /t͡sh/</t>
  </si>
  <si>
    <t>/s/</t>
  </si>
  <si>
    <t>/a/</t>
  </si>
  <si>
    <t>/ɔ/</t>
  </si>
  <si>
    <t>/ɤ/</t>
  </si>
  <si>
    <t>/ɛ/</t>
  </si>
  <si>
    <t>/aɪ/</t>
  </si>
  <si>
    <t>ㄟ</t>
  </si>
  <si>
    <t>/eɪ/</t>
  </si>
  <si>
    <t>ei</t>
  </si>
  <si>
    <t>/aʊ/</t>
  </si>
  <si>
    <t>ㄡ</t>
  </si>
  <si>
    <t>/oʊ/</t>
  </si>
  <si>
    <t>ou</t>
  </si>
  <si>
    <t>/an/</t>
  </si>
  <si>
    <t>/ən/</t>
  </si>
  <si>
    <t>/aŋ/</t>
  </si>
  <si>
    <t>/əŋ/</t>
  </si>
  <si>
    <t>eng</t>
  </si>
  <si>
    <t>ㄦ</t>
  </si>
  <si>
    <t>/ɚ/</t>
  </si>
  <si>
    <t>er</t>
  </si>
  <si>
    <t>/i/</t>
  </si>
  <si>
    <t>/u/</t>
  </si>
  <si>
    <t>ㄩ</t>
  </si>
  <si>
    <t>/y/</t>
  </si>
  <si>
    <t>漢字用例</t>
    <phoneticPr fontId="9" type="noConversion"/>
  </si>
  <si>
    <t>玻</t>
    <phoneticPr fontId="9" type="noConversion"/>
  </si>
  <si>
    <t>坡</t>
    <phoneticPr fontId="9" type="noConversion"/>
  </si>
  <si>
    <t>摸</t>
    <phoneticPr fontId="9" type="noConversion"/>
  </si>
  <si>
    <t>佛</t>
    <phoneticPr fontId="9" type="noConversion"/>
  </si>
  <si>
    <t>得</t>
    <phoneticPr fontId="9" type="noConversion"/>
  </si>
  <si>
    <t>特</t>
    <phoneticPr fontId="9" type="noConversion"/>
  </si>
  <si>
    <t>訥</t>
    <phoneticPr fontId="9" type="noConversion"/>
  </si>
  <si>
    <t>勒</t>
    <phoneticPr fontId="9" type="noConversion"/>
  </si>
  <si>
    <t>哥</t>
    <phoneticPr fontId="9" type="noConversion"/>
  </si>
  <si>
    <t>科</t>
    <phoneticPr fontId="9" type="noConversion"/>
  </si>
  <si>
    <t>喝</t>
    <phoneticPr fontId="9" type="noConversion"/>
  </si>
  <si>
    <t>基</t>
    <phoneticPr fontId="9" type="noConversion"/>
  </si>
  <si>
    <t>欺</t>
    <phoneticPr fontId="9" type="noConversion"/>
  </si>
  <si>
    <t>希</t>
    <phoneticPr fontId="9" type="noConversion"/>
  </si>
  <si>
    <t>知</t>
    <phoneticPr fontId="9" type="noConversion"/>
  </si>
  <si>
    <t>蚩</t>
    <phoneticPr fontId="9" type="noConversion"/>
  </si>
  <si>
    <t>詩</t>
    <phoneticPr fontId="9" type="noConversion"/>
  </si>
  <si>
    <t>日</t>
    <phoneticPr fontId="9" type="noConversion"/>
  </si>
  <si>
    <t>資</t>
    <phoneticPr fontId="9" type="noConversion"/>
  </si>
  <si>
    <t>雌</t>
    <phoneticPr fontId="9" type="noConversion"/>
  </si>
  <si>
    <t>思</t>
    <phoneticPr fontId="9" type="noConversion"/>
  </si>
  <si>
    <t>啊</t>
    <phoneticPr fontId="9" type="noConversion"/>
  </si>
  <si>
    <t>喔</t>
    <phoneticPr fontId="9" type="noConversion"/>
  </si>
  <si>
    <t>鵝</t>
    <phoneticPr fontId="9" type="noConversion"/>
  </si>
  <si>
    <t>誒</t>
    <phoneticPr fontId="9" type="noConversion"/>
  </si>
  <si>
    <t>哀</t>
    <phoneticPr fontId="9" type="noConversion"/>
  </si>
  <si>
    <t>熬</t>
    <phoneticPr fontId="9" type="noConversion"/>
  </si>
  <si>
    <t>歐</t>
    <phoneticPr fontId="9" type="noConversion"/>
  </si>
  <si>
    <t>安</t>
    <phoneticPr fontId="9" type="noConversion"/>
  </si>
  <si>
    <t>恩</t>
    <phoneticPr fontId="9" type="noConversion"/>
  </si>
  <si>
    <t>昂</t>
    <phoneticPr fontId="9" type="noConversion"/>
  </si>
  <si>
    <t>亨</t>
    <phoneticPr fontId="9" type="noConversion"/>
  </si>
  <si>
    <t>衣</t>
    <phoneticPr fontId="9" type="noConversion"/>
  </si>
  <si>
    <t>烏</t>
    <phoneticPr fontId="9" type="noConversion"/>
  </si>
  <si>
    <t>迂</t>
    <phoneticPr fontId="9" type="noConversion"/>
  </si>
  <si>
    <t>兒</t>
    <phoneticPr fontId="9" type="noConversion"/>
  </si>
  <si>
    <t xml:space="preserve">注音符號 </t>
  </si>
  <si>
    <t xml:space="preserve">漢語拼音 </t>
  </si>
  <si>
    <t xml:space="preserve">通用拼音 </t>
  </si>
  <si>
    <t xml:space="preserve">b </t>
  </si>
  <si>
    <t xml:space="preserve">p </t>
  </si>
  <si>
    <t xml:space="preserve">m </t>
  </si>
  <si>
    <t xml:space="preserve">f </t>
  </si>
  <si>
    <t xml:space="preserve">d </t>
  </si>
  <si>
    <t xml:space="preserve">t </t>
  </si>
  <si>
    <t xml:space="preserve">n </t>
  </si>
  <si>
    <t xml:space="preserve">l </t>
  </si>
  <si>
    <t xml:space="preserve">g </t>
  </si>
  <si>
    <t xml:space="preserve">k </t>
  </si>
  <si>
    <t xml:space="preserve">h </t>
  </si>
  <si>
    <t xml:space="preserve">j </t>
  </si>
  <si>
    <t xml:space="preserve">ji </t>
  </si>
  <si>
    <t xml:space="preserve">q </t>
  </si>
  <si>
    <t xml:space="preserve">ci </t>
  </si>
  <si>
    <t xml:space="preserve">x </t>
  </si>
  <si>
    <t xml:space="preserve">si </t>
  </si>
  <si>
    <t xml:space="preserve">zh,zhi </t>
  </si>
  <si>
    <t xml:space="preserve">jh,jhih </t>
  </si>
  <si>
    <t xml:space="preserve">ch,chi </t>
  </si>
  <si>
    <t xml:space="preserve">ch,chih </t>
  </si>
  <si>
    <t xml:space="preserve">sh,shi </t>
  </si>
  <si>
    <t xml:space="preserve">sh,shih </t>
  </si>
  <si>
    <t xml:space="preserve">r,ri </t>
  </si>
  <si>
    <t xml:space="preserve">r,rih </t>
  </si>
  <si>
    <t xml:space="preserve">z,zi </t>
  </si>
  <si>
    <t xml:space="preserve">z,zih </t>
  </si>
  <si>
    <t xml:space="preserve">c,ci </t>
  </si>
  <si>
    <t xml:space="preserve">c,cih </t>
  </si>
  <si>
    <t xml:space="preserve">s,si </t>
  </si>
  <si>
    <t xml:space="preserve">s,sih </t>
  </si>
  <si>
    <t xml:space="preserve">-i </t>
  </si>
  <si>
    <t xml:space="preserve">-ih </t>
  </si>
  <si>
    <t xml:space="preserve">an </t>
  </si>
  <si>
    <t xml:space="preserve">en </t>
  </si>
  <si>
    <t xml:space="preserve">ang </t>
  </si>
  <si>
    <t xml:space="preserve">eng </t>
  </si>
  <si>
    <t xml:space="preserve">er </t>
  </si>
  <si>
    <t xml:space="preserve">yi,-i </t>
  </si>
  <si>
    <t xml:space="preserve">wu,-u </t>
  </si>
  <si>
    <t xml:space="preserve">yu,-ü,-u </t>
  </si>
  <si>
    <t xml:space="preserve">yu </t>
  </si>
  <si>
    <t xml:space="preserve">a </t>
  </si>
  <si>
    <t xml:space="preserve">o </t>
  </si>
  <si>
    <t xml:space="preserve">e </t>
  </si>
  <si>
    <t xml:space="preserve">ê </t>
  </si>
  <si>
    <t xml:space="preserve">ai </t>
  </si>
  <si>
    <t xml:space="preserve">ei </t>
  </si>
  <si>
    <t xml:space="preserve">ao </t>
  </si>
  <si>
    <t xml:space="preserve">ou </t>
  </si>
  <si>
    <t xml:space="preserve">ya,-ia </t>
  </si>
  <si>
    <t xml:space="preserve">yo </t>
  </si>
  <si>
    <t xml:space="preserve">ye,-ie </t>
  </si>
  <si>
    <t xml:space="preserve">yai,-iai </t>
  </si>
  <si>
    <t xml:space="preserve">yao,-iao </t>
  </si>
  <si>
    <t xml:space="preserve">you,-iu </t>
  </si>
  <si>
    <t xml:space="preserve">you,-iou </t>
  </si>
  <si>
    <t xml:space="preserve">yan,-ian </t>
  </si>
  <si>
    <t xml:space="preserve">yin,-in </t>
  </si>
  <si>
    <t xml:space="preserve">yang,-iang </t>
  </si>
  <si>
    <t xml:space="preserve">ying,-ing </t>
  </si>
  <si>
    <t xml:space="preserve">ㄨㄚ </t>
  </si>
  <si>
    <t xml:space="preserve">wa,-ua </t>
  </si>
  <si>
    <t xml:space="preserve">ㄨㄛ </t>
  </si>
  <si>
    <t xml:space="preserve">wo,-uo </t>
  </si>
  <si>
    <t xml:space="preserve">ㄨㄞ </t>
  </si>
  <si>
    <t xml:space="preserve">wai,-uai </t>
  </si>
  <si>
    <t xml:space="preserve">ㄨㄟ </t>
  </si>
  <si>
    <t xml:space="preserve">wei,-ui </t>
  </si>
  <si>
    <t xml:space="preserve">wei,-uei </t>
  </si>
  <si>
    <t xml:space="preserve">ㄨㄢ </t>
  </si>
  <si>
    <t xml:space="preserve">wan,-uan </t>
  </si>
  <si>
    <t xml:space="preserve">ㄨㄣ </t>
  </si>
  <si>
    <t xml:space="preserve">wen,-un </t>
  </si>
  <si>
    <t xml:space="preserve">wun,-un </t>
  </si>
  <si>
    <t xml:space="preserve">ㄨㄤ </t>
  </si>
  <si>
    <t xml:space="preserve">wang,-uang </t>
  </si>
  <si>
    <t xml:space="preserve">ㄨㄥ </t>
  </si>
  <si>
    <t xml:space="preserve">weng,-ong </t>
  </si>
  <si>
    <t xml:space="preserve">wong,-ong </t>
  </si>
  <si>
    <t xml:space="preserve">ㄩㄝ </t>
  </si>
  <si>
    <t xml:space="preserve">yue,-üe,-ue </t>
  </si>
  <si>
    <t xml:space="preserve">yue </t>
  </si>
  <si>
    <t xml:space="preserve">ㄩㄢ </t>
  </si>
  <si>
    <t xml:space="preserve">yuan,-üan,-uan </t>
  </si>
  <si>
    <t xml:space="preserve">yuan </t>
  </si>
  <si>
    <t xml:space="preserve">ㄩㄣ </t>
  </si>
  <si>
    <t xml:space="preserve">yun,-ün,-un </t>
  </si>
  <si>
    <t xml:space="preserve">yun </t>
  </si>
  <si>
    <t xml:space="preserve">ㄩㄥ </t>
  </si>
  <si>
    <t xml:space="preserve">yong,-iong </t>
  </si>
  <si>
    <t xml:space="preserve">yong </t>
  </si>
  <si>
    <t>ㄧ</t>
    <phoneticPr fontId="9" type="noConversion"/>
  </si>
  <si>
    <t>︱ㄧ</t>
    <phoneticPr fontId="9" type="noConversion"/>
  </si>
  <si>
    <t xml:space="preserve">ㄧㄛ </t>
  </si>
  <si>
    <t xml:space="preserve">ㄧㄝ </t>
  </si>
  <si>
    <t xml:space="preserve">ㄧㄞ </t>
  </si>
  <si>
    <t xml:space="preserve">ㄧㄠ </t>
  </si>
  <si>
    <t xml:space="preserve">ㄧㄡ </t>
  </si>
  <si>
    <t xml:space="preserve">ㄧㄢ </t>
  </si>
  <si>
    <t xml:space="preserve">ㄧㄣ </t>
  </si>
  <si>
    <t xml:space="preserve">ㄧㄤ </t>
  </si>
  <si>
    <t xml:space="preserve">ㄧㄥ </t>
  </si>
  <si>
    <t xml:space="preserve">ㄧㄚ </t>
    <phoneticPr fontId="9" type="noConversion"/>
  </si>
  <si>
    <t>通用拼音</t>
    <phoneticPr fontId="9" type="noConversion"/>
  </si>
  <si>
    <t>sh</t>
    <phoneticPr fontId="9" type="noConversion"/>
  </si>
  <si>
    <t>ch</t>
    <phoneticPr fontId="9" type="noConversion"/>
  </si>
  <si>
    <t>tz</t>
    <phoneticPr fontId="9" type="noConversion"/>
  </si>
  <si>
    <t>eng</t>
    <phoneticPr fontId="9" type="noConversion"/>
  </si>
  <si>
    <t>u, wu</t>
    <phoneticPr fontId="9" type="noConversion"/>
  </si>
  <si>
    <t>iu, yu</t>
    <phoneticPr fontId="9" type="noConversion"/>
  </si>
  <si>
    <t>附註</t>
    <phoneticPr fontId="9" type="noConversion"/>
  </si>
  <si>
    <t>yi, i</t>
    <phoneticPr fontId="9" type="noConversion"/>
  </si>
  <si>
    <t>衣、易</t>
    <phoneticPr fontId="9" type="noConversion"/>
  </si>
  <si>
    <t>烏、吳</t>
    <phoneticPr fontId="9" type="noConversion"/>
  </si>
  <si>
    <t>wu, u</t>
    <phoneticPr fontId="9" type="noConversion"/>
  </si>
  <si>
    <t>迂、于</t>
    <phoneticPr fontId="9" type="noConversion"/>
  </si>
  <si>
    <t>yu, ü</t>
    <phoneticPr fontId="9" type="noConversion"/>
  </si>
  <si>
    <t>ㆠ</t>
    <phoneticPr fontId="9" type="noConversion"/>
  </si>
  <si>
    <t>包仔</t>
    <phoneticPr fontId="9" type="noConversion"/>
  </si>
  <si>
    <t>帽仔</t>
    <phoneticPr fontId="9" type="noConversion"/>
  </si>
  <si>
    <t>/b/</t>
    <phoneticPr fontId="9" type="noConversion"/>
  </si>
  <si>
    <t>扑</t>
    <phoneticPr fontId="9" type="noConversion"/>
  </si>
  <si>
    <t>阿媽</t>
    <phoneticPr fontId="9" type="noConversion"/>
  </si>
  <si>
    <t>閩南語專用</t>
  </si>
  <si>
    <t>閩南語專用</t>
    <phoneticPr fontId="9" type="noConversion"/>
  </si>
  <si>
    <t>棄用</t>
    <phoneticPr fontId="9" type="noConversion"/>
  </si>
  <si>
    <t>刀</t>
    <phoneticPr fontId="9" type="noConversion"/>
  </si>
  <si>
    <t>桃仔</t>
    <phoneticPr fontId="9" type="noConversion"/>
  </si>
  <si>
    <t>乳嘴</t>
    <phoneticPr fontId="9" type="noConversion"/>
  </si>
  <si>
    <t>梨仔</t>
    <phoneticPr fontId="9" type="noConversion"/>
  </si>
  <si>
    <t>狗</t>
    <phoneticPr fontId="9" type="noConversion"/>
  </si>
  <si>
    <t>牛</t>
    <phoneticPr fontId="9" type="noConversion"/>
  </si>
  <si>
    <t>/g/</t>
    <phoneticPr fontId="9" type="noConversion"/>
  </si>
  <si>
    <t>/ŋ/</t>
    <phoneticPr fontId="9" type="noConversion"/>
  </si>
  <si>
    <t>夾菜</t>
    <phoneticPr fontId="9" type="noConversion"/>
  </si>
  <si>
    <t>褲</t>
    <phoneticPr fontId="9" type="noConversion"/>
  </si>
  <si>
    <t>花</t>
    <phoneticPr fontId="9" type="noConversion"/>
  </si>
  <si>
    <t>/h/</t>
    <phoneticPr fontId="9" type="noConversion"/>
  </si>
  <si>
    <t>酒</t>
    <phoneticPr fontId="9" type="noConversion"/>
  </si>
  <si>
    <t>ㆢ</t>
    <phoneticPr fontId="9" type="noConversion"/>
  </si>
  <si>
    <t>ʥ</t>
    <phoneticPr fontId="9" type="noConversion"/>
  </si>
  <si>
    <t>字</t>
    <phoneticPr fontId="9" type="noConversion"/>
  </si>
  <si>
    <t>jj</t>
    <phoneticPr fontId="9" type="noConversion"/>
  </si>
  <si>
    <t>台羅拼音</t>
    <phoneticPr fontId="9" type="noConversion"/>
  </si>
  <si>
    <t>閩拼方案</t>
    <phoneticPr fontId="9" type="noConversion"/>
  </si>
  <si>
    <t>j(i)</t>
    <phoneticPr fontId="9" type="noConversion"/>
  </si>
  <si>
    <t>ch(i)</t>
    <phoneticPr fontId="9" type="noConversion"/>
  </si>
  <si>
    <t>sh(i)</t>
    <phoneticPr fontId="9" type="noConversion"/>
  </si>
  <si>
    <t>七</t>
    <phoneticPr fontId="9" type="noConversion"/>
  </si>
  <si>
    <t>想</t>
    <phoneticPr fontId="9" type="noConversion"/>
  </si>
  <si>
    <t>/t͡s/</t>
    <phoneticPr fontId="9" type="noConversion"/>
  </si>
  <si>
    <t>粽</t>
    <phoneticPr fontId="9" type="noConversion"/>
  </si>
  <si>
    <t>熱</t>
    <phoneticPr fontId="9" type="noConversion"/>
  </si>
  <si>
    <t>菜</t>
    <phoneticPr fontId="9" type="noConversion"/>
  </si>
  <si>
    <t>筍</t>
    <phoneticPr fontId="9" type="noConversion"/>
  </si>
  <si>
    <t>z, tz</t>
    <phoneticPr fontId="9" type="noConversion"/>
  </si>
  <si>
    <t>c, ts</t>
    <phoneticPr fontId="9" type="noConversion"/>
  </si>
  <si>
    <t>/d͡z/</t>
    <phoneticPr fontId="9" type="noConversion"/>
  </si>
  <si>
    <t>/t͡sʰ/</t>
    <phoneticPr fontId="9" type="noConversion"/>
  </si>
  <si>
    <t>/t͡ʂʰ/</t>
    <phoneticPr fontId="9" type="noConversion"/>
  </si>
  <si>
    <t>/t͡ɕʰ/</t>
    <phoneticPr fontId="9" type="noConversion"/>
  </si>
  <si>
    <t>/d͡ʑ/</t>
    <phoneticPr fontId="9" type="noConversion"/>
  </si>
  <si>
    <t>阿</t>
    <phoneticPr fontId="9" type="noConversion"/>
  </si>
  <si>
    <t>na</t>
    <phoneticPr fontId="9" type="noConversion"/>
  </si>
  <si>
    <t>餡</t>
    <phoneticPr fontId="9" type="noConversion"/>
  </si>
  <si>
    <t>ㆩ</t>
    <phoneticPr fontId="9" type="noConversion"/>
  </si>
  <si>
    <t>/ã/</t>
    <phoneticPr fontId="9" type="noConversion"/>
  </si>
  <si>
    <t>/ɔ̃/</t>
    <phoneticPr fontId="9" type="noConversion"/>
  </si>
  <si>
    <t>ㆧ</t>
    <phoneticPr fontId="9" type="noConversion"/>
  </si>
  <si>
    <t>no</t>
    <phoneticPr fontId="9" type="noConversion"/>
  </si>
  <si>
    <t>ㆥ</t>
    <phoneticPr fontId="9" type="noConversion"/>
  </si>
  <si>
    <t>/ẽ/</t>
    <phoneticPr fontId="9" type="noConversion"/>
  </si>
  <si>
    <t>ne</t>
    <phoneticPr fontId="9" type="noConversion"/>
  </si>
  <si>
    <t>ㆪ</t>
    <phoneticPr fontId="9" type="noConversion"/>
  </si>
  <si>
    <t>/ĩ/</t>
    <phoneticPr fontId="9" type="noConversion"/>
  </si>
  <si>
    <t>ㆫ</t>
    <phoneticPr fontId="9" type="noConversion"/>
  </si>
  <si>
    <t>/ũ/</t>
    <phoneticPr fontId="9" type="noConversion"/>
  </si>
  <si>
    <t>nu</t>
    <phoneticPr fontId="9" type="noConversion"/>
  </si>
  <si>
    <t>ni</t>
    <phoneticPr fontId="9" type="noConversion"/>
  </si>
  <si>
    <t>/ŋ̍/</t>
    <phoneticPr fontId="9" type="noConversion"/>
  </si>
  <si>
    <t>/m̩/</t>
    <phoneticPr fontId="9" type="noConversion"/>
  </si>
  <si>
    <t>姆</t>
    <phoneticPr fontId="9" type="noConversion"/>
  </si>
  <si>
    <t>酸</t>
    <phoneticPr fontId="9" type="noConversion"/>
  </si>
  <si>
    <t>土</t>
    <phoneticPr fontId="9" type="noConversion"/>
  </si>
  <si>
    <t>吾</t>
    <phoneticPr fontId="9" type="noConversion"/>
  </si>
  <si>
    <t>ㆤ</t>
    <phoneticPr fontId="9" type="noConversion"/>
  </si>
  <si>
    <r>
      <t>/</t>
    </r>
    <r>
      <rPr>
        <sz val="24"/>
        <color rgb="FF000000"/>
        <rFont val="吳守禮細明台語注音"/>
        <family val="2"/>
        <charset val="136"/>
      </rPr>
      <t>e</t>
    </r>
    <r>
      <rPr>
        <sz val="24"/>
        <color rgb="FF000000"/>
        <rFont val="Arial"/>
        <family val="2"/>
      </rPr>
      <t>/</t>
    </r>
    <phoneticPr fontId="9" type="noConversion"/>
  </si>
  <si>
    <t>鞋</t>
    <phoneticPr fontId="9" type="noConversion"/>
  </si>
  <si>
    <t>onn, oonn</t>
    <phoneticPr fontId="9" type="noConversion"/>
  </si>
  <si>
    <t>紅嬰</t>
    <phoneticPr fontId="9" type="noConversion"/>
  </si>
  <si>
    <t>海</t>
    <phoneticPr fontId="9" type="noConversion"/>
  </si>
  <si>
    <t>nai</t>
    <phoneticPr fontId="9" type="noConversion"/>
  </si>
  <si>
    <t>歹人</t>
    <phoneticPr fontId="9" type="noConversion"/>
  </si>
  <si>
    <t>ㆮ</t>
    <phoneticPr fontId="9" type="noConversion"/>
  </si>
  <si>
    <t>/ãĩ/</t>
    <phoneticPr fontId="9" type="noConversion"/>
  </si>
  <si>
    <t>ㆯ</t>
    <phoneticPr fontId="9" type="noConversion"/>
  </si>
  <si>
    <t>/ãũ/</t>
    <phoneticPr fontId="9" type="noConversion"/>
  </si>
  <si>
    <t>ㆰ</t>
    <phoneticPr fontId="9" type="noConversion"/>
  </si>
  <si>
    <t>ㆱ</t>
    <phoneticPr fontId="9" type="noConversion"/>
  </si>
  <si>
    <t>/am/</t>
    <phoneticPr fontId="9" type="noConversion"/>
  </si>
  <si>
    <t>/ɔm/</t>
    <phoneticPr fontId="9" type="noConversion"/>
  </si>
  <si>
    <t>ㆲ</t>
    <phoneticPr fontId="9" type="noConversion"/>
  </si>
  <si>
    <t>/ɔŋ/</t>
    <phoneticPr fontId="9" type="noConversion"/>
  </si>
  <si>
    <t>毯仔</t>
    <phoneticPr fontId="9" type="noConversion"/>
  </si>
  <si>
    <t>新</t>
    <phoneticPr fontId="9" type="noConversion"/>
  </si>
  <si>
    <t>巷仔</t>
    <phoneticPr fontId="9" type="noConversion"/>
  </si>
  <si>
    <t>經</t>
    <phoneticPr fontId="9" type="noConversion"/>
  </si>
  <si>
    <t>椅仔</t>
    <phoneticPr fontId="9" type="noConversion"/>
  </si>
  <si>
    <t>i, y-, yi</t>
    <phoneticPr fontId="9" type="noConversion"/>
  </si>
  <si>
    <t>圓</t>
    <phoneticPr fontId="9" type="noConversion"/>
  </si>
  <si>
    <t>碗</t>
    <phoneticPr fontId="9" type="noConversion"/>
  </si>
  <si>
    <t>羊</t>
    <phoneticPr fontId="9" type="noConversion"/>
  </si>
  <si>
    <t>-u, wu-, w-</t>
    <phoneticPr fontId="9" type="noConversion"/>
  </si>
  <si>
    <t>-unn, wunn-</t>
    <phoneticPr fontId="9" type="noConversion"/>
  </si>
  <si>
    <t>暗時</t>
    <phoneticPr fontId="9" type="noConversion"/>
  </si>
  <si>
    <t>掩嘴</t>
    <phoneticPr fontId="9" type="noConversion"/>
  </si>
  <si>
    <t>國王</t>
    <phoneticPr fontId="9" type="noConversion"/>
  </si>
  <si>
    <t>z(i)</t>
    <phoneticPr fontId="9" type="noConversion"/>
  </si>
  <si>
    <t>zz(i)</t>
    <phoneticPr fontId="9" type="noConversion"/>
  </si>
  <si>
    <t>c(i)</t>
    <phoneticPr fontId="9" type="noConversion"/>
  </si>
  <si>
    <t>s(i)</t>
    <phoneticPr fontId="9" type="noConversion"/>
  </si>
  <si>
    <t>ggn</t>
    <phoneticPr fontId="9" type="noConversion"/>
  </si>
  <si>
    <t>bbn</t>
    <phoneticPr fontId="9" type="noConversion"/>
  </si>
  <si>
    <t>ln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</si>
</sst>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8" formatCode="&quot;[ &quot;@&quot; ]&quot;"/>
  </numFmts>
  <fonts count="221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  <font>
      <b/>
      <sz val="12"/>
      <name val="Noto Sans TC"/>
      <family val="2"/>
    </font>
    <font>
      <sz val="16"/>
      <color rgb="FF000000"/>
      <name val="新細明體"/>
      <family val="1"/>
      <charset val="129"/>
      <scheme val="minor"/>
    </font>
    <font>
      <sz val="16"/>
      <color rgb="FF000000"/>
      <name val="Cambria Math"/>
      <family val="1"/>
      <charset val="1"/>
    </font>
    <font>
      <vertAlign val="superscript"/>
      <sz val="16"/>
      <color rgb="FF000000"/>
      <name val="新細明體"/>
      <family val="1"/>
      <scheme val="minor"/>
    </font>
    <font>
      <sz val="16"/>
      <color rgb="FF000000"/>
      <name val="Chiron Sung HK ExtraLight"/>
      <family val="3"/>
      <charset val="136"/>
    </font>
    <font>
      <b/>
      <vertAlign val="superscript"/>
      <sz val="20"/>
      <color theme="8"/>
      <name val="Times New Roman"/>
      <family val="1"/>
    </font>
    <font>
      <sz val="24"/>
      <color rgb="FFFF0000"/>
      <name val="Iansui 094"/>
    </font>
    <font>
      <b/>
      <sz val="24"/>
      <color rgb="FF000000"/>
      <name val="Arial"/>
      <family val="2"/>
    </font>
    <font>
      <sz val="24"/>
      <color rgb="FF000000"/>
      <name val="新細明體"/>
      <family val="1"/>
      <charset val="136"/>
      <scheme val="minor"/>
    </font>
    <font>
      <sz val="24"/>
      <color rgb="FF000000"/>
      <name val="Arial"/>
      <family val="2"/>
    </font>
    <font>
      <sz val="24"/>
      <color rgb="FFFF0000"/>
      <name val="Arial"/>
      <family val="2"/>
    </font>
    <font>
      <b/>
      <sz val="24"/>
      <color rgb="FF000000"/>
      <name val="Microsoft JhengHei UI"/>
      <family val="2"/>
      <charset val="136"/>
    </font>
    <font>
      <sz val="48"/>
      <color rgb="FF000000"/>
      <name val="Noto Serif TC Black"/>
      <family val="1"/>
      <charset val="136"/>
    </font>
    <font>
      <sz val="48"/>
      <color rgb="FFFF0000"/>
      <name val="Noto Serif TC Black"/>
      <family val="1"/>
      <charset val="136"/>
    </font>
    <font>
      <sz val="24"/>
      <color rgb="FF000000"/>
      <name val="新細明體"/>
      <family val="1"/>
      <scheme val="minor"/>
    </font>
    <font>
      <sz val="24"/>
      <color rgb="FF000000"/>
      <name val="Noto Serif TC Black"/>
      <family val="1"/>
      <charset val="136"/>
    </font>
    <font>
      <sz val="24"/>
      <color rgb="FFFF0000"/>
      <name val="Noto Serif TC Black"/>
      <family val="1"/>
      <charset val="136"/>
    </font>
    <font>
      <sz val="28"/>
      <color rgb="FF000000"/>
      <name val="Noto Serif TC Black"/>
      <family val="1"/>
      <charset val="136"/>
    </font>
    <font>
      <b/>
      <sz val="24"/>
      <color rgb="FF000000"/>
      <name val="微軟正黑體"/>
      <family val="2"/>
      <charset val="136"/>
    </font>
    <font>
      <sz val="24"/>
      <color rgb="FF000000"/>
      <name val="細明體"/>
      <family val="2"/>
      <charset val="136"/>
    </font>
    <font>
      <sz val="24"/>
      <color rgb="FFFF0000"/>
      <name val="細明體"/>
      <family val="2"/>
      <charset val="136"/>
    </font>
    <font>
      <b/>
      <sz val="20"/>
      <color theme="8"/>
      <name val="Times New Roman"/>
      <family val="3"/>
      <charset val="136"/>
    </font>
    <font>
      <sz val="48"/>
      <color rgb="FF000000"/>
      <name val="吳守禮細明台語注音"/>
      <family val="1"/>
      <charset val="136"/>
    </font>
    <font>
      <sz val="48"/>
      <color rgb="FFFF0000"/>
      <name val="吳守禮細明台語注音"/>
      <family val="1"/>
      <charset val="136"/>
    </font>
    <font>
      <sz val="24"/>
      <color rgb="FF92D050"/>
      <name val="Arial"/>
      <family val="2"/>
    </font>
    <font>
      <sz val="48"/>
      <color rgb="FF92D050"/>
      <name val="吳守禮細明台語注音"/>
      <family val="1"/>
      <charset val="136"/>
    </font>
    <font>
      <sz val="48"/>
      <color rgb="FFFF0000"/>
      <name val="吳守禮細明台語破音02"/>
      <family val="1"/>
      <charset val="136"/>
    </font>
    <font>
      <sz val="24"/>
      <color rgb="FF000000"/>
      <name val="吳守禮細明台語注音"/>
      <family val="2"/>
      <charset val="136"/>
    </font>
    <font>
      <sz val="36"/>
      <color rgb="FF000000"/>
      <name val="Noto Serif TC Black"/>
      <family val="1"/>
      <charset val="136"/>
    </font>
    <font>
      <sz val="36"/>
      <color rgb="FFFF0000"/>
      <name val="Noto Serif TC Black"/>
      <family val="1"/>
      <charset val="136"/>
    </font>
    <font>
      <sz val="36"/>
      <color rgb="FF92D050"/>
      <name val="Noto Serif TC Black"/>
      <family val="1"/>
      <charset val="136"/>
    </font>
    <font>
      <b/>
      <sz val="18"/>
      <color rgb="FF000000"/>
      <name val="Arial"/>
      <family val="2"/>
    </font>
    <font>
      <b/>
      <sz val="18"/>
      <color rgb="FF000000"/>
      <name val="微軟正黑體"/>
      <family val="2"/>
      <charset val="136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39997558519241921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/>
      <bottom style="medium">
        <color rgb="FFA3C9FF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556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85" fillId="0" borderId="0" xfId="0" applyFont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0" fontId="106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06" fillId="5" borderId="0" xfId="0" applyFont="1" applyFill="1" applyAlignment="1">
      <alignment horizontal="left" vertical="center" indent="1"/>
    </xf>
    <xf numFmtId="0" fontId="160" fillId="6" borderId="0" xfId="0" applyFont="1" applyFill="1" applyAlignment="1">
      <alignment horizontal="center" vertical="center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176" fontId="96" fillId="6" borderId="0" xfId="0" applyNumberFormat="1" applyFont="1" applyFill="1" applyAlignment="1">
      <alignment horizontal="center" vertical="center"/>
    </xf>
    <xf numFmtId="176" fontId="159" fillId="6" borderId="0" xfId="0" applyNumberFormat="1" applyFont="1" applyFill="1" applyAlignment="1">
      <alignment horizontal="center" vertical="center"/>
    </xf>
    <xf numFmtId="178" fontId="186" fillId="0" borderId="29" xfId="0" applyNumberFormat="1" applyFont="1" applyBorder="1" applyAlignment="1">
      <alignment horizontal="center" vertical="center"/>
    </xf>
    <xf numFmtId="0" fontId="188" fillId="3" borderId="31" xfId="0" applyFont="1" applyFill="1" applyBorder="1" applyAlignment="1">
      <alignment horizontal="center" vertical="center"/>
    </xf>
    <xf numFmtId="0" fontId="188" fillId="7" borderId="32" xfId="0" applyFont="1" applyFill="1" applyBorder="1" applyAlignment="1">
      <alignment horizontal="center" vertical="center"/>
    </xf>
    <xf numFmtId="0" fontId="188" fillId="4" borderId="32" xfId="0" applyFont="1" applyFill="1" applyBorder="1" applyAlignment="1">
      <alignment horizontal="center" vertical="center"/>
    </xf>
    <xf numFmtId="0" fontId="188" fillId="6" borderId="32" xfId="0" applyFont="1" applyFill="1" applyBorder="1" applyAlignment="1">
      <alignment horizontal="center" vertical="center"/>
    </xf>
    <xf numFmtId="0" fontId="188" fillId="5" borderId="32" xfId="0" applyFont="1" applyFill="1" applyBorder="1" applyAlignment="1">
      <alignment horizontal="center" vertical="center"/>
    </xf>
    <xf numFmtId="0" fontId="22" fillId="2" borderId="33" xfId="0" applyFont="1" applyFill="1" applyBorder="1" applyAlignment="1">
      <alignment horizontal="left" vertical="center" indent="1"/>
    </xf>
    <xf numFmtId="0" fontId="23" fillId="7" borderId="32" xfId="0" applyFont="1" applyFill="1" applyBorder="1" applyAlignment="1">
      <alignment horizontal="center" vertical="center"/>
    </xf>
    <xf numFmtId="0" fontId="117" fillId="4" borderId="32" xfId="0" applyFont="1" applyFill="1" applyBorder="1" applyAlignment="1">
      <alignment horizontal="center" vertical="center"/>
    </xf>
    <xf numFmtId="0" fontId="89" fillId="6" borderId="32" xfId="0" applyFont="1" applyFill="1" applyBorder="1" applyAlignment="1">
      <alignment horizontal="center" vertical="center"/>
    </xf>
    <xf numFmtId="0" fontId="122" fillId="5" borderId="32" xfId="0" applyFont="1" applyFill="1" applyBorder="1" applyAlignment="1">
      <alignment horizontal="left" vertical="center" indent="2"/>
    </xf>
    <xf numFmtId="0" fontId="22" fillId="2" borderId="34" xfId="0" applyFont="1" applyFill="1" applyBorder="1" applyAlignment="1">
      <alignment horizontal="left" vertical="center" indent="1"/>
    </xf>
    <xf numFmtId="0" fontId="122" fillId="5" borderId="6" xfId="0" applyFont="1" applyFill="1" applyBorder="1" applyAlignment="1">
      <alignment horizontal="left" vertical="center" indent="2"/>
    </xf>
    <xf numFmtId="0" fontId="22" fillId="2" borderId="35" xfId="0" applyFont="1" applyFill="1" applyBorder="1" applyAlignment="1">
      <alignment horizontal="left" vertical="center" indent="1"/>
    </xf>
    <xf numFmtId="0" fontId="23" fillId="7" borderId="36" xfId="0" applyFont="1" applyFill="1" applyBorder="1" applyAlignment="1">
      <alignment horizontal="center" vertical="center"/>
    </xf>
    <xf numFmtId="0" fontId="117" fillId="4" borderId="36" xfId="0" applyFont="1" applyFill="1" applyBorder="1" applyAlignment="1">
      <alignment horizontal="center" vertical="center"/>
    </xf>
    <xf numFmtId="0" fontId="89" fillId="6" borderId="36" xfId="0" applyFont="1" applyFill="1" applyBorder="1" applyAlignment="1">
      <alignment horizontal="center" vertical="center"/>
    </xf>
    <xf numFmtId="0" fontId="122" fillId="5" borderId="36" xfId="0" applyFont="1" applyFill="1" applyBorder="1" applyAlignment="1">
      <alignment horizontal="left" vertical="center" indent="2"/>
    </xf>
    <xf numFmtId="0" fontId="90" fillId="7" borderId="32" xfId="0" applyFont="1" applyFill="1" applyBorder="1" applyAlignment="1">
      <alignment horizontal="center" vertical="center"/>
    </xf>
    <xf numFmtId="0" fontId="91" fillId="4" borderId="32" xfId="0" applyFont="1" applyFill="1" applyBorder="1" applyAlignment="1">
      <alignment horizontal="center" vertical="center"/>
    </xf>
    <xf numFmtId="0" fontId="92" fillId="6" borderId="32" xfId="0" applyFont="1" applyFill="1" applyBorder="1" applyAlignment="1">
      <alignment horizontal="center" vertical="center"/>
    </xf>
    <xf numFmtId="0" fontId="90" fillId="7" borderId="6" xfId="0" applyFont="1" applyFill="1" applyBorder="1" applyAlignment="1">
      <alignment horizontal="center" vertical="center"/>
    </xf>
    <xf numFmtId="0" fontId="91" fillId="4" borderId="6" xfId="0" applyFont="1" applyFill="1" applyBorder="1" applyAlignment="1">
      <alignment horizontal="center" vertical="center"/>
    </xf>
    <xf numFmtId="0" fontId="92" fillId="6" borderId="6" xfId="0" applyFont="1" applyFill="1" applyBorder="1" applyAlignment="1">
      <alignment horizontal="center" vertical="center"/>
    </xf>
    <xf numFmtId="0" fontId="90" fillId="7" borderId="36" xfId="0" applyFont="1" applyFill="1" applyBorder="1" applyAlignment="1">
      <alignment horizontal="center" vertical="center"/>
    </xf>
    <xf numFmtId="0" fontId="91" fillId="4" borderId="36" xfId="0" applyFont="1" applyFill="1" applyBorder="1" applyAlignment="1">
      <alignment horizontal="center" vertical="center"/>
    </xf>
    <xf numFmtId="0" fontId="92" fillId="6" borderId="36" xfId="0" applyFont="1" applyFill="1" applyBorder="1" applyAlignment="1">
      <alignment horizontal="center" vertical="center"/>
    </xf>
    <xf numFmtId="0" fontId="93" fillId="7" borderId="32" xfId="0" applyFont="1" applyFill="1" applyBorder="1" applyAlignment="1">
      <alignment horizontal="center" vertical="center"/>
    </xf>
    <xf numFmtId="0" fontId="94" fillId="4" borderId="32" xfId="0" applyFont="1" applyFill="1" applyBorder="1" applyAlignment="1">
      <alignment horizontal="center" vertical="center"/>
    </xf>
    <xf numFmtId="0" fontId="95" fillId="6" borderId="32" xfId="0" applyFont="1" applyFill="1" applyBorder="1" applyAlignment="1">
      <alignment horizontal="center" vertical="center"/>
    </xf>
    <xf numFmtId="0" fontId="30" fillId="13" borderId="33" xfId="0" applyFont="1" applyFill="1" applyBorder="1" applyAlignment="1">
      <alignment horizontal="left" vertical="center" indent="1"/>
    </xf>
    <xf numFmtId="0" fontId="122" fillId="5" borderId="32" xfId="0" applyFont="1" applyFill="1" applyBorder="1" applyAlignment="1">
      <alignment horizontal="center" vertical="center"/>
    </xf>
    <xf numFmtId="0" fontId="30" fillId="13" borderId="34" xfId="0" applyFont="1" applyFill="1" applyBorder="1" applyAlignment="1">
      <alignment horizontal="left" vertical="center" indent="1"/>
    </xf>
    <xf numFmtId="0" fontId="36" fillId="7" borderId="6" xfId="0" applyFont="1" applyFill="1" applyBorder="1" applyAlignment="1">
      <alignment horizontal="center" vertical="center"/>
    </xf>
    <xf numFmtId="176" fontId="96" fillId="6" borderId="6" xfId="0" applyNumberFormat="1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105" fillId="4" borderId="6" xfId="0" applyFont="1" applyFill="1" applyBorder="1" applyAlignment="1">
      <alignment horizontal="center" vertical="center"/>
    </xf>
    <xf numFmtId="0" fontId="106" fillId="6" borderId="6" xfId="0" applyFont="1" applyFill="1" applyBorder="1" applyAlignment="1">
      <alignment horizontal="center" vertical="center"/>
    </xf>
    <xf numFmtId="0" fontId="125" fillId="5" borderId="6" xfId="0" applyFont="1" applyFill="1" applyBorder="1" applyAlignment="1">
      <alignment horizontal="center" vertical="center"/>
    </xf>
    <xf numFmtId="0" fontId="30" fillId="13" borderId="35" xfId="0" applyFont="1" applyFill="1" applyBorder="1" applyAlignment="1">
      <alignment horizontal="left" vertical="center" indent="1"/>
    </xf>
    <xf numFmtId="0" fontId="122" fillId="5" borderId="36" xfId="0" applyFont="1" applyFill="1" applyBorder="1" applyAlignment="1">
      <alignment horizontal="center" vertical="center"/>
    </xf>
    <xf numFmtId="0" fontId="23" fillId="7" borderId="6" xfId="0" quotePrefix="1" applyFont="1" applyFill="1" applyBorder="1" applyAlignment="1">
      <alignment horizontal="center" vertical="center"/>
    </xf>
    <xf numFmtId="0" fontId="34" fillId="4" borderId="6" xfId="0" applyFont="1" applyFill="1" applyBorder="1" applyAlignment="1">
      <alignment horizontal="center" vertical="center"/>
    </xf>
    <xf numFmtId="0" fontId="192" fillId="0" borderId="0" xfId="0" applyFont="1"/>
    <xf numFmtId="0" fontId="193" fillId="5" borderId="6" xfId="0" applyFont="1" applyFill="1" applyBorder="1" applyAlignment="1">
      <alignment horizontal="center" vertical="center"/>
    </xf>
    <xf numFmtId="0" fontId="192" fillId="0" borderId="0" xfId="0" applyFont="1" applyAlignment="1">
      <alignment horizontal="left" vertical="center"/>
    </xf>
    <xf numFmtId="0" fontId="31" fillId="4" borderId="6" xfId="0" applyFont="1" applyFill="1" applyBorder="1" applyAlignment="1">
      <alignment horizontal="center" vertical="center"/>
    </xf>
    <xf numFmtId="0" fontId="31" fillId="2" borderId="6" xfId="0" applyFont="1" applyFill="1" applyBorder="1" applyAlignment="1">
      <alignment horizontal="center" vertical="center"/>
    </xf>
    <xf numFmtId="0" fontId="194" fillId="2" borderId="6" xfId="0" applyFont="1" applyFill="1" applyBorder="1" applyAlignment="1">
      <alignment horizontal="center" vertical="center"/>
    </xf>
    <xf numFmtId="0" fontId="34" fillId="2" borderId="6" xfId="0" applyFont="1" applyFill="1" applyBorder="1" applyAlignment="1">
      <alignment horizontal="center" vertical="center"/>
    </xf>
    <xf numFmtId="0" fontId="195" fillId="0" borderId="37" xfId="0" applyFont="1" applyBorder="1" applyAlignment="1">
      <alignment horizontal="center" vertical="center" wrapText="1"/>
    </xf>
    <xf numFmtId="0" fontId="197" fillId="0" borderId="37" xfId="0" applyFont="1" applyBorder="1" applyAlignment="1">
      <alignment horizontal="center" vertical="center" wrapText="1"/>
    </xf>
    <xf numFmtId="0" fontId="196" fillId="0" borderId="0" xfId="0" applyFont="1" applyAlignment="1">
      <alignment horizontal="center" vertical="center"/>
    </xf>
    <xf numFmtId="0" fontId="196" fillId="0" borderId="0" xfId="0" applyFont="1" applyAlignment="1">
      <alignment vertical="center"/>
    </xf>
    <xf numFmtId="0" fontId="196" fillId="0" borderId="0" xfId="0" applyFont="1" applyAlignment="1">
      <alignment horizontal="left" vertical="center" indent="1"/>
    </xf>
    <xf numFmtId="0" fontId="197" fillId="0" borderId="37" xfId="0" applyFont="1" applyBorder="1" applyAlignment="1">
      <alignment horizontal="left" vertical="center" wrapText="1" indent="1"/>
    </xf>
    <xf numFmtId="0" fontId="198" fillId="0" borderId="37" xfId="0" applyFont="1" applyBorder="1" applyAlignment="1">
      <alignment horizontal="center" vertical="center" wrapText="1"/>
    </xf>
    <xf numFmtId="0" fontId="198" fillId="0" borderId="37" xfId="0" applyFont="1" applyBorder="1" applyAlignment="1">
      <alignment horizontal="left" vertical="center" wrapText="1" indent="1"/>
    </xf>
    <xf numFmtId="0" fontId="199" fillId="0" borderId="37" xfId="0" applyFont="1" applyBorder="1" applyAlignment="1">
      <alignment horizontal="center" vertical="center" wrapText="1"/>
    </xf>
    <xf numFmtId="0" fontId="200" fillId="0" borderId="37" xfId="0" applyFont="1" applyBorder="1" applyAlignment="1">
      <alignment horizontal="center" vertical="center" wrapText="1"/>
    </xf>
    <xf numFmtId="0" fontId="201" fillId="0" borderId="37" xfId="0" applyFont="1" applyBorder="1" applyAlignment="1">
      <alignment horizontal="center" vertical="center" wrapText="1"/>
    </xf>
    <xf numFmtId="0" fontId="202" fillId="0" borderId="0" xfId="0" applyFont="1"/>
    <xf numFmtId="0" fontId="196" fillId="0" borderId="9" xfId="0" applyFont="1" applyBorder="1"/>
    <xf numFmtId="0" fontId="196" fillId="0" borderId="25" xfId="0" applyFont="1" applyBorder="1"/>
    <xf numFmtId="0" fontId="196" fillId="0" borderId="7" xfId="0" applyFont="1" applyBorder="1"/>
    <xf numFmtId="0" fontId="203" fillId="0" borderId="16" xfId="0" applyFont="1" applyBorder="1"/>
    <xf numFmtId="0" fontId="203" fillId="0" borderId="12" xfId="0" applyFont="1" applyBorder="1"/>
    <xf numFmtId="0" fontId="204" fillId="0" borderId="16" xfId="0" applyFont="1" applyBorder="1"/>
    <xf numFmtId="0" fontId="204" fillId="0" borderId="12" xfId="0" applyFont="1" applyBorder="1"/>
    <xf numFmtId="0" fontId="203" fillId="0" borderId="26" xfId="0" applyFont="1" applyBorder="1"/>
    <xf numFmtId="0" fontId="203" fillId="0" borderId="3" xfId="0" applyFont="1" applyBorder="1"/>
    <xf numFmtId="0" fontId="205" fillId="0" borderId="14" xfId="0" applyFont="1" applyBorder="1"/>
    <xf numFmtId="0" fontId="205" fillId="0" borderId="2" xfId="0" applyFont="1" applyBorder="1"/>
    <xf numFmtId="0" fontId="206" fillId="0" borderId="37" xfId="0" applyFont="1" applyBorder="1" applyAlignment="1">
      <alignment horizontal="center" vertical="center" wrapText="1"/>
    </xf>
    <xf numFmtId="0" fontId="147" fillId="23" borderId="29" xfId="0" applyFont="1" applyFill="1" applyBorder="1" applyAlignment="1">
      <alignment horizontal="center" vertic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  <xf numFmtId="0" fontId="207" fillId="0" borderId="37" xfId="0" applyFont="1" applyBorder="1" applyAlignment="1">
      <alignment horizontal="left" vertical="center" wrapText="1" indent="1"/>
    </xf>
    <xf numFmtId="0" fontId="197" fillId="2" borderId="37" xfId="0" applyFont="1" applyFill="1" applyBorder="1" applyAlignment="1">
      <alignment horizontal="left" vertical="center" wrapText="1" indent="1"/>
    </xf>
    <xf numFmtId="0" fontId="198" fillId="2" borderId="37" xfId="0" applyFont="1" applyFill="1" applyBorder="1" applyAlignment="1">
      <alignment horizontal="left" vertical="center" wrapText="1" indent="1"/>
    </xf>
    <xf numFmtId="0" fontId="208" fillId="2" borderId="37" xfId="0" applyFont="1" applyFill="1" applyBorder="1" applyAlignment="1">
      <alignment horizontal="left" vertical="center" wrapText="1" indent="1"/>
    </xf>
    <xf numFmtId="0" fontId="209" fillId="5" borderId="8" xfId="0" applyFont="1" applyFill="1" applyBorder="1" applyAlignment="1">
      <alignment horizontal="left" vertical="center" indent="2"/>
    </xf>
    <xf numFmtId="0" fontId="210" fillId="0" borderId="37" xfId="0" applyFont="1" applyBorder="1" applyAlignment="1">
      <alignment horizontal="left" vertical="center" wrapText="1" indent="1"/>
    </xf>
    <xf numFmtId="0" fontId="211" fillId="2" borderId="37" xfId="0" applyFont="1" applyFill="1" applyBorder="1" applyAlignment="1">
      <alignment horizontal="left" vertical="center" wrapText="1" indent="1"/>
    </xf>
    <xf numFmtId="0" fontId="198" fillId="2" borderId="37" xfId="0" quotePrefix="1" applyFont="1" applyFill="1" applyBorder="1" applyAlignment="1">
      <alignment horizontal="left" vertical="center" wrapText="1" indent="1"/>
    </xf>
    <xf numFmtId="0" fontId="212" fillId="13" borderId="37" xfId="0" applyFont="1" applyFill="1" applyBorder="1" applyAlignment="1">
      <alignment horizontal="left" vertical="center" wrapText="1" indent="1"/>
    </xf>
    <xf numFmtId="0" fontId="212" fillId="13" borderId="37" xfId="0" quotePrefix="1" applyFont="1" applyFill="1" applyBorder="1" applyAlignment="1">
      <alignment horizontal="left" vertical="center" wrapText="1" indent="1"/>
    </xf>
    <xf numFmtId="0" fontId="213" fillId="13" borderId="37" xfId="0" quotePrefix="1" applyFont="1" applyFill="1" applyBorder="1" applyAlignment="1">
      <alignment horizontal="left" vertical="center" wrapText="1" indent="1"/>
    </xf>
    <xf numFmtId="0" fontId="214" fillId="2" borderId="37" xfId="0" applyFont="1" applyFill="1" applyBorder="1" applyAlignment="1">
      <alignment horizontal="left" vertical="center" wrapText="1" indent="1"/>
    </xf>
    <xf numFmtId="0" fontId="197" fillId="0" borderId="37" xfId="0" quotePrefix="1" applyFont="1" applyBorder="1" applyAlignment="1">
      <alignment horizontal="left" vertical="center" wrapText="1" indent="1"/>
    </xf>
    <xf numFmtId="0" fontId="198" fillId="25" borderId="37" xfId="0" applyFont="1" applyFill="1" applyBorder="1" applyAlignment="1">
      <alignment horizontal="left" vertical="center" wrapText="1" indent="1"/>
    </xf>
    <xf numFmtId="0" fontId="216" fillId="0" borderId="37" xfId="0" applyFont="1" applyBorder="1" applyAlignment="1">
      <alignment horizontal="center" vertical="center" wrapText="1"/>
    </xf>
    <xf numFmtId="0" fontId="217" fillId="2" borderId="37" xfId="0" applyFont="1" applyFill="1" applyBorder="1" applyAlignment="1">
      <alignment horizontal="center" vertical="center" wrapText="1"/>
    </xf>
    <xf numFmtId="0" fontId="218" fillId="13" borderId="37" xfId="0" applyFont="1" applyFill="1" applyBorder="1" applyAlignment="1">
      <alignment horizontal="center" vertical="center" wrapText="1"/>
    </xf>
    <xf numFmtId="0" fontId="219" fillId="0" borderId="37" xfId="0" applyFont="1" applyBorder="1" applyAlignment="1">
      <alignment horizontal="center" vertical="center" wrapText="1"/>
    </xf>
    <xf numFmtId="0" fontId="220" fillId="0" borderId="37" xfId="0" applyFont="1" applyBorder="1" applyAlignment="1">
      <alignment horizontal="center" vertical="center" wrapText="1"/>
    </xf>
    <xf numFmtId="0" fontId="48" fillId="0" borderId="0" xfId="0" applyFont="1" applyAlignment="1">
      <alignment vertic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83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Noto Serif TC Black"/>
        <family val="1"/>
        <charset val="136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rgb="FF000000"/>
        <name val="Noto Serif TC Black"/>
        <family val="1"/>
        <charset val="136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rgb="FF000000"/>
        <name val="新細明體"/>
        <family val="1"/>
        <charset val="136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82" tableBorderDxfId="81">
  <autoFilter ref="B2:K54" xr:uid="{779076CF-6DEF-4E4E-89FE-E37B7352A3DC}"/>
  <tableColumns count="10">
    <tableColumn id="1" xr3:uid="{7ED75D5E-652B-4A3F-A63F-E28CD639A2D8}" name="序號" dataDxfId="80">
      <calculatedColumnFormula>ROW() - 2</calculatedColumnFormula>
    </tableColumn>
    <tableColumn id="2" xr3:uid="{A7CD0E37-FA88-4B7F-9344-02DCFD03CA57}" name="鍵盤按鍵" dataDxfId="79">
      <calculatedColumnFormula xml:space="preserve"> IFERROR( INDEX(#REF!, MATCH($AE3,#REF!, 0)), "")</calculatedColumnFormula>
    </tableColumn>
    <tableColumn id="4" xr3:uid="{529434D2-88AB-4124-93AE-208E9AF52CB4}" name="方音符號" dataDxfId="78"/>
    <tableColumn id="3" xr3:uid="{5803CFB3-58F1-42C5-8A9B-67D4C055A271}" name="注音編碼" dataDxfId="77">
      <calculatedColumnFormula xml:space="preserve"> IFERROR( INDEX(#REF!, MATCH($AE3,#REF!, 0)), "")</calculatedColumnFormula>
    </tableColumn>
    <tableColumn id="7" xr3:uid="{F4C14CB4-A82C-41D9-AF30-BE553CA46FA3}" name="國際音標" dataDxfId="76"/>
    <tableColumn id="6" xr3:uid="{5020FE3A-F6A8-4B02-9B83-6BADE97A0BE0}" name="台語音標" dataDxfId="75"/>
    <tableColumn id="9" xr3:uid="{09D9CE2F-FF7F-4954-9029-DC42E2224DD4}" name="台語音標注音" dataDxfId="74"/>
    <tableColumn id="10" xr3:uid="{0FA99F42-9398-4A91-9911-E2C2A825F7F4}" name="台語ㄅㄆㄇ" dataDxfId="73"/>
    <tableColumn id="5" xr3:uid="{A0645D5D-DBED-4761-A763-4D6D5538C014}" name="我的注音符號" dataDxfId="72"/>
    <tableColumn id="8" xr3:uid="{66F8B891-9FE4-45B3-8BD8-51BA7DD3D43F}" name="組合符號" dataDxfId="7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70" dataDxfId="68" headerRowBorderDxfId="69" tableBorderDxfId="67" totalsRowBorderDxfId="66">
  <autoFilter ref="M2:S8" xr:uid="{6A40958B-9384-4E59-AE7A-3C944257DC11}"/>
  <tableColumns count="7">
    <tableColumn id="1" xr3:uid="{8F368751-5DB2-45B7-AEA8-1EA789D18D9E}" name="發音部位" dataDxfId="65"/>
    <tableColumn id="2" xr3:uid="{565C2DE6-6770-43E6-8E08-95DB3D74F449}" name="塞音_x000a_(不送氣)" dataDxfId="64"/>
    <tableColumn id="3" xr3:uid="{C60AB197-3C88-4553-AC8F-FA44CBAED771}" name="塞音_x000a_(送氣)" dataDxfId="63"/>
    <tableColumn id="4" xr3:uid="{D3AC809B-436F-4540-B125-7D7963B95663}" name="濁音" dataDxfId="62"/>
    <tableColumn id="5" xr3:uid="{E45EF470-ADED-4F00-ADA7-0F1E5230D10E}" name="鼻音" dataDxfId="61"/>
    <tableColumn id="6" xr3:uid="{67CD2B7D-B586-43C6-A726-BDF60FE9AE6C}" name="擦音" dataDxfId="60"/>
    <tableColumn id="7" xr3:uid="{0BF3A333-A1A0-4499-BCC9-FE62942F95E5}" name="邊音" dataDxfId="5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8" dataDxfId="57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56">
      <calculatedColumnFormula xml:space="preserve"> J3</calculatedColumnFormula>
    </tableColumn>
    <tableColumn id="4" xr3:uid="{7407D282-3312-489C-B29B-19D43E4E79D6}" name="注音編碼" dataDxfId="55" dataCellStyle="一般 4">
      <calculatedColumnFormula>I3</calculatedColumnFormula>
    </tableColumn>
    <tableColumn id="2" xr3:uid="{DAFEC160-B656-4EE0-9837-61A87BB277BC}" name="台語ㄅㄆㄇ" dataDxfId="54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53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1DD411-A052-465C-82C3-B2BAFB879380}" name="漢語拼音對照表" displayName="漢語拼音對照表" ref="B2:D62" totalsRowShown="0" headerRowDxfId="52" headerRowBorderDxfId="51" tableBorderDxfId="50" totalsRowBorderDxfId="49">
  <autoFilter ref="B2:D62" xr:uid="{E21DD411-A052-465C-82C3-B2BAFB879380}"/>
  <tableColumns count="3">
    <tableColumn id="1" xr3:uid="{DCD129FE-4D06-4781-B47B-98FD042FB4FD}" name="注音符號 " dataDxfId="48"/>
    <tableColumn id="2" xr3:uid="{31BEBF55-0D53-4570-B028-5A3299F4726E}" name="漢語拼音 " dataDxfId="47"/>
    <tableColumn id="3" xr3:uid="{A3DD46FC-3149-4B53-8608-1A6285414E75}" name="通用拼音 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5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4">
      <calculatedColumnFormula>H3</calculatedColumnFormula>
    </tableColumn>
    <tableColumn id="4" xr3:uid="{52141FD4-4282-4655-8FDB-25D018179FEA}" name="字典編碼" dataDxfId="43" dataCellStyle="一般 4">
      <calculatedColumnFormula>G3</calculatedColumnFormula>
    </tableColumn>
    <tableColumn id="2" xr3:uid="{59B967E3-C71C-4CF6-991D-C8F093BAB101}" name="方音符號" dataDxfId="42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1" dataDxfId="39" headerRowBorderDxfId="40" tableBorderDxfId="38" totalsRowBorderDxfId="37">
  <autoFilter ref="B3:H9" xr:uid="{CB332761-5FFA-4AA1-A510-7EB68827E47D}"/>
  <tableColumns count="7">
    <tableColumn id="1" xr3:uid="{D99DF20F-51FB-47D5-B4CC-DA04A48AAC2D}" name="發音部位" dataDxfId="36"/>
    <tableColumn id="2" xr3:uid="{6BC15A71-E0D5-404C-A6A6-8B01367E9B89}" name="塞音(不送氣)" dataDxfId="35"/>
    <tableColumn id="3" xr3:uid="{44295C3E-0304-4D25-AA15-E5C51BA36FD4}" name="塞音(送氣)" dataDxfId="34"/>
    <tableColumn id="4" xr3:uid="{F4CC72CD-7170-4DE4-8D5A-C18C426CA527}" name="濁音" dataDxfId="33"/>
    <tableColumn id="5" xr3:uid="{CE151E5C-E9DA-4A02-AD63-353CCFA6087C}" name="鼻音" dataDxfId="32"/>
    <tableColumn id="6" xr3:uid="{69AB656D-E99F-4EEB-9854-42DF77ECEB05}" name="擦音" dataDxfId="31"/>
    <tableColumn id="7" xr3:uid="{F61BA027-9E56-47A1-8224-3F0734C11F32}" name="邊音" dataDxfId="3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9" dataDxfId="27" headerRowBorderDxfId="28" tableBorderDxfId="26" totalsRowBorderDxfId="25">
  <tableColumns count="20">
    <tableColumn id="1" xr3:uid="{D5BB5D32-B8B3-4985-99FE-4CAE416F8896}" name="韻腹" dataDxfId="24"/>
    <tableColumn id="2" xr3:uid="{2E75F452-C9EB-485A-898D-31B0B52F386A}" name="a" dataDxfId="23"/>
    <tableColumn id="3" xr3:uid="{232D45FA-6A65-4DC6-83E0-957B07FDBA26}" name="aɪ" dataDxfId="22"/>
    <tableColumn id="4" xr3:uid="{70955649-D6B5-40D6-8690-B978B91DB6A6}" name="aʊ" dataDxfId="21"/>
    <tableColumn id="5" xr3:uid="{17517C7F-5843-41D1-B4A0-D822E2A05A3F}" name="e" dataDxfId="20"/>
    <tableColumn id="6" xr3:uid="{A32FB388-F51D-4A09-8143-A8FE8C2735DE}" name="i" dataDxfId="19"/>
    <tableColumn id="7" xr3:uid="{0E349367-F4AB-4C53-8AD3-78E3A14DA801}" name="ɪa" dataDxfId="18"/>
    <tableColumn id="8" xr3:uid="{79DEC6A5-E8D0-4D21-9F9D-F46FE120B69D}" name="ɪaʊ" dataDxfId="17"/>
    <tableColumn id="9" xr3:uid="{9744BF02-11F5-4A49-94C9-F7ABD46F3CF7}" name="ɪə" dataDxfId="16"/>
    <tableColumn id="10" xr3:uid="{7ECBA68D-4E2D-4AE6-95E9-14B150FB60F3}" name="ɪɔ" dataDxfId="15"/>
    <tableColumn id="11" xr3:uid="{AA74AB0B-66F4-4084-A3FE-D313C4537337}" name="iu" dataDxfId="14"/>
    <tableColumn id="12" xr3:uid="{952CA3C9-B72B-4B4A-8975-0116A219DC35}" name="ə" dataDxfId="13"/>
    <tableColumn id="13" xr3:uid="{889BAAAD-336F-4D7B-A274-546C3C9BAC2F}" name="ɔ" dataDxfId="12"/>
    <tableColumn id="14" xr3:uid="{91C2AF01-8439-4A47-A026-6CDF055DF255}" name="u" dataDxfId="11"/>
    <tableColumn id="15" xr3:uid="{5AC88F01-3D1A-4AB5-A9A0-C569C4DDA3AA}" name="ua" dataDxfId="10"/>
    <tableColumn id="16" xr3:uid="{53FD8BAA-0AD0-4BA5-A488-E8FBF6E3B776}" name="uaɪ" dataDxfId="9"/>
    <tableColumn id="17" xr3:uid="{AA997DB6-667B-42B6-9983-F5C6536CECFC}" name="ue" dataDxfId="8"/>
    <tableColumn id="18" xr3:uid="{07146182-EDC0-48F7-B098-DF65D5099290}" name="ui" dataDxfId="7"/>
    <tableColumn id="19" xr3:uid="{C0F0792E-1F02-4269-AD48-9C7CAC2FFDA8}" name="m̩" dataDxfId="6"/>
    <tableColumn id="20" xr3:uid="{CC92EBF2-6977-48AE-A3D3-E116BF9C29F9}" name="ŋ̍" dataDxfId="5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topLeftCell="A11" workbookViewId="0">
      <selection activeCell="D22" sqref="D22"/>
    </sheetView>
    <sheetView tabSelected="1" topLeftCell="A3" workbookViewId="1">
      <selection activeCell="F13" sqref="F13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1861</v>
      </c>
      <c r="E17" s="192" t="s">
        <v>254</v>
      </c>
      <c r="F17" s="291" t="s">
        <v>1862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540" t="s">
        <v>1595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29" t="s">
        <v>223</v>
      </c>
      <c r="D23" s="430" t="s">
        <v>52</v>
      </c>
      <c r="E23" s="431" t="s">
        <v>272</v>
      </c>
      <c r="F23" s="290" t="s">
        <v>478</v>
      </c>
      <c r="G23" s="432" t="s">
        <v>478</v>
      </c>
      <c r="H23" s="433" t="s">
        <v>52</v>
      </c>
      <c r="I23" s="433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34" t="s">
        <v>247</v>
      </c>
      <c r="H24" s="358" t="s">
        <v>58</v>
      </c>
      <c r="I24" s="358" t="s">
        <v>58</v>
      </c>
      <c r="J24" s="262" t="s">
        <v>58</v>
      </c>
      <c r="K24" s="435"/>
      <c r="L24"/>
      <c r="M24"/>
      <c r="N24"/>
    </row>
    <row r="25" spans="2:17" ht="32.25">
      <c r="B25" s="77">
        <f t="shared" si="0"/>
        <v>23</v>
      </c>
      <c r="C25" s="71" t="s">
        <v>208</v>
      </c>
      <c r="D25" s="32" t="s">
        <v>115</v>
      </c>
      <c r="E25" s="192" t="s">
        <v>352</v>
      </c>
      <c r="F25" s="295" t="s">
        <v>502</v>
      </c>
      <c r="G25" s="219" t="s">
        <v>206</v>
      </c>
      <c r="H25" s="359" t="s">
        <v>549</v>
      </c>
      <c r="I25" s="359" t="s">
        <v>115</v>
      </c>
      <c r="J25" s="237" t="s">
        <v>380</v>
      </c>
      <c r="K25" s="436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94">
        <f t="shared" si="0"/>
        <v>24</v>
      </c>
      <c r="C26" s="71" t="s">
        <v>170</v>
      </c>
      <c r="D26" s="32" t="s">
        <v>54</v>
      </c>
      <c r="E26" s="192" t="s">
        <v>207</v>
      </c>
      <c r="F26" s="295" t="s">
        <v>483</v>
      </c>
      <c r="G26" s="219" t="s">
        <v>207</v>
      </c>
      <c r="H26" s="359" t="s">
        <v>54</v>
      </c>
      <c r="I26" s="359" t="s">
        <v>54</v>
      </c>
      <c r="J26" s="237" t="s">
        <v>54</v>
      </c>
      <c r="K26" s="237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94">
        <f t="shared" si="0"/>
        <v>25</v>
      </c>
      <c r="C27" s="71" t="s">
        <v>197</v>
      </c>
      <c r="D27" s="32" t="s">
        <v>111</v>
      </c>
      <c r="E27" s="192" t="s">
        <v>205</v>
      </c>
      <c r="F27" s="295" t="s">
        <v>499</v>
      </c>
      <c r="G27" s="219" t="s">
        <v>294</v>
      </c>
      <c r="H27" s="359" t="str">
        <f xml:space="preserve"> _xlfn.UNICHAR(8304) &amp; "ㄧ"</f>
        <v>⁰ㄧ</v>
      </c>
      <c r="I27" s="359" t="s">
        <v>111</v>
      </c>
      <c r="J27" s="237" t="s">
        <v>392</v>
      </c>
      <c r="K27" s="237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94">
        <f t="shared" si="0"/>
        <v>26</v>
      </c>
      <c r="C28" s="439" t="s">
        <v>194</v>
      </c>
      <c r="D28" s="32" t="s">
        <v>56</v>
      </c>
      <c r="E28" s="440" t="s">
        <v>170</v>
      </c>
      <c r="F28" s="295" t="s">
        <v>484</v>
      </c>
      <c r="G28" s="219" t="s">
        <v>170</v>
      </c>
      <c r="H28" s="441" t="s">
        <v>56</v>
      </c>
      <c r="I28" s="441" t="s">
        <v>56</v>
      </c>
      <c r="J28" s="237" t="s">
        <v>56</v>
      </c>
      <c r="K28" s="237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94">
        <f t="shared" si="0"/>
        <v>27</v>
      </c>
      <c r="C29" s="71" t="s">
        <v>192</v>
      </c>
      <c r="D29" s="32" t="s">
        <v>113</v>
      </c>
      <c r="E29" s="192" t="s">
        <v>197</v>
      </c>
      <c r="F29" s="295" t="s">
        <v>498</v>
      </c>
      <c r="G29" s="219" t="s">
        <v>295</v>
      </c>
      <c r="H29" s="359" t="s">
        <v>548</v>
      </c>
      <c r="I29" s="359" t="s">
        <v>113</v>
      </c>
      <c r="J29" s="237" t="s">
        <v>379</v>
      </c>
      <c r="K29" s="237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23" t="s">
        <v>182</v>
      </c>
      <c r="D30" s="424" t="s">
        <v>61</v>
      </c>
      <c r="E30" s="425" t="s">
        <v>234</v>
      </c>
      <c r="F30" s="426" t="s">
        <v>501</v>
      </c>
      <c r="G30" s="427" t="s">
        <v>234</v>
      </c>
      <c r="H30" s="428" t="s">
        <v>285</v>
      </c>
      <c r="I30" s="428" t="s">
        <v>61</v>
      </c>
      <c r="J30" s="237" t="s">
        <v>376</v>
      </c>
      <c r="K30" s="436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71" t="s">
        <v>181</v>
      </c>
      <c r="D31" s="32" t="s">
        <v>119</v>
      </c>
      <c r="E31" s="192" t="s">
        <v>231</v>
      </c>
      <c r="F31" s="295" t="s">
        <v>500</v>
      </c>
      <c r="G31" s="219" t="s">
        <v>203</v>
      </c>
      <c r="H31" s="359" t="s">
        <v>1451</v>
      </c>
      <c r="I31" s="359" t="s">
        <v>119</v>
      </c>
      <c r="J31" s="237" t="s">
        <v>382</v>
      </c>
      <c r="K31" s="436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71" t="s">
        <v>37</v>
      </c>
      <c r="D32" s="32" t="s">
        <v>284</v>
      </c>
      <c r="E32" s="192" t="s">
        <v>65</v>
      </c>
      <c r="F32" s="295" t="s">
        <v>486</v>
      </c>
      <c r="G32" s="219" t="s">
        <v>65</v>
      </c>
      <c r="H32" s="359" t="s">
        <v>546</v>
      </c>
      <c r="I32" s="359" t="s">
        <v>284</v>
      </c>
      <c r="J32" s="237" t="s">
        <v>546</v>
      </c>
      <c r="K32" s="436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71" t="s">
        <v>207</v>
      </c>
      <c r="D33" s="32" t="s">
        <v>67</v>
      </c>
      <c r="E33" s="192" t="s">
        <v>201</v>
      </c>
      <c r="F33" s="295" t="s">
        <v>485</v>
      </c>
      <c r="G33" s="219" t="s">
        <v>244</v>
      </c>
      <c r="H33" s="359" t="s">
        <v>545</v>
      </c>
      <c r="I33" s="359" t="s">
        <v>67</v>
      </c>
      <c r="J33" s="237" t="s">
        <v>287</v>
      </c>
      <c r="K33" s="436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71" t="s">
        <v>205</v>
      </c>
      <c r="D34" s="32" t="s">
        <v>121</v>
      </c>
      <c r="E34" s="192" t="s">
        <v>319</v>
      </c>
      <c r="F34" s="295" t="s">
        <v>503</v>
      </c>
      <c r="G34" s="219" t="s">
        <v>204</v>
      </c>
      <c r="H34" s="359" t="s">
        <v>558</v>
      </c>
      <c r="I34" s="359" t="s">
        <v>121</v>
      </c>
      <c r="J34" s="237" t="s">
        <v>381</v>
      </c>
      <c r="K34" s="436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23" t="s">
        <v>199</v>
      </c>
      <c r="D35" s="424" t="s">
        <v>189</v>
      </c>
      <c r="E35" s="425" t="s">
        <v>343</v>
      </c>
      <c r="F35" s="295" t="s">
        <v>71</v>
      </c>
      <c r="G35" s="427" t="s">
        <v>235</v>
      </c>
      <c r="H35" s="428" t="s">
        <v>189</v>
      </c>
      <c r="I35" s="428" t="s">
        <v>189</v>
      </c>
      <c r="J35" s="237" t="s">
        <v>189</v>
      </c>
      <c r="K35" s="436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71" t="s">
        <v>188</v>
      </c>
      <c r="D36" s="32" t="s">
        <v>117</v>
      </c>
      <c r="E36" s="192" t="s">
        <v>278</v>
      </c>
      <c r="F36" s="295" t="s">
        <v>527</v>
      </c>
      <c r="G36" s="219" t="s">
        <v>202</v>
      </c>
      <c r="H36" s="359" t="s">
        <v>550</v>
      </c>
      <c r="I36" s="359" t="s">
        <v>117</v>
      </c>
      <c r="J36" s="237" t="s">
        <v>383</v>
      </c>
      <c r="K36" s="436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71" t="s">
        <v>86</v>
      </c>
      <c r="D37" s="32" t="s">
        <v>72</v>
      </c>
      <c r="E37" s="192" t="s">
        <v>237</v>
      </c>
      <c r="F37" s="295" t="s">
        <v>1467</v>
      </c>
      <c r="G37" s="219" t="s">
        <v>232</v>
      </c>
      <c r="H37" s="359" t="s">
        <v>72</v>
      </c>
      <c r="I37" s="359" t="s">
        <v>72</v>
      </c>
      <c r="J37" s="237" t="s">
        <v>72</v>
      </c>
      <c r="K37" s="436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37" t="s">
        <v>200</v>
      </c>
      <c r="H38" s="360" t="s">
        <v>551</v>
      </c>
      <c r="I38" s="360" t="s">
        <v>123</v>
      </c>
      <c r="J38" s="266" t="s">
        <v>384</v>
      </c>
      <c r="K38" s="438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1527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1528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1529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1530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1531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1532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3:I54 C57:H60 C62:H67">
    <cfRule type="cellIs" dxfId="4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/>
    <sheetView workbookViewId="1"/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3" priority="4" operator="equal">
      <formula>CHAR(32)</formula>
    </cfRule>
  </conditionalFormatting>
  <conditionalFormatting sqref="E11:E62 L11:L62">
    <cfRule type="cellIs" dxfId="2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workbookViewId="0"/>
    <sheetView workbookViewId="1"/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1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workbookViewId="0"/>
    <sheetView workbookViewId="1"/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516" t="s">
        <v>555</v>
      </c>
      <c r="C2" s="516"/>
      <c r="D2" s="516"/>
      <c r="E2" s="516"/>
      <c r="F2" s="516"/>
      <c r="G2" s="516"/>
      <c r="H2" s="516"/>
      <c r="I2" s="516"/>
      <c r="J2" s="516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516"/>
      <c r="X2" s="516"/>
      <c r="Y2" s="516"/>
    </row>
    <row r="3" spans="2:25" ht="45" customHeight="1">
      <c r="B3" s="345" t="str" cm="1">
        <f t="array" ref="B3" xml:space="preserve"> INDEX(注音編碼對照表!$D$3:$D$54, 注音符號表!B$10, 0)</f>
        <v>ㄅ</v>
      </c>
      <c r="C3" s="345" t="str" cm="1">
        <f t="array" ref="C3" xml:space="preserve"> INDEX(注音編碼對照表!$D$3:$D$54, 注音符號表!C$10, 0)</f>
        <v>ㄆ</v>
      </c>
      <c r="D3" s="345" t="str" cm="1">
        <f t="array" ref="D3" xml:space="preserve"> INDEX(注音編碼對照表!$D$3:$D$54, 注音符號表!D$10, 0)</f>
        <v>ㆠ</v>
      </c>
      <c r="E3" s="345" t="str" cm="1">
        <f t="array" ref="E3" xml:space="preserve"> INDEX(注音編碼對照表!$D$3:$D$54, 注音符號表!E$10, 0)</f>
        <v>ㄇ</v>
      </c>
      <c r="F3" s="345" t="str" cm="1">
        <f t="array" ref="F3" xml:space="preserve"> INDEX(注音編碼對照表!$D$3:$D$54, 注音符號表!F$10, 0)</f>
        <v>ㄉ</v>
      </c>
      <c r="G3" s="345" t="str" cm="1">
        <f t="array" ref="G3" xml:space="preserve"> INDEX(注音編碼對照表!$D$3:$D$54, 注音符號表!G$10, 0)</f>
        <v>ㄊ</v>
      </c>
      <c r="H3" s="345" t="str" cm="1">
        <f t="array" ref="H3" xml:space="preserve"> INDEX(注音編碼對照表!$D$3:$D$54, 注音符號表!H$10, 0)</f>
        <v>ㄋ</v>
      </c>
      <c r="I3" s="345" t="str" cm="1">
        <f t="array" ref="I3" xml:space="preserve"> INDEX(注音編碼對照表!$D$3:$D$54, 注音符號表!I$10, 0)</f>
        <v>ㄌ</v>
      </c>
      <c r="J3" s="345" t="str" cm="1">
        <f t="array" ref="J3" xml:space="preserve"> INDEX(注音編碼對照表!$D$3:$D$54, 注音符號表!J$10, 0)</f>
        <v>ㄗ</v>
      </c>
      <c r="K3" s="345" t="str" cm="1">
        <f t="array" ref="K3" xml:space="preserve"> INDEX(注音編碼對照表!$D$3:$D$54, 注音符號表!K$10, 0)</f>
        <v>ㄘ</v>
      </c>
      <c r="L3" s="345" t="str" cm="1">
        <f t="array" ref="L3" xml:space="preserve"> INDEX(注音編碼對照表!$D$3:$D$54, 注音符號表!L$10, 0)</f>
        <v>ㆡ</v>
      </c>
      <c r="M3" s="345" t="str" cm="1">
        <f t="array" ref="M3" xml:space="preserve"> INDEX(注音編碼對照表!$D$3:$D$54, 注音符號表!M$10, 0)</f>
        <v>ㄙ</v>
      </c>
      <c r="N3" s="345" t="str" cm="1">
        <f t="array" ref="N3" xml:space="preserve"> INDEX(注音編碼對照表!$D$3:$D$54, 注音符號表!N$10, 0)</f>
        <v>ㄐ</v>
      </c>
      <c r="O3" s="345" t="str" cm="1">
        <f t="array" ref="O3" xml:space="preserve"> INDEX(注音編碼對照表!$D$3:$D$54, 注音符號表!O$10, 0)</f>
        <v>ㄑ</v>
      </c>
      <c r="P3" s="345" t="str" cm="1">
        <f t="array" ref="P3" xml:space="preserve"> INDEX(注音編碼對照表!$D$3:$D$54, 注音符號表!P$10, 0)</f>
        <v>ㆢ</v>
      </c>
      <c r="Q3" s="345" t="str" cm="1">
        <f t="array" ref="Q3" xml:space="preserve"> INDEX(注音編碼對照表!$D$3:$D$54, 注音符號表!Q$10, 0)</f>
        <v>ㄒ</v>
      </c>
      <c r="R3" s="345" t="str" cm="1">
        <f t="array" ref="R3" xml:space="preserve"> INDEX(注音編碼對照表!$D$3:$D$54, 注音符號表!R$10, 0)</f>
        <v>ㄍ</v>
      </c>
      <c r="S3" s="345" t="str" cm="1">
        <f t="array" ref="S3" xml:space="preserve"> INDEX(注音編碼對照表!$D$3:$D$54, 注音符號表!S$10, 0)</f>
        <v>ㄎ</v>
      </c>
      <c r="T3" s="345" t="str" cm="1">
        <f t="array" ref="T3" xml:space="preserve"> INDEX(注音編碼對照表!$D$3:$D$54, 注音符號表!T$10, 0)</f>
        <v>ㆣ</v>
      </c>
      <c r="U3" s="345" t="str" cm="1">
        <f t="array" ref="U3" xml:space="preserve"> INDEX(注音編碼對照表!$D$3:$D$54, 注音符號表!U$10, 0)</f>
        <v>ㄫ</v>
      </c>
      <c r="V3" s="345" t="str" cm="1">
        <f t="array" ref="V3" xml:space="preserve"> INDEX(注音編碼對照表!$D$3:$D$54, 注音符號表!V$10, 0)</f>
        <v>ㄏ</v>
      </c>
      <c r="W3" s="346"/>
      <c r="X3" s="346"/>
      <c r="Y3" s="346"/>
    </row>
    <row r="4" spans="2:25" ht="45" customHeight="1">
      <c r="B4" s="442" t="str" cm="1">
        <f t="array" ref="B4" xml:space="preserve"> INDEX(注音編碼對照表!$F$3:$F$54, 注音符號表!B$10, 0)</f>
        <v>p</v>
      </c>
      <c r="C4" s="442" t="str" cm="1">
        <f t="array" ref="C4" xml:space="preserve"> INDEX(注音編碼對照表!$F$3:$F$54, 注音符號表!C$10, 0)</f>
        <v>pʰ</v>
      </c>
      <c r="D4" s="442" t="str" cm="1">
        <f t="array" ref="D4" xml:space="preserve"> INDEX(注音編碼對照表!$F$3:$F$54, 注音符號表!D$10, 0)</f>
        <v>b</v>
      </c>
      <c r="E4" s="442" t="str" cm="1">
        <f t="array" ref="E4" xml:space="preserve"> INDEX(注音編碼對照表!$F$3:$F$54, 注音符號表!E$10, 0)</f>
        <v>m</v>
      </c>
      <c r="F4" s="442" t="str" cm="1">
        <f t="array" ref="F4" xml:space="preserve"> INDEX(注音編碼對照表!$F$3:$F$54, 注音符號表!F$10, 0)</f>
        <v>t</v>
      </c>
      <c r="G4" s="442" t="str" cm="1">
        <f t="array" ref="G4" xml:space="preserve"> INDEX(注音編碼對照表!$F$3:$F$54, 注音符號表!G$10, 0)</f>
        <v>tʰ</v>
      </c>
      <c r="H4" s="442" t="str" cm="1">
        <f t="array" ref="H4" xml:space="preserve"> INDEX(注音編碼對照表!$F$3:$F$54, 注音符號表!H$10, 0)</f>
        <v>n</v>
      </c>
      <c r="I4" s="442" t="str" cm="1">
        <f t="array" ref="I4" xml:space="preserve"> INDEX(注音編碼對照表!$F$3:$F$54, 注音符號表!I$10, 0)</f>
        <v>l</v>
      </c>
      <c r="J4" s="442" t="str" cm="1">
        <f t="array" ref="J4" xml:space="preserve"> INDEX(注音編碼對照表!$F$3:$F$54, 注音符號表!J$10, 0)</f>
        <v>ts</v>
      </c>
      <c r="K4" s="442" t="str" cm="1">
        <f t="array" ref="K4" xml:space="preserve"> INDEX(注音編碼對照表!$F$3:$F$54, 注音符號表!K$10, 0)</f>
        <v>ʦʰ</v>
      </c>
      <c r="L4" s="442" t="str" cm="1">
        <f t="array" ref="L4" xml:space="preserve"> INDEX(注音編碼對照表!$F$3:$F$54, 注音符號表!L$10, 0)</f>
        <v>ʣ</v>
      </c>
      <c r="M4" s="442" t="str" cm="1">
        <f t="array" ref="M4" xml:space="preserve"> INDEX(注音編碼對照表!$F$3:$F$54, 注音符號表!M$10, 0)</f>
        <v>s</v>
      </c>
      <c r="N4" s="442" t="str" cm="1">
        <f t="array" ref="N4" xml:space="preserve"> INDEX(注音編碼對照表!$F$3:$F$54, 注音符號表!N$10, 0)</f>
        <v>ʨ</v>
      </c>
      <c r="O4" s="442" t="str" cm="1">
        <f t="array" ref="O4" xml:space="preserve"> INDEX(注音編碼對照表!$F$3:$F$54, 注音符號表!O$10, 0)</f>
        <v>ʨʰ</v>
      </c>
      <c r="P4" s="442" t="str" cm="1">
        <f t="array" ref="P4" xml:space="preserve"> INDEX(注音編碼對照表!$F$3:$F$54, 注音符號表!P$10, 0)</f>
        <v>ʥ</v>
      </c>
      <c r="Q4" s="442" t="str" cm="1">
        <f t="array" ref="Q4" xml:space="preserve"> INDEX(注音編碼對照表!$F$3:$F$54, 注音符號表!Q$10, 0)</f>
        <v>ɕ</v>
      </c>
      <c r="R4" s="442" t="str" cm="1">
        <f t="array" ref="R4" xml:space="preserve"> INDEX(注音編碼對照表!$F$3:$F$54, 注音符號表!R$10, 0)</f>
        <v>k</v>
      </c>
      <c r="S4" s="442" t="str" cm="1">
        <f t="array" ref="S4" xml:space="preserve"> INDEX(注音編碼對照表!$F$3:$F$54, 注音符號表!S$10, 0)</f>
        <v>kʰ</v>
      </c>
      <c r="T4" s="442" t="str" cm="1">
        <f t="array" ref="T4" xml:space="preserve"> INDEX(注音編碼對照表!$F$3:$F$54, 注音符號表!T$10, 0)</f>
        <v>g</v>
      </c>
      <c r="U4" s="442" t="str" cm="1">
        <f t="array" ref="U4" xml:space="preserve"> INDEX(注音編碼對照表!$F$3:$F$54, 注音符號表!U$10, 0)</f>
        <v>ŋ</v>
      </c>
      <c r="V4" s="442" t="str" cm="1">
        <f t="array" ref="V4" xml:space="preserve"> INDEX(注音編碼對照表!$F$3:$F$54, 注音符號表!V$10, 0)</f>
        <v>h</v>
      </c>
      <c r="W4" s="442"/>
      <c r="X4" s="442"/>
      <c r="Y4" s="442"/>
    </row>
    <row r="5" spans="2:25" s="344" customFormat="1" ht="45" customHeight="1">
      <c r="B5" s="516" t="s">
        <v>556</v>
      </c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  <c r="V5" s="516"/>
      <c r="W5" s="516"/>
      <c r="X5" s="516"/>
      <c r="Y5" s="516"/>
    </row>
    <row r="6" spans="2:25" ht="45" customHeight="1">
      <c r="B6" s="345" t="str" cm="1">
        <f t="array" ref="B6" xml:space="preserve"> INDEX(注音編碼對照表!$D$3:$D$54, 注音符號表!B$11, 0)</f>
        <v>ㄚ</v>
      </c>
      <c r="C6" s="345" t="str" cm="1">
        <f t="array" ref="C6" xml:space="preserve"> INDEX(注音編碼對照表!$D$3:$D$54, 注音符號表!C$11, 0)</f>
        <v>ㆩ</v>
      </c>
      <c r="D6" s="345" t="str" cm="1">
        <f t="array" ref="D6" xml:space="preserve"> INDEX(注音編碼對照表!$D$3:$D$54, 注音符號表!D$11, 0)</f>
        <v>ㄧ</v>
      </c>
      <c r="E6" s="345" t="str" cm="1">
        <f t="array" ref="E6" xml:space="preserve"> INDEX(注音編碼對照表!$D$3:$D$54, 注音符號表!E$11, 0)</f>
        <v>ㆪ</v>
      </c>
      <c r="F6" s="345" t="str" cm="1">
        <f t="array" ref="F6" xml:space="preserve"> INDEX(注音編碼對照表!$D$3:$D$54, 注音符號表!F$11, 0)</f>
        <v>ㄨ</v>
      </c>
      <c r="G6" s="345" t="str" cm="1">
        <f t="array" ref="G6" xml:space="preserve"> INDEX(注音編碼對照表!$D$3:$D$54, 注音符號表!G$11, 0)</f>
        <v>ㆫ</v>
      </c>
      <c r="H6" s="345" t="str" cm="1">
        <f t="array" ref="H6" xml:space="preserve"> INDEX(注音編碼對照表!$D$3:$D$54, 注音符號表!H$11, 0)</f>
        <v>ㆤ</v>
      </c>
      <c r="I6" s="345" t="str" cm="1">
        <f t="array" ref="I6" xml:space="preserve"> INDEX(注音編碼對照表!$D$3:$D$54, 注音符號表!I$11, 0)</f>
        <v>ㆥ</v>
      </c>
      <c r="J6" s="345" t="str" cm="1">
        <f t="array" ref="J6" xml:space="preserve"> INDEX(注音編碼對照表!$D$3:$D$54, 注音符號表!J$11, 0)</f>
        <v>ㄜ</v>
      </c>
      <c r="K6" s="345" t="str" cm="1">
        <f t="array" ref="K6" xml:space="preserve"> INDEX(注音編碼對照表!$D$3:$D$54, 注音符號表!K$11, 0)</f>
        <v>ㆦ</v>
      </c>
      <c r="L6" s="345" t="str" cm="1">
        <f t="array" ref="L6" xml:space="preserve"> INDEX(注音編碼對照表!$D$3:$D$54, 注音符號表!L$11, 0)</f>
        <v>ㆧ</v>
      </c>
      <c r="M6" s="345" t="str" cm="1">
        <f t="array" ref="M6" xml:space="preserve"> INDEX(注音編碼對照表!$D$3:$D$54, 注音符號表!M$11, 0)</f>
        <v>ㄞ</v>
      </c>
      <c r="N6" s="345" t="str" cm="1">
        <f t="array" ref="N6" xml:space="preserve"> INDEX(注音編碼對照表!$D$3:$D$54, 注音符號表!N$11, 0)</f>
        <v>ㆮ</v>
      </c>
      <c r="O6" s="345" t="str" cm="1">
        <f t="array" ref="O6" xml:space="preserve"> INDEX(注音編碼對照表!$D$3:$D$54, 注音符號表!O$11, 0)</f>
        <v>ㄠ</v>
      </c>
      <c r="P6" s="345" t="str" cm="1">
        <f t="array" ref="P6" xml:space="preserve"> INDEX(注音編碼對照表!$D$3:$D$54, 注音符號表!P$11, 0)</f>
        <v>ㆯ</v>
      </c>
      <c r="Q6" s="345" t="str" cm="1">
        <f t="array" ref="Q6" xml:space="preserve"> INDEX(注音編碼對照表!$D$3:$D$54, 注音符號表!Q$11, 0)</f>
        <v>ㆨ</v>
      </c>
      <c r="R6" s="345" t="str" cm="1">
        <f t="array" ref="R6" xml:space="preserve"> INDEX(注音編碼對照表!$D$3:$D$54, 注音符號表!R$11, 0)</f>
        <v>ㆰ</v>
      </c>
      <c r="S6" s="345" t="str" cm="1">
        <f t="array" ref="S6" xml:space="preserve"> INDEX(注音編碼對照表!$D$3:$D$54, 注音符號表!S$11, 0)</f>
        <v>ㆱ</v>
      </c>
      <c r="T6" s="345" t="str" cm="1">
        <f t="array" ref="T6" xml:space="preserve"> INDEX(注音編碼對照表!$D$3:$D$54, 注音符號表!T$11, 0)</f>
        <v>ㆬ</v>
      </c>
      <c r="U6" s="345" t="str" cm="1">
        <f t="array" ref="U6" xml:space="preserve"> INDEX(注音編碼對照表!$D$3:$D$54, 注音符號表!U$11, 0)</f>
        <v>ㄢ</v>
      </c>
      <c r="V6" s="345" t="str" cm="1">
        <f t="array" ref="V6" xml:space="preserve"> INDEX(注音編碼對照表!$D$3:$D$54, 注音符號表!V$11, 0)</f>
        <v>ㄣ</v>
      </c>
      <c r="W6" s="345" t="str" cm="1">
        <f t="array" ref="W6" xml:space="preserve"> INDEX(注音編碼對照表!$D$3:$D$54, 注音符號表!W$11, 0)</f>
        <v>ㄤ</v>
      </c>
      <c r="X6" s="345" t="str" cm="1">
        <f t="array" ref="X6" xml:space="preserve"> INDEX(注音編碼對照表!$D$3:$D$54, 注音符號表!X$11, 0)</f>
        <v>ㆲ</v>
      </c>
      <c r="Y6" s="345" t="str" cm="1">
        <f t="array" ref="Y6" xml:space="preserve"> INDEX(注音編碼對照表!$D$3:$D$54, 注音符號表!Y$11, 0)</f>
        <v>ㆭ</v>
      </c>
    </row>
    <row r="7" spans="2:25" ht="45" customHeight="1">
      <c r="B7" s="442" t="str" cm="1">
        <f t="array" ref="B7" xml:space="preserve"> INDEX(注音編碼對照表!$F$3:$F$54, 注音符號表!B$11, 0)</f>
        <v>a</v>
      </c>
      <c r="C7" s="442" t="str" cm="1">
        <f t="array" ref="C7" xml:space="preserve"> INDEX(注音編碼對照表!$F$3:$F$54, 注音符號表!C$11, 0)</f>
        <v>ã</v>
      </c>
      <c r="D7" s="442" t="str" cm="1">
        <f t="array" ref="D7" xml:space="preserve"> INDEX(注音編碼對照表!$F$3:$F$54, 注音符號表!D$11, 0)</f>
        <v>i</v>
      </c>
      <c r="E7" s="442" t="str" cm="1">
        <f t="array" ref="E7" xml:space="preserve"> INDEX(注音編碼對照表!$F$3:$F$54, 注音符號表!E$11, 0)</f>
        <v>ĩ</v>
      </c>
      <c r="F7" s="442" t="str" cm="1">
        <f t="array" ref="F7" xml:space="preserve"> INDEX(注音編碼對照表!$F$3:$F$54, 注音符號表!F$11, 0)</f>
        <v>u</v>
      </c>
      <c r="G7" s="442" t="str" cm="1">
        <f t="array" ref="G7" xml:space="preserve"> INDEX(注音編碼對照表!$F$3:$F$54, 注音符號表!G$11, 0)</f>
        <v>ũ</v>
      </c>
      <c r="H7" s="442" t="str" cm="1">
        <f t="array" ref="H7" xml:space="preserve"> INDEX(注音編碼對照表!$F$3:$F$54, 注音符號表!H$11, 0)</f>
        <v>e</v>
      </c>
      <c r="I7" s="442" t="str" cm="1">
        <f t="array" ref="I7" xml:space="preserve"> INDEX(注音編碼對照表!$F$3:$F$54, 注音符號表!I$11, 0)</f>
        <v>ẽ</v>
      </c>
      <c r="J7" s="442" t="str" cm="1">
        <f t="array" ref="J7" xml:space="preserve"> INDEX(注音編碼對照表!$F$3:$F$54, 注音符號表!J$11, 0)</f>
        <v>ə</v>
      </c>
      <c r="K7" s="442" t="str" cm="1">
        <f t="array" ref="K7" xml:space="preserve"> INDEX(注音編碼對照表!$F$3:$F$54, 注音符號表!K$11, 0)</f>
        <v>ɔ</v>
      </c>
      <c r="L7" s="442" t="str" cm="1">
        <f t="array" ref="L7" xml:space="preserve"> INDEX(注音編碼對照表!$F$3:$F$54, 注音符號表!L$11, 0)</f>
        <v>ɔ̃</v>
      </c>
      <c r="M7" s="442" t="str" cm="1">
        <f t="array" ref="M7" xml:space="preserve"> INDEX(注音編碼對照表!$F$3:$F$54, 注音符號表!M$11, 0)</f>
        <v>ai</v>
      </c>
      <c r="N7" s="442" t="str" cm="1">
        <f t="array" ref="N7" xml:space="preserve"> INDEX(注音編碼對照表!$F$3:$F$54, 注音符號表!N$11, 0)</f>
        <v>ãĩ</v>
      </c>
      <c r="O7" s="442" t="str" cm="1">
        <f t="array" ref="O7" xml:space="preserve"> INDEX(注音編碼對照表!$F$3:$F$54, 注音符號表!O$11, 0)</f>
        <v>ɑu</v>
      </c>
      <c r="P7" s="442" t="str" cm="1">
        <f t="array" ref="P7" xml:space="preserve"> INDEX(注音編碼對照表!$F$3:$F$54, 注音符號表!P$11, 0)</f>
        <v>ãũ</v>
      </c>
      <c r="Q7" s="442" t="str" cm="1">
        <f t="array" ref="Q7" xml:space="preserve"> INDEX(注音編碼對照表!$F$3:$F$54, 注音符號表!Q$11, 0)</f>
        <v>ɨ</v>
      </c>
      <c r="R7" s="442" t="str" cm="1">
        <f t="array" ref="R7" xml:space="preserve"> INDEX(注音編碼對照表!$F$3:$F$54, 注音符號表!R$11, 0)</f>
        <v>am</v>
      </c>
      <c r="S7" s="442" t="str" cm="1">
        <f t="array" ref="S7" xml:space="preserve"> INDEX(注音編碼對照表!$F$3:$F$54, 注音符號表!S$11, 0)</f>
        <v>ɔm</v>
      </c>
      <c r="T7" s="442" t="str" cm="1">
        <f t="array" ref="T7" xml:space="preserve"> INDEX(注音編碼對照表!$F$3:$F$54, 注音符號表!T$11, 0)</f>
        <v>m̩</v>
      </c>
      <c r="U7" s="442" t="str" cm="1">
        <f t="array" ref="U7" xml:space="preserve"> INDEX(注音編碼對照表!$F$3:$F$54, 注音符號表!U$11, 0)</f>
        <v>an</v>
      </c>
      <c r="V7" s="442" t="str" cm="1">
        <f t="array" ref="V7" xml:space="preserve"> INDEX(注音編碼對照表!$F$3:$F$54, 注音符號表!V$11, 0)</f>
        <v>n</v>
      </c>
      <c r="W7" s="442" t="str" cm="1">
        <f t="array" ref="W7" xml:space="preserve"> INDEX(注音編碼對照表!$F$3:$F$54, 注音符號表!W$11, 0)</f>
        <v>ɑŋ</v>
      </c>
      <c r="X7" s="442" t="str" cm="1">
        <f t="array" ref="X7" xml:space="preserve"> INDEX(注音編碼對照表!$F$3:$F$54, 注音符號表!X$11, 0)</f>
        <v>ɔŋ</v>
      </c>
      <c r="Y7" s="442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22" cm="1">
        <f t="array" ref="B10" xml:space="preserve"> COLUMN() - COLUMN($A:$A)</f>
        <v>1</v>
      </c>
      <c r="C10" s="422" cm="1">
        <f t="array" ref="C10" xml:space="preserve"> COLUMN() - COLUMN($A:$A)</f>
        <v>2</v>
      </c>
      <c r="D10" s="422" cm="1">
        <f t="array" ref="D10" xml:space="preserve"> COLUMN() - COLUMN($A:$A)</f>
        <v>3</v>
      </c>
      <c r="E10" s="422" cm="1">
        <f t="array" ref="E10" xml:space="preserve"> COLUMN() - COLUMN($A:$A)</f>
        <v>4</v>
      </c>
      <c r="F10" s="422" cm="1">
        <f t="array" ref="F10" xml:space="preserve"> COLUMN() - COLUMN($A:$A)</f>
        <v>5</v>
      </c>
      <c r="G10" s="422" cm="1">
        <f t="array" ref="G10" xml:space="preserve"> COLUMN() - COLUMN($A:$A)</f>
        <v>6</v>
      </c>
      <c r="H10" s="422" cm="1">
        <f t="array" ref="H10" xml:space="preserve"> COLUMN() - COLUMN($A:$A)</f>
        <v>7</v>
      </c>
      <c r="I10" s="422" cm="1">
        <f t="array" ref="I10" xml:space="preserve"> COLUMN() - COLUMN($A:$A)</f>
        <v>8</v>
      </c>
      <c r="J10" s="422" cm="1">
        <f t="array" ref="J10" xml:space="preserve"> COLUMN() - COLUMN($A:$A)</f>
        <v>9</v>
      </c>
      <c r="K10" s="422" cm="1">
        <f t="array" ref="K10" xml:space="preserve"> COLUMN() - COLUMN($A:$A)</f>
        <v>10</v>
      </c>
      <c r="L10" s="422" cm="1">
        <f t="array" ref="L10" xml:space="preserve"> COLUMN() - COLUMN($A:$A)</f>
        <v>11</v>
      </c>
      <c r="M10" s="422" cm="1">
        <f t="array" ref="M10" xml:space="preserve"> COLUMN() - COLUMN($A:$A)</f>
        <v>12</v>
      </c>
      <c r="N10" s="422" cm="1">
        <f t="array" ref="N10" xml:space="preserve"> COLUMN() - COLUMN($A:$A)</f>
        <v>13</v>
      </c>
      <c r="O10" s="422" cm="1">
        <f t="array" ref="O10" xml:space="preserve"> COLUMN() - COLUMN($A:$A)</f>
        <v>14</v>
      </c>
      <c r="P10" s="422" cm="1">
        <f t="array" ref="P10" xml:space="preserve"> COLUMN() - COLUMN($A:$A)</f>
        <v>15</v>
      </c>
      <c r="Q10" s="422" cm="1">
        <f t="array" ref="Q10" xml:space="preserve"> COLUMN() - COLUMN($A:$A)</f>
        <v>16</v>
      </c>
      <c r="R10" s="422" cm="1">
        <f t="array" ref="R10" xml:space="preserve"> COLUMN() - COLUMN($A:$A)</f>
        <v>17</v>
      </c>
      <c r="S10" s="422" cm="1">
        <f t="array" ref="S10" xml:space="preserve"> COLUMN() - COLUMN($A:$A)</f>
        <v>18</v>
      </c>
      <c r="T10" s="422" cm="1">
        <f t="array" ref="T10" xml:space="preserve"> COLUMN() - COLUMN($A:$A)</f>
        <v>19</v>
      </c>
      <c r="U10" s="422" cm="1">
        <f t="array" ref="U10" xml:space="preserve"> COLUMN() - COLUMN($A:$A)</f>
        <v>20</v>
      </c>
      <c r="V10" s="422" cm="1">
        <f t="array" ref="V10" xml:space="preserve"> COLUMN() - COLUMN($A:$A)</f>
        <v>21</v>
      </c>
      <c r="W10" s="422" cm="1">
        <f t="array" ref="W10" xml:space="preserve"> COLUMN() - COLUMN($A:$A)</f>
        <v>22</v>
      </c>
      <c r="X10" s="422" cm="1">
        <f t="array" ref="X10" xml:space="preserve"> COLUMN() - COLUMN($A:$A)</f>
        <v>23</v>
      </c>
      <c r="Y10" s="422" cm="1">
        <f t="array" ref="Y10" xml:space="preserve"> COLUMN() - COLUMN($A:$A)</f>
        <v>24</v>
      </c>
    </row>
    <row r="11" spans="2:25">
      <c r="B11" s="422">
        <v>22</v>
      </c>
      <c r="C11" s="422">
        <v>23</v>
      </c>
      <c r="D11" s="422">
        <v>24</v>
      </c>
      <c r="E11" s="422">
        <v>25</v>
      </c>
      <c r="F11" s="422">
        <v>26</v>
      </c>
      <c r="G11" s="422">
        <v>27</v>
      </c>
      <c r="H11" s="422">
        <v>28</v>
      </c>
      <c r="I11" s="422">
        <v>29</v>
      </c>
      <c r="J11" s="422">
        <v>30</v>
      </c>
      <c r="K11" s="422">
        <v>31</v>
      </c>
      <c r="L11" s="422">
        <v>32</v>
      </c>
      <c r="M11" s="422">
        <v>33</v>
      </c>
      <c r="N11" s="422">
        <v>34</v>
      </c>
      <c r="O11" s="422">
        <v>35</v>
      </c>
      <c r="P11" s="422">
        <v>36</v>
      </c>
      <c r="Q11" s="422">
        <v>37</v>
      </c>
      <c r="R11" s="422">
        <v>38</v>
      </c>
      <c r="S11" s="422">
        <v>39</v>
      </c>
      <c r="T11" s="422">
        <v>40</v>
      </c>
      <c r="U11" s="422">
        <v>41</v>
      </c>
      <c r="V11" s="422">
        <v>42</v>
      </c>
      <c r="W11" s="422">
        <v>43</v>
      </c>
      <c r="X11" s="422">
        <v>44</v>
      </c>
      <c r="Y11" s="422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workbookViewId="0"/>
    <sheetView workbookViewId="1"/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520" t="s">
        <v>301</v>
      </c>
      <c r="C2" s="521"/>
      <c r="D2" s="522"/>
      <c r="E2" s="520" t="s">
        <v>302</v>
      </c>
      <c r="F2" s="521"/>
      <c r="G2" s="522"/>
      <c r="H2" s="523" t="s">
        <v>303</v>
      </c>
      <c r="I2" s="524"/>
      <c r="J2" s="525"/>
      <c r="K2" s="523" t="s">
        <v>304</v>
      </c>
      <c r="L2" s="524"/>
      <c r="M2" s="525"/>
      <c r="N2" s="526">
        <v>0.05</v>
      </c>
      <c r="O2" s="527"/>
      <c r="P2" s="528"/>
      <c r="Q2" s="523" t="s">
        <v>305</v>
      </c>
      <c r="R2" s="524"/>
      <c r="S2" s="525"/>
      <c r="T2" s="523" t="s">
        <v>306</v>
      </c>
      <c r="U2" s="524"/>
      <c r="V2" s="525"/>
      <c r="W2" s="529" t="s">
        <v>307</v>
      </c>
      <c r="X2" s="530"/>
      <c r="Y2" s="531"/>
      <c r="Z2" s="529" t="s">
        <v>308</v>
      </c>
      <c r="AA2" s="530"/>
      <c r="AB2" s="531"/>
      <c r="AC2" s="529" t="s">
        <v>309</v>
      </c>
      <c r="AD2" s="530"/>
      <c r="AE2" s="531"/>
      <c r="AF2" s="517" t="s">
        <v>310</v>
      </c>
      <c r="AG2" s="518"/>
      <c r="AH2" s="519"/>
      <c r="AI2" s="517" t="s">
        <v>311</v>
      </c>
      <c r="AJ2" s="518"/>
      <c r="AK2" s="519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532" t="str">
        <f ca="1">BA19</f>
        <v>˪</v>
      </c>
      <c r="I4" s="533"/>
      <c r="J4" s="133" t="s">
        <v>314</v>
      </c>
      <c r="K4" s="532" t="str">
        <f ca="1">AZ19</f>
        <v>ˋ</v>
      </c>
      <c r="L4" s="533"/>
      <c r="M4" s="133" t="s">
        <v>315</v>
      </c>
      <c r="N4" s="534" t="str">
        <f ca="1" xml:space="preserve"> BB19</f>
        <v>˫</v>
      </c>
      <c r="O4" s="535"/>
      <c r="P4" s="133" t="s">
        <v>316</v>
      </c>
      <c r="Q4" s="532" t="str">
        <f ca="1" xml:space="preserve"> AY19</f>
        <v>ˊ</v>
      </c>
      <c r="R4" s="533"/>
      <c r="S4" s="133" t="s">
        <v>317</v>
      </c>
      <c r="T4" s="532" t="str">
        <f ca="1">BC19</f>
        <v>˙</v>
      </c>
      <c r="U4" s="533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ㆨ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520" t="s">
        <v>319</v>
      </c>
      <c r="D5" s="521"/>
      <c r="E5" s="522"/>
      <c r="F5" s="520" t="s">
        <v>320</v>
      </c>
      <c r="G5" s="521"/>
      <c r="H5" s="522"/>
      <c r="I5" s="520" t="s">
        <v>231</v>
      </c>
      <c r="J5" s="521"/>
      <c r="K5" s="522"/>
      <c r="L5" s="520" t="s">
        <v>321</v>
      </c>
      <c r="M5" s="521"/>
      <c r="N5" s="522"/>
      <c r="O5" s="520" t="s">
        <v>269</v>
      </c>
      <c r="P5" s="521"/>
      <c r="Q5" s="522"/>
      <c r="R5" s="520" t="s">
        <v>278</v>
      </c>
      <c r="S5" s="521"/>
      <c r="T5" s="522"/>
      <c r="U5" s="529" t="s">
        <v>197</v>
      </c>
      <c r="V5" s="530"/>
      <c r="W5" s="531"/>
      <c r="X5" s="529" t="s">
        <v>205</v>
      </c>
      <c r="Y5" s="530"/>
      <c r="Z5" s="531"/>
      <c r="AA5" s="529" t="s">
        <v>201</v>
      </c>
      <c r="AB5" s="530"/>
      <c r="AC5" s="531"/>
      <c r="AD5" s="529" t="s">
        <v>267</v>
      </c>
      <c r="AE5" s="530"/>
      <c r="AF5" s="531"/>
      <c r="AG5" s="529" t="s">
        <v>322</v>
      </c>
      <c r="AH5" s="530"/>
      <c r="AI5" s="531"/>
      <c r="AJ5" s="529" t="s">
        <v>323</v>
      </c>
      <c r="AK5" s="530"/>
      <c r="AL5" s="531"/>
      <c r="AM5" s="517" t="s">
        <v>324</v>
      </c>
      <c r="AN5" s="518"/>
      <c r="AO5" s="519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ㆲ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520" t="s">
        <v>268</v>
      </c>
      <c r="E8" s="521"/>
      <c r="F8" s="522"/>
      <c r="G8" s="520" t="s">
        <v>282</v>
      </c>
      <c r="H8" s="521"/>
      <c r="I8" s="522"/>
      <c r="J8" s="520" t="s">
        <v>164</v>
      </c>
      <c r="K8" s="521"/>
      <c r="L8" s="522"/>
      <c r="M8" s="520" t="s">
        <v>325</v>
      </c>
      <c r="N8" s="521"/>
      <c r="O8" s="522"/>
      <c r="P8" s="520" t="s">
        <v>140</v>
      </c>
      <c r="Q8" s="521"/>
      <c r="R8" s="522"/>
      <c r="S8" s="520" t="s">
        <v>280</v>
      </c>
      <c r="T8" s="521"/>
      <c r="U8" s="522"/>
      <c r="V8" s="529" t="s">
        <v>192</v>
      </c>
      <c r="W8" s="530"/>
      <c r="X8" s="531"/>
      <c r="Y8" s="529" t="s">
        <v>273</v>
      </c>
      <c r="Z8" s="530"/>
      <c r="AA8" s="531"/>
      <c r="AB8" s="529" t="s">
        <v>186</v>
      </c>
      <c r="AC8" s="530"/>
      <c r="AD8" s="531"/>
      <c r="AE8" s="529" t="s">
        <v>326</v>
      </c>
      <c r="AF8" s="530"/>
      <c r="AG8" s="531"/>
      <c r="AH8" s="517" t="s">
        <v>327</v>
      </c>
      <c r="AI8" s="518"/>
      <c r="AJ8" s="519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ㄫ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520" t="s">
        <v>279</v>
      </c>
      <c r="F11" s="521"/>
      <c r="G11" s="522"/>
      <c r="H11" s="520" t="s">
        <v>328</v>
      </c>
      <c r="I11" s="521"/>
      <c r="J11" s="522"/>
      <c r="K11" s="520" t="s">
        <v>281</v>
      </c>
      <c r="L11" s="521"/>
      <c r="M11" s="522"/>
      <c r="N11" s="520" t="s">
        <v>329</v>
      </c>
      <c r="O11" s="521"/>
      <c r="P11" s="522"/>
      <c r="Q11" s="520" t="s">
        <v>143</v>
      </c>
      <c r="R11" s="521"/>
      <c r="S11" s="522"/>
      <c r="T11" s="520" t="s">
        <v>330</v>
      </c>
      <c r="U11" s="521"/>
      <c r="V11" s="522"/>
      <c r="W11" s="529" t="s">
        <v>298</v>
      </c>
      <c r="X11" s="530"/>
      <c r="Y11" s="531"/>
      <c r="Z11" s="529" t="s">
        <v>331</v>
      </c>
      <c r="AA11" s="530"/>
      <c r="AB11" s="531"/>
      <c r="AC11" s="529" t="s">
        <v>332</v>
      </c>
      <c r="AD11" s="530"/>
      <c r="AE11" s="531"/>
      <c r="AF11" s="517" t="s">
        <v>333</v>
      </c>
      <c r="AG11" s="518"/>
      <c r="AH11" s="519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ㆰ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ㆬ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ㆭ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ㄫ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ㆨ</v>
      </c>
      <c r="AO19" s="189" t="str" cm="1">
        <f t="array" aca="1" ref="AO19" ca="1" xml:space="preserve"> INDEX($BJ$4:$BJ$55, MATCH(TRUE, EXACT(AO$17, $BH$4:$BH$55), 0))</f>
        <v>ㆰ</v>
      </c>
      <c r="AP19" s="189" t="str" cm="1">
        <f t="array" aca="1" ref="AP19" ca="1" xml:space="preserve"> INDEX($BJ$4:$BJ$55, MATCH(TRUE, EXACT(AP$17, $BH$4:$BH$55), 0))</f>
        <v>ㆱ</v>
      </c>
      <c r="AQ19" s="189" t="str" cm="1">
        <f t="array" aca="1" ref="AQ19" ca="1" xml:space="preserve"> INDEX($BJ$4:$BJ$55, MATCH(TRUE, EXACT(AQ$17, $BH$4:$BH$55), 0))</f>
        <v>ㆬ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ㆲ</v>
      </c>
      <c r="AV19" s="189" t="str" cm="1">
        <f t="array" aca="1" ref="AV19" ca="1" xml:space="preserve"> INDEX($BJ$4:$BJ$55, MATCH(TRUE, EXACT(AV$17, $BH$4:$BH$55), 0))</f>
        <v>ㆭ</v>
      </c>
      <c r="AW19" s="189" t="str" cm="1">
        <f t="array" aca="1" ref="AW19" ca="1" xml:space="preserve"> INDEX($BJ$4:$BJ$55, MATCH(TRUE, EXACT(AW$17, $BH$4:$BH$55), 0))</f>
        <v>ㄬ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˪</v>
      </c>
      <c r="BB19" s="189" t="str" cm="1">
        <f t="array" aca="1" ref="BB19" ca="1" xml:space="preserve"> INDEX($BJ$4:$BJ$55, MATCH(TRUE, EXACT(BB$17, $BH$4:$BH$55), 0))</f>
        <v>˫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87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52</v>
      </c>
      <c r="E36" s="178" t="str">
        <f ca="1" xml:space="preserve"> _xlfn.CONCAT(D19:BF19)</f>
        <v>ㄅㄆㆠㄇㄉㄊㄋㄌㄗㄘㆡㄙㄐㄑㆢㄒㄍㄎㆣㄫㄏㄚㆩㄧㆪㄨㆫㆤㆥㄜㆦㆧㄞㆮㄠㆯㆨㆰㆱㆬㄢㄣㄤㆲㆭㄬˉˊˋ˪˫˙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64357|ㄅㄆㆠㄇㄉㄊㄋㄌㄗㄘㆡㄙㄐㄑㆢㄒㄍㄎㆣㄫㄏㄚㆩㄧㆪㄨㆫㆤㆥㄜㆦㆧㄞㆮㄠㆯㆨㆰㆱㆬㄢㄣㄤㆲㆭㄬˉˊˋ˪˫˙|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ㆱ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ㄅㄆㆠㄇㄉㄊㄋㄌㄗㄘㆡㄙㄐㄑㆢㄒㄍㄎㆣㄫㄏㄚㆩㄧㆪㄨㆫㆤㆥㄜㆦㆧㄞㆮㄠㆯㆨㆰㆱㆬㄢㄣㄤㆲㆭㄬˉˊˋ˪˫˙</v>
      </c>
      <c r="AM40" s="106" t="str">
        <f ca="1" xml:space="preserve"> SUBSTITUTE(AL40, MID(AL40, FIND(AM38,AL40), 1), "")</f>
        <v>ㄅㄆㄇㄉㄊㄋㄌㄗㄘㆡㄙㄐㄑㆢㄒㄍㄎㆣㄫㄏㄚㆩㄧㆪㄨㆫㆤㆥㄜㆦㆧㄞㆮㄠㆯㆨㆰㆱㆬㄢㄣㄤㆲㆭㄬˉˊˋ˪˫˙</v>
      </c>
      <c r="AN40" s="106" t="str">
        <f ca="1" xml:space="preserve"> SUBSTITUTE(AM40, MID(AM40, FIND(AN38,AM40), 1), "")</f>
        <v>ㄅㄆㄇㄉㄊㄋㄌㄗㄘㆡㄙㄐㄑㆢㄒㄍㄎㄫㄏㄚㆩㄧㆪㄨㆫㆤㆥㄜㆦㆧㄞㆮㄠㆯㆨㆰㆱㆬㄢㄣㄤㆲㆭㄬˉˊˋ˪˫˙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345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99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125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144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52</v>
      </c>
      <c r="E46" s="178" t="str">
        <f ca="1" xml:space="preserve"> _xlfn.CONCAT(D19:BF19)</f>
        <v>ㄅㄆㆠㄇㄉㄊㄋㄌㄗㄘㆡㄙㄐㄑㆢㄒㄍㄎㆣㄫㄏㄚㆩㄧㆪㄨㆫㆤㆥㄜㆦㆧㄞㆮㄠㆯㆨㆰㆱㆬㄢㄣㄤㆲㆭㄬˉˊˋ˪˫˙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xlit|ppʰbmttʰnltsʦʰʣsʨʨʰʥɕkkʰgŋhaãiĩuũeẽəɔɔ̃aiãĩɑuãũɨamɔmm̩annɑŋɔŋŋ̍ɲ000000|ㄅㄆㆠㄇㄉㄊㄋㄌㄗㄘㆡㄙㄐㄑㆢㄒㄍㄎㆣㄫㄏㄚㆩㄧㆪㄨㆫㆤㆥㄜㆦㆧㄞㆮㄠㆯㆨㆰㆱㆬㄢㄣㄤㆲㆭㄬˉˊˋ˪˫˙|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101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74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1526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105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107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Z11:AB11"/>
    <mergeCell ref="AC11:AE11"/>
    <mergeCell ref="AF11:AH11"/>
    <mergeCell ref="AB8:AD8"/>
    <mergeCell ref="AE8:AG8"/>
    <mergeCell ref="AH8:AJ8"/>
    <mergeCell ref="E11:G11"/>
    <mergeCell ref="H11:J11"/>
    <mergeCell ref="K11:M11"/>
    <mergeCell ref="N11:P11"/>
    <mergeCell ref="Q11:S11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AD5:AF5"/>
    <mergeCell ref="AG5:AI5"/>
    <mergeCell ref="H4:I4"/>
    <mergeCell ref="K4:L4"/>
    <mergeCell ref="N4:O4"/>
    <mergeCell ref="Q4:R4"/>
    <mergeCell ref="T4:U4"/>
    <mergeCell ref="C5:E5"/>
    <mergeCell ref="F5:H5"/>
    <mergeCell ref="I5:K5"/>
    <mergeCell ref="L5:N5"/>
    <mergeCell ref="O5:Q5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8DF7-0EBD-437E-907C-2FBB462BC4AB}">
  <sheetPr>
    <tabColor theme="9"/>
  </sheetPr>
  <dimension ref="B2:V58"/>
  <sheetViews>
    <sheetView workbookViewId="0"/>
    <sheetView workbookViewId="1"/>
  </sheetViews>
  <sheetFormatPr defaultRowHeight="58.5"/>
  <cols>
    <col min="8" max="8" width="10.296875" customWidth="1"/>
    <col min="10" max="10" width="59.19921875" style="485" customWidth="1"/>
    <col min="12" max="12" width="27.19921875" style="413" customWidth="1"/>
  </cols>
  <sheetData>
    <row r="2" spans="2:22">
      <c r="B2" s="443" t="s">
        <v>14</v>
      </c>
      <c r="C2" s="444" t="s">
        <v>19</v>
      </c>
      <c r="D2" s="446" t="s">
        <v>342</v>
      </c>
      <c r="E2" s="447" t="s">
        <v>250</v>
      </c>
      <c r="F2" s="445" t="s">
        <v>1598</v>
      </c>
      <c r="G2" s="445" t="s">
        <v>261</v>
      </c>
      <c r="H2" s="445" t="s">
        <v>1618</v>
      </c>
    </row>
    <row r="3" spans="2:22">
      <c r="B3" s="448">
        <f>ROW() - 2</f>
        <v>1</v>
      </c>
      <c r="C3" s="449" t="s">
        <v>249</v>
      </c>
      <c r="D3" s="451" t="s">
        <v>178</v>
      </c>
      <c r="E3" s="452" t="s">
        <v>21</v>
      </c>
      <c r="F3" s="450" t="s">
        <v>28</v>
      </c>
      <c r="G3" s="450" t="s">
        <v>20</v>
      </c>
      <c r="H3" s="450" t="s">
        <v>28</v>
      </c>
      <c r="J3" s="485" t="str">
        <f t="shared" ref="J3:J47" si="0" xml:space="preserve"> "    """ &amp; C3 &amp; """: [ """ &amp; G3 &amp; """, """ &amp; E3 &amp; """, """ &amp; F3 &amp; """ ]"</f>
        <v xml:space="preserve">    "1": [ "ㄅ", "p", "b" ]</v>
      </c>
      <c r="L3" s="413" t="str">
        <f t="shared" ref="L3:L47" si="1" xml:space="preserve"> "    """ &amp; C3 &amp; """: " &amp; """" &amp; E3 &amp; """"</f>
        <v xml:space="preserve">    "1": "p"</v>
      </c>
      <c r="V3" t="s">
        <v>1533</v>
      </c>
    </row>
    <row r="4" spans="2:22">
      <c r="B4" s="453">
        <f t="shared" ref="B4:B47" si="2">ROW() - 2</f>
        <v>2</v>
      </c>
      <c r="C4" s="304" t="s">
        <v>248</v>
      </c>
      <c r="D4" s="305" t="s">
        <v>267</v>
      </c>
      <c r="E4" s="454" t="s">
        <v>479</v>
      </c>
      <c r="F4" s="306" t="s">
        <v>21</v>
      </c>
      <c r="G4" s="306" t="s">
        <v>23</v>
      </c>
      <c r="H4" s="306" t="s">
        <v>21</v>
      </c>
      <c r="J4" s="485" t="str">
        <f t="shared" si="0"/>
        <v xml:space="preserve">    "q": [ "ㄆ", "pʰ", "p" ]</v>
      </c>
      <c r="L4" s="413" t="str">
        <f t="shared" si="1"/>
        <v xml:space="preserve">    "q": "pʰ"</v>
      </c>
      <c r="V4" t="s">
        <v>1534</v>
      </c>
    </row>
    <row r="5" spans="2:22">
      <c r="B5" s="453">
        <f t="shared" si="2"/>
        <v>3</v>
      </c>
      <c r="C5" s="304" t="s">
        <v>266</v>
      </c>
      <c r="D5" s="305" t="s">
        <v>165</v>
      </c>
      <c r="E5" s="454" t="s">
        <v>28</v>
      </c>
      <c r="F5" s="306" t="s">
        <v>1599</v>
      </c>
      <c r="G5" s="306" t="s">
        <v>27</v>
      </c>
      <c r="H5" s="306"/>
      <c r="J5" s="485" t="str">
        <f t="shared" si="0"/>
        <v xml:space="preserve">    "!": [ "ㆠ", "b", "bb" ]</v>
      </c>
      <c r="L5" s="413" t="str">
        <f t="shared" si="1"/>
        <v xml:space="preserve">    "!": "b"</v>
      </c>
      <c r="V5" t="s">
        <v>1535</v>
      </c>
    </row>
    <row r="6" spans="2:22">
      <c r="B6" s="455">
        <f t="shared" si="2"/>
        <v>4</v>
      </c>
      <c r="C6" s="456" t="s">
        <v>247</v>
      </c>
      <c r="D6" s="458" t="s">
        <v>142</v>
      </c>
      <c r="E6" s="459" t="s">
        <v>84</v>
      </c>
      <c r="F6" s="457" t="s">
        <v>84</v>
      </c>
      <c r="G6" s="457" t="s">
        <v>83</v>
      </c>
      <c r="H6" s="457" t="s">
        <v>84</v>
      </c>
      <c r="J6" s="485" t="str">
        <f t="shared" si="0"/>
        <v xml:space="preserve">    "a": [ "ㄇ", "m", "m" ]</v>
      </c>
      <c r="L6" s="413" t="str">
        <f t="shared" si="1"/>
        <v xml:space="preserve">    "a": "m"</v>
      </c>
      <c r="V6" t="s">
        <v>1536</v>
      </c>
    </row>
    <row r="7" spans="2:22">
      <c r="B7" s="448">
        <f t="shared" si="2"/>
        <v>5</v>
      </c>
      <c r="C7" s="449" t="s">
        <v>245</v>
      </c>
      <c r="D7" s="451" t="s">
        <v>30</v>
      </c>
      <c r="E7" s="452" t="s">
        <v>241</v>
      </c>
      <c r="F7" s="450" t="s">
        <v>1600</v>
      </c>
      <c r="G7" s="450" t="s">
        <v>29</v>
      </c>
      <c r="H7" s="450" t="s">
        <v>1600</v>
      </c>
      <c r="J7" s="485" t="str">
        <f t="shared" si="0"/>
        <v xml:space="preserve">    "2": [ "ㄉ", "t", "d" ]</v>
      </c>
      <c r="L7" s="413" t="str">
        <f t="shared" si="1"/>
        <v xml:space="preserve">    "2": "t"</v>
      </c>
      <c r="V7" t="s">
        <v>1537</v>
      </c>
    </row>
    <row r="8" spans="2:22">
      <c r="B8" s="453">
        <f t="shared" si="2"/>
        <v>6</v>
      </c>
      <c r="C8" s="304" t="s">
        <v>242</v>
      </c>
      <c r="D8" s="305" t="s">
        <v>269</v>
      </c>
      <c r="E8" s="454" t="s">
        <v>480</v>
      </c>
      <c r="F8" s="306" t="s">
        <v>241</v>
      </c>
      <c r="G8" s="306" t="s">
        <v>31</v>
      </c>
      <c r="H8" s="306" t="s">
        <v>241</v>
      </c>
      <c r="J8" s="485" t="str">
        <f t="shared" si="0"/>
        <v xml:space="preserve">    "w": [ "ㄊ", "tʰ", "t" ]</v>
      </c>
      <c r="L8" s="413" t="str">
        <f t="shared" si="1"/>
        <v xml:space="preserve">    "w": "tʰ"</v>
      </c>
      <c r="V8" t="s">
        <v>1538</v>
      </c>
    </row>
    <row r="9" spans="2:22">
      <c r="B9" s="453">
        <f t="shared" si="2"/>
        <v>7</v>
      </c>
      <c r="C9" s="304" t="s">
        <v>239</v>
      </c>
      <c r="D9" s="305" t="s">
        <v>34</v>
      </c>
      <c r="E9" s="454" t="s">
        <v>256</v>
      </c>
      <c r="F9" s="306" t="s">
        <v>256</v>
      </c>
      <c r="G9" s="306" t="s">
        <v>33</v>
      </c>
      <c r="H9" s="306" t="s">
        <v>256</v>
      </c>
      <c r="J9" s="485" t="str">
        <f t="shared" si="0"/>
        <v xml:space="preserve">    "s": [ "ㄋ", "n", "n" ]</v>
      </c>
      <c r="L9" s="413" t="str">
        <f t="shared" si="1"/>
        <v xml:space="preserve">    "s": "n"</v>
      </c>
      <c r="V9" t="s">
        <v>1539</v>
      </c>
    </row>
    <row r="10" spans="2:22">
      <c r="B10" s="455">
        <f t="shared" si="2"/>
        <v>8</v>
      </c>
      <c r="C10" s="456" t="s">
        <v>237</v>
      </c>
      <c r="D10" s="458" t="s">
        <v>86</v>
      </c>
      <c r="E10" s="459" t="s">
        <v>290</v>
      </c>
      <c r="F10" s="457" t="s">
        <v>290</v>
      </c>
      <c r="G10" s="457" t="s">
        <v>85</v>
      </c>
      <c r="H10" s="457" t="s">
        <v>290</v>
      </c>
      <c r="J10" s="485" t="str">
        <f t="shared" si="0"/>
        <v xml:space="preserve">    "x": [ "ㄌ", "l", "l" ]</v>
      </c>
      <c r="L10" s="413" t="str">
        <f t="shared" si="1"/>
        <v xml:space="preserve">    "x": "l"</v>
      </c>
      <c r="V10" t="s">
        <v>1540</v>
      </c>
    </row>
    <row r="11" spans="2:22">
      <c r="B11" s="448">
        <f t="shared" si="2"/>
        <v>9</v>
      </c>
      <c r="C11" s="460" t="s">
        <v>343</v>
      </c>
      <c r="D11" s="462" t="s">
        <v>158</v>
      </c>
      <c r="E11" s="452" t="s">
        <v>474</v>
      </c>
      <c r="F11" s="461" t="s">
        <v>1602</v>
      </c>
      <c r="G11" s="461" t="s">
        <v>43</v>
      </c>
      <c r="H11" s="461" t="s">
        <v>1602</v>
      </c>
      <c r="J11" s="485" t="str">
        <f t="shared" si="0"/>
        <v xml:space="preserve">    "y": [ "ㄗ", "ts", "z" ]</v>
      </c>
      <c r="L11" s="413" t="str">
        <f t="shared" si="1"/>
        <v xml:space="preserve">    "y": "ts"</v>
      </c>
      <c r="V11" t="s">
        <v>1541</v>
      </c>
    </row>
    <row r="12" spans="2:22">
      <c r="B12" s="453">
        <f t="shared" si="2"/>
        <v>10</v>
      </c>
      <c r="C12" s="463" t="s">
        <v>272</v>
      </c>
      <c r="D12" s="465" t="s">
        <v>223</v>
      </c>
      <c r="E12" s="454" t="s">
        <v>473</v>
      </c>
      <c r="F12" s="464" t="s">
        <v>1603</v>
      </c>
      <c r="G12" s="464" t="s">
        <v>46</v>
      </c>
      <c r="H12" s="464" t="s">
        <v>1603</v>
      </c>
      <c r="J12" s="485" t="str">
        <f t="shared" si="0"/>
        <v xml:space="preserve">    "h": [ "ㄘ", "ʦʰ", "c" ]</v>
      </c>
      <c r="L12" s="413" t="str">
        <f t="shared" si="1"/>
        <v xml:space="preserve">    "h": "ʦʰ"</v>
      </c>
      <c r="V12" t="s">
        <v>1542</v>
      </c>
    </row>
    <row r="13" spans="2:22">
      <c r="B13" s="453">
        <f t="shared" si="2"/>
        <v>11</v>
      </c>
      <c r="C13" s="304" t="s">
        <v>165</v>
      </c>
      <c r="D13" s="305" t="s">
        <v>194</v>
      </c>
      <c r="E13" s="454" t="s">
        <v>475</v>
      </c>
      <c r="F13" s="306" t="s">
        <v>1604</v>
      </c>
      <c r="G13" s="306" t="s">
        <v>276</v>
      </c>
      <c r="H13" s="306"/>
      <c r="J13" s="485" t="str">
        <f t="shared" si="0"/>
        <v xml:space="preserve">    "b": [ "ㆡ", "ʣ", "zz" ]</v>
      </c>
      <c r="L13" s="413" t="str">
        <f t="shared" si="1"/>
        <v xml:space="preserve">    "b": "ʣ"</v>
      </c>
      <c r="V13" t="s">
        <v>1543</v>
      </c>
    </row>
    <row r="14" spans="2:22">
      <c r="B14" s="455">
        <f t="shared" si="2"/>
        <v>12</v>
      </c>
      <c r="C14" s="466" t="s">
        <v>34</v>
      </c>
      <c r="D14" s="468" t="s">
        <v>239</v>
      </c>
      <c r="E14" s="459" t="s">
        <v>51</v>
      </c>
      <c r="F14" s="467" t="s">
        <v>51</v>
      </c>
      <c r="G14" s="467" t="s">
        <v>50</v>
      </c>
      <c r="H14" s="467" t="s">
        <v>51</v>
      </c>
      <c r="J14" s="485" t="str">
        <f t="shared" si="0"/>
        <v xml:space="preserve">    "n": [ "ㄙ", "s", "s" ]</v>
      </c>
      <c r="L14" s="413" t="str">
        <f t="shared" si="1"/>
        <v xml:space="preserve">    "n": "s"</v>
      </c>
      <c r="V14" t="s">
        <v>1544</v>
      </c>
    </row>
    <row r="15" spans="2:22">
      <c r="B15" s="448">
        <f t="shared" si="2"/>
        <v>13</v>
      </c>
      <c r="C15" s="460" t="s">
        <v>257</v>
      </c>
      <c r="D15" s="462" t="s">
        <v>253</v>
      </c>
      <c r="E15" s="452" t="s">
        <v>1463</v>
      </c>
      <c r="F15" s="461" t="s">
        <v>110</v>
      </c>
      <c r="G15" s="461" t="s">
        <v>89</v>
      </c>
      <c r="H15" s="461" t="s">
        <v>49</v>
      </c>
      <c r="J15" s="485" t="str">
        <f t="shared" si="0"/>
        <v xml:space="preserve">    "Y": [ "ㄐ", "ʨ", "ji" ]</v>
      </c>
      <c r="L15" s="413" t="str">
        <f t="shared" si="1"/>
        <v xml:space="preserve">    "Y": "ʨ"</v>
      </c>
      <c r="V15" t="s">
        <v>1545</v>
      </c>
    </row>
    <row r="16" spans="2:22">
      <c r="B16" s="453">
        <f t="shared" si="2"/>
        <v>14</v>
      </c>
      <c r="C16" s="463" t="s">
        <v>258</v>
      </c>
      <c r="D16" s="465" t="s">
        <v>210</v>
      </c>
      <c r="E16" s="454" t="s">
        <v>1464</v>
      </c>
      <c r="F16" s="464" t="s">
        <v>1606</v>
      </c>
      <c r="G16" s="464" t="s">
        <v>91</v>
      </c>
      <c r="H16" s="488" t="s">
        <v>1619</v>
      </c>
      <c r="J16" s="485" t="str">
        <f t="shared" si="0"/>
        <v xml:space="preserve">    "H": [ "ㄑ", "ʨʰ", "chi" ]</v>
      </c>
      <c r="L16" s="413" t="str">
        <f t="shared" si="1"/>
        <v xml:space="preserve">    "H": "ʨʰ"</v>
      </c>
      <c r="V16" t="s">
        <v>1546</v>
      </c>
    </row>
    <row r="17" spans="2:22">
      <c r="B17" s="453">
        <f t="shared" si="2"/>
        <v>15</v>
      </c>
      <c r="C17" s="304" t="s">
        <v>179</v>
      </c>
      <c r="D17" s="305" t="s">
        <v>254</v>
      </c>
      <c r="E17" s="454" t="s">
        <v>1465</v>
      </c>
      <c r="F17" s="306" t="s">
        <v>1605</v>
      </c>
      <c r="G17" s="306" t="s">
        <v>109</v>
      </c>
      <c r="H17" s="306"/>
      <c r="J17" s="485" t="str">
        <f t="shared" si="0"/>
        <v xml:space="preserve">    "B": [ "ㆢ", "ʥ", "jji" ]</v>
      </c>
      <c r="L17" s="413" t="str">
        <f t="shared" si="1"/>
        <v xml:space="preserve">    "B": "ʥ"</v>
      </c>
      <c r="V17" t="s">
        <v>1547</v>
      </c>
    </row>
    <row r="18" spans="2:22">
      <c r="B18" s="455">
        <f t="shared" si="2"/>
        <v>16</v>
      </c>
      <c r="C18" s="466" t="s">
        <v>26</v>
      </c>
      <c r="D18" s="468" t="s">
        <v>255</v>
      </c>
      <c r="E18" s="459" t="s">
        <v>1466</v>
      </c>
      <c r="F18" s="467" t="s">
        <v>1607</v>
      </c>
      <c r="G18" s="467" t="s">
        <v>209</v>
      </c>
      <c r="H18" s="467" t="s">
        <v>1620</v>
      </c>
      <c r="J18" s="485" t="str">
        <f t="shared" si="0"/>
        <v xml:space="preserve">    "N": [ "ㄒ", "ɕ", "shi" ]</v>
      </c>
      <c r="L18" s="413" t="str">
        <f t="shared" si="1"/>
        <v xml:space="preserve">    "N": "ɕ"</v>
      </c>
      <c r="V18" t="s">
        <v>1548</v>
      </c>
    </row>
    <row r="19" spans="2:22">
      <c r="B19" s="448">
        <f t="shared" si="2"/>
        <v>17</v>
      </c>
      <c r="C19" s="449" t="s">
        <v>234</v>
      </c>
      <c r="D19" s="451" t="s">
        <v>37</v>
      </c>
      <c r="E19" s="452" t="s">
        <v>476</v>
      </c>
      <c r="F19" s="450" t="s">
        <v>42</v>
      </c>
      <c r="G19" s="450" t="s">
        <v>36</v>
      </c>
      <c r="H19" s="450" t="s">
        <v>42</v>
      </c>
      <c r="J19" s="485" t="str">
        <f t="shared" si="0"/>
        <v xml:space="preserve">    "e": [ "ㄍ", "k", "g" ]</v>
      </c>
      <c r="L19" s="413" t="str">
        <f t="shared" si="1"/>
        <v xml:space="preserve">    "e": "k"</v>
      </c>
      <c r="V19" t="s">
        <v>1549</v>
      </c>
    </row>
    <row r="20" spans="2:22">
      <c r="B20" s="453">
        <f t="shared" si="2"/>
        <v>18</v>
      </c>
      <c r="C20" s="304" t="s">
        <v>226</v>
      </c>
      <c r="D20" s="305" t="s">
        <v>273</v>
      </c>
      <c r="E20" s="454" t="s">
        <v>481</v>
      </c>
      <c r="F20" s="306" t="s">
        <v>476</v>
      </c>
      <c r="G20" s="306" t="s">
        <v>38</v>
      </c>
      <c r="H20" s="306" t="s">
        <v>476</v>
      </c>
      <c r="J20" s="485" t="str">
        <f t="shared" si="0"/>
        <v xml:space="preserve">    "d": [ "ㄎ", "kʰ", "k" ]</v>
      </c>
      <c r="L20" s="413" t="str">
        <f t="shared" si="1"/>
        <v xml:space="preserve">    "d": "kʰ"</v>
      </c>
      <c r="V20" t="s">
        <v>1550</v>
      </c>
    </row>
    <row r="21" spans="2:22">
      <c r="B21" s="453">
        <f t="shared" si="2"/>
        <v>19</v>
      </c>
      <c r="C21" s="304" t="s">
        <v>231</v>
      </c>
      <c r="D21" s="305" t="s">
        <v>161</v>
      </c>
      <c r="E21" s="454" t="s">
        <v>42</v>
      </c>
      <c r="F21" s="306" t="s">
        <v>1601</v>
      </c>
      <c r="G21" s="306" t="s">
        <v>1523</v>
      </c>
      <c r="H21" s="306"/>
      <c r="J21" s="485" t="str">
        <f t="shared" si="0"/>
        <v xml:space="preserve">    "E": [ "ㆣ", "g", "gg" ]</v>
      </c>
      <c r="L21" s="413" t="str">
        <f t="shared" si="1"/>
        <v xml:space="preserve">    "E": "g"</v>
      </c>
      <c r="V21" t="s">
        <v>1551</v>
      </c>
    </row>
    <row r="22" spans="2:22">
      <c r="B22" s="455">
        <f t="shared" si="2"/>
        <v>20</v>
      </c>
      <c r="C22" s="466" t="s">
        <v>42</v>
      </c>
      <c r="D22" s="468" t="s">
        <v>242</v>
      </c>
      <c r="E22" s="459" t="s">
        <v>482</v>
      </c>
      <c r="F22" s="467" t="s">
        <v>88</v>
      </c>
      <c r="G22" s="467" t="s">
        <v>386</v>
      </c>
      <c r="H22" s="467"/>
      <c r="J22" s="485" t="str">
        <f t="shared" si="0"/>
        <v xml:space="preserve">    "g": [ "ㄫ", "ŋ", "ng" ]</v>
      </c>
      <c r="L22" s="413" t="str">
        <f t="shared" si="1"/>
        <v xml:space="preserve">    "g": "ŋ"</v>
      </c>
      <c r="V22" t="s">
        <v>1552</v>
      </c>
    </row>
    <row r="23" spans="2:22">
      <c r="B23" s="448">
        <f t="shared" si="2"/>
        <v>21</v>
      </c>
      <c r="C23" s="469" t="s">
        <v>223</v>
      </c>
      <c r="D23" s="471" t="s">
        <v>272</v>
      </c>
      <c r="E23" s="452" t="s">
        <v>53</v>
      </c>
      <c r="F23" s="470" t="s">
        <v>53</v>
      </c>
      <c r="G23" s="470" t="s">
        <v>52</v>
      </c>
      <c r="H23" s="470" t="s">
        <v>53</v>
      </c>
      <c r="J23" s="485" t="str">
        <f t="shared" si="0"/>
        <v xml:space="preserve">    "c": [ "ㄏ", "h", "h" ]</v>
      </c>
      <c r="L23" s="413" t="str">
        <f t="shared" si="1"/>
        <v xml:space="preserve">    "c": "h"</v>
      </c>
      <c r="V23" t="s">
        <v>1553</v>
      </c>
    </row>
    <row r="24" spans="2:22">
      <c r="B24" s="472">
        <f t="shared" si="2"/>
        <v>22</v>
      </c>
      <c r="C24" s="449" t="s">
        <v>344</v>
      </c>
      <c r="D24" s="451" t="s">
        <v>247</v>
      </c>
      <c r="E24" s="473" t="s">
        <v>59</v>
      </c>
      <c r="F24" s="450" t="s">
        <v>59</v>
      </c>
      <c r="G24" s="450" t="s">
        <v>58</v>
      </c>
      <c r="H24" s="450" t="s">
        <v>59</v>
      </c>
      <c r="J24" s="485" t="str">
        <f t="shared" si="0"/>
        <v xml:space="preserve">    "8": [ "ㄚ", "a", "a" ]</v>
      </c>
      <c r="L24" s="413" t="str">
        <f t="shared" si="1"/>
        <v xml:space="preserve">    "8": "a"</v>
      </c>
      <c r="V24" t="s">
        <v>1554</v>
      </c>
    </row>
    <row r="25" spans="2:22">
      <c r="B25" s="474">
        <f t="shared" si="2"/>
        <v>23</v>
      </c>
      <c r="C25" s="304" t="s">
        <v>208</v>
      </c>
      <c r="D25" s="305" t="s">
        <v>352</v>
      </c>
      <c r="E25" s="308" t="s">
        <v>246</v>
      </c>
      <c r="F25" s="306" t="s">
        <v>116</v>
      </c>
      <c r="G25" s="306" t="s">
        <v>115</v>
      </c>
      <c r="H25" s="306"/>
      <c r="J25" s="485" t="str">
        <f t="shared" si="0"/>
        <v xml:space="preserve">    "*": [ "ㆩ", "ã", "ann" ]</v>
      </c>
      <c r="L25" s="413" t="str">
        <f t="shared" si="1"/>
        <v xml:space="preserve">    "*": "ã"</v>
      </c>
      <c r="V25" t="s">
        <v>1555</v>
      </c>
    </row>
    <row r="26" spans="2:22">
      <c r="B26" s="303">
        <f t="shared" si="2"/>
        <v>24</v>
      </c>
      <c r="C26" s="304" t="s">
        <v>170</v>
      </c>
      <c r="D26" s="305" t="s">
        <v>207</v>
      </c>
      <c r="E26" s="308" t="s">
        <v>55</v>
      </c>
      <c r="F26" s="306" t="s">
        <v>55</v>
      </c>
      <c r="G26" s="306" t="s">
        <v>1813</v>
      </c>
      <c r="H26" s="306" t="s">
        <v>1621</v>
      </c>
      <c r="J26" s="485" t="str">
        <f t="shared" si="0"/>
        <v xml:space="preserve">    "u": [ "ㄧ", "i", "i" ]</v>
      </c>
      <c r="L26" s="413" t="str">
        <f t="shared" si="1"/>
        <v xml:space="preserve">    "u": "i"</v>
      </c>
      <c r="V26" t="s">
        <v>1556</v>
      </c>
    </row>
    <row r="27" spans="2:22">
      <c r="B27" s="303">
        <f t="shared" si="2"/>
        <v>25</v>
      </c>
      <c r="C27" s="304" t="s">
        <v>197</v>
      </c>
      <c r="D27" s="305" t="s">
        <v>205</v>
      </c>
      <c r="E27" s="308" t="s">
        <v>499</v>
      </c>
      <c r="F27" s="306" t="s">
        <v>112</v>
      </c>
      <c r="G27" s="306" t="s">
        <v>111</v>
      </c>
      <c r="H27" s="306"/>
      <c r="J27" s="485" t="str">
        <f t="shared" si="0"/>
        <v xml:space="preserve">    "U": [ "ㆪ", "ĩ", "inn" ]</v>
      </c>
      <c r="L27" s="413" t="str">
        <f t="shared" si="1"/>
        <v xml:space="preserve">    "U": "ĩ"</v>
      </c>
      <c r="V27" t="s">
        <v>1557</v>
      </c>
    </row>
    <row r="28" spans="2:22">
      <c r="B28" s="303">
        <f t="shared" si="2"/>
        <v>26</v>
      </c>
      <c r="C28" s="475" t="s">
        <v>194</v>
      </c>
      <c r="D28" s="476" t="s">
        <v>170</v>
      </c>
      <c r="E28" s="308" t="s">
        <v>57</v>
      </c>
      <c r="F28" s="306" t="s">
        <v>57</v>
      </c>
      <c r="G28" s="306" t="s">
        <v>56</v>
      </c>
      <c r="H28" s="306" t="s">
        <v>1622</v>
      </c>
      <c r="J28" s="485" t="str">
        <f t="shared" si="0"/>
        <v xml:space="preserve">    "j": [ "ㄨ", "u", "u" ]</v>
      </c>
      <c r="L28" s="413" t="str">
        <f t="shared" si="1"/>
        <v xml:space="preserve">    "j": "u"</v>
      </c>
      <c r="V28" t="s">
        <v>1558</v>
      </c>
    </row>
    <row r="29" spans="2:22">
      <c r="B29" s="303">
        <f t="shared" si="2"/>
        <v>27</v>
      </c>
      <c r="C29" s="304" t="s">
        <v>192</v>
      </c>
      <c r="D29" s="305" t="s">
        <v>197</v>
      </c>
      <c r="E29" s="308" t="s">
        <v>498</v>
      </c>
      <c r="F29" s="306" t="s">
        <v>114</v>
      </c>
      <c r="G29" s="306" t="s">
        <v>113</v>
      </c>
      <c r="H29" s="306"/>
      <c r="J29" s="485" t="str">
        <f t="shared" si="0"/>
        <v xml:space="preserve">    "J": [ "ㆫ", "ũ", "unn" ]</v>
      </c>
      <c r="L29" s="413" t="str">
        <f t="shared" si="1"/>
        <v xml:space="preserve">    "J": "ũ"</v>
      </c>
      <c r="V29" t="s">
        <v>1559</v>
      </c>
    </row>
    <row r="30" spans="2:22">
      <c r="B30" s="474">
        <f t="shared" si="2"/>
        <v>28</v>
      </c>
      <c r="C30" s="477" t="s">
        <v>182</v>
      </c>
      <c r="D30" s="479" t="s">
        <v>234</v>
      </c>
      <c r="E30" s="480" t="s">
        <v>62</v>
      </c>
      <c r="F30" s="478" t="s">
        <v>62</v>
      </c>
      <c r="G30" s="478" t="s">
        <v>61</v>
      </c>
      <c r="H30" s="489" t="s">
        <v>1623</v>
      </c>
      <c r="J30" s="485" t="str">
        <f t="shared" si="0"/>
        <v xml:space="preserve">    ",": [ "ㆤ", "e", "e" ]</v>
      </c>
      <c r="L30" s="413" t="str">
        <f t="shared" si="1"/>
        <v xml:space="preserve">    ",": "e"</v>
      </c>
      <c r="V30" t="s">
        <v>1560</v>
      </c>
    </row>
    <row r="31" spans="2:22">
      <c r="B31" s="474">
        <f t="shared" si="2"/>
        <v>29</v>
      </c>
      <c r="C31" s="304" t="s">
        <v>181</v>
      </c>
      <c r="D31" s="305" t="s">
        <v>231</v>
      </c>
      <c r="E31" s="308" t="s">
        <v>500</v>
      </c>
      <c r="F31" s="306" t="s">
        <v>120</v>
      </c>
      <c r="G31" s="306" t="s">
        <v>119</v>
      </c>
      <c r="H31" s="306"/>
      <c r="J31" s="485" t="str">
        <f t="shared" si="0"/>
        <v xml:space="preserve">    "&lt;": [ "ㆥ", "ẽ", "enn" ]</v>
      </c>
      <c r="L31" s="413" t="str">
        <f t="shared" si="1"/>
        <v xml:space="preserve">    "&lt;": "ẽ"</v>
      </c>
      <c r="V31" t="s">
        <v>1561</v>
      </c>
    </row>
    <row r="32" spans="2:22">
      <c r="B32" s="474">
        <f t="shared" si="2"/>
        <v>30</v>
      </c>
      <c r="C32" s="304" t="s">
        <v>37</v>
      </c>
      <c r="D32" s="305" t="s">
        <v>65</v>
      </c>
      <c r="E32" s="308" t="s">
        <v>486</v>
      </c>
      <c r="F32" s="306" t="s">
        <v>1609</v>
      </c>
      <c r="G32" s="306" t="s">
        <v>284</v>
      </c>
      <c r="H32" s="490" t="s">
        <v>62</v>
      </c>
      <c r="J32" s="485" t="str">
        <f t="shared" si="0"/>
        <v xml:space="preserve">    "k": [ "ㄜ", "ə", "or" ]</v>
      </c>
      <c r="L32" s="413" t="str">
        <f t="shared" si="1"/>
        <v xml:space="preserve">    "k": "ə"</v>
      </c>
      <c r="V32" t="s">
        <v>1562</v>
      </c>
    </row>
    <row r="33" spans="2:22">
      <c r="B33" s="474">
        <f t="shared" si="2"/>
        <v>31</v>
      </c>
      <c r="C33" s="304" t="s">
        <v>207</v>
      </c>
      <c r="D33" s="305" t="s">
        <v>201</v>
      </c>
      <c r="E33" s="308" t="s">
        <v>485</v>
      </c>
      <c r="F33" s="306" t="s">
        <v>68</v>
      </c>
      <c r="G33" s="306" t="s">
        <v>67</v>
      </c>
      <c r="H33" s="306" t="s">
        <v>66</v>
      </c>
      <c r="J33" s="485" t="str">
        <f t="shared" si="0"/>
        <v xml:space="preserve">    "i": [ "ㆦ", "ɔ", "oo" ]</v>
      </c>
      <c r="L33" s="413" t="str">
        <f t="shared" si="1"/>
        <v xml:space="preserve">    "i": "ɔ"</v>
      </c>
      <c r="V33" t="s">
        <v>1563</v>
      </c>
    </row>
    <row r="34" spans="2:22">
      <c r="B34" s="474">
        <f t="shared" si="2"/>
        <v>32</v>
      </c>
      <c r="C34" s="304" t="s">
        <v>205</v>
      </c>
      <c r="D34" s="305" t="s">
        <v>319</v>
      </c>
      <c r="E34" s="308" t="s">
        <v>503</v>
      </c>
      <c r="F34" s="306" t="s">
        <v>1608</v>
      </c>
      <c r="G34" s="306" t="s">
        <v>121</v>
      </c>
      <c r="H34" s="306"/>
      <c r="J34" s="485" t="str">
        <f t="shared" si="0"/>
        <v xml:space="preserve">    "I": [ "ㆧ", "ɔ̃", "oonn" ]</v>
      </c>
      <c r="L34" s="413" t="str">
        <f t="shared" si="1"/>
        <v xml:space="preserve">    "I": "ɔ̃"</v>
      </c>
      <c r="V34" t="s">
        <v>1564</v>
      </c>
    </row>
    <row r="35" spans="2:22">
      <c r="B35" s="474">
        <f t="shared" si="2"/>
        <v>33</v>
      </c>
      <c r="C35" s="477" t="s">
        <v>199</v>
      </c>
      <c r="D35" s="479" t="s">
        <v>343</v>
      </c>
      <c r="E35" s="308" t="s">
        <v>71</v>
      </c>
      <c r="F35" s="478" t="s">
        <v>71</v>
      </c>
      <c r="G35" s="478" t="s">
        <v>189</v>
      </c>
      <c r="H35" s="478" t="s">
        <v>71</v>
      </c>
      <c r="J35" s="485" t="str">
        <f t="shared" si="0"/>
        <v xml:space="preserve">    "9": [ "ㄞ", "ai", "ai" ]</v>
      </c>
      <c r="L35" s="413" t="str">
        <f t="shared" si="1"/>
        <v xml:space="preserve">    "9": "ai"</v>
      </c>
      <c r="V35" t="s">
        <v>1565</v>
      </c>
    </row>
    <row r="36" spans="2:22">
      <c r="B36" s="474">
        <f t="shared" si="2"/>
        <v>34</v>
      </c>
      <c r="C36" s="304" t="s">
        <v>188</v>
      </c>
      <c r="D36" s="305" t="s">
        <v>278</v>
      </c>
      <c r="E36" s="308" t="s">
        <v>527</v>
      </c>
      <c r="F36" s="306" t="s">
        <v>118</v>
      </c>
      <c r="G36" s="306" t="s">
        <v>117</v>
      </c>
      <c r="H36" s="306"/>
      <c r="J36" s="485" t="str">
        <f t="shared" si="0"/>
        <v xml:space="preserve">    "(": [ "ㆮ", "ãĩ", "ainn" ]</v>
      </c>
      <c r="L36" s="413" t="str">
        <f t="shared" si="1"/>
        <v xml:space="preserve">    "(": "ãĩ"</v>
      </c>
      <c r="V36" t="s">
        <v>1566</v>
      </c>
    </row>
    <row r="37" spans="2:22">
      <c r="B37" s="474">
        <f t="shared" si="2"/>
        <v>35</v>
      </c>
      <c r="C37" s="304" t="s">
        <v>86</v>
      </c>
      <c r="D37" s="305" t="s">
        <v>237</v>
      </c>
      <c r="E37" s="308" t="s">
        <v>73</v>
      </c>
      <c r="F37" s="306" t="s">
        <v>73</v>
      </c>
      <c r="G37" s="306" t="s">
        <v>72</v>
      </c>
      <c r="H37" s="491" t="s">
        <v>1625</v>
      </c>
      <c r="J37" s="485" t="str">
        <f t="shared" si="0"/>
        <v xml:space="preserve">    "l": [ "ㄠ", "au", "au" ]</v>
      </c>
      <c r="L37" s="413" t="str">
        <f t="shared" si="1"/>
        <v xml:space="preserve">    "l": "au"</v>
      </c>
      <c r="V37" t="s">
        <v>1567</v>
      </c>
    </row>
    <row r="38" spans="2:22">
      <c r="B38" s="481">
        <f t="shared" si="2"/>
        <v>36</v>
      </c>
      <c r="C38" s="456" t="s">
        <v>291</v>
      </c>
      <c r="D38" s="458" t="s">
        <v>328</v>
      </c>
      <c r="E38" s="482" t="s">
        <v>528</v>
      </c>
      <c r="F38" s="457" t="s">
        <v>124</v>
      </c>
      <c r="G38" s="457" t="s">
        <v>123</v>
      </c>
      <c r="H38" s="457"/>
      <c r="J38" s="485" t="str">
        <f t="shared" si="0"/>
        <v xml:space="preserve">    "L": [ "ㆯ", "ãũ", "aunn" ]</v>
      </c>
      <c r="L38" s="413" t="str">
        <f t="shared" si="1"/>
        <v xml:space="preserve">    "L": "ãũ"</v>
      </c>
      <c r="V38" t="s">
        <v>1568</v>
      </c>
    </row>
    <row r="39" spans="2:22">
      <c r="B39" s="303">
        <f t="shared" si="2"/>
        <v>37</v>
      </c>
      <c r="C39" s="304" t="s">
        <v>171</v>
      </c>
      <c r="D39" s="305" t="s">
        <v>321</v>
      </c>
      <c r="E39" s="308" t="s">
        <v>536</v>
      </c>
      <c r="F39" s="484" t="s">
        <v>1610</v>
      </c>
      <c r="G39" s="306" t="s">
        <v>345</v>
      </c>
      <c r="H39" s="484"/>
      <c r="J39" s="485" t="str">
        <f t="shared" si="0"/>
        <v xml:space="preserve">    "-": [ "ㆨ", "ɨ", "ir" ]</v>
      </c>
      <c r="L39" s="413" t="str">
        <f t="shared" si="1"/>
        <v xml:space="preserve">    "-": "ɨ"</v>
      </c>
      <c r="V39" t="s">
        <v>1569</v>
      </c>
    </row>
    <row r="40" spans="2:22">
      <c r="B40" s="303">
        <f t="shared" si="2"/>
        <v>38</v>
      </c>
      <c r="C40" s="304" t="s">
        <v>286</v>
      </c>
      <c r="D40" s="305" t="s">
        <v>277</v>
      </c>
      <c r="E40" s="308" t="s">
        <v>100</v>
      </c>
      <c r="F40" s="306" t="s">
        <v>100</v>
      </c>
      <c r="G40" s="306" t="s">
        <v>99</v>
      </c>
      <c r="H40" s="306"/>
      <c r="J40" s="485" t="str">
        <f t="shared" si="0"/>
        <v xml:space="preserve">    "M": [ "ㆰ", "am", "am" ]</v>
      </c>
      <c r="L40" s="413" t="str">
        <f t="shared" si="1"/>
        <v xml:space="preserve">    "M": "am"</v>
      </c>
      <c r="V40" t="s">
        <v>1570</v>
      </c>
    </row>
    <row r="41" spans="2:22">
      <c r="B41" s="303">
        <f t="shared" si="2"/>
        <v>39</v>
      </c>
      <c r="C41" s="304" t="s">
        <v>69</v>
      </c>
      <c r="D41" s="305" t="s">
        <v>274</v>
      </c>
      <c r="E41" s="308" t="s">
        <v>1441</v>
      </c>
      <c r="F41" s="306" t="s">
        <v>126</v>
      </c>
      <c r="G41" s="306" t="s">
        <v>125</v>
      </c>
      <c r="H41" s="306"/>
      <c r="J41" s="485" t="str">
        <f t="shared" si="0"/>
        <v xml:space="preserve">    "O": [ "ㆱ", "ɔm", "om" ]</v>
      </c>
      <c r="L41" s="413" t="str">
        <f t="shared" si="1"/>
        <v xml:space="preserve">    "O": "ɔm"</v>
      </c>
      <c r="V41" t="s">
        <v>1571</v>
      </c>
    </row>
    <row r="42" spans="2:22">
      <c r="B42" s="303">
        <f t="shared" si="2"/>
        <v>40</v>
      </c>
      <c r="C42" s="304" t="s">
        <v>142</v>
      </c>
      <c r="D42" s="305" t="s">
        <v>298</v>
      </c>
      <c r="E42" s="308" t="s">
        <v>84</v>
      </c>
      <c r="F42" s="306" t="s">
        <v>84</v>
      </c>
      <c r="G42" s="306" t="s">
        <v>144</v>
      </c>
      <c r="H42" s="306"/>
      <c r="J42" s="485" t="str">
        <f t="shared" si="0"/>
        <v xml:space="preserve">    "m": [ "ㆬ", "m", "m" ]</v>
      </c>
      <c r="L42" s="413" t="str">
        <f t="shared" si="1"/>
        <v xml:space="preserve">    "m": "m"</v>
      </c>
      <c r="V42" t="s">
        <v>1572</v>
      </c>
    </row>
    <row r="43" spans="2:22">
      <c r="B43" s="303">
        <f t="shared" si="2"/>
        <v>41</v>
      </c>
      <c r="C43" s="304" t="s">
        <v>180</v>
      </c>
      <c r="D43" s="305" t="s">
        <v>354</v>
      </c>
      <c r="E43" s="308" t="s">
        <v>98</v>
      </c>
      <c r="F43" s="306" t="s">
        <v>98</v>
      </c>
      <c r="G43" s="306" t="s">
        <v>97</v>
      </c>
      <c r="H43" s="306" t="s">
        <v>98</v>
      </c>
      <c r="J43" s="485" t="str">
        <f t="shared" si="0"/>
        <v xml:space="preserve">    "0": [ "ㄢ", "an", "an" ]</v>
      </c>
      <c r="L43" s="413" t="str">
        <f t="shared" si="1"/>
        <v xml:space="preserve">    "0": "an"</v>
      </c>
      <c r="V43" t="s">
        <v>1573</v>
      </c>
    </row>
    <row r="44" spans="2:22">
      <c r="B44" s="303">
        <f t="shared" si="2"/>
        <v>42</v>
      </c>
      <c r="C44" s="304" t="s">
        <v>178</v>
      </c>
      <c r="D44" s="305" t="s">
        <v>330</v>
      </c>
      <c r="E44" s="308" t="s">
        <v>256</v>
      </c>
      <c r="F44" s="306" t="s">
        <v>256</v>
      </c>
      <c r="G44" s="306" t="s">
        <v>76</v>
      </c>
      <c r="H44" s="491" t="s">
        <v>523</v>
      </c>
      <c r="J44" s="485" t="str">
        <f t="shared" si="0"/>
        <v xml:space="preserve">    "p": [ "ㄣ", "n", "n" ]</v>
      </c>
      <c r="L44" s="413" t="str">
        <f t="shared" si="1"/>
        <v xml:space="preserve">    "p": "n"</v>
      </c>
      <c r="V44" t="s">
        <v>1574</v>
      </c>
    </row>
    <row r="45" spans="2:22">
      <c r="B45" s="303">
        <f t="shared" si="2"/>
        <v>43</v>
      </c>
      <c r="C45" s="304" t="s">
        <v>176</v>
      </c>
      <c r="D45" s="305" t="s">
        <v>169</v>
      </c>
      <c r="E45" s="308" t="s">
        <v>1421</v>
      </c>
      <c r="F45" s="306" t="s">
        <v>96</v>
      </c>
      <c r="G45" s="306" t="s">
        <v>95</v>
      </c>
      <c r="H45" s="306" t="s">
        <v>96</v>
      </c>
      <c r="J45" s="485" t="str">
        <f t="shared" si="0"/>
        <v xml:space="preserve">    ";": [ "ㄤ", "aŋ", "ang" ]</v>
      </c>
      <c r="L45" s="413" t="str">
        <f t="shared" si="1"/>
        <v xml:space="preserve">    ";": "aŋ"</v>
      </c>
      <c r="V45" t="s">
        <v>1575</v>
      </c>
    </row>
    <row r="46" spans="2:22">
      <c r="B46" s="303">
        <f t="shared" si="2"/>
        <v>44</v>
      </c>
      <c r="C46" s="483" t="s">
        <v>66</v>
      </c>
      <c r="D46" s="305" t="s">
        <v>258</v>
      </c>
      <c r="E46" s="308" t="s">
        <v>525</v>
      </c>
      <c r="F46" s="306" t="s">
        <v>102</v>
      </c>
      <c r="G46" s="306" t="s">
        <v>101</v>
      </c>
      <c r="H46" s="306"/>
      <c r="J46" s="485" t="str">
        <f t="shared" si="0"/>
        <v xml:space="preserve">    "o": [ "ㆲ", "ɔŋ", "ong" ]</v>
      </c>
      <c r="L46" s="413" t="str">
        <f t="shared" si="1"/>
        <v xml:space="preserve">    "o": "ɔŋ"</v>
      </c>
      <c r="V46" t="s">
        <v>1576</v>
      </c>
    </row>
    <row r="47" spans="2:22">
      <c r="B47" s="303">
        <f t="shared" si="2"/>
        <v>45</v>
      </c>
      <c r="C47" s="304" t="s">
        <v>172</v>
      </c>
      <c r="D47" s="305" t="s">
        <v>320</v>
      </c>
      <c r="E47" s="308" t="s">
        <v>1595</v>
      </c>
      <c r="F47" s="306" t="s">
        <v>88</v>
      </c>
      <c r="G47" s="306" t="s">
        <v>74</v>
      </c>
      <c r="H47" s="306"/>
      <c r="J47" s="485" t="str">
        <f t="shared" si="0"/>
        <v xml:space="preserve">    "/": [ "ㆭ", "ŋ", "ng" ]</v>
      </c>
      <c r="L47" s="413" t="str">
        <f t="shared" si="1"/>
        <v xml:space="preserve">    "/": "ŋ"</v>
      </c>
      <c r="V47" t="s">
        <v>1577</v>
      </c>
    </row>
    <row r="48" spans="2:22">
      <c r="B48" s="303"/>
      <c r="C48" s="304"/>
      <c r="D48" s="305"/>
      <c r="E48" s="308"/>
      <c r="F48" s="306"/>
      <c r="G48" s="306"/>
      <c r="H48" s="306"/>
      <c r="J48" s="485" t="s">
        <v>1614</v>
      </c>
      <c r="L48" s="413" t="s">
        <v>1577</v>
      </c>
      <c r="V48" t="s">
        <v>1578</v>
      </c>
    </row>
    <row r="49" spans="2:22" ht="34.5" customHeight="1">
      <c r="B49" s="303"/>
      <c r="C49" s="304" t="s">
        <v>171</v>
      </c>
      <c r="D49" s="305"/>
      <c r="E49" s="486" t="s">
        <v>256</v>
      </c>
      <c r="F49" s="306" t="s">
        <v>26</v>
      </c>
      <c r="G49" s="306" t="s">
        <v>346</v>
      </c>
      <c r="H49" s="306"/>
      <c r="J49" s="413" t="str">
        <f t="shared" ref="J49:J54" si="3" xml:space="preserve"> "    """ &amp; C49 &amp; """: [ """ &amp; G49 &amp; """, """ &amp; E49 &amp; """, """ &amp; F49 &amp; """ ]"</f>
        <v xml:space="preserve">    "-": [ "ｎ", "n", "N" ]</v>
      </c>
      <c r="L49" s="413" t="s">
        <v>1597</v>
      </c>
      <c r="V49" t="s">
        <v>1579</v>
      </c>
    </row>
    <row r="50" spans="2:22" ht="34.5" customHeight="1">
      <c r="B50" s="303"/>
      <c r="C50" s="304" t="s">
        <v>168</v>
      </c>
      <c r="D50" s="305" t="s">
        <v>249</v>
      </c>
      <c r="E50" s="306" t="s">
        <v>1527</v>
      </c>
      <c r="F50" s="306" t="s">
        <v>249</v>
      </c>
      <c r="G50" s="306" t="s">
        <v>1611</v>
      </c>
      <c r="H50" s="306"/>
      <c r="J50" s="413" t="str">
        <f t="shared" si="3"/>
        <v xml:space="preserve">    " ": [ "", "¹", "1" ]</v>
      </c>
      <c r="L50" s="413" t="s">
        <v>1596</v>
      </c>
      <c r="V50" t="s">
        <v>1580</v>
      </c>
    </row>
    <row r="51" spans="2:22" ht="34.5" customHeight="1">
      <c r="B51" s="303"/>
      <c r="C51" s="304" t="s">
        <v>167</v>
      </c>
      <c r="D51" s="305" t="s">
        <v>245</v>
      </c>
      <c r="E51" s="306" t="s">
        <v>1529</v>
      </c>
      <c r="F51" s="306" t="s">
        <v>245</v>
      </c>
      <c r="G51" s="306" t="s">
        <v>104</v>
      </c>
      <c r="H51" s="306"/>
      <c r="J51" s="413" t="str">
        <f t="shared" si="3"/>
        <v xml:space="preserve">    "4": [ "ˋ", "²", "2" ]</v>
      </c>
      <c r="L51" s="413" t="s">
        <v>1590</v>
      </c>
      <c r="V51" t="s">
        <v>1581</v>
      </c>
    </row>
    <row r="52" spans="2:22" ht="34.5" customHeight="1">
      <c r="B52" s="303"/>
      <c r="C52" s="304" t="s">
        <v>166</v>
      </c>
      <c r="D52" s="305" t="s">
        <v>166</v>
      </c>
      <c r="E52" s="306" t="s">
        <v>1530</v>
      </c>
      <c r="F52" s="306" t="s">
        <v>166</v>
      </c>
      <c r="G52" s="306" t="s">
        <v>105</v>
      </c>
      <c r="H52" s="306"/>
      <c r="J52" s="413" t="str">
        <f t="shared" si="3"/>
        <v xml:space="preserve">    "3": [ "˪", "³", "3" ]</v>
      </c>
      <c r="L52" s="413" t="s">
        <v>1591</v>
      </c>
      <c r="V52" t="s">
        <v>1582</v>
      </c>
    </row>
    <row r="53" spans="2:22" ht="34.5" customHeight="1">
      <c r="B53" s="303"/>
      <c r="C53" s="304" t="s">
        <v>156</v>
      </c>
      <c r="D53" s="305" t="s">
        <v>154</v>
      </c>
      <c r="E53" s="306" t="s">
        <v>1528</v>
      </c>
      <c r="F53" s="306" t="s">
        <v>154</v>
      </c>
      <c r="G53" s="306" t="s">
        <v>106</v>
      </c>
      <c r="H53" s="306"/>
      <c r="J53" s="413" t="str">
        <f t="shared" si="3"/>
        <v xml:space="preserve">    "6": [ "ˊ", "⁵", "5" ]</v>
      </c>
      <c r="L53" s="413" t="s">
        <v>1592</v>
      </c>
      <c r="V53" t="s">
        <v>1583</v>
      </c>
    </row>
    <row r="54" spans="2:22" ht="34.5" customHeight="1">
      <c r="B54" s="303"/>
      <c r="C54" s="304" t="s">
        <v>154</v>
      </c>
      <c r="D54" s="305" t="s">
        <v>151</v>
      </c>
      <c r="E54" s="306" t="s">
        <v>1531</v>
      </c>
      <c r="F54" s="306" t="s">
        <v>151</v>
      </c>
      <c r="G54" s="306" t="s">
        <v>107</v>
      </c>
      <c r="H54" s="306"/>
      <c r="J54" s="413" t="str">
        <f t="shared" si="3"/>
        <v xml:space="preserve">    "5": [ "˫", "⁷", "7" ]</v>
      </c>
      <c r="L54" s="413" t="s">
        <v>1593</v>
      </c>
      <c r="V54" t="s">
        <v>1584</v>
      </c>
    </row>
    <row r="55" spans="2:22" ht="34.5" customHeight="1">
      <c r="B55" s="303"/>
      <c r="C55" s="304">
        <v>7</v>
      </c>
      <c r="D55" s="305" t="s">
        <v>180</v>
      </c>
      <c r="E55" s="306" t="s">
        <v>1532</v>
      </c>
      <c r="F55" s="306" t="s">
        <v>180</v>
      </c>
      <c r="G55" s="306" t="s">
        <v>1612</v>
      </c>
      <c r="H55" s="306"/>
      <c r="J55" s="487" t="s">
        <v>1616</v>
      </c>
      <c r="L55" s="413" t="s">
        <v>1594</v>
      </c>
      <c r="V55" t="s">
        <v>1585</v>
      </c>
    </row>
    <row r="56" spans="2:22" ht="34.5" customHeight="1">
      <c r="J56" s="413" t="s">
        <v>1577</v>
      </c>
      <c r="L56" s="413" t="s">
        <v>1613</v>
      </c>
      <c r="V56" t="s">
        <v>1587</v>
      </c>
    </row>
    <row r="57" spans="2:22" ht="34.5" customHeight="1">
      <c r="J57" s="413" t="s">
        <v>1615</v>
      </c>
      <c r="L57" s="413" t="s">
        <v>1585</v>
      </c>
      <c r="V57" t="s">
        <v>1588</v>
      </c>
    </row>
    <row r="58" spans="2:22">
      <c r="L58" s="413" t="s">
        <v>1586</v>
      </c>
      <c r="V58" t="s">
        <v>1589</v>
      </c>
    </row>
  </sheetData>
  <phoneticPr fontId="9" type="noConversion"/>
  <conditionalFormatting sqref="C3:H55">
    <cfRule type="cellIs" dxfId="0" priority="2" operator="equal">
      <formula>CHAR(32)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7E097-2730-479E-9E06-2D6673D1FF09}">
  <dimension ref="B2:H62"/>
  <sheetViews>
    <sheetView workbookViewId="0">
      <selection activeCell="B28" sqref="B28"/>
    </sheetView>
    <sheetView workbookViewId="1"/>
  </sheetViews>
  <sheetFormatPr defaultRowHeight="32.25"/>
  <cols>
    <col min="1" max="1" width="8.796875" style="503"/>
    <col min="2" max="2" width="16.796875" style="503" customWidth="1"/>
    <col min="3" max="4" width="28.19921875" style="503" customWidth="1"/>
    <col min="5" max="16384" width="8.796875" style="503"/>
  </cols>
  <sheetData>
    <row r="2" spans="2:4">
      <c r="B2" s="504" t="s">
        <v>1718</v>
      </c>
      <c r="C2" s="505" t="s">
        <v>1719</v>
      </c>
      <c r="D2" s="506" t="s">
        <v>1720</v>
      </c>
    </row>
    <row r="3" spans="2:4" ht="45.75">
      <c r="B3" s="513" t="s">
        <v>20</v>
      </c>
      <c r="C3" s="507" t="s">
        <v>1721</v>
      </c>
      <c r="D3" s="508" t="s">
        <v>1721</v>
      </c>
    </row>
    <row r="4" spans="2:4" ht="45.75">
      <c r="B4" s="513" t="s">
        <v>23</v>
      </c>
      <c r="C4" s="507" t="s">
        <v>1722</v>
      </c>
      <c r="D4" s="508" t="s">
        <v>1722</v>
      </c>
    </row>
    <row r="5" spans="2:4" ht="45.75">
      <c r="B5" s="513" t="s">
        <v>83</v>
      </c>
      <c r="C5" s="507" t="s">
        <v>1723</v>
      </c>
      <c r="D5" s="508" t="s">
        <v>1723</v>
      </c>
    </row>
    <row r="6" spans="2:4" ht="45.75">
      <c r="B6" s="513" t="s">
        <v>1631</v>
      </c>
      <c r="C6" s="507" t="s">
        <v>1724</v>
      </c>
      <c r="D6" s="508" t="s">
        <v>1724</v>
      </c>
    </row>
    <row r="7" spans="2:4" ht="45.75">
      <c r="B7" s="513" t="s">
        <v>29</v>
      </c>
      <c r="C7" s="507" t="s">
        <v>1725</v>
      </c>
      <c r="D7" s="508" t="s">
        <v>1725</v>
      </c>
    </row>
    <row r="8" spans="2:4" ht="45.75">
      <c r="B8" s="513" t="s">
        <v>31</v>
      </c>
      <c r="C8" s="507" t="s">
        <v>1726</v>
      </c>
      <c r="D8" s="508" t="s">
        <v>1726</v>
      </c>
    </row>
    <row r="9" spans="2:4" ht="45.75">
      <c r="B9" s="513" t="s">
        <v>33</v>
      </c>
      <c r="C9" s="507" t="s">
        <v>1727</v>
      </c>
      <c r="D9" s="508" t="s">
        <v>1727</v>
      </c>
    </row>
    <row r="10" spans="2:4" ht="45.75">
      <c r="B10" s="513" t="s">
        <v>85</v>
      </c>
      <c r="C10" s="507" t="s">
        <v>1728</v>
      </c>
      <c r="D10" s="508" t="s">
        <v>1728</v>
      </c>
    </row>
    <row r="11" spans="2:4" ht="45.75">
      <c r="B11" s="513" t="s">
        <v>36</v>
      </c>
      <c r="C11" s="507" t="s">
        <v>1729</v>
      </c>
      <c r="D11" s="508" t="s">
        <v>1729</v>
      </c>
    </row>
    <row r="12" spans="2:4" ht="45.75">
      <c r="B12" s="513" t="s">
        <v>38</v>
      </c>
      <c r="C12" s="507" t="s">
        <v>1730</v>
      </c>
      <c r="D12" s="508" t="s">
        <v>1730</v>
      </c>
    </row>
    <row r="13" spans="2:4" ht="45.75">
      <c r="B13" s="513" t="s">
        <v>52</v>
      </c>
      <c r="C13" s="507" t="s">
        <v>1731</v>
      </c>
      <c r="D13" s="508" t="s">
        <v>1731</v>
      </c>
    </row>
    <row r="14" spans="2:4" ht="45.75">
      <c r="B14" s="513" t="s">
        <v>89</v>
      </c>
      <c r="C14" s="509" t="s">
        <v>1732</v>
      </c>
      <c r="D14" s="510" t="s">
        <v>1733</v>
      </c>
    </row>
    <row r="15" spans="2:4" ht="45.75">
      <c r="B15" s="513" t="s">
        <v>91</v>
      </c>
      <c r="C15" s="509" t="s">
        <v>1734</v>
      </c>
      <c r="D15" s="510" t="s">
        <v>1735</v>
      </c>
    </row>
    <row r="16" spans="2:4" ht="45.75">
      <c r="B16" s="513" t="s">
        <v>209</v>
      </c>
      <c r="C16" s="509" t="s">
        <v>1736</v>
      </c>
      <c r="D16" s="510" t="s">
        <v>1737</v>
      </c>
    </row>
    <row r="17" spans="2:4" ht="45.75">
      <c r="B17" s="513" t="s">
        <v>1643</v>
      </c>
      <c r="C17" s="507" t="s">
        <v>1738</v>
      </c>
      <c r="D17" s="508" t="s">
        <v>1739</v>
      </c>
    </row>
    <row r="18" spans="2:4" ht="45.75">
      <c r="B18" s="513" t="s">
        <v>1646</v>
      </c>
      <c r="C18" s="507" t="s">
        <v>1740</v>
      </c>
      <c r="D18" s="508" t="s">
        <v>1741</v>
      </c>
    </row>
    <row r="19" spans="2:4" ht="45.75">
      <c r="B19" s="513" t="s">
        <v>1649</v>
      </c>
      <c r="C19" s="507" t="s">
        <v>1742</v>
      </c>
      <c r="D19" s="508" t="s">
        <v>1743</v>
      </c>
    </row>
    <row r="20" spans="2:4" ht="45.75">
      <c r="B20" s="513" t="s">
        <v>1461</v>
      </c>
      <c r="C20" s="507" t="s">
        <v>1744</v>
      </c>
      <c r="D20" s="508" t="s">
        <v>1745</v>
      </c>
    </row>
    <row r="21" spans="2:4" ht="45.75">
      <c r="B21" s="513" t="s">
        <v>43</v>
      </c>
      <c r="C21" s="507" t="s">
        <v>1746</v>
      </c>
      <c r="D21" s="508" t="s">
        <v>1747</v>
      </c>
    </row>
    <row r="22" spans="2:4" ht="45.75">
      <c r="B22" s="513" t="s">
        <v>46</v>
      </c>
      <c r="C22" s="507" t="s">
        <v>1748</v>
      </c>
      <c r="D22" s="508" t="s">
        <v>1749</v>
      </c>
    </row>
    <row r="23" spans="2:4" ht="45.75">
      <c r="B23" s="513" t="s">
        <v>50</v>
      </c>
      <c r="C23" s="507" t="s">
        <v>1750</v>
      </c>
      <c r="D23" s="508" t="s">
        <v>1751</v>
      </c>
    </row>
    <row r="24" spans="2:4" ht="45.75">
      <c r="B24" s="513" t="s">
        <v>547</v>
      </c>
      <c r="C24" s="507" t="s">
        <v>1752</v>
      </c>
      <c r="D24" s="508" t="s">
        <v>1753</v>
      </c>
    </row>
    <row r="25" spans="2:4" ht="45.75">
      <c r="B25" s="513" t="s">
        <v>97</v>
      </c>
      <c r="C25" s="507" t="s">
        <v>1754</v>
      </c>
      <c r="D25" s="508" t="s">
        <v>1754</v>
      </c>
    </row>
    <row r="26" spans="2:4" ht="45.75">
      <c r="B26" s="513" t="s">
        <v>76</v>
      </c>
      <c r="C26" s="507" t="s">
        <v>1755</v>
      </c>
      <c r="D26" s="508" t="s">
        <v>1755</v>
      </c>
    </row>
    <row r="27" spans="2:4" ht="45.75">
      <c r="B27" s="513" t="s">
        <v>95</v>
      </c>
      <c r="C27" s="507" t="s">
        <v>1756</v>
      </c>
      <c r="D27" s="508" t="s">
        <v>1756</v>
      </c>
    </row>
    <row r="28" spans="2:4" ht="45.75">
      <c r="B28" s="513" t="s">
        <v>127</v>
      </c>
      <c r="C28" s="507" t="s">
        <v>1757</v>
      </c>
      <c r="D28" s="508" t="s">
        <v>1757</v>
      </c>
    </row>
    <row r="29" spans="2:4" ht="45.75">
      <c r="B29" s="513" t="s">
        <v>1674</v>
      </c>
      <c r="C29" s="507" t="s">
        <v>1758</v>
      </c>
      <c r="D29" s="508" t="s">
        <v>1758</v>
      </c>
    </row>
    <row r="30" spans="2:4" ht="45.75">
      <c r="B30" s="513" t="s">
        <v>54</v>
      </c>
      <c r="C30" s="507" t="s">
        <v>1759</v>
      </c>
      <c r="D30" s="508" t="s">
        <v>1759</v>
      </c>
    </row>
    <row r="31" spans="2:4" ht="45.75">
      <c r="B31" s="513" t="s">
        <v>56</v>
      </c>
      <c r="C31" s="507" t="s">
        <v>1760</v>
      </c>
      <c r="D31" s="508" t="s">
        <v>1760</v>
      </c>
    </row>
    <row r="32" spans="2:4" ht="45.75">
      <c r="B32" s="513" t="s">
        <v>1679</v>
      </c>
      <c r="C32" s="507" t="s">
        <v>1761</v>
      </c>
      <c r="D32" s="508" t="s">
        <v>1762</v>
      </c>
    </row>
    <row r="33" spans="2:8" ht="45.75">
      <c r="B33" s="513" t="s">
        <v>58</v>
      </c>
      <c r="C33" s="507" t="s">
        <v>1763</v>
      </c>
      <c r="D33" s="508" t="s">
        <v>1763</v>
      </c>
    </row>
    <row r="34" spans="2:8" ht="45.75">
      <c r="B34" s="513" t="s">
        <v>287</v>
      </c>
      <c r="C34" s="507" t="s">
        <v>1764</v>
      </c>
      <c r="D34" s="508" t="s">
        <v>1764</v>
      </c>
    </row>
    <row r="35" spans="2:8" ht="45.75">
      <c r="B35" s="513" t="s">
        <v>284</v>
      </c>
      <c r="C35" s="507" t="s">
        <v>1765</v>
      </c>
      <c r="D35" s="508" t="s">
        <v>1765</v>
      </c>
    </row>
    <row r="36" spans="2:8" ht="45.75">
      <c r="B36" s="513" t="s">
        <v>376</v>
      </c>
      <c r="C36" s="507" t="s">
        <v>1766</v>
      </c>
      <c r="D36" s="508" t="s">
        <v>1766</v>
      </c>
    </row>
    <row r="37" spans="2:8" ht="45.75">
      <c r="B37" s="513" t="s">
        <v>189</v>
      </c>
      <c r="C37" s="507" t="s">
        <v>1767</v>
      </c>
      <c r="D37" s="508" t="s">
        <v>1767</v>
      </c>
    </row>
    <row r="38" spans="2:8" ht="45.75">
      <c r="B38" s="513" t="s">
        <v>1662</v>
      </c>
      <c r="C38" s="507" t="s">
        <v>1768</v>
      </c>
      <c r="D38" s="508" t="s">
        <v>1768</v>
      </c>
    </row>
    <row r="39" spans="2:8" ht="45.75">
      <c r="B39" s="513" t="s">
        <v>72</v>
      </c>
      <c r="C39" s="507" t="s">
        <v>1769</v>
      </c>
      <c r="D39" s="508" t="s">
        <v>1769</v>
      </c>
      <c r="H39" s="503" t="s">
        <v>1814</v>
      </c>
    </row>
    <row r="40" spans="2:8" ht="45.75">
      <c r="B40" s="513" t="s">
        <v>1666</v>
      </c>
      <c r="C40" s="507" t="s">
        <v>1770</v>
      </c>
      <c r="D40" s="508" t="s">
        <v>1770</v>
      </c>
    </row>
    <row r="41" spans="2:8" ht="45.75">
      <c r="B41" s="513" t="s">
        <v>1824</v>
      </c>
      <c r="C41" s="507" t="s">
        <v>1771</v>
      </c>
      <c r="D41" s="508" t="s">
        <v>1771</v>
      </c>
    </row>
    <row r="42" spans="2:8" ht="45.75">
      <c r="B42" s="513" t="s">
        <v>1815</v>
      </c>
      <c r="C42" s="507" t="s">
        <v>1772</v>
      </c>
      <c r="D42" s="508" t="s">
        <v>1772</v>
      </c>
    </row>
    <row r="43" spans="2:8" ht="45.75">
      <c r="B43" s="513" t="s">
        <v>1816</v>
      </c>
      <c r="C43" s="507" t="s">
        <v>1773</v>
      </c>
      <c r="D43" s="508" t="s">
        <v>1773</v>
      </c>
    </row>
    <row r="44" spans="2:8" ht="45.75">
      <c r="B44" s="513" t="s">
        <v>1817</v>
      </c>
      <c r="C44" s="507" t="s">
        <v>1774</v>
      </c>
      <c r="D44" s="508" t="s">
        <v>1774</v>
      </c>
    </row>
    <row r="45" spans="2:8" ht="45.75">
      <c r="B45" s="513" t="s">
        <v>1818</v>
      </c>
      <c r="C45" s="507" t="s">
        <v>1775</v>
      </c>
      <c r="D45" s="508" t="s">
        <v>1775</v>
      </c>
    </row>
    <row r="46" spans="2:8" ht="45.75">
      <c r="B46" s="513" t="s">
        <v>1819</v>
      </c>
      <c r="C46" s="507" t="s">
        <v>1776</v>
      </c>
      <c r="D46" s="508" t="s">
        <v>1777</v>
      </c>
    </row>
    <row r="47" spans="2:8" ht="45.75">
      <c r="B47" s="513" t="s">
        <v>1820</v>
      </c>
      <c r="C47" s="507" t="s">
        <v>1778</v>
      </c>
      <c r="D47" s="508" t="s">
        <v>1778</v>
      </c>
    </row>
    <row r="48" spans="2:8" ht="45.75">
      <c r="B48" s="513" t="s">
        <v>1821</v>
      </c>
      <c r="C48" s="507" t="s">
        <v>1779</v>
      </c>
      <c r="D48" s="508" t="s">
        <v>1779</v>
      </c>
    </row>
    <row r="49" spans="2:4" ht="45.75">
      <c r="B49" s="513" t="s">
        <v>1822</v>
      </c>
      <c r="C49" s="507" t="s">
        <v>1780</v>
      </c>
      <c r="D49" s="508" t="s">
        <v>1780</v>
      </c>
    </row>
    <row r="50" spans="2:4" ht="45.75">
      <c r="B50" s="513" t="s">
        <v>1823</v>
      </c>
      <c r="C50" s="507" t="s">
        <v>1781</v>
      </c>
      <c r="D50" s="508" t="s">
        <v>1781</v>
      </c>
    </row>
    <row r="51" spans="2:4" ht="45.75">
      <c r="B51" s="513" t="s">
        <v>1782</v>
      </c>
      <c r="C51" s="507" t="s">
        <v>1783</v>
      </c>
      <c r="D51" s="508" t="s">
        <v>1783</v>
      </c>
    </row>
    <row r="52" spans="2:4" ht="45.75">
      <c r="B52" s="513" t="s">
        <v>1784</v>
      </c>
      <c r="C52" s="507" t="s">
        <v>1785</v>
      </c>
      <c r="D52" s="508" t="s">
        <v>1785</v>
      </c>
    </row>
    <row r="53" spans="2:4" ht="45.75">
      <c r="B53" s="513" t="s">
        <v>1786</v>
      </c>
      <c r="C53" s="507" t="s">
        <v>1787</v>
      </c>
      <c r="D53" s="508" t="s">
        <v>1787</v>
      </c>
    </row>
    <row r="54" spans="2:4" ht="45.75">
      <c r="B54" s="513" t="s">
        <v>1788</v>
      </c>
      <c r="C54" s="507" t="s">
        <v>1789</v>
      </c>
      <c r="D54" s="508" t="s">
        <v>1790</v>
      </c>
    </row>
    <row r="55" spans="2:4" ht="45.75">
      <c r="B55" s="513" t="s">
        <v>1791</v>
      </c>
      <c r="C55" s="507" t="s">
        <v>1792</v>
      </c>
      <c r="D55" s="508" t="s">
        <v>1792</v>
      </c>
    </row>
    <row r="56" spans="2:4" ht="45.75">
      <c r="B56" s="513" t="s">
        <v>1793</v>
      </c>
      <c r="C56" s="507" t="s">
        <v>1794</v>
      </c>
      <c r="D56" s="508" t="s">
        <v>1795</v>
      </c>
    </row>
    <row r="57" spans="2:4" ht="45.75">
      <c r="B57" s="513" t="s">
        <v>1796</v>
      </c>
      <c r="C57" s="507" t="s">
        <v>1797</v>
      </c>
      <c r="D57" s="508" t="s">
        <v>1797</v>
      </c>
    </row>
    <row r="58" spans="2:4" ht="45.75">
      <c r="B58" s="513" t="s">
        <v>1798</v>
      </c>
      <c r="C58" s="507" t="s">
        <v>1799</v>
      </c>
      <c r="D58" s="508" t="s">
        <v>1800</v>
      </c>
    </row>
    <row r="59" spans="2:4" ht="45.75">
      <c r="B59" s="513" t="s">
        <v>1801</v>
      </c>
      <c r="C59" s="507" t="s">
        <v>1802</v>
      </c>
      <c r="D59" s="508" t="s">
        <v>1803</v>
      </c>
    </row>
    <row r="60" spans="2:4" ht="45.75">
      <c r="B60" s="513" t="s">
        <v>1804</v>
      </c>
      <c r="C60" s="507" t="s">
        <v>1805</v>
      </c>
      <c r="D60" s="508" t="s">
        <v>1806</v>
      </c>
    </row>
    <row r="61" spans="2:4" ht="45.75">
      <c r="B61" s="513" t="s">
        <v>1807</v>
      </c>
      <c r="C61" s="507" t="s">
        <v>1808</v>
      </c>
      <c r="D61" s="508" t="s">
        <v>1809</v>
      </c>
    </row>
    <row r="62" spans="2:4" ht="45.75">
      <c r="B62" s="514" t="s">
        <v>1810</v>
      </c>
      <c r="C62" s="511" t="s">
        <v>1811</v>
      </c>
      <c r="D62" s="512" t="s">
        <v>1812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8D2B9-B889-499C-944F-FEB18A9197BF}">
  <dimension ref="B2:H39"/>
  <sheetViews>
    <sheetView workbookViewId="0">
      <pane ySplit="2" topLeftCell="A10" activePane="bottomLeft" state="frozen"/>
      <selection pane="bottomLeft" activeCell="C13" sqref="C13"/>
    </sheetView>
    <sheetView workbookViewId="1"/>
  </sheetViews>
  <sheetFormatPr defaultRowHeight="32.25"/>
  <cols>
    <col min="1" max="1" width="8.796875" style="495"/>
    <col min="2" max="2" width="18.3984375" style="494" customWidth="1"/>
    <col min="3" max="4" width="18.3984375" style="496" customWidth="1"/>
    <col min="5" max="8" width="30" style="496" customWidth="1"/>
    <col min="9" max="16384" width="8.796875" style="495"/>
  </cols>
  <sheetData>
    <row r="2" spans="2:8" ht="33" thickBot="1">
      <c r="B2" s="492" t="s">
        <v>15</v>
      </c>
      <c r="C2" s="492" t="s">
        <v>1627</v>
      </c>
      <c r="D2" s="500" t="s">
        <v>1681</v>
      </c>
      <c r="E2" s="515" t="s">
        <v>1598</v>
      </c>
      <c r="F2" s="492" t="s">
        <v>1617</v>
      </c>
      <c r="G2" s="515" t="s">
        <v>1825</v>
      </c>
      <c r="H2" s="515" t="s">
        <v>1832</v>
      </c>
    </row>
    <row r="3" spans="2:8" ht="78" thickBot="1">
      <c r="B3" s="493" t="s">
        <v>20</v>
      </c>
      <c r="C3" s="497" t="s">
        <v>1628</v>
      </c>
      <c r="D3" s="501" t="s">
        <v>1682</v>
      </c>
      <c r="E3" s="497" t="s">
        <v>28</v>
      </c>
      <c r="F3" s="497" t="s">
        <v>165</v>
      </c>
      <c r="G3" s="497" t="str" cm="1">
        <f t="array" ref="G3" xml:space="preserve"> INDEX(漢語拼音對照表[[通用拼音 ]], MATCH(TRUE, EXACT(B3,漢語拼音對照表[[注音符號 ]]),0))</f>
        <v xml:space="preserve">b </v>
      </c>
      <c r="H3" s="497"/>
    </row>
    <row r="4" spans="2:8" ht="78" thickBot="1">
      <c r="B4" s="493" t="s">
        <v>23</v>
      </c>
      <c r="C4" s="497" t="s">
        <v>1629</v>
      </c>
      <c r="D4" s="501" t="s">
        <v>1683</v>
      </c>
      <c r="E4" s="497" t="s">
        <v>21</v>
      </c>
      <c r="F4" s="497" t="s">
        <v>178</v>
      </c>
      <c r="G4" s="497" t="str" cm="1">
        <f t="array" ref="G4" xml:space="preserve"> INDEX(漢語拼音對照表[[通用拼音 ]], MATCH(TRUE, EXACT(B4,漢語拼音對照表[[注音符號 ]]),0))</f>
        <v xml:space="preserve">p </v>
      </c>
      <c r="H4" s="497"/>
    </row>
    <row r="5" spans="2:8" ht="78" thickBot="1">
      <c r="B5" s="493" t="s">
        <v>83</v>
      </c>
      <c r="C5" s="497" t="s">
        <v>1630</v>
      </c>
      <c r="D5" s="501" t="s">
        <v>1684</v>
      </c>
      <c r="E5" s="497" t="s">
        <v>84</v>
      </c>
      <c r="F5" s="497" t="s">
        <v>142</v>
      </c>
      <c r="G5" s="497" t="str" cm="1">
        <f t="array" ref="G5" xml:space="preserve"> INDEX(漢語拼音對照表[[通用拼音 ]], MATCH(TRUE, EXACT(B5,漢語拼音對照表[[注音符號 ]]),0))</f>
        <v xml:space="preserve">m </v>
      </c>
      <c r="H5" s="497"/>
    </row>
    <row r="6" spans="2:8" ht="78" thickBot="1">
      <c r="B6" s="493" t="s">
        <v>1631</v>
      </c>
      <c r="C6" s="497" t="s">
        <v>1632</v>
      </c>
      <c r="D6" s="501" t="s">
        <v>1685</v>
      </c>
      <c r="E6" s="497" t="s">
        <v>1501</v>
      </c>
      <c r="F6" s="497" t="s">
        <v>1633</v>
      </c>
      <c r="G6" s="497" t="str" cm="1">
        <f t="array" ref="G6" xml:space="preserve"> INDEX(漢語拼音對照表[[通用拼音 ]], MATCH(TRUE, EXACT(B6,漢語拼音對照表[[注音符號 ]]),0))</f>
        <v xml:space="preserve">f </v>
      </c>
      <c r="H6" s="497"/>
    </row>
    <row r="7" spans="2:8" ht="78" thickBot="1">
      <c r="B7" s="493" t="s">
        <v>29</v>
      </c>
      <c r="C7" s="497" t="s">
        <v>1634</v>
      </c>
      <c r="D7" s="501" t="s">
        <v>1686</v>
      </c>
      <c r="E7" s="497" t="s">
        <v>1600</v>
      </c>
      <c r="F7" s="497" t="s">
        <v>226</v>
      </c>
      <c r="G7" s="497" t="str" cm="1">
        <f t="array" ref="G7" xml:space="preserve"> INDEX(漢語拼音對照表[[通用拼音 ]], MATCH(TRUE, EXACT(B7,漢語拼音對照表[[注音符號 ]]),0))</f>
        <v xml:space="preserve">d </v>
      </c>
      <c r="H7" s="497"/>
    </row>
    <row r="8" spans="2:8" ht="78" thickBot="1">
      <c r="B8" s="493" t="s">
        <v>31</v>
      </c>
      <c r="C8" s="497" t="s">
        <v>1635</v>
      </c>
      <c r="D8" s="501" t="s">
        <v>1687</v>
      </c>
      <c r="E8" s="497" t="s">
        <v>241</v>
      </c>
      <c r="F8" s="497" t="s">
        <v>30</v>
      </c>
      <c r="G8" s="497" t="str" cm="1">
        <f t="array" ref="G8" xml:space="preserve"> INDEX(漢語拼音對照表[[通用拼音 ]], MATCH(TRUE, EXACT(B8,漢語拼音對照表[[注音符號 ]]),0))</f>
        <v xml:space="preserve">t </v>
      </c>
      <c r="H8" s="497"/>
    </row>
    <row r="9" spans="2:8" ht="78" thickBot="1">
      <c r="B9" s="493" t="s">
        <v>33</v>
      </c>
      <c r="C9" s="497" t="s">
        <v>1636</v>
      </c>
      <c r="D9" s="501" t="s">
        <v>1688</v>
      </c>
      <c r="E9" s="497" t="s">
        <v>256</v>
      </c>
      <c r="F9" s="497" t="s">
        <v>34</v>
      </c>
      <c r="G9" s="497" t="str" cm="1">
        <f t="array" ref="G9" xml:space="preserve"> INDEX(漢語拼音對照表[[通用拼音 ]], MATCH(TRUE, EXACT(B9,漢語拼音對照表[[注音符號 ]]),0))</f>
        <v xml:space="preserve">n </v>
      </c>
      <c r="H9" s="497"/>
    </row>
    <row r="10" spans="2:8" ht="78" thickBot="1">
      <c r="B10" s="493" t="s">
        <v>85</v>
      </c>
      <c r="C10" s="497" t="s">
        <v>1637</v>
      </c>
      <c r="D10" s="501" t="s">
        <v>1689</v>
      </c>
      <c r="E10" s="497" t="s">
        <v>290</v>
      </c>
      <c r="F10" s="497" t="s">
        <v>86</v>
      </c>
      <c r="G10" s="497" t="str" cm="1">
        <f t="array" ref="G10" xml:space="preserve"> INDEX(漢語拼音對照表[[通用拼音 ]], MATCH(TRUE, EXACT(B10,漢語拼音對照表[[注音符號 ]]),0))</f>
        <v xml:space="preserve">l </v>
      </c>
      <c r="H10" s="497"/>
    </row>
    <row r="11" spans="2:8" ht="78" thickBot="1">
      <c r="B11" s="493" t="s">
        <v>36</v>
      </c>
      <c r="C11" s="497" t="s">
        <v>1638</v>
      </c>
      <c r="D11" s="501" t="s">
        <v>1690</v>
      </c>
      <c r="E11" s="497" t="s">
        <v>42</v>
      </c>
      <c r="F11" s="497" t="s">
        <v>161</v>
      </c>
      <c r="G11" s="497" t="str" cm="1">
        <f t="array" ref="G11" xml:space="preserve"> INDEX(漢語拼音對照表[[通用拼音 ]], MATCH(TRUE, EXACT(B11,漢語拼音對照表[[注音符號 ]]),0))</f>
        <v xml:space="preserve">g </v>
      </c>
      <c r="H11" s="497"/>
    </row>
    <row r="12" spans="2:8" ht="78" thickBot="1">
      <c r="B12" s="493" t="s">
        <v>38</v>
      </c>
      <c r="C12" s="497" t="s">
        <v>1639</v>
      </c>
      <c r="D12" s="501" t="s">
        <v>1691</v>
      </c>
      <c r="E12" s="497" t="s">
        <v>476</v>
      </c>
      <c r="F12" s="497" t="s">
        <v>37</v>
      </c>
      <c r="G12" s="497" t="str" cm="1">
        <f t="array" ref="G12" xml:space="preserve"> INDEX(漢語拼音對照表[[通用拼音 ]], MATCH(TRUE, EXACT(B12,漢語拼音對照表[[注音符號 ]]),0))</f>
        <v xml:space="preserve">k </v>
      </c>
      <c r="H12" s="497"/>
    </row>
    <row r="13" spans="2:8" ht="78" thickBot="1">
      <c r="B13" s="493" t="s">
        <v>52</v>
      </c>
      <c r="C13" s="497" t="s">
        <v>1859</v>
      </c>
      <c r="D13" s="501" t="s">
        <v>1692</v>
      </c>
      <c r="E13" s="497" t="s">
        <v>53</v>
      </c>
      <c r="F13" s="497" t="s">
        <v>272</v>
      </c>
      <c r="G13" s="497" t="str" cm="1">
        <f t="array" ref="G13" xml:space="preserve"> INDEX(漢語拼音對照表[[通用拼音 ]], MATCH(TRUE, EXACT(B13,漢語拼音對照表[[注音符號 ]]),0))</f>
        <v xml:space="preserve">h </v>
      </c>
      <c r="H13" s="497"/>
    </row>
    <row r="14" spans="2:8" ht="78" thickBot="1">
      <c r="B14" s="493" t="s">
        <v>89</v>
      </c>
      <c r="C14" s="497" t="s">
        <v>1640</v>
      </c>
      <c r="D14" s="501" t="s">
        <v>1693</v>
      </c>
      <c r="E14" s="497" t="s">
        <v>110</v>
      </c>
      <c r="F14" s="497" t="s">
        <v>194</v>
      </c>
      <c r="G14" s="497" t="str" cm="1">
        <f t="array" ref="G14" xml:space="preserve"> INDEX(漢語拼音對照表[[通用拼音 ]], MATCH(TRUE, EXACT(B14,漢語拼音對照表[[注音符號 ]]),0))</f>
        <v xml:space="preserve">ji </v>
      </c>
      <c r="H14" s="497"/>
    </row>
    <row r="15" spans="2:8" ht="78" thickBot="1">
      <c r="B15" s="493" t="s">
        <v>91</v>
      </c>
      <c r="C15" s="497" t="s">
        <v>1641</v>
      </c>
      <c r="D15" s="501" t="s">
        <v>1694</v>
      </c>
      <c r="E15" s="497" t="s">
        <v>1606</v>
      </c>
      <c r="F15" s="497" t="s">
        <v>248</v>
      </c>
      <c r="G15" s="497" t="str" cm="1">
        <f t="array" ref="G15" xml:space="preserve"> INDEX(漢語拼音對照表[[通用拼音 ]], MATCH(TRUE, EXACT(B15,漢語拼音對照表[[注音符號 ]]),0))</f>
        <v xml:space="preserve">ci </v>
      </c>
      <c r="H15" s="497"/>
    </row>
    <row r="16" spans="2:8" ht="78" thickBot="1">
      <c r="B16" s="493" t="s">
        <v>209</v>
      </c>
      <c r="C16" s="497" t="s">
        <v>1642</v>
      </c>
      <c r="D16" s="501" t="s">
        <v>1695</v>
      </c>
      <c r="E16" s="497" t="s">
        <v>1607</v>
      </c>
      <c r="F16" s="497" t="s">
        <v>237</v>
      </c>
      <c r="G16" s="497" t="str" cm="1">
        <f t="array" ref="G16" xml:space="preserve"> INDEX(漢語拼音對照表[[通用拼音 ]], MATCH(TRUE, EXACT(B16,漢語拼音對照表[[注音符號 ]]),0))</f>
        <v xml:space="preserve">si </v>
      </c>
      <c r="H16" s="497"/>
    </row>
    <row r="17" spans="2:8" ht="78" thickBot="1">
      <c r="B17" s="498" t="s">
        <v>1643</v>
      </c>
      <c r="C17" s="499" t="s">
        <v>1644</v>
      </c>
      <c r="D17" s="502" t="s">
        <v>1696</v>
      </c>
      <c r="E17" s="499" t="s">
        <v>49</v>
      </c>
      <c r="F17" s="499" t="s">
        <v>1645</v>
      </c>
      <c r="G17" s="497" t="str" cm="1">
        <f t="array" ref="G17" xml:space="preserve"> INDEX(漢語拼音對照表[[通用拼音 ]], MATCH(TRUE, EXACT(B17,漢語拼音對照表[[注音符號 ]]),0))</f>
        <v xml:space="preserve">jh,jhih </v>
      </c>
      <c r="H17" s="497"/>
    </row>
    <row r="18" spans="2:8" ht="78" thickBot="1">
      <c r="B18" s="498" t="s">
        <v>1646</v>
      </c>
      <c r="C18" s="499" t="s">
        <v>1647</v>
      </c>
      <c r="D18" s="502" t="s">
        <v>1697</v>
      </c>
      <c r="E18" s="499" t="s">
        <v>1827</v>
      </c>
      <c r="F18" s="499" t="s">
        <v>1648</v>
      </c>
      <c r="G18" s="497" t="str" cm="1">
        <f t="array" ref="G18" xml:space="preserve"> INDEX(漢語拼音對照表[[通用拼音 ]], MATCH(TRUE, EXACT(B18,漢語拼音對照表[[注音符號 ]]),0))</f>
        <v xml:space="preserve">ch,chih </v>
      </c>
      <c r="H18" s="497"/>
    </row>
    <row r="19" spans="2:8" ht="78" thickBot="1">
      <c r="B19" s="498" t="s">
        <v>1649</v>
      </c>
      <c r="C19" s="499" t="s">
        <v>1650</v>
      </c>
      <c r="D19" s="502" t="s">
        <v>1698</v>
      </c>
      <c r="E19" s="499" t="s">
        <v>1826</v>
      </c>
      <c r="F19" s="499" t="s">
        <v>1651</v>
      </c>
      <c r="G19" s="497" t="str" cm="1">
        <f t="array" ref="G19" xml:space="preserve"> INDEX(漢語拼音對照表[[通用拼音 ]], MATCH(TRUE, EXACT(B19,漢語拼音對照表[[注音符號 ]]),0))</f>
        <v xml:space="preserve">sh,shih </v>
      </c>
      <c r="H19" s="497"/>
    </row>
    <row r="20" spans="2:8" ht="78" thickBot="1">
      <c r="B20" s="498" t="s">
        <v>1461</v>
      </c>
      <c r="C20" s="499" t="s">
        <v>1652</v>
      </c>
      <c r="D20" s="502" t="s">
        <v>1699</v>
      </c>
      <c r="E20" s="499" t="s">
        <v>1500</v>
      </c>
      <c r="F20" s="499" t="s">
        <v>1653</v>
      </c>
      <c r="G20" s="497" t="str" cm="1">
        <f t="array" ref="G20" xml:space="preserve"> INDEX(漢語拼音對照表[[通用拼音 ]], MATCH(TRUE, EXACT(B20,漢語拼音對照表[[注音符號 ]]),0))</f>
        <v xml:space="preserve">r,rih </v>
      </c>
      <c r="H20" s="497"/>
    </row>
    <row r="21" spans="2:8" ht="78" thickBot="1">
      <c r="B21" s="493" t="s">
        <v>43</v>
      </c>
      <c r="C21" s="497" t="s">
        <v>1654</v>
      </c>
      <c r="D21" s="501" t="s">
        <v>1700</v>
      </c>
      <c r="E21" s="497" t="s">
        <v>1828</v>
      </c>
      <c r="F21" s="497" t="s">
        <v>158</v>
      </c>
      <c r="G21" s="497" t="str" cm="1">
        <f t="array" ref="G21" xml:space="preserve"> INDEX(漢語拼音對照表[[通用拼音 ]], MATCH(TRUE, EXACT(B21,漢語拼音對照表[[注音符號 ]]),0))</f>
        <v xml:space="preserve">z,zih </v>
      </c>
      <c r="H21" s="497"/>
    </row>
    <row r="22" spans="2:8" ht="78" thickBot="1">
      <c r="B22" s="493" t="s">
        <v>46</v>
      </c>
      <c r="C22" s="497" t="s">
        <v>1655</v>
      </c>
      <c r="D22" s="501" t="s">
        <v>1701</v>
      </c>
      <c r="E22" s="497" t="s">
        <v>474</v>
      </c>
      <c r="F22" s="497" t="s">
        <v>223</v>
      </c>
      <c r="G22" s="497" t="str" cm="1">
        <f t="array" ref="G22" xml:space="preserve"> INDEX(漢語拼音對照表[[通用拼音 ]], MATCH(TRUE, EXACT(B22,漢語拼音對照表[[注音符號 ]]),0))</f>
        <v xml:space="preserve">c,cih </v>
      </c>
      <c r="H22" s="497"/>
    </row>
    <row r="23" spans="2:8" ht="78" thickBot="1">
      <c r="B23" s="493" t="s">
        <v>50</v>
      </c>
      <c r="C23" s="497" t="s">
        <v>1656</v>
      </c>
      <c r="D23" s="501" t="s">
        <v>1702</v>
      </c>
      <c r="E23" s="497" t="s">
        <v>51</v>
      </c>
      <c r="F23" s="497" t="s">
        <v>239</v>
      </c>
      <c r="G23" s="497" t="str" cm="1">
        <f t="array" ref="G23" xml:space="preserve"> INDEX(漢語拼音對照表[[通用拼音 ]], MATCH(TRUE, EXACT(B23,漢語拼音對照表[[注音符號 ]]),0))</f>
        <v xml:space="preserve">s,sih </v>
      </c>
      <c r="H23" s="497"/>
    </row>
    <row r="24" spans="2:8" ht="78" thickBot="1">
      <c r="B24" s="493" t="s">
        <v>58</v>
      </c>
      <c r="C24" s="497" t="s">
        <v>1657</v>
      </c>
      <c r="D24" s="501" t="s">
        <v>1703</v>
      </c>
      <c r="E24" s="497" t="s">
        <v>59</v>
      </c>
      <c r="F24" s="497" t="s">
        <v>247</v>
      </c>
      <c r="G24" s="497" t="str" cm="1">
        <f t="array" ref="G24" xml:space="preserve"> INDEX(漢語拼音對照表[[通用拼音 ]], MATCH(TRUE, EXACT(B24,漢語拼音對照表[[注音符號 ]]),0))</f>
        <v xml:space="preserve">a </v>
      </c>
      <c r="H24" s="497"/>
    </row>
    <row r="25" spans="2:8" ht="78" thickBot="1">
      <c r="B25" s="493" t="s">
        <v>287</v>
      </c>
      <c r="C25" s="497" t="s">
        <v>1658</v>
      </c>
      <c r="D25" s="501" t="s">
        <v>1704</v>
      </c>
      <c r="E25" s="497" t="s">
        <v>66</v>
      </c>
      <c r="F25" s="497" t="s">
        <v>65</v>
      </c>
      <c r="G25" s="497" t="str" cm="1">
        <f t="array" ref="G25" xml:space="preserve"> INDEX(漢語拼音對照表[[通用拼音 ]], MATCH(TRUE, EXACT(B25,漢語拼音對照表[[注音符號 ]]),0))</f>
        <v xml:space="preserve">o </v>
      </c>
      <c r="H25" s="497"/>
    </row>
    <row r="26" spans="2:8" ht="78" thickBot="1">
      <c r="B26" s="493" t="s">
        <v>284</v>
      </c>
      <c r="C26" s="497" t="s">
        <v>1659</v>
      </c>
      <c r="D26" s="501" t="s">
        <v>1705</v>
      </c>
      <c r="E26" s="497" t="s">
        <v>62</v>
      </c>
      <c r="F26" s="497" t="s">
        <v>234</v>
      </c>
      <c r="G26" s="497" t="str" cm="1">
        <f t="array" ref="G26" xml:space="preserve"> INDEX(漢語拼音對照表[[通用拼音 ]], MATCH(TRUE, EXACT(B26,漢語拼音對照表[[注音符號 ]]),0))</f>
        <v xml:space="preserve">e </v>
      </c>
      <c r="H26" s="497"/>
    </row>
    <row r="27" spans="2:8" ht="78" thickBot="1">
      <c r="B27" s="493" t="s">
        <v>376</v>
      </c>
      <c r="C27" s="497" t="s">
        <v>1660</v>
      </c>
      <c r="D27" s="501" t="s">
        <v>1706</v>
      </c>
      <c r="E27" s="497" t="s">
        <v>62</v>
      </c>
      <c r="F27" s="497" t="s">
        <v>234</v>
      </c>
      <c r="G27" s="497" t="str" cm="1">
        <f t="array" ref="G27" xml:space="preserve"> INDEX(漢語拼音對照表[[通用拼音 ]], MATCH(TRUE, EXACT(B27,漢語拼音對照表[[注音符號 ]]),0))</f>
        <v xml:space="preserve">ê </v>
      </c>
      <c r="H27" s="497"/>
    </row>
    <row r="28" spans="2:8" ht="78" thickBot="1">
      <c r="B28" s="493" t="s">
        <v>189</v>
      </c>
      <c r="C28" s="497" t="s">
        <v>1661</v>
      </c>
      <c r="D28" s="501" t="s">
        <v>1707</v>
      </c>
      <c r="E28" s="497" t="s">
        <v>71</v>
      </c>
      <c r="F28" s="497" t="s">
        <v>235</v>
      </c>
      <c r="G28" s="497" t="str" cm="1">
        <f t="array" ref="G28" xml:space="preserve"> INDEX(漢語拼音對照表[[通用拼音 ]], MATCH(TRUE, EXACT(B28,漢語拼音對照表[[注音符號 ]]),0))</f>
        <v xml:space="preserve">ai </v>
      </c>
      <c r="H28" s="497"/>
    </row>
    <row r="29" spans="2:8" ht="78" thickBot="1">
      <c r="B29" s="498" t="s">
        <v>1662</v>
      </c>
      <c r="C29" s="499" t="s">
        <v>1663</v>
      </c>
      <c r="D29" s="502" t="s">
        <v>1706</v>
      </c>
      <c r="E29" s="499" t="s">
        <v>513</v>
      </c>
      <c r="F29" s="499" t="s">
        <v>1664</v>
      </c>
      <c r="G29" s="497" t="str" cm="1">
        <f t="array" ref="G29" xml:space="preserve"> INDEX(漢語拼音對照表[[通用拼音 ]], MATCH(TRUE, EXACT(B29,漢語拼音對照表[[注音符號 ]]),0))</f>
        <v xml:space="preserve">ei </v>
      </c>
      <c r="H29" s="497"/>
    </row>
    <row r="30" spans="2:8" ht="78" thickBot="1">
      <c r="B30" s="493" t="s">
        <v>72</v>
      </c>
      <c r="C30" s="497" t="s">
        <v>1665</v>
      </c>
      <c r="D30" s="501" t="s">
        <v>1708</v>
      </c>
      <c r="E30" s="497" t="s">
        <v>73</v>
      </c>
      <c r="F30" s="497" t="s">
        <v>1624</v>
      </c>
      <c r="G30" s="497" t="str" cm="1">
        <f t="array" ref="G30" xml:space="preserve"> INDEX(漢語拼音對照表[[通用拼音 ]], MATCH(TRUE, EXACT(B30,漢語拼音對照表[[注音符號 ]]),0))</f>
        <v xml:space="preserve">ao </v>
      </c>
      <c r="H30" s="497"/>
    </row>
    <row r="31" spans="2:8" ht="78" thickBot="1">
      <c r="B31" s="498" t="s">
        <v>1666</v>
      </c>
      <c r="C31" s="499" t="s">
        <v>1667</v>
      </c>
      <c r="D31" s="502" t="s">
        <v>1709</v>
      </c>
      <c r="E31" s="499" t="s">
        <v>510</v>
      </c>
      <c r="F31" s="499" t="s">
        <v>1668</v>
      </c>
      <c r="G31" s="497" t="str" cm="1">
        <f t="array" ref="G31" xml:space="preserve"> INDEX(漢語拼音對照表[[通用拼音 ]], MATCH(TRUE, EXACT(B31,漢語拼音對照表[[注音符號 ]]),0))</f>
        <v xml:space="preserve">ou </v>
      </c>
      <c r="H31" s="497"/>
    </row>
    <row r="32" spans="2:8" ht="78" thickBot="1">
      <c r="B32" s="493" t="s">
        <v>97</v>
      </c>
      <c r="C32" s="497" t="s">
        <v>1669</v>
      </c>
      <c r="D32" s="501" t="s">
        <v>1710</v>
      </c>
      <c r="E32" s="497" t="s">
        <v>98</v>
      </c>
      <c r="F32" s="497" t="s">
        <v>157</v>
      </c>
      <c r="G32" s="497" t="str" cm="1">
        <f t="array" ref="G32" xml:space="preserve"> INDEX(漢語拼音對照表[[通用拼音 ]], MATCH(TRUE, EXACT(B32,漢語拼音對照表[[注音符號 ]]),0))</f>
        <v xml:space="preserve">an </v>
      </c>
      <c r="H32" s="497"/>
    </row>
    <row r="33" spans="2:8" ht="78" thickBot="1">
      <c r="B33" s="493" t="s">
        <v>76</v>
      </c>
      <c r="C33" s="497" t="s">
        <v>1670</v>
      </c>
      <c r="D33" s="501" t="s">
        <v>1711</v>
      </c>
      <c r="E33" s="497" t="s">
        <v>523</v>
      </c>
      <c r="F33" s="497" t="s">
        <v>1626</v>
      </c>
      <c r="G33" s="497" t="str" cm="1">
        <f t="array" ref="G33" xml:space="preserve"> INDEX(漢語拼音對照表[[通用拼音 ]], MATCH(TRUE, EXACT(B33,漢語拼音對照表[[注音符號 ]]),0))</f>
        <v xml:space="preserve">en </v>
      </c>
      <c r="H33" s="497"/>
    </row>
    <row r="34" spans="2:8" ht="78" thickBot="1">
      <c r="B34" s="493" t="s">
        <v>95</v>
      </c>
      <c r="C34" s="497" t="s">
        <v>1671</v>
      </c>
      <c r="D34" s="501" t="s">
        <v>1712</v>
      </c>
      <c r="E34" s="497" t="s">
        <v>96</v>
      </c>
      <c r="F34" s="497" t="s">
        <v>150</v>
      </c>
      <c r="G34" s="497" t="str" cm="1">
        <f t="array" ref="G34" xml:space="preserve"> INDEX(漢語拼音對照表[[通用拼音 ]], MATCH(TRUE, EXACT(B34,漢語拼音對照表[[注音符號 ]]),0))</f>
        <v xml:space="preserve">ang </v>
      </c>
      <c r="H34" s="497"/>
    </row>
    <row r="35" spans="2:8" ht="78" thickBot="1">
      <c r="B35" s="493" t="s">
        <v>127</v>
      </c>
      <c r="C35" s="497" t="s">
        <v>1672</v>
      </c>
      <c r="D35" s="501" t="s">
        <v>1713</v>
      </c>
      <c r="E35" s="497" t="s">
        <v>1829</v>
      </c>
      <c r="F35" s="497" t="s">
        <v>1673</v>
      </c>
      <c r="G35" s="497" t="str" cm="1">
        <f t="array" ref="G35" xml:space="preserve"> INDEX(漢語拼音對照表[[通用拼音 ]], MATCH(TRUE, EXACT(B35,漢語拼音對照表[[注音符號 ]]),0))</f>
        <v xml:space="preserve">eng </v>
      </c>
      <c r="H35" s="497"/>
    </row>
    <row r="36" spans="2:8" ht="78" thickBot="1">
      <c r="B36" s="498" t="s">
        <v>1674</v>
      </c>
      <c r="C36" s="499" t="s">
        <v>1675</v>
      </c>
      <c r="D36" s="502" t="s">
        <v>1717</v>
      </c>
      <c r="E36" s="499" t="s">
        <v>507</v>
      </c>
      <c r="F36" s="499" t="s">
        <v>1676</v>
      </c>
      <c r="G36" s="497" t="str" cm="1">
        <f t="array" ref="G36" xml:space="preserve"> INDEX(漢語拼音對照表[[通用拼音 ]], MATCH(TRUE, EXACT(B36,漢語拼音對照表[[注音符號 ]]),0))</f>
        <v xml:space="preserve">er </v>
      </c>
      <c r="H36" s="497"/>
    </row>
    <row r="37" spans="2:8" ht="78" thickBot="1">
      <c r="B37" s="493" t="s">
        <v>54</v>
      </c>
      <c r="C37" s="497" t="s">
        <v>1677</v>
      </c>
      <c r="D37" s="501" t="s">
        <v>1714</v>
      </c>
      <c r="E37" s="497" t="s">
        <v>55</v>
      </c>
      <c r="F37" s="497" t="s">
        <v>1833</v>
      </c>
      <c r="G37" s="497" t="str" cm="1">
        <f t="array" ref="G37" xml:space="preserve"> INDEX(漢語拼音對照表[[通用拼音 ]], MATCH(TRUE, EXACT(B37,漢語拼音對照表[[注音符號 ]]),0))</f>
        <v xml:space="preserve">yi,-i </v>
      </c>
      <c r="H37" s="536" t="s">
        <v>1834</v>
      </c>
    </row>
    <row r="38" spans="2:8" ht="78" thickBot="1">
      <c r="B38" s="493" t="s">
        <v>56</v>
      </c>
      <c r="C38" s="497" t="s">
        <v>1678</v>
      </c>
      <c r="D38" s="501" t="s">
        <v>1715</v>
      </c>
      <c r="E38" s="497" t="s">
        <v>1830</v>
      </c>
      <c r="F38" s="497" t="s">
        <v>1836</v>
      </c>
      <c r="G38" s="497" t="str" cm="1">
        <f t="array" ref="G38" xml:space="preserve"> INDEX(漢語拼音對照表[[通用拼音 ]], MATCH(TRUE, EXACT(B38,漢語拼音對照表[[注音符號 ]]),0))</f>
        <v xml:space="preserve">wu,-u </v>
      </c>
      <c r="H38" s="536" t="s">
        <v>1835</v>
      </c>
    </row>
    <row r="39" spans="2:8" ht="78" thickBot="1">
      <c r="B39" s="498" t="s">
        <v>1679</v>
      </c>
      <c r="C39" s="499" t="s">
        <v>1680</v>
      </c>
      <c r="D39" s="502" t="s">
        <v>1716</v>
      </c>
      <c r="E39" s="499" t="s">
        <v>1831</v>
      </c>
      <c r="F39" s="499" t="s">
        <v>1838</v>
      </c>
      <c r="G39" s="497" t="str" cm="1">
        <f t="array" ref="G39" xml:space="preserve"> INDEX(漢語拼音對照表[[通用拼音 ]], MATCH(TRUE, EXACT(B39,漢語拼音對照表[[注音符號 ]]),0))</f>
        <v xml:space="preserve">yu </v>
      </c>
      <c r="H39" s="536" t="s">
        <v>1837</v>
      </c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03326-053E-43D8-9401-43042FD64276}">
  <dimension ref="B1:I57"/>
  <sheetViews>
    <sheetView tabSelected="1" workbookViewId="0">
      <pane ySplit="2" topLeftCell="A42" activePane="bottomLeft" state="frozen"/>
      <selection pane="bottomLeft" activeCell="H45" sqref="H45"/>
    </sheetView>
    <sheetView workbookViewId="1"/>
  </sheetViews>
  <sheetFormatPr defaultRowHeight="32.25"/>
  <cols>
    <col min="1" max="1" width="2.296875" style="495" customWidth="1"/>
    <col min="2" max="2" width="14.59765625" style="494" customWidth="1"/>
    <col min="3" max="3" width="14.59765625" style="496" customWidth="1"/>
    <col min="4" max="4" width="25.69921875" style="496" customWidth="1"/>
    <col min="5" max="8" width="22.59765625" style="496" customWidth="1"/>
    <col min="9" max="9" width="30" style="496" customWidth="1"/>
    <col min="10" max="16384" width="8.796875" style="495"/>
  </cols>
  <sheetData>
    <row r="1" spans="2:9" ht="15" customHeight="1"/>
    <row r="2" spans="2:9" s="555" customFormat="1" ht="26.25" thickBot="1">
      <c r="B2" s="553" t="s">
        <v>15</v>
      </c>
      <c r="C2" s="553" t="s">
        <v>1627</v>
      </c>
      <c r="D2" s="553" t="s">
        <v>1681</v>
      </c>
      <c r="E2" s="554" t="s">
        <v>1598</v>
      </c>
      <c r="F2" s="554" t="s">
        <v>1865</v>
      </c>
      <c r="G2" s="553" t="s">
        <v>1866</v>
      </c>
      <c r="H2" s="553" t="s">
        <v>1617</v>
      </c>
      <c r="I2" s="554" t="s">
        <v>1832</v>
      </c>
    </row>
    <row r="3" spans="2:9" ht="59.25" thickBot="1">
      <c r="B3" s="550" t="s">
        <v>20</v>
      </c>
      <c r="C3" s="497" t="s">
        <v>1628</v>
      </c>
      <c r="D3" s="541" t="s">
        <v>1840</v>
      </c>
      <c r="E3" s="497" t="s">
        <v>28</v>
      </c>
      <c r="F3" s="497" t="s">
        <v>21</v>
      </c>
      <c r="G3" s="497" t="s">
        <v>28</v>
      </c>
      <c r="H3" s="497" t="s">
        <v>165</v>
      </c>
      <c r="I3" s="497"/>
    </row>
    <row r="4" spans="2:9" ht="59.25" thickBot="1">
      <c r="B4" s="551" t="s">
        <v>1839</v>
      </c>
      <c r="C4" s="538" t="s">
        <v>1842</v>
      </c>
      <c r="D4" s="542" t="s">
        <v>1841</v>
      </c>
      <c r="E4" s="538" t="s">
        <v>1599</v>
      </c>
      <c r="F4" s="538" t="s">
        <v>28</v>
      </c>
      <c r="G4" s="543" t="s">
        <v>1599</v>
      </c>
      <c r="H4" s="543" t="s">
        <v>82</v>
      </c>
      <c r="I4" s="539" t="s">
        <v>1846</v>
      </c>
    </row>
    <row r="5" spans="2:9" ht="59.25" thickBot="1">
      <c r="B5" s="550" t="s">
        <v>23</v>
      </c>
      <c r="C5" s="497" t="s">
        <v>1629</v>
      </c>
      <c r="D5" s="541" t="s">
        <v>1843</v>
      </c>
      <c r="E5" s="497" t="s">
        <v>21</v>
      </c>
      <c r="F5" s="497" t="s">
        <v>24</v>
      </c>
      <c r="G5" s="497" t="s">
        <v>21</v>
      </c>
      <c r="H5" s="497" t="s">
        <v>178</v>
      </c>
      <c r="I5" s="497"/>
    </row>
    <row r="6" spans="2:9" ht="59.25" thickBot="1">
      <c r="B6" s="550" t="s">
        <v>83</v>
      </c>
      <c r="C6" s="497" t="s">
        <v>1630</v>
      </c>
      <c r="D6" s="541" t="s">
        <v>1844</v>
      </c>
      <c r="E6" s="497" t="s">
        <v>84</v>
      </c>
      <c r="F6" s="497" t="s">
        <v>84</v>
      </c>
      <c r="G6" s="549" t="s">
        <v>1944</v>
      </c>
      <c r="H6" s="497" t="s">
        <v>142</v>
      </c>
      <c r="I6" s="497"/>
    </row>
    <row r="7" spans="2:9" ht="59.25" thickBot="1">
      <c r="B7" s="552" t="s">
        <v>1631</v>
      </c>
      <c r="C7" s="544" t="s">
        <v>1632</v>
      </c>
      <c r="D7" s="546" t="s">
        <v>1685</v>
      </c>
      <c r="E7" s="544" t="s">
        <v>1501</v>
      </c>
      <c r="F7" s="545" t="s">
        <v>82</v>
      </c>
      <c r="G7" s="545" t="s">
        <v>82</v>
      </c>
      <c r="H7" s="544" t="s">
        <v>1633</v>
      </c>
      <c r="I7" s="544" t="s">
        <v>1847</v>
      </c>
    </row>
    <row r="8" spans="2:9" ht="59.25" thickBot="1">
      <c r="B8" s="550" t="s">
        <v>29</v>
      </c>
      <c r="C8" s="497" t="s">
        <v>1634</v>
      </c>
      <c r="D8" s="541" t="s">
        <v>1848</v>
      </c>
      <c r="E8" s="497" t="s">
        <v>1600</v>
      </c>
      <c r="F8" s="497" t="s">
        <v>241</v>
      </c>
      <c r="G8" s="497" t="s">
        <v>1600</v>
      </c>
      <c r="H8" s="497" t="s">
        <v>226</v>
      </c>
      <c r="I8" s="497"/>
    </row>
    <row r="9" spans="2:9" ht="59.25" thickBot="1">
      <c r="B9" s="550" t="s">
        <v>31</v>
      </c>
      <c r="C9" s="497" t="s">
        <v>1635</v>
      </c>
      <c r="D9" s="541" t="s">
        <v>1849</v>
      </c>
      <c r="E9" s="497" t="s">
        <v>241</v>
      </c>
      <c r="F9" s="497" t="s">
        <v>348</v>
      </c>
      <c r="G9" s="497" t="s">
        <v>241</v>
      </c>
      <c r="H9" s="497" t="s">
        <v>30</v>
      </c>
      <c r="I9" s="497"/>
    </row>
    <row r="10" spans="2:9" ht="59.25" thickBot="1">
      <c r="B10" s="550" t="s">
        <v>33</v>
      </c>
      <c r="C10" s="497" t="s">
        <v>1636</v>
      </c>
      <c r="D10" s="541" t="s">
        <v>1850</v>
      </c>
      <c r="E10" s="497" t="s">
        <v>256</v>
      </c>
      <c r="F10" s="497" t="s">
        <v>256</v>
      </c>
      <c r="G10" s="549" t="s">
        <v>1945</v>
      </c>
      <c r="H10" s="497" t="s">
        <v>34</v>
      </c>
      <c r="I10" s="497"/>
    </row>
    <row r="11" spans="2:9" ht="59.25" thickBot="1">
      <c r="B11" s="550" t="s">
        <v>85</v>
      </c>
      <c r="C11" s="497" t="s">
        <v>1637</v>
      </c>
      <c r="D11" s="541" t="s">
        <v>1851</v>
      </c>
      <c r="E11" s="497" t="s">
        <v>290</v>
      </c>
      <c r="F11" s="497" t="s">
        <v>290</v>
      </c>
      <c r="G11" s="497" t="s">
        <v>290</v>
      </c>
      <c r="H11" s="497" t="s">
        <v>86</v>
      </c>
      <c r="I11" s="497"/>
    </row>
    <row r="12" spans="2:9" ht="59.25" thickBot="1">
      <c r="B12" s="550" t="s">
        <v>36</v>
      </c>
      <c r="C12" s="497" t="s">
        <v>1638</v>
      </c>
      <c r="D12" s="541" t="s">
        <v>1852</v>
      </c>
      <c r="E12" s="497" t="s">
        <v>42</v>
      </c>
      <c r="F12" s="497" t="s">
        <v>476</v>
      </c>
      <c r="G12" s="497" t="s">
        <v>42</v>
      </c>
      <c r="H12" s="497" t="s">
        <v>161</v>
      </c>
      <c r="I12" s="497"/>
    </row>
    <row r="13" spans="2:9" ht="59.25" thickBot="1">
      <c r="B13" s="551" t="s">
        <v>1523</v>
      </c>
      <c r="C13" s="538" t="s">
        <v>1854</v>
      </c>
      <c r="D13" s="542" t="s">
        <v>1853</v>
      </c>
      <c r="E13" s="538" t="s">
        <v>1601</v>
      </c>
      <c r="F13" s="538" t="s">
        <v>42</v>
      </c>
      <c r="G13" s="543" t="s">
        <v>1601</v>
      </c>
      <c r="H13" s="543" t="s">
        <v>82</v>
      </c>
      <c r="I13" s="539" t="s">
        <v>1846</v>
      </c>
    </row>
    <row r="14" spans="2:9" ht="59.25" thickBot="1">
      <c r="B14" s="550" t="s">
        <v>38</v>
      </c>
      <c r="C14" s="497" t="s">
        <v>1639</v>
      </c>
      <c r="D14" s="541" t="s">
        <v>1857</v>
      </c>
      <c r="E14" s="497" t="s">
        <v>476</v>
      </c>
      <c r="F14" s="497" t="s">
        <v>39</v>
      </c>
      <c r="G14" s="497" t="s">
        <v>476</v>
      </c>
      <c r="H14" s="497" t="s">
        <v>37</v>
      </c>
      <c r="I14" s="497"/>
    </row>
    <row r="15" spans="2:9" ht="59.25" thickBot="1">
      <c r="B15" s="551" t="s">
        <v>386</v>
      </c>
      <c r="C15" s="538" t="s">
        <v>1855</v>
      </c>
      <c r="D15" s="542" t="s">
        <v>1856</v>
      </c>
      <c r="E15" s="538" t="s">
        <v>88</v>
      </c>
      <c r="F15" s="538" t="s">
        <v>88</v>
      </c>
      <c r="G15" s="549" t="s">
        <v>1943</v>
      </c>
      <c r="H15" s="543" t="s">
        <v>82</v>
      </c>
      <c r="I15" s="539" t="s">
        <v>1846</v>
      </c>
    </row>
    <row r="16" spans="2:9" ht="59.25" thickBot="1">
      <c r="B16" s="550" t="s">
        <v>52</v>
      </c>
      <c r="C16" s="497" t="s">
        <v>1859</v>
      </c>
      <c r="D16" s="541" t="s">
        <v>1858</v>
      </c>
      <c r="E16" s="497" t="s">
        <v>53</v>
      </c>
      <c r="F16" s="497" t="s">
        <v>53</v>
      </c>
      <c r="G16" s="497" t="s">
        <v>53</v>
      </c>
      <c r="H16" s="497" t="s">
        <v>272</v>
      </c>
      <c r="I16" s="497"/>
    </row>
    <row r="17" spans="2:9" ht="59.25" thickBot="1">
      <c r="B17" s="550" t="s">
        <v>89</v>
      </c>
      <c r="C17" s="497" t="s">
        <v>1640</v>
      </c>
      <c r="D17" s="541" t="s">
        <v>1860</v>
      </c>
      <c r="E17" s="497" t="s">
        <v>1867</v>
      </c>
      <c r="F17" s="497" t="s">
        <v>474</v>
      </c>
      <c r="G17" s="497" t="s">
        <v>1939</v>
      </c>
      <c r="H17" s="497" t="s">
        <v>194</v>
      </c>
      <c r="I17" s="497"/>
    </row>
    <row r="18" spans="2:9" ht="59.25" thickBot="1">
      <c r="B18" s="551" t="s">
        <v>1861</v>
      </c>
      <c r="C18" s="538" t="s">
        <v>1883</v>
      </c>
      <c r="D18" s="542" t="s">
        <v>1863</v>
      </c>
      <c r="E18" s="538" t="s">
        <v>1864</v>
      </c>
      <c r="F18" s="538" t="s">
        <v>49</v>
      </c>
      <c r="G18" s="543" t="s">
        <v>1940</v>
      </c>
      <c r="H18" s="543" t="s">
        <v>82</v>
      </c>
      <c r="I18" s="539" t="s">
        <v>1846</v>
      </c>
    </row>
    <row r="19" spans="2:9" ht="59.25" thickBot="1">
      <c r="B19" s="550" t="s">
        <v>91</v>
      </c>
      <c r="C19" s="497" t="s">
        <v>1882</v>
      </c>
      <c r="D19" s="541" t="s">
        <v>1870</v>
      </c>
      <c r="E19" s="497" t="s">
        <v>1868</v>
      </c>
      <c r="F19" s="497" t="s">
        <v>47</v>
      </c>
      <c r="G19" s="497" t="s">
        <v>1941</v>
      </c>
      <c r="H19" s="497" t="s">
        <v>248</v>
      </c>
      <c r="I19" s="497"/>
    </row>
    <row r="20" spans="2:9" ht="59.25" thickBot="1">
      <c r="B20" s="550" t="s">
        <v>209</v>
      </c>
      <c r="C20" s="497" t="s">
        <v>1642</v>
      </c>
      <c r="D20" s="541" t="s">
        <v>1871</v>
      </c>
      <c r="E20" s="497" t="s">
        <v>1869</v>
      </c>
      <c r="F20" s="497" t="s">
        <v>51</v>
      </c>
      <c r="G20" s="497" t="s">
        <v>1942</v>
      </c>
      <c r="H20" s="497" t="s">
        <v>237</v>
      </c>
      <c r="I20" s="497"/>
    </row>
    <row r="21" spans="2:9" ht="59.25" thickBot="1">
      <c r="B21" s="552" t="s">
        <v>1643</v>
      </c>
      <c r="C21" s="544" t="s">
        <v>1644</v>
      </c>
      <c r="D21" s="546" t="s">
        <v>82</v>
      </c>
      <c r="E21" s="544" t="s">
        <v>49</v>
      </c>
      <c r="F21" s="545" t="s">
        <v>82</v>
      </c>
      <c r="G21" s="545" t="s">
        <v>82</v>
      </c>
      <c r="H21" s="544" t="s">
        <v>1645</v>
      </c>
      <c r="I21" s="544" t="s">
        <v>1847</v>
      </c>
    </row>
    <row r="22" spans="2:9" ht="59.25" thickBot="1">
      <c r="B22" s="552" t="s">
        <v>1646</v>
      </c>
      <c r="C22" s="544" t="s">
        <v>1881</v>
      </c>
      <c r="D22" s="546" t="s">
        <v>82</v>
      </c>
      <c r="E22" s="544" t="s">
        <v>1827</v>
      </c>
      <c r="F22" s="545" t="s">
        <v>82</v>
      </c>
      <c r="G22" s="545" t="s">
        <v>82</v>
      </c>
      <c r="H22" s="544" t="s">
        <v>1648</v>
      </c>
      <c r="I22" s="544" t="s">
        <v>1847</v>
      </c>
    </row>
    <row r="23" spans="2:9" ht="59.25" thickBot="1">
      <c r="B23" s="552" t="s">
        <v>1649</v>
      </c>
      <c r="C23" s="544" t="s">
        <v>1650</v>
      </c>
      <c r="D23" s="546" t="s">
        <v>82</v>
      </c>
      <c r="E23" s="544" t="s">
        <v>1826</v>
      </c>
      <c r="F23" s="545" t="s">
        <v>82</v>
      </c>
      <c r="G23" s="545" t="s">
        <v>82</v>
      </c>
      <c r="H23" s="544" t="s">
        <v>1651</v>
      </c>
      <c r="I23" s="544" t="s">
        <v>1847</v>
      </c>
    </row>
    <row r="24" spans="2:9" ht="59.25" thickBot="1">
      <c r="B24" s="552" t="s">
        <v>1461</v>
      </c>
      <c r="C24" s="544" t="s">
        <v>1652</v>
      </c>
      <c r="D24" s="546" t="s">
        <v>82</v>
      </c>
      <c r="E24" s="544" t="s">
        <v>1500</v>
      </c>
      <c r="F24" s="545" t="s">
        <v>82</v>
      </c>
      <c r="G24" s="545" t="s">
        <v>82</v>
      </c>
      <c r="H24" s="544" t="s">
        <v>1653</v>
      </c>
      <c r="I24" s="544" t="s">
        <v>1847</v>
      </c>
    </row>
    <row r="25" spans="2:9" ht="59.25" thickBot="1">
      <c r="B25" s="550" t="s">
        <v>43</v>
      </c>
      <c r="C25" s="497" t="s">
        <v>1872</v>
      </c>
      <c r="D25" s="541" t="s">
        <v>1873</v>
      </c>
      <c r="E25" s="497" t="s">
        <v>1877</v>
      </c>
      <c r="F25" s="497" t="s">
        <v>474</v>
      </c>
      <c r="G25" s="497" t="s">
        <v>1602</v>
      </c>
      <c r="H25" s="497" t="s">
        <v>158</v>
      </c>
      <c r="I25" s="497"/>
    </row>
    <row r="26" spans="2:9" ht="59.25" thickBot="1">
      <c r="B26" s="551" t="s">
        <v>276</v>
      </c>
      <c r="C26" s="537" t="s">
        <v>1879</v>
      </c>
      <c r="D26" s="547" t="s">
        <v>1874</v>
      </c>
      <c r="E26" s="538" t="s">
        <v>1604</v>
      </c>
      <c r="F26" s="538" t="s">
        <v>49</v>
      </c>
      <c r="G26" s="543" t="s">
        <v>1604</v>
      </c>
      <c r="H26" s="543" t="s">
        <v>82</v>
      </c>
      <c r="I26" s="539" t="s">
        <v>1846</v>
      </c>
    </row>
    <row r="27" spans="2:9" ht="59.25" thickBot="1">
      <c r="B27" s="550" t="s">
        <v>46</v>
      </c>
      <c r="C27" s="497" t="s">
        <v>1880</v>
      </c>
      <c r="D27" s="541" t="s">
        <v>1875</v>
      </c>
      <c r="E27" s="497" t="s">
        <v>1878</v>
      </c>
      <c r="F27" s="497" t="s">
        <v>47</v>
      </c>
      <c r="G27" s="497" t="s">
        <v>1603</v>
      </c>
      <c r="H27" s="497" t="s">
        <v>223</v>
      </c>
      <c r="I27" s="497"/>
    </row>
    <row r="28" spans="2:9" ht="59.25" thickBot="1">
      <c r="B28" s="550" t="s">
        <v>50</v>
      </c>
      <c r="C28" s="497" t="s">
        <v>1656</v>
      </c>
      <c r="D28" s="541" t="s">
        <v>1876</v>
      </c>
      <c r="E28" s="497" t="s">
        <v>51</v>
      </c>
      <c r="F28" s="497" t="s">
        <v>49</v>
      </c>
      <c r="G28" s="497" t="s">
        <v>51</v>
      </c>
      <c r="H28" s="497" t="s">
        <v>239</v>
      </c>
      <c r="I28" s="497"/>
    </row>
    <row r="29" spans="2:9" ht="59.25" thickBot="1">
      <c r="B29" s="550" t="s">
        <v>58</v>
      </c>
      <c r="C29" s="497" t="s">
        <v>1657</v>
      </c>
      <c r="D29" s="541" t="s">
        <v>1884</v>
      </c>
      <c r="E29" s="497" t="s">
        <v>59</v>
      </c>
      <c r="F29" s="497" t="s">
        <v>59</v>
      </c>
      <c r="G29" s="497" t="s">
        <v>59</v>
      </c>
      <c r="H29" s="497" t="s">
        <v>247</v>
      </c>
      <c r="I29" s="497"/>
    </row>
    <row r="30" spans="2:9" ht="59.25" thickBot="1">
      <c r="B30" s="551" t="s">
        <v>1887</v>
      </c>
      <c r="C30" s="537" t="s">
        <v>1888</v>
      </c>
      <c r="D30" s="542" t="s">
        <v>1886</v>
      </c>
      <c r="E30" s="538" t="s">
        <v>116</v>
      </c>
      <c r="F30" s="538" t="s">
        <v>116</v>
      </c>
      <c r="G30" s="543" t="s">
        <v>1885</v>
      </c>
      <c r="H30" s="543" t="s">
        <v>82</v>
      </c>
      <c r="I30" s="539" t="s">
        <v>1846</v>
      </c>
    </row>
    <row r="31" spans="2:9" ht="59.25" thickBot="1">
      <c r="B31" s="550" t="s">
        <v>287</v>
      </c>
      <c r="C31" s="497" t="s">
        <v>1658</v>
      </c>
      <c r="D31" s="541" t="s">
        <v>1905</v>
      </c>
      <c r="E31" s="497" t="s">
        <v>68</v>
      </c>
      <c r="F31" s="497" t="s">
        <v>68</v>
      </c>
      <c r="G31" s="497" t="s">
        <v>68</v>
      </c>
      <c r="H31" s="497" t="s">
        <v>65</v>
      </c>
      <c r="I31" s="497"/>
    </row>
    <row r="32" spans="2:9" ht="59.25" thickBot="1">
      <c r="B32" s="551" t="s">
        <v>1890</v>
      </c>
      <c r="C32" s="537" t="s">
        <v>1889</v>
      </c>
      <c r="D32" s="542" t="s">
        <v>1906</v>
      </c>
      <c r="E32" s="538" t="s">
        <v>1608</v>
      </c>
      <c r="F32" s="538" t="s">
        <v>1910</v>
      </c>
      <c r="G32" s="543" t="s">
        <v>1891</v>
      </c>
      <c r="H32" s="543" t="s">
        <v>82</v>
      </c>
      <c r="I32" s="539" t="s">
        <v>1846</v>
      </c>
    </row>
    <row r="33" spans="2:9" ht="59.25" thickBot="1">
      <c r="B33" s="550" t="s">
        <v>284</v>
      </c>
      <c r="C33" s="497" t="s">
        <v>1659</v>
      </c>
      <c r="D33" s="541" t="s">
        <v>1705</v>
      </c>
      <c r="E33" s="497" t="s">
        <v>1609</v>
      </c>
      <c r="F33" s="497" t="s">
        <v>66</v>
      </c>
      <c r="G33" s="497" t="s">
        <v>62</v>
      </c>
      <c r="H33" s="497" t="s">
        <v>234</v>
      </c>
      <c r="I33" s="497"/>
    </row>
    <row r="34" spans="2:9" ht="59.25" thickBot="1">
      <c r="B34" s="552" t="s">
        <v>376</v>
      </c>
      <c r="C34" s="544" t="s">
        <v>1660</v>
      </c>
      <c r="D34" s="546" t="s">
        <v>1706</v>
      </c>
      <c r="E34" s="544" t="s">
        <v>62</v>
      </c>
      <c r="F34" s="545"/>
      <c r="G34" s="545"/>
      <c r="H34" s="544" t="s">
        <v>234</v>
      </c>
      <c r="I34" s="544" t="s">
        <v>1847</v>
      </c>
    </row>
    <row r="35" spans="2:9" ht="59.25" thickBot="1">
      <c r="B35" s="550" t="s">
        <v>1907</v>
      </c>
      <c r="C35" s="497" t="s">
        <v>1908</v>
      </c>
      <c r="D35" s="541" t="s">
        <v>1909</v>
      </c>
      <c r="E35" s="497" t="s">
        <v>62</v>
      </c>
      <c r="F35" s="497" t="s">
        <v>62</v>
      </c>
      <c r="G35" s="497" t="s">
        <v>62</v>
      </c>
      <c r="H35" s="497" t="s">
        <v>234</v>
      </c>
      <c r="I35" s="497"/>
    </row>
    <row r="36" spans="2:9" ht="59.25" thickBot="1">
      <c r="B36" s="551" t="s">
        <v>1892</v>
      </c>
      <c r="C36" s="537" t="s">
        <v>1893</v>
      </c>
      <c r="D36" s="542" t="s">
        <v>1911</v>
      </c>
      <c r="E36" s="538" t="s">
        <v>120</v>
      </c>
      <c r="F36" s="538" t="s">
        <v>120</v>
      </c>
      <c r="G36" s="543" t="s">
        <v>1894</v>
      </c>
      <c r="H36" s="543" t="s">
        <v>82</v>
      </c>
      <c r="I36" s="539" t="s">
        <v>1846</v>
      </c>
    </row>
    <row r="37" spans="2:9" ht="59.25" thickBot="1">
      <c r="B37" s="550" t="s">
        <v>189</v>
      </c>
      <c r="C37" s="497" t="s">
        <v>1661</v>
      </c>
      <c r="D37" s="541" t="s">
        <v>1912</v>
      </c>
      <c r="E37" s="497" t="s">
        <v>71</v>
      </c>
      <c r="F37" s="497" t="s">
        <v>71</v>
      </c>
      <c r="G37" s="497" t="s">
        <v>71</v>
      </c>
      <c r="H37" s="497" t="s">
        <v>235</v>
      </c>
      <c r="I37" s="497"/>
    </row>
    <row r="38" spans="2:9" ht="59.25" thickBot="1">
      <c r="B38" s="551" t="s">
        <v>1915</v>
      </c>
      <c r="C38" s="537" t="s">
        <v>1916</v>
      </c>
      <c r="D38" s="542" t="s">
        <v>1914</v>
      </c>
      <c r="E38" s="538" t="s">
        <v>118</v>
      </c>
      <c r="F38" s="538" t="s">
        <v>118</v>
      </c>
      <c r="G38" s="543" t="s">
        <v>1913</v>
      </c>
      <c r="H38" s="543" t="s">
        <v>82</v>
      </c>
      <c r="I38" s="539" t="s">
        <v>1846</v>
      </c>
    </row>
    <row r="39" spans="2:9" ht="59.25" thickBot="1">
      <c r="B39" s="552" t="s">
        <v>1662</v>
      </c>
      <c r="C39" s="544" t="s">
        <v>1663</v>
      </c>
      <c r="D39" s="546" t="s">
        <v>1706</v>
      </c>
      <c r="E39" s="544" t="s">
        <v>513</v>
      </c>
      <c r="F39" s="545" t="s">
        <v>82</v>
      </c>
      <c r="G39" s="545" t="s">
        <v>82</v>
      </c>
      <c r="H39" s="544" t="s">
        <v>1664</v>
      </c>
      <c r="I39" s="544" t="s">
        <v>1847</v>
      </c>
    </row>
    <row r="40" spans="2:9" ht="59.25" thickBot="1">
      <c r="B40" s="550" t="s">
        <v>72</v>
      </c>
      <c r="C40" s="497" t="s">
        <v>1665</v>
      </c>
      <c r="D40" s="541" t="s">
        <v>1840</v>
      </c>
      <c r="E40" s="497" t="s">
        <v>73</v>
      </c>
      <c r="F40" s="497" t="s">
        <v>73</v>
      </c>
      <c r="G40" s="497" t="s">
        <v>1625</v>
      </c>
      <c r="H40" s="497" t="s">
        <v>1624</v>
      </c>
      <c r="I40" s="497"/>
    </row>
    <row r="41" spans="2:9" ht="59.25" thickBot="1">
      <c r="B41" s="551" t="s">
        <v>1917</v>
      </c>
      <c r="C41" s="537" t="s">
        <v>1918</v>
      </c>
      <c r="D41" s="542" t="s">
        <v>1886</v>
      </c>
      <c r="E41" s="538" t="s">
        <v>116</v>
      </c>
      <c r="F41" s="538" t="s">
        <v>116</v>
      </c>
      <c r="G41" s="543" t="s">
        <v>1885</v>
      </c>
      <c r="H41" s="543" t="s">
        <v>82</v>
      </c>
      <c r="I41" s="539" t="s">
        <v>1846</v>
      </c>
    </row>
    <row r="42" spans="2:9" ht="59.25" thickBot="1">
      <c r="B42" s="552" t="s">
        <v>1666</v>
      </c>
      <c r="C42" s="544" t="s">
        <v>1667</v>
      </c>
      <c r="D42" s="546" t="s">
        <v>1709</v>
      </c>
      <c r="E42" s="544" t="s">
        <v>510</v>
      </c>
      <c r="F42" s="545" t="s">
        <v>82</v>
      </c>
      <c r="G42" s="545" t="s">
        <v>82</v>
      </c>
      <c r="H42" s="544" t="s">
        <v>1668</v>
      </c>
      <c r="I42" s="544" t="s">
        <v>1847</v>
      </c>
    </row>
    <row r="43" spans="2:9" ht="59.25" thickBot="1">
      <c r="B43" s="550" t="s">
        <v>97</v>
      </c>
      <c r="C43" s="497" t="s">
        <v>1669</v>
      </c>
      <c r="D43" s="541" t="s">
        <v>1925</v>
      </c>
      <c r="E43" s="497" t="s">
        <v>98</v>
      </c>
      <c r="F43" s="497" t="s">
        <v>98</v>
      </c>
      <c r="G43" s="497" t="s">
        <v>98</v>
      </c>
      <c r="H43" s="497" t="s">
        <v>157</v>
      </c>
      <c r="I43" s="497"/>
    </row>
    <row r="44" spans="2:9" ht="59.25" thickBot="1">
      <c r="B44" s="550" t="s">
        <v>76</v>
      </c>
      <c r="C44" s="497" t="s">
        <v>1670</v>
      </c>
      <c r="D44" s="541" t="s">
        <v>1926</v>
      </c>
      <c r="E44" s="497" t="s">
        <v>523</v>
      </c>
      <c r="F44" s="497" t="s">
        <v>523</v>
      </c>
      <c r="G44" s="497" t="s">
        <v>523</v>
      </c>
      <c r="H44" s="497" t="s">
        <v>1626</v>
      </c>
      <c r="I44" s="497"/>
    </row>
    <row r="45" spans="2:9" ht="59.25" thickBot="1">
      <c r="B45" s="550" t="s">
        <v>95</v>
      </c>
      <c r="C45" s="497" t="s">
        <v>1671</v>
      </c>
      <c r="D45" s="541" t="s">
        <v>1927</v>
      </c>
      <c r="E45" s="497" t="s">
        <v>96</v>
      </c>
      <c r="F45" s="497" t="s">
        <v>96</v>
      </c>
      <c r="G45" s="497" t="s">
        <v>96</v>
      </c>
      <c r="H45" s="497" t="s">
        <v>150</v>
      </c>
      <c r="I45" s="497"/>
    </row>
    <row r="46" spans="2:9" ht="59.25" thickBot="1">
      <c r="B46" s="550" t="s">
        <v>127</v>
      </c>
      <c r="C46" s="497" t="s">
        <v>1672</v>
      </c>
      <c r="D46" s="541" t="s">
        <v>1928</v>
      </c>
      <c r="E46" s="497" t="s">
        <v>1829</v>
      </c>
      <c r="F46" s="497" t="s">
        <v>1829</v>
      </c>
      <c r="G46" s="497" t="s">
        <v>1829</v>
      </c>
      <c r="H46" s="497" t="s">
        <v>1673</v>
      </c>
      <c r="I46" s="497"/>
    </row>
    <row r="47" spans="2:9" ht="59.25" thickBot="1">
      <c r="B47" s="552" t="s">
        <v>1674</v>
      </c>
      <c r="C47" s="544" t="s">
        <v>1675</v>
      </c>
      <c r="D47" s="546" t="s">
        <v>1717</v>
      </c>
      <c r="E47" s="544" t="s">
        <v>507</v>
      </c>
      <c r="F47" s="545" t="s">
        <v>82</v>
      </c>
      <c r="G47" s="545" t="s">
        <v>1500</v>
      </c>
      <c r="H47" s="544" t="s">
        <v>1676</v>
      </c>
      <c r="I47" s="544" t="s">
        <v>1847</v>
      </c>
    </row>
    <row r="48" spans="2:9" ht="59.25" thickBot="1">
      <c r="B48" s="550" t="s">
        <v>54</v>
      </c>
      <c r="C48" s="497" t="s">
        <v>1677</v>
      </c>
      <c r="D48" s="541" t="s">
        <v>1929</v>
      </c>
      <c r="E48" s="497" t="s">
        <v>1930</v>
      </c>
      <c r="F48" s="497" t="s">
        <v>55</v>
      </c>
      <c r="G48" s="549" t="s">
        <v>1621</v>
      </c>
      <c r="H48" s="497" t="s">
        <v>1833</v>
      </c>
      <c r="I48" s="536" t="s">
        <v>1834</v>
      </c>
    </row>
    <row r="49" spans="2:9" ht="59.25" thickBot="1">
      <c r="B49" s="551" t="s">
        <v>1895</v>
      </c>
      <c r="C49" s="537" t="s">
        <v>1896</v>
      </c>
      <c r="D49" s="542" t="s">
        <v>1931</v>
      </c>
      <c r="E49" s="538" t="s">
        <v>112</v>
      </c>
      <c r="F49" s="538" t="s">
        <v>112</v>
      </c>
      <c r="G49" s="543" t="s">
        <v>1900</v>
      </c>
      <c r="H49" s="543" t="s">
        <v>82</v>
      </c>
      <c r="I49" s="539" t="s">
        <v>1846</v>
      </c>
    </row>
    <row r="50" spans="2:9" ht="59.25" thickBot="1">
      <c r="B50" s="550" t="s">
        <v>56</v>
      </c>
      <c r="C50" s="497" t="s">
        <v>1678</v>
      </c>
      <c r="D50" s="541" t="s">
        <v>1932</v>
      </c>
      <c r="E50" s="548" t="s">
        <v>1934</v>
      </c>
      <c r="F50" s="497" t="s">
        <v>57</v>
      </c>
      <c r="G50" s="497" t="s">
        <v>57</v>
      </c>
      <c r="H50" s="497" t="s">
        <v>1836</v>
      </c>
      <c r="I50" s="536" t="s">
        <v>1835</v>
      </c>
    </row>
    <row r="51" spans="2:9" ht="59.25" thickBot="1">
      <c r="B51" s="551" t="s">
        <v>1897</v>
      </c>
      <c r="C51" s="537" t="s">
        <v>1898</v>
      </c>
      <c r="D51" s="542" t="s">
        <v>1933</v>
      </c>
      <c r="E51" s="543" t="s">
        <v>1935</v>
      </c>
      <c r="F51" s="538" t="s">
        <v>114</v>
      </c>
      <c r="G51" s="543" t="s">
        <v>1899</v>
      </c>
      <c r="H51" s="543" t="s">
        <v>82</v>
      </c>
      <c r="I51" s="539" t="s">
        <v>1846</v>
      </c>
    </row>
    <row r="52" spans="2:9" ht="59.25" thickBot="1">
      <c r="B52" s="552" t="s">
        <v>1679</v>
      </c>
      <c r="C52" s="544" t="s">
        <v>1680</v>
      </c>
      <c r="D52" s="546" t="s">
        <v>1716</v>
      </c>
      <c r="E52" s="544" t="s">
        <v>1831</v>
      </c>
      <c r="F52" s="545" t="s">
        <v>82</v>
      </c>
      <c r="G52" s="545"/>
      <c r="H52" s="544" t="s">
        <v>1838</v>
      </c>
      <c r="I52" s="544" t="s">
        <v>1847</v>
      </c>
    </row>
    <row r="53" spans="2:9" ht="59.25" thickBot="1">
      <c r="B53" s="551" t="s">
        <v>1919</v>
      </c>
      <c r="C53" s="537" t="s">
        <v>1921</v>
      </c>
      <c r="D53" s="542" t="s">
        <v>1936</v>
      </c>
      <c r="E53" s="543" t="s">
        <v>100</v>
      </c>
      <c r="F53" s="538" t="s">
        <v>100</v>
      </c>
      <c r="G53" s="543" t="s">
        <v>100</v>
      </c>
      <c r="H53" s="543" t="s">
        <v>82</v>
      </c>
      <c r="I53" s="539" t="s">
        <v>1845</v>
      </c>
    </row>
    <row r="54" spans="2:9" ht="59.25" thickBot="1">
      <c r="B54" s="551" t="s">
        <v>1920</v>
      </c>
      <c r="C54" s="537" t="s">
        <v>1922</v>
      </c>
      <c r="D54" s="542" t="s">
        <v>1937</v>
      </c>
      <c r="E54" s="543" t="s">
        <v>126</v>
      </c>
      <c r="F54" s="538" t="s">
        <v>126</v>
      </c>
      <c r="G54" s="543" t="s">
        <v>126</v>
      </c>
      <c r="H54" s="543" t="s">
        <v>82</v>
      </c>
      <c r="I54" s="539" t="s">
        <v>1845</v>
      </c>
    </row>
    <row r="55" spans="2:9" ht="59.25" thickBot="1">
      <c r="B55" s="551" t="s">
        <v>1923</v>
      </c>
      <c r="C55" s="537" t="s">
        <v>1924</v>
      </c>
      <c r="D55" s="542" t="s">
        <v>1938</v>
      </c>
      <c r="E55" s="543" t="s">
        <v>102</v>
      </c>
      <c r="F55" s="538" t="s">
        <v>102</v>
      </c>
      <c r="G55" s="543" t="s">
        <v>102</v>
      </c>
      <c r="H55" s="543" t="s">
        <v>82</v>
      </c>
      <c r="I55" s="539" t="s">
        <v>1845</v>
      </c>
    </row>
    <row r="56" spans="2:9" ht="59.25" thickBot="1">
      <c r="B56" s="551" t="s">
        <v>78</v>
      </c>
      <c r="C56" s="537" t="s">
        <v>1902</v>
      </c>
      <c r="D56" s="542" t="s">
        <v>1903</v>
      </c>
      <c r="E56" s="543" t="s">
        <v>84</v>
      </c>
      <c r="F56" s="538" t="s">
        <v>84</v>
      </c>
      <c r="G56" s="543" t="s">
        <v>84</v>
      </c>
      <c r="H56" s="543" t="s">
        <v>82</v>
      </c>
      <c r="I56" s="539" t="s">
        <v>1845</v>
      </c>
    </row>
    <row r="57" spans="2:9" ht="59.25" thickBot="1">
      <c r="B57" s="551" t="s">
        <v>141</v>
      </c>
      <c r="C57" s="537" t="s">
        <v>1901</v>
      </c>
      <c r="D57" s="542" t="s">
        <v>1904</v>
      </c>
      <c r="E57" s="543" t="s">
        <v>88</v>
      </c>
      <c r="F57" s="538" t="s">
        <v>88</v>
      </c>
      <c r="G57" s="543" t="s">
        <v>88</v>
      </c>
      <c r="H57" s="543" t="s">
        <v>82</v>
      </c>
      <c r="I57" s="539" t="s">
        <v>1845</v>
      </c>
    </row>
  </sheetData>
  <phoneticPr fontId="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/>
    <sheetView workbookViewId="1"/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  <sheetView workbookViewId="1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/>
    <sheetView workbookViewId="1"/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workbookViewId="0"/>
    <sheetView workbookViewId="1"/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具名範圍</vt:lpstr>
      </vt:variant>
      <vt:variant>
        <vt:i4>10</vt:i4>
      </vt:variant>
    </vt:vector>
  </HeadingPairs>
  <TitlesOfParts>
    <vt:vector size="23" baseType="lpstr">
      <vt:lpstr>注音編碼對照表</vt:lpstr>
      <vt:lpstr>使用按鍵解析</vt:lpstr>
      <vt:lpstr>RIME設定解析</vt:lpstr>
      <vt:lpstr>注音符號表</vt:lpstr>
      <vt:lpstr>注音符號按鍵</vt:lpstr>
      <vt:lpstr>RIME【國際音標】</vt:lpstr>
      <vt:lpstr>漢語拼音對照表</vt:lpstr>
      <vt:lpstr>注音符號對照漢語拼音</vt:lpstr>
      <vt:lpstr>注音符號對照漢語拼音【閩南語】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2025-08-15T07:50:24Z</dcterms:modified>
</cp:coreProperties>
</file>