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十五音教材\"/>
    </mc:Choice>
  </mc:AlternateContent>
  <xr:revisionPtr revIDLastSave="0" documentId="13_ncr:1_{6AFFF5D1-6BFE-4733-BAA9-B94FCDCF749D}" xr6:coauthVersionLast="47" xr6:coauthVersionMax="47" xr10:uidLastSave="{00000000-0000-0000-0000-000000000000}"/>
  <bookViews>
    <workbookView xWindow="-120" yWindow="-120" windowWidth="38640" windowHeight="15720" activeTab="3" xr2:uid="{D0C859F4-F7C3-4AA8-9DAF-2D7CE3A43361}"/>
  </bookViews>
  <sheets>
    <sheet name="聲母對照表" sheetId="9" r:id="rId1"/>
    <sheet name="韻母對照表【雅俗通】" sheetId="10" r:id="rId2"/>
    <sheet name="韻母對照表 (2)" sheetId="11" r:id="rId3"/>
    <sheet name="韻母八音反切【雅俗通】" sheetId="13" r:id="rId4"/>
    <sheet name="韻母八音反切【彙音寶鑑】" sheetId="6" r:id="rId5"/>
    <sheet name="八音反切( 拼音 )" sheetId="5" r:id="rId6"/>
    <sheet name="八音反切( 拼音 ) (2)" sheetId="8" r:id="rId7"/>
    <sheet name="工作表1" sheetId="1" r:id="rId8"/>
    <sheet name="工作表1 (2)" sheetId="2" r:id="rId9"/>
    <sheet name="君" sheetId="3" r:id="rId10"/>
    <sheet name="君 (2)" sheetId="4" r:id="rId11"/>
    <sheet name="簡上仁之四聲八調" sheetId="12" r:id="rId12"/>
  </sheets>
  <externalReferences>
    <externalReference r:id="rId13"/>
  </externalReferences>
  <definedNames>
    <definedName name="_xlnm._FilterDatabase" localSheetId="2" hidden="1">'韻母對照表 (2)'!$A$3:$K$107</definedName>
    <definedName name="_xlnm._FilterDatabase" localSheetId="1" hidden="1">韻母對照表【雅俗通】!$A$3:$K$103</definedName>
    <definedName name="_xlnm.Criteria" localSheetId="2">'韻母對照表 (2)'!#REF!</definedName>
    <definedName name="_xlnm.Criteria" localSheetId="1">韻母對照表【雅俗通】!$S$1:$AC$2</definedName>
    <definedName name="_xlnm.Extract" localSheetId="2">'韻母對照表 (2)'!#REF!</definedName>
    <definedName name="_xlnm.Extract" localSheetId="1">韻母對照表【雅俗通】!$S$4:$AC$4</definedName>
    <definedName name="雅俗通聲調">[1]設定!$D$3:$D$10</definedName>
    <definedName name="聲母碼">聲母對照表!$H$4:$H$21</definedName>
    <definedName name="韻母碼">[1]韻母對照表!$J$4:$J$103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3" i="10" l="1"/>
  <c r="L103" i="10"/>
  <c r="K103" i="10"/>
  <c r="O102" i="10"/>
  <c r="L102" i="10"/>
  <c r="K102" i="10"/>
  <c r="O101" i="10"/>
  <c r="L101" i="10"/>
  <c r="K101" i="10"/>
  <c r="O100" i="10"/>
  <c r="L100" i="10"/>
  <c r="K100" i="10"/>
  <c r="O99" i="10"/>
  <c r="L99" i="10"/>
  <c r="K99" i="10"/>
  <c r="O98" i="10"/>
  <c r="L98" i="10"/>
  <c r="K98" i="10"/>
  <c r="O97" i="10"/>
  <c r="L97" i="10"/>
  <c r="K97" i="10"/>
  <c r="O96" i="10"/>
  <c r="L96" i="10"/>
  <c r="K96" i="10"/>
  <c r="O95" i="10"/>
  <c r="L95" i="10"/>
  <c r="K95" i="10"/>
  <c r="O94" i="10"/>
  <c r="L94" i="10"/>
  <c r="K94" i="10"/>
  <c r="O93" i="10"/>
  <c r="L93" i="10"/>
  <c r="K93" i="10"/>
  <c r="O92" i="10"/>
  <c r="L92" i="10"/>
  <c r="K92" i="10"/>
  <c r="O91" i="10"/>
  <c r="L91" i="10"/>
  <c r="K91" i="10"/>
  <c r="O90" i="10"/>
  <c r="L90" i="10"/>
  <c r="K90" i="10"/>
  <c r="O89" i="10"/>
  <c r="L89" i="10"/>
  <c r="K89" i="10"/>
  <c r="AC88" i="10" a="1"/>
  <c r="AC88" i="10" s="1"/>
  <c r="AB88" i="10" a="1"/>
  <c r="AB88" i="10" s="1"/>
  <c r="AA88" i="10" a="1"/>
  <c r="AA88" i="10" s="1"/>
  <c r="Z88" i="10" a="1"/>
  <c r="Z88" i="10" s="1"/>
  <c r="Y88" i="10" a="1"/>
  <c r="Y88" i="10" s="1"/>
  <c r="X88" i="10" a="1"/>
  <c r="X88" i="10" s="1"/>
  <c r="W88" i="10" a="1"/>
  <c r="W88" i="10" s="1"/>
  <c r="V88" i="10" a="1"/>
  <c r="V88" i="10" s="1"/>
  <c r="U88" i="10" a="1"/>
  <c r="U88" i="10" s="1"/>
  <c r="O88" i="10"/>
  <c r="L88" i="10"/>
  <c r="K88" i="10"/>
  <c r="AC87" i="10" a="1"/>
  <c r="AC87" i="10" s="1"/>
  <c r="AB87" i="10" a="1"/>
  <c r="AB87" i="10" s="1"/>
  <c r="AA87" i="10" a="1"/>
  <c r="AA87" i="10" s="1"/>
  <c r="Z87" i="10" a="1"/>
  <c r="Z87" i="10" s="1"/>
  <c r="Y87" i="10" a="1"/>
  <c r="Y87" i="10" s="1"/>
  <c r="X87" i="10" a="1"/>
  <c r="X87" i="10" s="1"/>
  <c r="W87" i="10" a="1"/>
  <c r="W87" i="10" s="1"/>
  <c r="V87" i="10" a="1"/>
  <c r="V87" i="10" s="1"/>
  <c r="U87" i="10" a="1"/>
  <c r="U87" i="10" s="1"/>
  <c r="O87" i="10"/>
  <c r="L87" i="10"/>
  <c r="K87" i="10"/>
  <c r="AC86" i="10" a="1"/>
  <c r="AC86" i="10" s="1"/>
  <c r="AB86" i="10" a="1"/>
  <c r="AB86" i="10" s="1"/>
  <c r="AA86" i="10" a="1"/>
  <c r="AA86" i="10" s="1"/>
  <c r="Z86" i="10" a="1"/>
  <c r="Z86" i="10" s="1"/>
  <c r="Y86" i="10" a="1"/>
  <c r="Y86" i="10" s="1"/>
  <c r="X86" i="10" a="1"/>
  <c r="X86" i="10" s="1"/>
  <c r="W86" i="10" a="1"/>
  <c r="W86" i="10" s="1"/>
  <c r="V86" i="10" a="1"/>
  <c r="V86" i="10" s="1"/>
  <c r="U86" i="10" a="1"/>
  <c r="U86" i="10" s="1"/>
  <c r="O86" i="10"/>
  <c r="L86" i="10"/>
  <c r="K86" i="10"/>
  <c r="AC85" i="10" a="1"/>
  <c r="AC85" i="10" s="1"/>
  <c r="AB85" i="10" a="1"/>
  <c r="AB85" i="10" s="1"/>
  <c r="AA85" i="10" a="1"/>
  <c r="AA85" i="10" s="1"/>
  <c r="Z85" i="10" a="1"/>
  <c r="Z85" i="10" s="1"/>
  <c r="Y85" i="10" a="1"/>
  <c r="Y85" i="10" s="1"/>
  <c r="X85" i="10" a="1"/>
  <c r="X85" i="10" s="1"/>
  <c r="W85" i="10" a="1"/>
  <c r="W85" i="10" s="1"/>
  <c r="V85" i="10" a="1"/>
  <c r="V85" i="10" s="1"/>
  <c r="U85" i="10" a="1"/>
  <c r="U85" i="10" s="1"/>
  <c r="O85" i="10"/>
  <c r="L85" i="10"/>
  <c r="K85" i="10"/>
  <c r="AC84" i="10" a="1"/>
  <c r="AC84" i="10" s="1"/>
  <c r="AB84" i="10" a="1"/>
  <c r="AB84" i="10" s="1"/>
  <c r="AA84" i="10" a="1"/>
  <c r="AA84" i="10" s="1"/>
  <c r="Z84" i="10" a="1"/>
  <c r="Z84" i="10" s="1"/>
  <c r="Y84" i="10" a="1"/>
  <c r="Y84" i="10" s="1"/>
  <c r="X84" i="10" a="1"/>
  <c r="X84" i="10" s="1"/>
  <c r="W84" i="10" a="1"/>
  <c r="W84" i="10" s="1"/>
  <c r="V84" i="10" a="1"/>
  <c r="V84" i="10" s="1"/>
  <c r="U84" i="10" a="1"/>
  <c r="U84" i="10" s="1"/>
  <c r="O84" i="10"/>
  <c r="L84" i="10"/>
  <c r="K84" i="10"/>
  <c r="AC83" i="10" a="1"/>
  <c r="AC83" i="10" s="1"/>
  <c r="AB83" i="10" a="1"/>
  <c r="AB83" i="10" s="1"/>
  <c r="AA83" i="10" a="1"/>
  <c r="AA83" i="10" s="1"/>
  <c r="Z83" i="10" a="1"/>
  <c r="Z83" i="10" s="1"/>
  <c r="Y83" i="10" a="1"/>
  <c r="Y83" i="10" s="1"/>
  <c r="X83" i="10" a="1"/>
  <c r="X83" i="10" s="1"/>
  <c r="W83" i="10" a="1"/>
  <c r="W83" i="10" s="1"/>
  <c r="V83" i="10" a="1"/>
  <c r="V83" i="10" s="1"/>
  <c r="U83" i="10" a="1"/>
  <c r="U83" i="10" s="1"/>
  <c r="O83" i="10"/>
  <c r="L83" i="10"/>
  <c r="K83" i="10"/>
  <c r="AC82" i="10" a="1"/>
  <c r="AC82" i="10" s="1"/>
  <c r="AB82" i="10" a="1"/>
  <c r="AB82" i="10" s="1"/>
  <c r="AA82" i="10" a="1"/>
  <c r="AA82" i="10" s="1"/>
  <c r="Z82" i="10" a="1"/>
  <c r="Z82" i="10" s="1"/>
  <c r="Y82" i="10" a="1"/>
  <c r="Y82" i="10" s="1"/>
  <c r="X82" i="10" a="1"/>
  <c r="X82" i="10" s="1"/>
  <c r="W82" i="10" a="1"/>
  <c r="W82" i="10" s="1"/>
  <c r="V82" i="10" a="1"/>
  <c r="V82" i="10" s="1"/>
  <c r="U82" i="10" a="1"/>
  <c r="U82" i="10" s="1"/>
  <c r="O82" i="10"/>
  <c r="L82" i="10"/>
  <c r="K82" i="10"/>
  <c r="AC81" i="10" a="1"/>
  <c r="AC81" i="10" s="1"/>
  <c r="AB81" i="10" a="1"/>
  <c r="AB81" i="10" s="1"/>
  <c r="AA81" i="10" a="1"/>
  <c r="AA81" i="10" s="1"/>
  <c r="Z81" i="10" a="1"/>
  <c r="Z81" i="10" s="1"/>
  <c r="Y81" i="10" a="1"/>
  <c r="Y81" i="10" s="1"/>
  <c r="X81" i="10" a="1"/>
  <c r="X81" i="10" s="1"/>
  <c r="W81" i="10" a="1"/>
  <c r="W81" i="10" s="1"/>
  <c r="V81" i="10" a="1"/>
  <c r="V81" i="10" s="1"/>
  <c r="U81" i="10" a="1"/>
  <c r="U81" i="10" s="1"/>
  <c r="O81" i="10"/>
  <c r="L81" i="10"/>
  <c r="K81" i="10"/>
  <c r="AC80" i="10" a="1"/>
  <c r="AC80" i="10" s="1"/>
  <c r="AB80" i="10" a="1"/>
  <c r="AB80" i="10" s="1"/>
  <c r="AA80" i="10" a="1"/>
  <c r="AA80" i="10" s="1"/>
  <c r="Z80" i="10" a="1"/>
  <c r="Z80" i="10" s="1"/>
  <c r="Y80" i="10" a="1"/>
  <c r="Y80" i="10" s="1"/>
  <c r="X80" i="10" a="1"/>
  <c r="X80" i="10" s="1"/>
  <c r="W80" i="10" a="1"/>
  <c r="W80" i="10" s="1"/>
  <c r="V80" i="10" a="1"/>
  <c r="V80" i="10" s="1"/>
  <c r="U80" i="10" a="1"/>
  <c r="U80" i="10" s="1"/>
  <c r="O80" i="10"/>
  <c r="L80" i="10"/>
  <c r="K80" i="10"/>
  <c r="AC79" i="10" a="1"/>
  <c r="AC79" i="10" s="1"/>
  <c r="AB79" i="10" a="1"/>
  <c r="AB79" i="10" s="1"/>
  <c r="AA79" i="10" a="1"/>
  <c r="AA79" i="10" s="1"/>
  <c r="Z79" i="10" a="1"/>
  <c r="Z79" i="10" s="1"/>
  <c r="Y79" i="10" a="1"/>
  <c r="Y79" i="10" s="1"/>
  <c r="X79" i="10" a="1"/>
  <c r="X79" i="10" s="1"/>
  <c r="W79" i="10" a="1"/>
  <c r="W79" i="10" s="1"/>
  <c r="V79" i="10" a="1"/>
  <c r="V79" i="10" s="1"/>
  <c r="U79" i="10" a="1"/>
  <c r="U79" i="10" s="1"/>
  <c r="O79" i="10"/>
  <c r="L79" i="10"/>
  <c r="K79" i="10"/>
  <c r="AC78" i="10" a="1"/>
  <c r="AC78" i="10" s="1"/>
  <c r="AB78" i="10" a="1"/>
  <c r="AB78" i="10" s="1"/>
  <c r="AA78" i="10" a="1"/>
  <c r="AA78" i="10" s="1"/>
  <c r="Z78" i="10" a="1"/>
  <c r="Z78" i="10" s="1"/>
  <c r="Y78" i="10" a="1"/>
  <c r="Y78" i="10" s="1"/>
  <c r="X78" i="10" a="1"/>
  <c r="X78" i="10" s="1"/>
  <c r="W78" i="10" a="1"/>
  <c r="W78" i="10" s="1"/>
  <c r="V78" i="10" a="1"/>
  <c r="V78" i="10" s="1"/>
  <c r="U78" i="10" a="1"/>
  <c r="U78" i="10" s="1"/>
  <c r="O78" i="10"/>
  <c r="L78" i="10"/>
  <c r="K78" i="10"/>
  <c r="AC77" i="10" a="1"/>
  <c r="AC77" i="10" s="1"/>
  <c r="AB77" i="10" a="1"/>
  <c r="AB77" i="10" s="1"/>
  <c r="AA77" i="10" a="1"/>
  <c r="AA77" i="10" s="1"/>
  <c r="Z77" i="10" a="1"/>
  <c r="Z77" i="10" s="1"/>
  <c r="Y77" i="10" a="1"/>
  <c r="Y77" i="10" s="1"/>
  <c r="X77" i="10" a="1"/>
  <c r="X77" i="10" s="1"/>
  <c r="W77" i="10" a="1"/>
  <c r="W77" i="10" s="1"/>
  <c r="V77" i="10" a="1"/>
  <c r="V77" i="10" s="1"/>
  <c r="U77" i="10" a="1"/>
  <c r="U77" i="10" s="1"/>
  <c r="O77" i="10"/>
  <c r="L77" i="10"/>
  <c r="K77" i="10"/>
  <c r="AC76" i="10" a="1"/>
  <c r="AC76" i="10" s="1"/>
  <c r="AB76" i="10" a="1"/>
  <c r="AB76" i="10" s="1"/>
  <c r="AA76" i="10" a="1"/>
  <c r="AA76" i="10" s="1"/>
  <c r="Z76" i="10" a="1"/>
  <c r="Z76" i="10" s="1"/>
  <c r="Y76" i="10" a="1"/>
  <c r="Y76" i="10" s="1"/>
  <c r="X76" i="10" a="1"/>
  <c r="X76" i="10" s="1"/>
  <c r="W76" i="10" a="1"/>
  <c r="W76" i="10" s="1"/>
  <c r="V76" i="10" a="1"/>
  <c r="V76" i="10" s="1"/>
  <c r="U76" i="10" a="1"/>
  <c r="U76" i="10" s="1"/>
  <c r="O76" i="10"/>
  <c r="L76" i="10"/>
  <c r="K76" i="10"/>
  <c r="AC75" i="10" a="1"/>
  <c r="AC75" i="10" s="1"/>
  <c r="AB75" i="10" a="1"/>
  <c r="AB75" i="10" s="1"/>
  <c r="AA75" i="10" a="1"/>
  <c r="AA75" i="10" s="1"/>
  <c r="Z75" i="10" a="1"/>
  <c r="Z75" i="10" s="1"/>
  <c r="Y75" i="10" a="1"/>
  <c r="Y75" i="10" s="1"/>
  <c r="X75" i="10" a="1"/>
  <c r="X75" i="10" s="1"/>
  <c r="W75" i="10" a="1"/>
  <c r="W75" i="10" s="1"/>
  <c r="V75" i="10" a="1"/>
  <c r="V75" i="10" s="1"/>
  <c r="U75" i="10" a="1"/>
  <c r="U75" i="10" s="1"/>
  <c r="O75" i="10"/>
  <c r="L75" i="10"/>
  <c r="K75" i="10"/>
  <c r="AC74" i="10" a="1"/>
  <c r="AC74" i="10" s="1"/>
  <c r="AB74" i="10" a="1"/>
  <c r="AB74" i="10" s="1"/>
  <c r="AA74" i="10" a="1"/>
  <c r="AA74" i="10" s="1"/>
  <c r="Z74" i="10" a="1"/>
  <c r="Z74" i="10" s="1"/>
  <c r="Y74" i="10" a="1"/>
  <c r="Y74" i="10" s="1"/>
  <c r="X74" i="10" a="1"/>
  <c r="X74" i="10" s="1"/>
  <c r="W74" i="10" a="1"/>
  <c r="W74" i="10" s="1"/>
  <c r="V74" i="10" a="1"/>
  <c r="V74" i="10" s="1"/>
  <c r="U74" i="10" a="1"/>
  <c r="U74" i="10" s="1"/>
  <c r="O74" i="10"/>
  <c r="L74" i="10"/>
  <c r="AC69" i="10" s="1" a="1"/>
  <c r="AC69" i="10" s="1"/>
  <c r="K74" i="10"/>
  <c r="AC73" i="10" a="1"/>
  <c r="AC73" i="10" s="1"/>
  <c r="AB73" i="10" a="1"/>
  <c r="AB73" i="10" s="1"/>
  <c r="AA73" i="10" a="1"/>
  <c r="AA73" i="10" s="1"/>
  <c r="Z73" i="10" a="1"/>
  <c r="Z73" i="10" s="1"/>
  <c r="Y73" i="10" a="1"/>
  <c r="Y73" i="10" s="1"/>
  <c r="X73" i="10" a="1"/>
  <c r="X73" i="10" s="1"/>
  <c r="W73" i="10" a="1"/>
  <c r="W73" i="10" s="1"/>
  <c r="V73" i="10" a="1"/>
  <c r="V73" i="10" s="1"/>
  <c r="U73" i="10" a="1"/>
  <c r="U73" i="10" s="1"/>
  <c r="O73" i="10"/>
  <c r="L73" i="10"/>
  <c r="K73" i="10"/>
  <c r="AC72" i="10" a="1"/>
  <c r="AC72" i="10" s="1"/>
  <c r="AB72" i="10" a="1"/>
  <c r="AB72" i="10" s="1"/>
  <c r="AA72" i="10" a="1"/>
  <c r="AA72" i="10" s="1"/>
  <c r="Z72" i="10" a="1"/>
  <c r="Z72" i="10" s="1"/>
  <c r="Y72" i="10" a="1"/>
  <c r="Y72" i="10" s="1"/>
  <c r="X72" i="10" a="1"/>
  <c r="X72" i="10" s="1"/>
  <c r="W72" i="10" a="1"/>
  <c r="W72" i="10" s="1"/>
  <c r="V72" i="10" a="1"/>
  <c r="V72" i="10" s="1"/>
  <c r="U72" i="10" a="1"/>
  <c r="U72" i="10" s="1"/>
  <c r="O72" i="10"/>
  <c r="L72" i="10"/>
  <c r="K72" i="10"/>
  <c r="AC71" i="10" a="1"/>
  <c r="AC71" i="10" s="1"/>
  <c r="AB71" i="10" a="1"/>
  <c r="AB71" i="10" s="1"/>
  <c r="AA71" i="10" a="1"/>
  <c r="AA71" i="10" s="1"/>
  <c r="Z71" i="10" a="1"/>
  <c r="Z71" i="10" s="1"/>
  <c r="Y71" i="10" a="1"/>
  <c r="Y71" i="10" s="1"/>
  <c r="X71" i="10" a="1"/>
  <c r="X71" i="10" s="1"/>
  <c r="W71" i="10" a="1"/>
  <c r="W71" i="10" s="1"/>
  <c r="V71" i="10" a="1"/>
  <c r="V71" i="10" s="1"/>
  <c r="U71" i="10" a="1"/>
  <c r="U71" i="10" s="1"/>
  <c r="O71" i="10"/>
  <c r="L71" i="10"/>
  <c r="K71" i="10"/>
  <c r="AC70" i="10" a="1"/>
  <c r="AC70" i="10" s="1"/>
  <c r="AB70" i="10" a="1"/>
  <c r="AB70" i="10" s="1"/>
  <c r="AA70" i="10" a="1"/>
  <c r="AA70" i="10" s="1"/>
  <c r="Z70" i="10" a="1"/>
  <c r="Z70" i="10" s="1"/>
  <c r="Y70" i="10" a="1"/>
  <c r="Y70" i="10" s="1"/>
  <c r="X70" i="10" a="1"/>
  <c r="X70" i="10" s="1"/>
  <c r="W70" i="10" a="1"/>
  <c r="W70" i="10" s="1"/>
  <c r="V70" i="10" a="1"/>
  <c r="V70" i="10" s="1"/>
  <c r="U70" i="10" a="1"/>
  <c r="U70" i="10" s="1"/>
  <c r="O70" i="10"/>
  <c r="L70" i="10"/>
  <c r="K70" i="10"/>
  <c r="AB69" i="10" a="1"/>
  <c r="AB69" i="10" s="1"/>
  <c r="AA69" i="10" a="1"/>
  <c r="AA69" i="10" s="1"/>
  <c r="Z69" i="10" a="1"/>
  <c r="Z69" i="10" s="1"/>
  <c r="Y69" i="10" a="1"/>
  <c r="Y69" i="10" s="1"/>
  <c r="X69" i="10" a="1"/>
  <c r="X69" i="10" s="1"/>
  <c r="W69" i="10" a="1"/>
  <c r="W69" i="10" s="1"/>
  <c r="V69" i="10" a="1"/>
  <c r="V69" i="10" s="1"/>
  <c r="U69" i="10" a="1"/>
  <c r="U69" i="10" s="1"/>
  <c r="O69" i="10"/>
  <c r="L69" i="10"/>
  <c r="AC65" i="10" s="1" a="1"/>
  <c r="AC65" i="10" s="1"/>
  <c r="K69" i="10"/>
  <c r="AC68" i="10" a="1"/>
  <c r="AC68" i="10" s="1"/>
  <c r="AB68" i="10" a="1"/>
  <c r="AB68" i="10" s="1"/>
  <c r="AA68" i="10" a="1"/>
  <c r="AA68" i="10" s="1"/>
  <c r="Z68" i="10" a="1"/>
  <c r="Z68" i="10" s="1"/>
  <c r="Y68" i="10" a="1"/>
  <c r="Y68" i="10" s="1"/>
  <c r="X68" i="10" a="1"/>
  <c r="X68" i="10" s="1"/>
  <c r="W68" i="10" a="1"/>
  <c r="W68" i="10" s="1"/>
  <c r="V68" i="10" a="1"/>
  <c r="V68" i="10" s="1"/>
  <c r="U68" i="10" a="1"/>
  <c r="U68" i="10" s="1"/>
  <c r="O68" i="10"/>
  <c r="L68" i="10"/>
  <c r="K68" i="10"/>
  <c r="AC67" i="10" a="1"/>
  <c r="AC67" i="10" s="1"/>
  <c r="AB67" i="10" a="1"/>
  <c r="AB67" i="10" s="1"/>
  <c r="AA67" i="10" a="1"/>
  <c r="AA67" i="10" s="1"/>
  <c r="Z67" i="10" a="1"/>
  <c r="Z67" i="10" s="1"/>
  <c r="Y67" i="10" a="1"/>
  <c r="Y67" i="10" s="1"/>
  <c r="X67" i="10" a="1"/>
  <c r="X67" i="10" s="1"/>
  <c r="W67" i="10" a="1"/>
  <c r="W67" i="10" s="1"/>
  <c r="V67" i="10" a="1"/>
  <c r="V67" i="10" s="1"/>
  <c r="U67" i="10" a="1"/>
  <c r="U67" i="10" s="1"/>
  <c r="O67" i="10"/>
  <c r="L67" i="10"/>
  <c r="K67" i="10"/>
  <c r="AC66" i="10" a="1"/>
  <c r="AC66" i="10" s="1"/>
  <c r="AB66" i="10" a="1"/>
  <c r="AB66" i="10" s="1"/>
  <c r="AA66" i="10" a="1"/>
  <c r="AA66" i="10" s="1"/>
  <c r="Z66" i="10" a="1"/>
  <c r="Z66" i="10" s="1"/>
  <c r="Y66" i="10" a="1"/>
  <c r="Y66" i="10" s="1"/>
  <c r="X66" i="10" a="1"/>
  <c r="X66" i="10" s="1"/>
  <c r="W66" i="10" a="1"/>
  <c r="W66" i="10" s="1"/>
  <c r="V66" i="10" a="1"/>
  <c r="V66" i="10" s="1"/>
  <c r="U66" i="10" a="1"/>
  <c r="U66" i="10" s="1"/>
  <c r="O66" i="10"/>
  <c r="L66" i="10"/>
  <c r="AC63" i="10" s="1" a="1"/>
  <c r="AC63" i="10" s="1"/>
  <c r="K66" i="10"/>
  <c r="AB65" i="10" a="1"/>
  <c r="AB65" i="10" s="1"/>
  <c r="AA65" i="10" a="1"/>
  <c r="AA65" i="10" s="1"/>
  <c r="Z65" i="10" a="1"/>
  <c r="Z65" i="10" s="1"/>
  <c r="Y65" i="10" a="1"/>
  <c r="Y65" i="10" s="1"/>
  <c r="X65" i="10" a="1"/>
  <c r="X65" i="10" s="1"/>
  <c r="W65" i="10" a="1"/>
  <c r="W65" i="10" s="1"/>
  <c r="V65" i="10" a="1"/>
  <c r="V65" i="10" s="1"/>
  <c r="U65" i="10" a="1"/>
  <c r="U65" i="10" s="1"/>
  <c r="O65" i="10"/>
  <c r="L65" i="10"/>
  <c r="AC60" i="10" s="1" a="1"/>
  <c r="AC60" i="10" s="1"/>
  <c r="K65" i="10"/>
  <c r="AC64" i="10" a="1"/>
  <c r="AC64" i="10" s="1"/>
  <c r="AB64" i="10" a="1"/>
  <c r="AB64" i="10" s="1"/>
  <c r="AA64" i="10" a="1"/>
  <c r="AA64" i="10" s="1"/>
  <c r="Z64" i="10" a="1"/>
  <c r="Z64" i="10" s="1"/>
  <c r="Y64" i="10" a="1"/>
  <c r="Y64" i="10" s="1"/>
  <c r="X64" i="10" a="1"/>
  <c r="X64" i="10" s="1"/>
  <c r="W64" i="10" a="1"/>
  <c r="W64" i="10" s="1"/>
  <c r="V64" i="10" a="1"/>
  <c r="V64" i="10" s="1"/>
  <c r="U64" i="10" a="1"/>
  <c r="U64" i="10" s="1"/>
  <c r="O64" i="10"/>
  <c r="L64" i="10"/>
  <c r="AC61" i="10" s="1" a="1"/>
  <c r="AC61" i="10" s="1"/>
  <c r="K64" i="10"/>
  <c r="AB63" i="10" a="1"/>
  <c r="AB63" i="10" s="1"/>
  <c r="AA63" i="10" a="1"/>
  <c r="AA63" i="10" s="1"/>
  <c r="Z63" i="10" a="1"/>
  <c r="Z63" i="10" s="1"/>
  <c r="Y63" i="10" a="1"/>
  <c r="Y63" i="10" s="1"/>
  <c r="X63" i="10" a="1"/>
  <c r="X63" i="10" s="1"/>
  <c r="W63" i="10" a="1"/>
  <c r="W63" i="10" s="1"/>
  <c r="V63" i="10" a="1"/>
  <c r="V63" i="10" s="1"/>
  <c r="U63" i="10" a="1"/>
  <c r="U63" i="10" s="1"/>
  <c r="O63" i="10"/>
  <c r="L63" i="10"/>
  <c r="AC58" i="10" s="1" a="1"/>
  <c r="AC58" i="10" s="1"/>
  <c r="K63" i="10"/>
  <c r="AC62" i="10" a="1"/>
  <c r="AC62" i="10" s="1"/>
  <c r="AB62" i="10" a="1"/>
  <c r="AB62" i="10" s="1"/>
  <c r="AA62" i="10" a="1"/>
  <c r="AA62" i="10" s="1"/>
  <c r="Z62" i="10" a="1"/>
  <c r="Z62" i="10" s="1"/>
  <c r="Y62" i="10" a="1"/>
  <c r="Y62" i="10" s="1"/>
  <c r="X62" i="10" a="1"/>
  <c r="X62" i="10" s="1"/>
  <c r="W62" i="10" a="1"/>
  <c r="W62" i="10" s="1"/>
  <c r="V62" i="10" a="1"/>
  <c r="V62" i="10" s="1"/>
  <c r="U62" i="10" a="1"/>
  <c r="U62" i="10" s="1"/>
  <c r="O62" i="10"/>
  <c r="L62" i="10"/>
  <c r="K62" i="10"/>
  <c r="AB61" i="10" a="1"/>
  <c r="AB61" i="10" s="1"/>
  <c r="AA61" i="10" a="1"/>
  <c r="AA61" i="10" s="1"/>
  <c r="Z61" i="10" a="1"/>
  <c r="Z61" i="10" s="1"/>
  <c r="Y61" i="10" a="1"/>
  <c r="Y61" i="10" s="1"/>
  <c r="X61" i="10" a="1"/>
  <c r="X61" i="10" s="1"/>
  <c r="W61" i="10" a="1"/>
  <c r="W61" i="10" s="1"/>
  <c r="V61" i="10" a="1"/>
  <c r="V61" i="10" s="1"/>
  <c r="U61" i="10" a="1"/>
  <c r="U61" i="10" s="1"/>
  <c r="O61" i="10"/>
  <c r="L61" i="10"/>
  <c r="AC59" i="10" s="1" a="1"/>
  <c r="AC59" i="10" s="1"/>
  <c r="K61" i="10"/>
  <c r="AB60" i="10" a="1"/>
  <c r="AB60" i="10" s="1"/>
  <c r="AA60" i="10" a="1"/>
  <c r="AA60" i="10" s="1"/>
  <c r="Z60" i="10" a="1"/>
  <c r="Z60" i="10" s="1"/>
  <c r="Y60" i="10" a="1"/>
  <c r="Y60" i="10" s="1"/>
  <c r="X60" i="10" a="1"/>
  <c r="X60" i="10" s="1"/>
  <c r="W60" i="10" a="1"/>
  <c r="W60" i="10" s="1"/>
  <c r="V60" i="10" a="1"/>
  <c r="V60" i="10" s="1"/>
  <c r="U60" i="10" a="1"/>
  <c r="U60" i="10" s="1"/>
  <c r="O60" i="10"/>
  <c r="L60" i="10"/>
  <c r="K60" i="10"/>
  <c r="AB59" i="10" a="1"/>
  <c r="AB59" i="10" s="1"/>
  <c r="AA59" i="10" a="1"/>
  <c r="AA59" i="10" s="1"/>
  <c r="Z59" i="10" a="1"/>
  <c r="Z59" i="10" s="1"/>
  <c r="Y59" i="10" a="1"/>
  <c r="Y59" i="10" s="1"/>
  <c r="X59" i="10" a="1"/>
  <c r="X59" i="10" s="1"/>
  <c r="W59" i="10" a="1"/>
  <c r="W59" i="10" s="1"/>
  <c r="V59" i="10" a="1"/>
  <c r="V59" i="10" s="1"/>
  <c r="U59" i="10" a="1"/>
  <c r="U59" i="10" s="1"/>
  <c r="O59" i="10"/>
  <c r="L59" i="10"/>
  <c r="K59" i="10"/>
  <c r="AB58" i="10" a="1"/>
  <c r="AB58" i="10" s="1"/>
  <c r="AA58" i="10" a="1"/>
  <c r="AA58" i="10" s="1"/>
  <c r="Z58" i="10" a="1"/>
  <c r="Z58" i="10" s="1"/>
  <c r="Y58" i="10" a="1"/>
  <c r="Y58" i="10" s="1"/>
  <c r="X58" i="10" a="1"/>
  <c r="X58" i="10" s="1"/>
  <c r="W58" i="10" a="1"/>
  <c r="W58" i="10" s="1"/>
  <c r="V58" i="10" a="1"/>
  <c r="V58" i="10" s="1"/>
  <c r="U58" i="10" a="1"/>
  <c r="U58" i="10" s="1"/>
  <c r="O58" i="10"/>
  <c r="L58" i="10"/>
  <c r="AC54" i="10" s="1" a="1"/>
  <c r="AC54" i="10" s="1"/>
  <c r="K58" i="10"/>
  <c r="AC57" i="10" a="1"/>
  <c r="AC57" i="10" s="1"/>
  <c r="AB57" i="10" a="1"/>
  <c r="AB57" i="10" s="1"/>
  <c r="AA57" i="10" a="1"/>
  <c r="AA57" i="10" s="1"/>
  <c r="Z57" i="10" a="1"/>
  <c r="Z57" i="10" s="1"/>
  <c r="Y57" i="10" a="1"/>
  <c r="Y57" i="10" s="1"/>
  <c r="X57" i="10" a="1"/>
  <c r="X57" i="10" s="1"/>
  <c r="W57" i="10" a="1"/>
  <c r="W57" i="10" s="1"/>
  <c r="V57" i="10" a="1"/>
  <c r="V57" i="10" s="1"/>
  <c r="U57" i="10" a="1"/>
  <c r="U57" i="10" s="1"/>
  <c r="O57" i="10"/>
  <c r="L57" i="10"/>
  <c r="K57" i="10"/>
  <c r="AC56" i="10" a="1"/>
  <c r="AC56" i="10" s="1"/>
  <c r="AB56" i="10" a="1"/>
  <c r="AB56" i="10" s="1"/>
  <c r="AA56" i="10" a="1"/>
  <c r="AA56" i="10" s="1"/>
  <c r="Z56" i="10" a="1"/>
  <c r="Z56" i="10" s="1"/>
  <c r="Y56" i="10" a="1"/>
  <c r="Y56" i="10" s="1"/>
  <c r="X56" i="10" a="1"/>
  <c r="X56" i="10" s="1"/>
  <c r="W56" i="10" a="1"/>
  <c r="W56" i="10" s="1"/>
  <c r="V56" i="10" a="1"/>
  <c r="V56" i="10" s="1"/>
  <c r="U56" i="10" a="1"/>
  <c r="U56" i="10" s="1"/>
  <c r="O56" i="10"/>
  <c r="L56" i="10"/>
  <c r="AC52" i="10" s="1" a="1"/>
  <c r="AC52" i="10" s="1"/>
  <c r="K56" i="10"/>
  <c r="AC55" i="10" a="1"/>
  <c r="AC55" i="10" s="1"/>
  <c r="AB55" i="10" a="1"/>
  <c r="AB55" i="10" s="1"/>
  <c r="AA55" i="10" a="1"/>
  <c r="AA55" i="10" s="1"/>
  <c r="Z55" i="10" a="1"/>
  <c r="Z55" i="10" s="1"/>
  <c r="Y55" i="10" a="1"/>
  <c r="Y55" i="10" s="1"/>
  <c r="X55" i="10" a="1"/>
  <c r="X55" i="10" s="1"/>
  <c r="W55" i="10" a="1"/>
  <c r="W55" i="10" s="1"/>
  <c r="V55" i="10" a="1"/>
  <c r="V55" i="10" s="1"/>
  <c r="U55" i="10" a="1"/>
  <c r="U55" i="10" s="1"/>
  <c r="O55" i="10"/>
  <c r="L55" i="10"/>
  <c r="AC53" i="10" s="1" a="1"/>
  <c r="AC53" i="10" s="1"/>
  <c r="K55" i="10"/>
  <c r="AB54" i="10" a="1"/>
  <c r="AB54" i="10" s="1"/>
  <c r="AA54" i="10" a="1"/>
  <c r="AA54" i="10" s="1"/>
  <c r="Z54" i="10" a="1"/>
  <c r="Z54" i="10" s="1"/>
  <c r="Y54" i="10" a="1"/>
  <c r="Y54" i="10" s="1"/>
  <c r="X54" i="10" a="1"/>
  <c r="X54" i="10" s="1"/>
  <c r="W54" i="10" a="1"/>
  <c r="W54" i="10" s="1"/>
  <c r="V54" i="10" a="1"/>
  <c r="V54" i="10" s="1"/>
  <c r="U54" i="10" a="1"/>
  <c r="U54" i="10" s="1"/>
  <c r="O54" i="10"/>
  <c r="L54" i="10"/>
  <c r="AC50" i="10" s="1" a="1"/>
  <c r="AC50" i="10" s="1"/>
  <c r="K54" i="10"/>
  <c r="AB53" i="10" a="1"/>
  <c r="AB53" i="10" s="1"/>
  <c r="AA53" i="10" a="1"/>
  <c r="AA53" i="10" s="1"/>
  <c r="Z53" i="10" a="1"/>
  <c r="Z53" i="10" s="1"/>
  <c r="Y53" i="10" a="1"/>
  <c r="Y53" i="10" s="1"/>
  <c r="X53" i="10" a="1"/>
  <c r="X53" i="10" s="1"/>
  <c r="W53" i="10" a="1"/>
  <c r="W53" i="10" s="1"/>
  <c r="V53" i="10" a="1"/>
  <c r="V53" i="10" s="1"/>
  <c r="U53" i="10" a="1"/>
  <c r="U53" i="10" s="1"/>
  <c r="O53" i="10"/>
  <c r="L53" i="10"/>
  <c r="AC51" i="10" s="1" a="1"/>
  <c r="AC51" i="10" s="1"/>
  <c r="K53" i="10"/>
  <c r="AB52" i="10" a="1"/>
  <c r="AB52" i="10" s="1"/>
  <c r="AA52" i="10" a="1"/>
  <c r="AA52" i="10" s="1"/>
  <c r="Z52" i="10" a="1"/>
  <c r="Z52" i="10" s="1"/>
  <c r="Y52" i="10" a="1"/>
  <c r="Y52" i="10" s="1"/>
  <c r="X52" i="10" a="1"/>
  <c r="X52" i="10" s="1"/>
  <c r="W52" i="10" a="1"/>
  <c r="W52" i="10" s="1"/>
  <c r="V52" i="10" a="1"/>
  <c r="V52" i="10" s="1"/>
  <c r="U52" i="10" a="1"/>
  <c r="U52" i="10" s="1"/>
  <c r="O52" i="10"/>
  <c r="L52" i="10"/>
  <c r="K52" i="10"/>
  <c r="AB51" i="10" a="1"/>
  <c r="AB51" i="10" s="1"/>
  <c r="AA51" i="10" a="1"/>
  <c r="AA51" i="10" s="1"/>
  <c r="Z51" i="10" a="1"/>
  <c r="Z51" i="10" s="1"/>
  <c r="Y51" i="10" a="1"/>
  <c r="Y51" i="10" s="1"/>
  <c r="X51" i="10" a="1"/>
  <c r="X51" i="10" s="1"/>
  <c r="W51" i="10" a="1"/>
  <c r="W51" i="10" s="1"/>
  <c r="V51" i="10" a="1"/>
  <c r="V51" i="10" s="1"/>
  <c r="U51" i="10" a="1"/>
  <c r="U51" i="10" s="1"/>
  <c r="O51" i="10"/>
  <c r="L51" i="10"/>
  <c r="K51" i="10"/>
  <c r="AB50" i="10" a="1"/>
  <c r="AB50" i="10" s="1"/>
  <c r="AA50" i="10" a="1"/>
  <c r="AA50" i="10" s="1"/>
  <c r="Z50" i="10" a="1"/>
  <c r="Z50" i="10" s="1"/>
  <c r="Y50" i="10" a="1"/>
  <c r="Y50" i="10" s="1"/>
  <c r="X50" i="10" a="1"/>
  <c r="X50" i="10" s="1"/>
  <c r="W50" i="10" a="1"/>
  <c r="W50" i="10" s="1"/>
  <c r="V50" i="10" a="1"/>
  <c r="V50" i="10" s="1"/>
  <c r="U50" i="10" a="1"/>
  <c r="U50" i="10" s="1"/>
  <c r="O50" i="10"/>
  <c r="L50" i="10"/>
  <c r="AC47" i="10" s="1" a="1"/>
  <c r="AC47" i="10" s="1"/>
  <c r="K50" i="10"/>
  <c r="AC49" i="10" a="1"/>
  <c r="AC49" i="10" s="1"/>
  <c r="AB49" i="10"/>
  <c r="AB49" i="10" a="1"/>
  <c r="AA49" i="10" a="1"/>
  <c r="AA49" i="10" s="1"/>
  <c r="Z49" i="10" a="1"/>
  <c r="Z49" i="10" s="1"/>
  <c r="Y49" i="10" a="1"/>
  <c r="Y49" i="10" s="1"/>
  <c r="X49" i="10" a="1"/>
  <c r="X49" i="10" s="1"/>
  <c r="W49" i="10" a="1"/>
  <c r="W49" i="10" s="1"/>
  <c r="V49" i="10" a="1"/>
  <c r="V49" i="10" s="1"/>
  <c r="U49" i="10" a="1"/>
  <c r="U49" i="10" s="1"/>
  <c r="O49" i="10"/>
  <c r="L49" i="10"/>
  <c r="AC46" i="10" s="1" a="1"/>
  <c r="AC46" i="10" s="1"/>
  <c r="K49" i="10"/>
  <c r="AC48" i="10" a="1"/>
  <c r="AC48" i="10" s="1"/>
  <c r="AB48" i="10" a="1"/>
  <c r="AB48" i="10" s="1"/>
  <c r="AA48" i="10" a="1"/>
  <c r="AA48" i="10" s="1"/>
  <c r="Z48" i="10" a="1"/>
  <c r="Z48" i="10" s="1"/>
  <c r="Y48" i="10" a="1"/>
  <c r="Y48" i="10" s="1"/>
  <c r="X48" i="10" a="1"/>
  <c r="X48" i="10" s="1"/>
  <c r="W48" i="10" a="1"/>
  <c r="W48" i="10" s="1"/>
  <c r="V48" i="10" a="1"/>
  <c r="V48" i="10" s="1"/>
  <c r="U48" i="10" a="1"/>
  <c r="U48" i="10" s="1"/>
  <c r="O48" i="10"/>
  <c r="L48" i="10"/>
  <c r="AC45" i="10" s="1" a="1"/>
  <c r="AC45" i="10" s="1"/>
  <c r="K48" i="10"/>
  <c r="AB47" i="10" a="1"/>
  <c r="AB47" i="10" s="1"/>
  <c r="AA47" i="10" a="1"/>
  <c r="AA47" i="10" s="1"/>
  <c r="Z47" i="10" a="1"/>
  <c r="Z47" i="10" s="1"/>
  <c r="Y47" i="10" a="1"/>
  <c r="Y47" i="10" s="1"/>
  <c r="X47" i="10" a="1"/>
  <c r="X47" i="10" s="1"/>
  <c r="W47" i="10" a="1"/>
  <c r="W47" i="10" s="1"/>
  <c r="V47" i="10" a="1"/>
  <c r="V47" i="10" s="1"/>
  <c r="U47" i="10" a="1"/>
  <c r="U47" i="10" s="1"/>
  <c r="O47" i="10"/>
  <c r="L47" i="10"/>
  <c r="K47" i="10"/>
  <c r="AB46" i="10" a="1"/>
  <c r="AB46" i="10" s="1"/>
  <c r="AA46" i="10" a="1"/>
  <c r="AA46" i="10" s="1"/>
  <c r="Z46" i="10" a="1"/>
  <c r="Z46" i="10" s="1"/>
  <c r="Y46" i="10" a="1"/>
  <c r="Y46" i="10" s="1"/>
  <c r="X46" i="10" a="1"/>
  <c r="X46" i="10" s="1"/>
  <c r="W46" i="10" a="1"/>
  <c r="W46" i="10" s="1"/>
  <c r="V46" i="10" a="1"/>
  <c r="V46" i="10" s="1"/>
  <c r="U46" i="10" a="1"/>
  <c r="U46" i="10" s="1"/>
  <c r="O46" i="10"/>
  <c r="L46" i="10"/>
  <c r="AC42" i="10" s="1" a="1"/>
  <c r="AC42" i="10" s="1"/>
  <c r="K46" i="10"/>
  <c r="AB45" i="10" a="1"/>
  <c r="AB45" i="10" s="1"/>
  <c r="AA45" i="10" a="1"/>
  <c r="AA45" i="10" s="1"/>
  <c r="Z45" i="10" a="1"/>
  <c r="Z45" i="10" s="1"/>
  <c r="Y45" i="10" a="1"/>
  <c r="Y45" i="10" s="1"/>
  <c r="X45" i="10" a="1"/>
  <c r="X45" i="10" s="1"/>
  <c r="W45" i="10" a="1"/>
  <c r="W45" i="10" s="1"/>
  <c r="V45" i="10" a="1"/>
  <c r="V45" i="10" s="1"/>
  <c r="U45" i="10" a="1"/>
  <c r="U45" i="10" s="1"/>
  <c r="O45" i="10"/>
  <c r="L45" i="10"/>
  <c r="AC43" i="10" s="1" a="1"/>
  <c r="AC43" i="10" s="1"/>
  <c r="K45" i="10"/>
  <c r="AC44" i="10" a="1"/>
  <c r="AC44" i="10" s="1"/>
  <c r="AB44" i="10" a="1"/>
  <c r="AB44" i="10" s="1"/>
  <c r="AA44" i="10" a="1"/>
  <c r="AA44" i="10" s="1"/>
  <c r="Z44" i="10" a="1"/>
  <c r="Z44" i="10" s="1"/>
  <c r="Y44" i="10" a="1"/>
  <c r="Y44" i="10" s="1"/>
  <c r="X44" i="10" a="1"/>
  <c r="X44" i="10" s="1"/>
  <c r="W44" i="10" a="1"/>
  <c r="W44" i="10" s="1"/>
  <c r="V44" i="10" a="1"/>
  <c r="V44" i="10" s="1"/>
  <c r="U44" i="10" a="1"/>
  <c r="U44" i="10" s="1"/>
  <c r="O44" i="10"/>
  <c r="L44" i="10"/>
  <c r="AC41" i="10" s="1" a="1"/>
  <c r="AC41" i="10" s="1"/>
  <c r="K44" i="10"/>
  <c r="AB43" i="10" a="1"/>
  <c r="AB43" i="10" s="1"/>
  <c r="AA43" i="10" a="1"/>
  <c r="AA43" i="10" s="1"/>
  <c r="Z43" i="10" a="1"/>
  <c r="Z43" i="10" s="1"/>
  <c r="Y43" i="10" a="1"/>
  <c r="Y43" i="10" s="1"/>
  <c r="X43" i="10" a="1"/>
  <c r="X43" i="10" s="1"/>
  <c r="W43" i="10" a="1"/>
  <c r="W43" i="10" s="1"/>
  <c r="V43" i="10" a="1"/>
  <c r="V43" i="10" s="1"/>
  <c r="U43" i="10" a="1"/>
  <c r="U43" i="10" s="1"/>
  <c r="O43" i="10"/>
  <c r="L43" i="10"/>
  <c r="K43" i="10"/>
  <c r="AB42" i="10" a="1"/>
  <c r="AB42" i="10" s="1"/>
  <c r="AA42" i="10" a="1"/>
  <c r="AA42" i="10" s="1"/>
  <c r="Z42" i="10" a="1"/>
  <c r="Z42" i="10" s="1"/>
  <c r="Y42" i="10" a="1"/>
  <c r="Y42" i="10" s="1"/>
  <c r="X42" i="10" a="1"/>
  <c r="X42" i="10" s="1"/>
  <c r="W42" i="10" a="1"/>
  <c r="W42" i="10" s="1"/>
  <c r="V42" i="10" a="1"/>
  <c r="V42" i="10" s="1"/>
  <c r="U42" i="10" a="1"/>
  <c r="U42" i="10" s="1"/>
  <c r="O42" i="10"/>
  <c r="L42" i="10"/>
  <c r="K42" i="10"/>
  <c r="AB41" i="10" a="1"/>
  <c r="AB41" i="10" s="1"/>
  <c r="AA41" i="10" a="1"/>
  <c r="AA41" i="10" s="1"/>
  <c r="Z41" i="10" a="1"/>
  <c r="Z41" i="10" s="1"/>
  <c r="Y41" i="10" a="1"/>
  <c r="Y41" i="10" s="1"/>
  <c r="X41" i="10" a="1"/>
  <c r="X41" i="10" s="1"/>
  <c r="W41" i="10" a="1"/>
  <c r="W41" i="10" s="1"/>
  <c r="V41" i="10" a="1"/>
  <c r="V41" i="10" s="1"/>
  <c r="U41" i="10" a="1"/>
  <c r="U41" i="10" s="1"/>
  <c r="O41" i="10"/>
  <c r="L41" i="10"/>
  <c r="K41" i="10"/>
  <c r="AC40" i="10" a="1"/>
  <c r="AC40" i="10" s="1"/>
  <c r="AB40" i="10" a="1"/>
  <c r="AB40" i="10" s="1"/>
  <c r="AA40" i="10" a="1"/>
  <c r="AA40" i="10" s="1"/>
  <c r="Z40" i="10" a="1"/>
  <c r="Z40" i="10" s="1"/>
  <c r="Y40" i="10" a="1"/>
  <c r="Y40" i="10" s="1"/>
  <c r="X40" i="10" a="1"/>
  <c r="X40" i="10" s="1"/>
  <c r="W40" i="10" a="1"/>
  <c r="W40" i="10" s="1"/>
  <c r="V40" i="10" a="1"/>
  <c r="V40" i="10" s="1"/>
  <c r="U40" i="10" a="1"/>
  <c r="U40" i="10" s="1"/>
  <c r="O40" i="10"/>
  <c r="L40" i="10"/>
  <c r="K40" i="10"/>
  <c r="AC39" i="10" a="1"/>
  <c r="AC39" i="10" s="1"/>
  <c r="AB39" i="10" a="1"/>
  <c r="AB39" i="10" s="1"/>
  <c r="AA39" i="10" a="1"/>
  <c r="AA39" i="10" s="1"/>
  <c r="Z39" i="10" a="1"/>
  <c r="Z39" i="10" s="1"/>
  <c r="Y39" i="10" a="1"/>
  <c r="Y39" i="10" s="1"/>
  <c r="X39" i="10" a="1"/>
  <c r="X39" i="10" s="1"/>
  <c r="W39" i="10" a="1"/>
  <c r="W39" i="10" s="1"/>
  <c r="V39" i="10" a="1"/>
  <c r="V39" i="10" s="1"/>
  <c r="U39" i="10" a="1"/>
  <c r="U39" i="10" s="1"/>
  <c r="O39" i="10"/>
  <c r="L39" i="10"/>
  <c r="K39" i="10"/>
  <c r="AC38" i="10" a="1"/>
  <c r="AC38" i="10" s="1"/>
  <c r="AB38" i="10" a="1"/>
  <c r="AB38" i="10" s="1"/>
  <c r="AA38" i="10" a="1"/>
  <c r="AA38" i="10" s="1"/>
  <c r="Z38" i="10" a="1"/>
  <c r="Z38" i="10" s="1"/>
  <c r="Y38" i="10" a="1"/>
  <c r="Y38" i="10" s="1"/>
  <c r="X38" i="10" a="1"/>
  <c r="X38" i="10" s="1"/>
  <c r="W38" i="10" a="1"/>
  <c r="W38" i="10" s="1"/>
  <c r="V38" i="10" a="1"/>
  <c r="V38" i="10" s="1"/>
  <c r="U38" i="10" a="1"/>
  <c r="U38" i="10" s="1"/>
  <c r="O38" i="10"/>
  <c r="L38" i="10"/>
  <c r="AC35" i="10" s="1" a="1"/>
  <c r="AC35" i="10" s="1"/>
  <c r="K38" i="10"/>
  <c r="AC37" i="10" a="1"/>
  <c r="AC37" i="10" s="1"/>
  <c r="AB37" i="10" a="1"/>
  <c r="AB37" i="10" s="1"/>
  <c r="AA37" i="10" a="1"/>
  <c r="AA37" i="10" s="1"/>
  <c r="Z37" i="10" a="1"/>
  <c r="Z37" i="10" s="1"/>
  <c r="Y37" i="10" a="1"/>
  <c r="Y37" i="10" s="1"/>
  <c r="X37" i="10" a="1"/>
  <c r="X37" i="10" s="1"/>
  <c r="W37" i="10" a="1"/>
  <c r="W37" i="10" s="1"/>
  <c r="V37" i="10" a="1"/>
  <c r="V37" i="10" s="1"/>
  <c r="U37" i="10" a="1"/>
  <c r="U37" i="10" s="1"/>
  <c r="O37" i="10"/>
  <c r="L37" i="10"/>
  <c r="AC34" i="10" s="1" a="1"/>
  <c r="AC34" i="10" s="1"/>
  <c r="K37" i="10"/>
  <c r="AC36" i="10" a="1"/>
  <c r="AC36" i="10" s="1"/>
  <c r="AB36" i="10" a="1"/>
  <c r="AB36" i="10" s="1"/>
  <c r="AA36" i="10" a="1"/>
  <c r="AA36" i="10" s="1"/>
  <c r="Z36" i="10" a="1"/>
  <c r="Z36" i="10" s="1"/>
  <c r="Y36" i="10" a="1"/>
  <c r="Y36" i="10" s="1"/>
  <c r="X36" i="10" a="1"/>
  <c r="X36" i="10" s="1"/>
  <c r="W36" i="10" a="1"/>
  <c r="W36" i="10" s="1"/>
  <c r="V36" i="10" a="1"/>
  <c r="V36" i="10" s="1"/>
  <c r="U36" i="10" a="1"/>
  <c r="U36" i="10" s="1"/>
  <c r="O36" i="10"/>
  <c r="L36" i="10"/>
  <c r="AC32" i="10" s="1" a="1"/>
  <c r="AC32" i="10" s="1"/>
  <c r="K36" i="10"/>
  <c r="AB35" i="10" a="1"/>
  <c r="AB35" i="10" s="1"/>
  <c r="AA35" i="10" a="1"/>
  <c r="AA35" i="10" s="1"/>
  <c r="Z35" i="10" a="1"/>
  <c r="Z35" i="10" s="1"/>
  <c r="Y35" i="10" a="1"/>
  <c r="Y35" i="10" s="1"/>
  <c r="X35" i="10" a="1"/>
  <c r="X35" i="10" s="1"/>
  <c r="W35" i="10" a="1"/>
  <c r="W35" i="10" s="1"/>
  <c r="V35" i="10" a="1"/>
  <c r="V35" i="10" s="1"/>
  <c r="U35" i="10" a="1"/>
  <c r="U35" i="10" s="1"/>
  <c r="O35" i="10"/>
  <c r="L35" i="10"/>
  <c r="K35" i="10"/>
  <c r="AB34" i="10" a="1"/>
  <c r="AB34" i="10" s="1"/>
  <c r="AA34" i="10" a="1"/>
  <c r="AA34" i="10" s="1"/>
  <c r="Z34" i="10" a="1"/>
  <c r="Z34" i="10" s="1"/>
  <c r="Y34" i="10" a="1"/>
  <c r="Y34" i="10" s="1"/>
  <c r="X34" i="10" a="1"/>
  <c r="X34" i="10" s="1"/>
  <c r="W34" i="10" a="1"/>
  <c r="W34" i="10" s="1"/>
  <c r="V34" i="10" a="1"/>
  <c r="V34" i="10" s="1"/>
  <c r="U34" i="10" a="1"/>
  <c r="U34" i="10" s="1"/>
  <c r="O34" i="10"/>
  <c r="L34" i="10"/>
  <c r="AC33" i="10" s="1" a="1"/>
  <c r="AC33" i="10" s="1"/>
  <c r="K34" i="10"/>
  <c r="AB33" i="10" a="1"/>
  <c r="AB33" i="10" s="1"/>
  <c r="AA33" i="10" a="1"/>
  <c r="AA33" i="10" s="1"/>
  <c r="Z33" i="10" a="1"/>
  <c r="Z33" i="10" s="1"/>
  <c r="Y33" i="10" a="1"/>
  <c r="Y33" i="10" s="1"/>
  <c r="X33" i="10" a="1"/>
  <c r="X33" i="10" s="1"/>
  <c r="W33" i="10" a="1"/>
  <c r="W33" i="10" s="1"/>
  <c r="V33" i="10" a="1"/>
  <c r="V33" i="10" s="1"/>
  <c r="U33" i="10" a="1"/>
  <c r="U33" i="10" s="1"/>
  <c r="O33" i="10"/>
  <c r="L33" i="10"/>
  <c r="AC31" i="10" s="1" a="1"/>
  <c r="AC31" i="10" s="1"/>
  <c r="K33" i="10"/>
  <c r="AB32" i="10" a="1"/>
  <c r="AB32" i="10" s="1"/>
  <c r="AA32" i="10" a="1"/>
  <c r="AA32" i="10" s="1"/>
  <c r="Z32" i="10" a="1"/>
  <c r="Z32" i="10" s="1"/>
  <c r="Y32" i="10" a="1"/>
  <c r="Y32" i="10" s="1"/>
  <c r="X32" i="10" a="1"/>
  <c r="X32" i="10" s="1"/>
  <c r="W32" i="10" a="1"/>
  <c r="W32" i="10" s="1"/>
  <c r="V32" i="10" a="1"/>
  <c r="V32" i="10" s="1"/>
  <c r="U32" i="10" a="1"/>
  <c r="U32" i="10" s="1"/>
  <c r="O32" i="10"/>
  <c r="L32" i="10"/>
  <c r="K32" i="10"/>
  <c r="AB31" i="10" a="1"/>
  <c r="AB31" i="10" s="1"/>
  <c r="AA31" i="10" a="1"/>
  <c r="AA31" i="10" s="1"/>
  <c r="Z31" i="10" a="1"/>
  <c r="Z31" i="10" s="1"/>
  <c r="Y31" i="10" a="1"/>
  <c r="Y31" i="10" s="1"/>
  <c r="X31" i="10" a="1"/>
  <c r="X31" i="10" s="1"/>
  <c r="W31" i="10" a="1"/>
  <c r="W31" i="10" s="1"/>
  <c r="V31" i="10" a="1"/>
  <c r="V31" i="10" s="1"/>
  <c r="U31" i="10" a="1"/>
  <c r="U31" i="10" s="1"/>
  <c r="O31" i="10"/>
  <c r="L31" i="10"/>
  <c r="K31" i="10"/>
  <c r="AC30" i="10" a="1"/>
  <c r="AC30" i="10" s="1"/>
  <c r="AB30" i="10" a="1"/>
  <c r="AB30" i="10" s="1"/>
  <c r="AA30" i="10" a="1"/>
  <c r="AA30" i="10" s="1"/>
  <c r="Z30" i="10" a="1"/>
  <c r="Z30" i="10" s="1"/>
  <c r="Y30" i="10" a="1"/>
  <c r="Y30" i="10" s="1"/>
  <c r="X30" i="10" a="1"/>
  <c r="X30" i="10" s="1"/>
  <c r="W30" i="10" a="1"/>
  <c r="W30" i="10" s="1"/>
  <c r="V30" i="10" a="1"/>
  <c r="V30" i="10" s="1"/>
  <c r="U30" i="10" a="1"/>
  <c r="U30" i="10" s="1"/>
  <c r="O30" i="10"/>
  <c r="L30" i="10"/>
  <c r="AC28" i="10" s="1" a="1"/>
  <c r="AC28" i="10" s="1"/>
  <c r="K30" i="10"/>
  <c r="AC29" i="10" a="1"/>
  <c r="AC29" i="10" s="1"/>
  <c r="AB29" i="10" a="1"/>
  <c r="AB29" i="10" s="1"/>
  <c r="AA29" i="10" a="1"/>
  <c r="AA29" i="10" s="1"/>
  <c r="Z29" i="10" a="1"/>
  <c r="Z29" i="10" s="1"/>
  <c r="Y29" i="10" a="1"/>
  <c r="Y29" i="10" s="1"/>
  <c r="X29" i="10" a="1"/>
  <c r="X29" i="10" s="1"/>
  <c r="W29" i="10" a="1"/>
  <c r="W29" i="10" s="1"/>
  <c r="V29" i="10" a="1"/>
  <c r="V29" i="10" s="1"/>
  <c r="U29" i="10" a="1"/>
  <c r="U29" i="10" s="1"/>
  <c r="O29" i="10"/>
  <c r="L29" i="10"/>
  <c r="K29" i="10"/>
  <c r="AB28" i="10" a="1"/>
  <c r="AB28" i="10" s="1"/>
  <c r="AA28" i="10" a="1"/>
  <c r="AA28" i="10" s="1"/>
  <c r="Z28" i="10" a="1"/>
  <c r="Z28" i="10" s="1"/>
  <c r="Y28" i="10" a="1"/>
  <c r="Y28" i="10" s="1"/>
  <c r="X28" i="10" a="1"/>
  <c r="X28" i="10" s="1"/>
  <c r="W28" i="10" a="1"/>
  <c r="W28" i="10" s="1"/>
  <c r="V28" i="10" a="1"/>
  <c r="V28" i="10" s="1"/>
  <c r="U28" i="10" a="1"/>
  <c r="U28" i="10" s="1"/>
  <c r="O28" i="10"/>
  <c r="L28" i="10"/>
  <c r="K28" i="10"/>
  <c r="AC27" i="10" a="1"/>
  <c r="AC27" i="10" s="1"/>
  <c r="AB27" i="10" a="1"/>
  <c r="AB27" i="10" s="1"/>
  <c r="AA27" i="10" a="1"/>
  <c r="AA27" i="10" s="1"/>
  <c r="Z27" i="10" a="1"/>
  <c r="Z27" i="10" s="1"/>
  <c r="Y27" i="10" a="1"/>
  <c r="Y27" i="10" s="1"/>
  <c r="X27" i="10" a="1"/>
  <c r="X27" i="10" s="1"/>
  <c r="W27" i="10" a="1"/>
  <c r="W27" i="10" s="1"/>
  <c r="V27" i="10" a="1"/>
  <c r="V27" i="10" s="1"/>
  <c r="U27" i="10" a="1"/>
  <c r="U27" i="10" s="1"/>
  <c r="O27" i="10"/>
  <c r="L27" i="10"/>
  <c r="K27" i="10"/>
  <c r="AC26" i="10" a="1"/>
  <c r="AC26" i="10" s="1"/>
  <c r="AB26" i="10" a="1"/>
  <c r="AB26" i="10" s="1"/>
  <c r="AA26" i="10" a="1"/>
  <c r="AA26" i="10" s="1"/>
  <c r="Z26" i="10" a="1"/>
  <c r="Z26" i="10" s="1"/>
  <c r="Y26" i="10" a="1"/>
  <c r="Y26" i="10" s="1"/>
  <c r="X26" i="10" a="1"/>
  <c r="X26" i="10" s="1"/>
  <c r="W26" i="10" a="1"/>
  <c r="W26" i="10" s="1"/>
  <c r="V26" i="10" a="1"/>
  <c r="V26" i="10" s="1"/>
  <c r="U26" i="10" a="1"/>
  <c r="U26" i="10" s="1"/>
  <c r="O26" i="10"/>
  <c r="L26" i="10"/>
  <c r="AC25" i="10" s="1" a="1"/>
  <c r="AC25" i="10" s="1"/>
  <c r="K26" i="10"/>
  <c r="AB25" i="10" a="1"/>
  <c r="AB25" i="10" s="1"/>
  <c r="AA25" i="10" a="1"/>
  <c r="AA25" i="10" s="1"/>
  <c r="Z25" i="10" a="1"/>
  <c r="Z25" i="10" s="1"/>
  <c r="Y25" i="10" a="1"/>
  <c r="Y25" i="10" s="1"/>
  <c r="X25" i="10" a="1"/>
  <c r="X25" i="10" s="1"/>
  <c r="W25" i="10" a="1"/>
  <c r="W25" i="10" s="1"/>
  <c r="V25" i="10" a="1"/>
  <c r="V25" i="10" s="1"/>
  <c r="U25" i="10" a="1"/>
  <c r="U25" i="10" s="1"/>
  <c r="O25" i="10"/>
  <c r="L25" i="10"/>
  <c r="K25" i="10"/>
  <c r="AC24" i="10" a="1"/>
  <c r="AC24" i="10" s="1"/>
  <c r="AB24" i="10" a="1"/>
  <c r="AB24" i="10" s="1"/>
  <c r="AA24" i="10" a="1"/>
  <c r="AA24" i="10" s="1"/>
  <c r="Z24" i="10" a="1"/>
  <c r="Z24" i="10" s="1"/>
  <c r="Y24" i="10" a="1"/>
  <c r="Y24" i="10" s="1"/>
  <c r="X24" i="10" a="1"/>
  <c r="X24" i="10" s="1"/>
  <c r="W24" i="10" a="1"/>
  <c r="W24" i="10" s="1"/>
  <c r="V24" i="10" a="1"/>
  <c r="V24" i="10" s="1"/>
  <c r="U24" i="10" a="1"/>
  <c r="U24" i="10" s="1"/>
  <c r="O24" i="10"/>
  <c r="L24" i="10"/>
  <c r="K24" i="10"/>
  <c r="AB23" i="10" a="1"/>
  <c r="AB23" i="10" s="1"/>
  <c r="AA23" i="10" a="1"/>
  <c r="AA23" i="10" s="1"/>
  <c r="Z23" i="10" a="1"/>
  <c r="Z23" i="10" s="1"/>
  <c r="Y23" i="10" a="1"/>
  <c r="Y23" i="10" s="1"/>
  <c r="X23" i="10" a="1"/>
  <c r="X23" i="10" s="1"/>
  <c r="W23" i="10" a="1"/>
  <c r="W23" i="10" s="1"/>
  <c r="V23" i="10" a="1"/>
  <c r="V23" i="10" s="1"/>
  <c r="U23" i="10" a="1"/>
  <c r="U23" i="10" s="1"/>
  <c r="O23" i="10"/>
  <c r="L23" i="10"/>
  <c r="AC23" i="10" s="1" a="1"/>
  <c r="AC23" i="10" s="1"/>
  <c r="K23" i="10"/>
  <c r="AB22" i="10" a="1"/>
  <c r="AB22" i="10" s="1"/>
  <c r="AA22" i="10" a="1"/>
  <c r="AA22" i="10" s="1"/>
  <c r="Z22" i="10" a="1"/>
  <c r="Z22" i="10" s="1"/>
  <c r="Y22" i="10" a="1"/>
  <c r="Y22" i="10" s="1"/>
  <c r="X22" i="10" a="1"/>
  <c r="X22" i="10" s="1"/>
  <c r="W22" i="10" a="1"/>
  <c r="W22" i="10" s="1"/>
  <c r="V22" i="10" a="1"/>
  <c r="V22" i="10" s="1"/>
  <c r="U22" i="10" a="1"/>
  <c r="U22" i="10" s="1"/>
  <c r="O22" i="10"/>
  <c r="L22" i="10"/>
  <c r="AC22" i="10" s="1" a="1"/>
  <c r="AC22" i="10" s="1"/>
  <c r="K22" i="10"/>
  <c r="AB21" i="10" a="1"/>
  <c r="AB21" i="10" s="1"/>
  <c r="AA21" i="10" a="1"/>
  <c r="AA21" i="10" s="1"/>
  <c r="Z21" i="10" a="1"/>
  <c r="Z21" i="10" s="1"/>
  <c r="Y21" i="10" a="1"/>
  <c r="Y21" i="10" s="1"/>
  <c r="X21" i="10" a="1"/>
  <c r="X21" i="10" s="1"/>
  <c r="W21" i="10" a="1"/>
  <c r="W21" i="10" s="1"/>
  <c r="V21" i="10" a="1"/>
  <c r="V21" i="10" s="1"/>
  <c r="U21" i="10" a="1"/>
  <c r="U21" i="10" s="1"/>
  <c r="O21" i="10"/>
  <c r="L21" i="10"/>
  <c r="AC21" i="10" s="1" a="1"/>
  <c r="AC21" i="10" s="1"/>
  <c r="K21" i="10"/>
  <c r="AB20" i="10" a="1"/>
  <c r="AB20" i="10" s="1"/>
  <c r="AA20" i="10" a="1"/>
  <c r="AA20" i="10" s="1"/>
  <c r="Z20" i="10" a="1"/>
  <c r="Z20" i="10" s="1"/>
  <c r="Y20" i="10" a="1"/>
  <c r="Y20" i="10" s="1"/>
  <c r="X20" i="10" a="1"/>
  <c r="X20" i="10" s="1"/>
  <c r="W20" i="10" a="1"/>
  <c r="W20" i="10" s="1"/>
  <c r="V20" i="10" a="1"/>
  <c r="V20" i="10" s="1"/>
  <c r="U20" i="10" a="1"/>
  <c r="U20" i="10" s="1"/>
  <c r="O20" i="10"/>
  <c r="L20" i="10"/>
  <c r="AC20" i="10" s="1" a="1"/>
  <c r="AC20" i="10" s="1"/>
  <c r="K20" i="10"/>
  <c r="AB19" i="10" a="1"/>
  <c r="AB19" i="10" s="1"/>
  <c r="AA19" i="10" a="1"/>
  <c r="AA19" i="10" s="1"/>
  <c r="Z19" i="10" a="1"/>
  <c r="Z19" i="10" s="1"/>
  <c r="Y19" i="10" a="1"/>
  <c r="Y19" i="10" s="1"/>
  <c r="X19" i="10" a="1"/>
  <c r="X19" i="10" s="1"/>
  <c r="W19" i="10" a="1"/>
  <c r="W19" i="10" s="1"/>
  <c r="V19" i="10" a="1"/>
  <c r="V19" i="10" s="1"/>
  <c r="U19" i="10" a="1"/>
  <c r="U19" i="10" s="1"/>
  <c r="O19" i="10"/>
  <c r="L19" i="10"/>
  <c r="K19" i="10"/>
  <c r="AC18" i="10" a="1"/>
  <c r="AC18" i="10" s="1"/>
  <c r="AB18" i="10" a="1"/>
  <c r="AB18" i="10" s="1"/>
  <c r="AA18" i="10" a="1"/>
  <c r="AA18" i="10" s="1"/>
  <c r="Z18" i="10" a="1"/>
  <c r="Z18" i="10" s="1"/>
  <c r="Y18" i="10" a="1"/>
  <c r="Y18" i="10" s="1"/>
  <c r="X18" i="10" a="1"/>
  <c r="X18" i="10" s="1"/>
  <c r="W18" i="10" a="1"/>
  <c r="W18" i="10" s="1"/>
  <c r="V18" i="10" a="1"/>
  <c r="V18" i="10" s="1"/>
  <c r="U18" i="10" a="1"/>
  <c r="U18" i="10" s="1"/>
  <c r="O18" i="10"/>
  <c r="L18" i="10"/>
  <c r="AC19" i="10" s="1" a="1"/>
  <c r="AC19" i="10" s="1"/>
  <c r="K18" i="10"/>
  <c r="AB17" i="10" a="1"/>
  <c r="AB17" i="10" s="1"/>
  <c r="AA17" i="10" a="1"/>
  <c r="AA17" i="10" s="1"/>
  <c r="Z17" i="10" a="1"/>
  <c r="Z17" i="10" s="1"/>
  <c r="Y17" i="10" a="1"/>
  <c r="Y17" i="10" s="1"/>
  <c r="X17" i="10" a="1"/>
  <c r="X17" i="10" s="1"/>
  <c r="W17" i="10" a="1"/>
  <c r="W17" i="10" s="1"/>
  <c r="V17" i="10" a="1"/>
  <c r="V17" i="10" s="1"/>
  <c r="U17" i="10" a="1"/>
  <c r="U17" i="10" s="1"/>
  <c r="O17" i="10"/>
  <c r="L17" i="10"/>
  <c r="AC17" i="10" s="1" a="1"/>
  <c r="AC17" i="10" s="1"/>
  <c r="K17" i="10"/>
  <c r="AB16" i="10" a="1"/>
  <c r="AB16" i="10" s="1"/>
  <c r="AA16" i="10" a="1"/>
  <c r="AA16" i="10" s="1"/>
  <c r="Z16" i="10" a="1"/>
  <c r="Z16" i="10" s="1"/>
  <c r="Y16" i="10" a="1"/>
  <c r="Y16" i="10" s="1"/>
  <c r="X16" i="10" a="1"/>
  <c r="X16" i="10" s="1"/>
  <c r="W16" i="10" a="1"/>
  <c r="W16" i="10" s="1"/>
  <c r="V16" i="10" a="1"/>
  <c r="V16" i="10" s="1"/>
  <c r="U16" i="10" a="1"/>
  <c r="U16" i="10" s="1"/>
  <c r="O16" i="10"/>
  <c r="L16" i="10"/>
  <c r="AC16" i="10" s="1" a="1"/>
  <c r="AC16" i="10" s="1"/>
  <c r="K16" i="10"/>
  <c r="AB15" i="10" a="1"/>
  <c r="AB15" i="10" s="1"/>
  <c r="AA15" i="10" a="1"/>
  <c r="AA15" i="10" s="1"/>
  <c r="Z15" i="10" a="1"/>
  <c r="Z15" i="10" s="1"/>
  <c r="Y15" i="10" a="1"/>
  <c r="Y15" i="10" s="1"/>
  <c r="X15" i="10" a="1"/>
  <c r="X15" i="10" s="1"/>
  <c r="W15" i="10" a="1"/>
  <c r="W15" i="10" s="1"/>
  <c r="V15" i="10" a="1"/>
  <c r="V15" i="10" s="1"/>
  <c r="U15" i="10" a="1"/>
  <c r="U15" i="10" s="1"/>
  <c r="O15" i="10"/>
  <c r="L15" i="10"/>
  <c r="AC15" i="10" s="1" a="1"/>
  <c r="AC15" i="10" s="1"/>
  <c r="K15" i="10"/>
  <c r="AB14" i="10" a="1"/>
  <c r="AB14" i="10" s="1"/>
  <c r="AA14" i="10" a="1"/>
  <c r="AA14" i="10" s="1"/>
  <c r="Z14" i="10" a="1"/>
  <c r="Z14" i="10" s="1"/>
  <c r="Y14" i="10" a="1"/>
  <c r="Y14" i="10" s="1"/>
  <c r="X14" i="10" a="1"/>
  <c r="X14" i="10" s="1"/>
  <c r="W14" i="10" a="1"/>
  <c r="W14" i="10" s="1"/>
  <c r="V14" i="10" a="1"/>
  <c r="V14" i="10" s="1"/>
  <c r="U14" i="10" a="1"/>
  <c r="U14" i="10" s="1"/>
  <c r="O14" i="10"/>
  <c r="L14" i="10"/>
  <c r="AC14" i="10" s="1" a="1"/>
  <c r="AC14" i="10" s="1"/>
  <c r="K14" i="10"/>
  <c r="AB13" i="10" a="1"/>
  <c r="AB13" i="10" s="1"/>
  <c r="AA13" i="10" a="1"/>
  <c r="AA13" i="10" s="1"/>
  <c r="Z13" i="10" a="1"/>
  <c r="Z13" i="10" s="1"/>
  <c r="Y13" i="10" a="1"/>
  <c r="Y13" i="10" s="1"/>
  <c r="X13" i="10" a="1"/>
  <c r="X13" i="10" s="1"/>
  <c r="W13" i="10" a="1"/>
  <c r="W13" i="10" s="1"/>
  <c r="V13" i="10" a="1"/>
  <c r="V13" i="10" s="1"/>
  <c r="U13" i="10" a="1"/>
  <c r="U13" i="10" s="1"/>
  <c r="O13" i="10"/>
  <c r="L13" i="10"/>
  <c r="K13" i="10"/>
  <c r="AC12" i="10" a="1"/>
  <c r="AC12" i="10" s="1"/>
  <c r="AB12" i="10" a="1"/>
  <c r="AB12" i="10" s="1"/>
  <c r="AA12" i="10" a="1"/>
  <c r="AA12" i="10" s="1"/>
  <c r="Z12" i="10" a="1"/>
  <c r="Z12" i="10" s="1"/>
  <c r="Y12" i="10" a="1"/>
  <c r="Y12" i="10" s="1"/>
  <c r="X12" i="10" a="1"/>
  <c r="X12" i="10" s="1"/>
  <c r="W12" i="10" a="1"/>
  <c r="W12" i="10" s="1"/>
  <c r="V12" i="10" a="1"/>
  <c r="V12" i="10" s="1"/>
  <c r="U12" i="10" a="1"/>
  <c r="U12" i="10" s="1"/>
  <c r="O12" i="10"/>
  <c r="L12" i="10"/>
  <c r="AC13" i="10" s="1" a="1"/>
  <c r="AC13" i="10" s="1"/>
  <c r="K12" i="10"/>
  <c r="AB11" i="10" a="1"/>
  <c r="AB11" i="10" s="1"/>
  <c r="AA11" i="10" a="1"/>
  <c r="AA11" i="10" s="1"/>
  <c r="Z11" i="10" a="1"/>
  <c r="Z11" i="10" s="1"/>
  <c r="Y11" i="10" a="1"/>
  <c r="Y11" i="10" s="1"/>
  <c r="X11" i="10" a="1"/>
  <c r="X11" i="10" s="1"/>
  <c r="W11" i="10" a="1"/>
  <c r="W11" i="10" s="1"/>
  <c r="V11" i="10" a="1"/>
  <c r="V11" i="10" s="1"/>
  <c r="U11" i="10" a="1"/>
  <c r="U11" i="10" s="1"/>
  <c r="O11" i="10"/>
  <c r="L11" i="10"/>
  <c r="K11" i="10"/>
  <c r="AB10" i="10" a="1"/>
  <c r="AB10" i="10" s="1"/>
  <c r="AA10" i="10" a="1"/>
  <c r="AA10" i="10" s="1"/>
  <c r="Z10" i="10" a="1"/>
  <c r="Z10" i="10" s="1"/>
  <c r="Y10" i="10" a="1"/>
  <c r="Y10" i="10" s="1"/>
  <c r="X10" i="10" a="1"/>
  <c r="X10" i="10" s="1"/>
  <c r="W10" i="10" a="1"/>
  <c r="W10" i="10" s="1"/>
  <c r="V10" i="10" a="1"/>
  <c r="V10" i="10" s="1"/>
  <c r="U10" i="10" a="1"/>
  <c r="U10" i="10" s="1"/>
  <c r="O10" i="10"/>
  <c r="L10" i="10"/>
  <c r="AC11" i="10" s="1" a="1"/>
  <c r="AC11" i="10" s="1"/>
  <c r="K10" i="10"/>
  <c r="AB9" i="10" a="1"/>
  <c r="AB9" i="10" s="1"/>
  <c r="AA9" i="10" a="1"/>
  <c r="AA9" i="10" s="1"/>
  <c r="Z9" i="10" a="1"/>
  <c r="Z9" i="10" s="1"/>
  <c r="Y9" i="10" a="1"/>
  <c r="Y9" i="10" s="1"/>
  <c r="X9" i="10" a="1"/>
  <c r="X9" i="10" s="1"/>
  <c r="W9" i="10" a="1"/>
  <c r="W9" i="10" s="1"/>
  <c r="V9" i="10" a="1"/>
  <c r="V9" i="10" s="1"/>
  <c r="U9" i="10" a="1"/>
  <c r="U9" i="10" s="1"/>
  <c r="O9" i="10"/>
  <c r="L9" i="10"/>
  <c r="AC10" i="10" s="1" a="1"/>
  <c r="AC10" i="10" s="1"/>
  <c r="K9" i="10"/>
  <c r="AC8" i="10" a="1"/>
  <c r="AC8" i="10" s="1"/>
  <c r="AB8" i="10" a="1"/>
  <c r="AB8" i="10" s="1"/>
  <c r="AA8" i="10" a="1"/>
  <c r="AA8" i="10" s="1"/>
  <c r="Z8" i="10" a="1"/>
  <c r="Z8" i="10" s="1"/>
  <c r="Y8" i="10" a="1"/>
  <c r="Y8" i="10" s="1"/>
  <c r="X8" i="10" a="1"/>
  <c r="X8" i="10" s="1"/>
  <c r="W8" i="10" a="1"/>
  <c r="W8" i="10" s="1"/>
  <c r="V8" i="10" a="1"/>
  <c r="V8" i="10" s="1"/>
  <c r="U8" i="10" a="1"/>
  <c r="U8" i="10" s="1"/>
  <c r="O8" i="10"/>
  <c r="L8" i="10"/>
  <c r="AC9" i="10" s="1" a="1"/>
  <c r="AC9" i="10" s="1"/>
  <c r="K8" i="10"/>
  <c r="AB7" i="10" a="1"/>
  <c r="AB7" i="10" s="1"/>
  <c r="AA7" i="10" a="1"/>
  <c r="AA7" i="10" s="1"/>
  <c r="Z7" i="10" a="1"/>
  <c r="Z7" i="10" s="1"/>
  <c r="Y7" i="10" a="1"/>
  <c r="Y7" i="10" s="1"/>
  <c r="X7" i="10" a="1"/>
  <c r="X7" i="10" s="1"/>
  <c r="W7" i="10" a="1"/>
  <c r="W7" i="10" s="1"/>
  <c r="V7" i="10" a="1"/>
  <c r="V7" i="10" s="1"/>
  <c r="U7" i="10" a="1"/>
  <c r="U7" i="10" s="1"/>
  <c r="O7" i="10"/>
  <c r="L7" i="10"/>
  <c r="K7" i="10"/>
  <c r="AB6" i="10" a="1"/>
  <c r="AB6" i="10" s="1"/>
  <c r="AA6" i="10" a="1"/>
  <c r="AA6" i="10" s="1"/>
  <c r="Z6" i="10" a="1"/>
  <c r="Z6" i="10" s="1"/>
  <c r="Y6" i="10" a="1"/>
  <c r="Y6" i="10" s="1"/>
  <c r="X6" i="10" a="1"/>
  <c r="X6" i="10" s="1"/>
  <c r="W6" i="10" a="1"/>
  <c r="W6" i="10" s="1"/>
  <c r="V6" i="10" a="1"/>
  <c r="V6" i="10" s="1"/>
  <c r="U6" i="10" a="1"/>
  <c r="U6" i="10" s="1"/>
  <c r="O6" i="10"/>
  <c r="L6" i="10"/>
  <c r="AC7" i="10" s="1" a="1"/>
  <c r="AC7" i="10" s="1"/>
  <c r="K6" i="10"/>
  <c r="AB5" i="10" a="1"/>
  <c r="AB5" i="10" s="1"/>
  <c r="AA5" i="10" a="1"/>
  <c r="AA5" i="10" s="1"/>
  <c r="Z5" i="10" a="1"/>
  <c r="Z5" i="10" s="1"/>
  <c r="Y5" i="10" a="1"/>
  <c r="Y5" i="10" s="1"/>
  <c r="X5" i="10" a="1"/>
  <c r="X5" i="10" s="1"/>
  <c r="W5" i="10" a="1"/>
  <c r="W5" i="10" s="1"/>
  <c r="V5" i="10" a="1"/>
  <c r="V5" i="10" s="1"/>
  <c r="U5" i="10" a="1"/>
  <c r="U5" i="10" s="1"/>
  <c r="O5" i="10"/>
  <c r="L5" i="10"/>
  <c r="AC6" i="10" s="1" a="1"/>
  <c r="AC6" i="10" s="1"/>
  <c r="K5" i="10"/>
  <c r="O4" i="10"/>
  <c r="L4" i="10"/>
  <c r="AC5" i="10" s="1" a="1"/>
  <c r="AC5" i="10" s="1"/>
  <c r="K4" i="10"/>
  <c r="L1" i="10"/>
  <c r="K1" i="10"/>
  <c r="J1" i="10"/>
  <c r="I1" i="10"/>
  <c r="H1" i="10"/>
  <c r="G1" i="10"/>
  <c r="F1" i="10"/>
  <c r="E1" i="10"/>
  <c r="D1" i="10"/>
  <c r="C1" i="10"/>
  <c r="B1" i="10"/>
  <c r="A1" i="10"/>
  <c r="M21" i="9"/>
  <c r="I21" i="9"/>
  <c r="M20" i="9"/>
  <c r="I20" i="9"/>
  <c r="M19" i="9"/>
  <c r="I19" i="9"/>
  <c r="M18" i="9"/>
  <c r="I18" i="9"/>
  <c r="M17" i="9"/>
  <c r="I17" i="9"/>
  <c r="M16" i="9"/>
  <c r="I16" i="9"/>
  <c r="M15" i="9"/>
  <c r="I15" i="9"/>
  <c r="M14" i="9"/>
  <c r="I14" i="9"/>
  <c r="M13" i="9"/>
  <c r="I13" i="9"/>
  <c r="M12" i="9"/>
  <c r="I12" i="9"/>
  <c r="M11" i="9"/>
  <c r="I11" i="9"/>
  <c r="M10" i="9"/>
  <c r="I10" i="9"/>
  <c r="M9" i="9"/>
  <c r="I9" i="9"/>
  <c r="M8" i="9"/>
  <c r="I8" i="9"/>
  <c r="M7" i="9"/>
  <c r="I7" i="9"/>
  <c r="M6" i="9"/>
  <c r="I6" i="9"/>
  <c r="M5" i="9"/>
  <c r="I5" i="9"/>
  <c r="M4" i="9"/>
  <c r="I4" i="9"/>
  <c r="J1" i="9"/>
  <c r="I1" i="9"/>
  <c r="H1" i="9"/>
  <c r="G1" i="9"/>
  <c r="F1" i="9"/>
  <c r="E1" i="9"/>
  <c r="D1" i="9"/>
  <c r="C1" i="9"/>
  <c r="B1" i="9"/>
  <c r="A1" i="9"/>
  <c r="P10" i="4" l="1"/>
  <c r="N10" i="4"/>
  <c r="L10" i="4"/>
  <c r="J10" i="4"/>
  <c r="P5" i="4"/>
  <c r="N5" i="4"/>
  <c r="L5" i="4"/>
  <c r="J5" i="4"/>
  <c r="P10" i="3"/>
  <c r="N10" i="3"/>
  <c r="L10" i="3"/>
  <c r="J10" i="3"/>
  <c r="P5" i="3"/>
  <c r="N5" i="3"/>
  <c r="L5" i="3"/>
  <c r="J5" i="3"/>
  <c r="P10" i="2"/>
  <c r="N10" i="2"/>
  <c r="L10" i="2"/>
  <c r="J10" i="2"/>
  <c r="P5" i="2"/>
  <c r="N5" i="2"/>
  <c r="L5" i="2"/>
  <c r="J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<sst xmlns="http://schemas.openxmlformats.org/spreadsheetml/2006/main" count="4526" uniqueCount="1171">
  <si>
    <t>獅</t>
    <phoneticPr fontId="2" type="noConversion"/>
  </si>
  <si>
    <t>虎</t>
    <phoneticPr fontId="2" type="noConversion"/>
  </si>
  <si>
    <t>豹</t>
    <phoneticPr fontId="2" type="noConversion"/>
  </si>
  <si>
    <t>鴨</t>
    <phoneticPr fontId="2" type="noConversion"/>
  </si>
  <si>
    <t>猴</t>
    <phoneticPr fontId="2" type="noConversion"/>
  </si>
  <si>
    <t>狗</t>
    <phoneticPr fontId="2" type="noConversion"/>
  </si>
  <si>
    <t>象</t>
    <phoneticPr fontId="2" type="noConversion"/>
  </si>
  <si>
    <t>鹿</t>
    <phoneticPr fontId="2" type="noConversion"/>
  </si>
  <si>
    <t>平</t>
    <phoneticPr fontId="2" type="noConversion"/>
  </si>
  <si>
    <t>上</t>
    <phoneticPr fontId="2" type="noConversion"/>
  </si>
  <si>
    <t>去</t>
    <phoneticPr fontId="2" type="noConversion"/>
  </si>
  <si>
    <t>入</t>
    <phoneticPr fontId="2" type="noConversion"/>
  </si>
  <si>
    <t>陰</t>
    <phoneticPr fontId="2" type="noConversion"/>
  </si>
  <si>
    <t>陽</t>
    <phoneticPr fontId="2" type="noConversion"/>
  </si>
  <si>
    <t>3-</t>
    <phoneticPr fontId="2" type="noConversion"/>
  </si>
  <si>
    <t>獅</t>
  </si>
  <si>
    <t>虎</t>
  </si>
  <si>
    <t>豹</t>
  </si>
  <si>
    <t>鴨</t>
  </si>
  <si>
    <t>君</t>
    <phoneticPr fontId="2" type="noConversion"/>
  </si>
  <si>
    <t>滾</t>
    <phoneticPr fontId="2" type="noConversion"/>
  </si>
  <si>
    <t>棍</t>
    <phoneticPr fontId="2" type="noConversion"/>
  </si>
  <si>
    <t>骨</t>
    <phoneticPr fontId="2" type="noConversion"/>
  </si>
  <si>
    <t>群</t>
    <phoneticPr fontId="2" type="noConversion"/>
  </si>
  <si>
    <t>郡</t>
    <phoneticPr fontId="2" type="noConversion"/>
  </si>
  <si>
    <t>滑</t>
    <phoneticPr fontId="2" type="noConversion"/>
  </si>
  <si>
    <t>十五音</t>
  </si>
  <si>
    <t>簡羅</t>
  </si>
  <si>
    <t>台羅</t>
  </si>
  <si>
    <t>教羅</t>
  </si>
  <si>
    <t>君一柳</t>
  </si>
  <si>
    <t>lun1</t>
  </si>
  <si>
    <t>lun</t>
  </si>
  <si>
    <t>君二柳</t>
  </si>
  <si>
    <t>lun2</t>
  </si>
  <si>
    <t>lún</t>
  </si>
  <si>
    <t>君三柳</t>
  </si>
  <si>
    <t>lun3</t>
  </si>
  <si>
    <t>lùn</t>
  </si>
  <si>
    <t>君四柳</t>
  </si>
  <si>
    <t>lut4</t>
  </si>
  <si>
    <t>lut</t>
  </si>
  <si>
    <t>君一邊</t>
  </si>
  <si>
    <t>pun1</t>
  </si>
  <si>
    <t>pun</t>
  </si>
  <si>
    <t>君二邊</t>
  </si>
  <si>
    <t>pun2</t>
  </si>
  <si>
    <t>pún</t>
  </si>
  <si>
    <t>君三邊</t>
  </si>
  <si>
    <t>pun3</t>
  </si>
  <si>
    <t>pùn</t>
  </si>
  <si>
    <t>君四邊</t>
  </si>
  <si>
    <t>put4</t>
  </si>
  <si>
    <t>put</t>
  </si>
  <si>
    <t>君一求</t>
  </si>
  <si>
    <t>kun1</t>
  </si>
  <si>
    <t>kun</t>
  </si>
  <si>
    <t>君二求</t>
  </si>
  <si>
    <t>kun2</t>
  </si>
  <si>
    <t>kún</t>
  </si>
  <si>
    <t>君三求</t>
  </si>
  <si>
    <t>kun3</t>
  </si>
  <si>
    <t>kùn</t>
  </si>
  <si>
    <t>君四求</t>
  </si>
  <si>
    <t>kut4</t>
  </si>
  <si>
    <t>kut</t>
  </si>
  <si>
    <t>君一去</t>
  </si>
  <si>
    <t>khun1</t>
  </si>
  <si>
    <t>khun</t>
  </si>
  <si>
    <t>君二去</t>
  </si>
  <si>
    <t>khun2</t>
  </si>
  <si>
    <t>khún</t>
  </si>
  <si>
    <t>君三去</t>
  </si>
  <si>
    <t>khun3</t>
  </si>
  <si>
    <t>khùn</t>
  </si>
  <si>
    <t>君四去</t>
  </si>
  <si>
    <t>khut4</t>
  </si>
  <si>
    <t>khut</t>
  </si>
  <si>
    <t>君一地</t>
  </si>
  <si>
    <t>tun1</t>
  </si>
  <si>
    <t>tun</t>
  </si>
  <si>
    <t>君二地</t>
  </si>
  <si>
    <t>tun2</t>
  </si>
  <si>
    <t>tún</t>
  </si>
  <si>
    <t>君三地</t>
  </si>
  <si>
    <t>tun3</t>
  </si>
  <si>
    <t>tùn</t>
  </si>
  <si>
    <t>君四地</t>
  </si>
  <si>
    <t>tut4</t>
  </si>
  <si>
    <t>tut</t>
  </si>
  <si>
    <t>君一頗</t>
  </si>
  <si>
    <t>phun1</t>
  </si>
  <si>
    <t>phun</t>
  </si>
  <si>
    <t>君二頗</t>
  </si>
  <si>
    <t>phun2</t>
  </si>
  <si>
    <t>phún</t>
  </si>
  <si>
    <t>君三頗</t>
  </si>
  <si>
    <t>phun3</t>
  </si>
  <si>
    <t>phùn</t>
  </si>
  <si>
    <t>君四頗</t>
  </si>
  <si>
    <t>phut4</t>
  </si>
  <si>
    <t>phut</t>
  </si>
  <si>
    <t>君一他</t>
  </si>
  <si>
    <t>thun1</t>
  </si>
  <si>
    <t>thun</t>
  </si>
  <si>
    <t>君二他</t>
  </si>
  <si>
    <t>thun2</t>
  </si>
  <si>
    <t>thún</t>
  </si>
  <si>
    <t>君三他</t>
  </si>
  <si>
    <t>thun3</t>
  </si>
  <si>
    <t>thùn</t>
  </si>
  <si>
    <t>君四他</t>
  </si>
  <si>
    <t>thut4</t>
  </si>
  <si>
    <t>thut</t>
  </si>
  <si>
    <t>君一曾</t>
  </si>
  <si>
    <t>tsun1</t>
  </si>
  <si>
    <t>tsun</t>
  </si>
  <si>
    <t>君二曾</t>
  </si>
  <si>
    <t>tsun2</t>
  </si>
  <si>
    <t>tsún</t>
  </si>
  <si>
    <t>君三曾</t>
  </si>
  <si>
    <t>tsun3</t>
  </si>
  <si>
    <t>tsùn</t>
  </si>
  <si>
    <t>君四曾</t>
  </si>
  <si>
    <t>tsut4</t>
  </si>
  <si>
    <t>tsut</t>
  </si>
  <si>
    <t>君一入</t>
  </si>
  <si>
    <t>jun</t>
  </si>
  <si>
    <t>君二入</t>
  </si>
  <si>
    <t>jún</t>
  </si>
  <si>
    <t>君三入</t>
  </si>
  <si>
    <t>jùn</t>
  </si>
  <si>
    <t>君四入</t>
  </si>
  <si>
    <t>jut4</t>
  </si>
  <si>
    <t>jut</t>
  </si>
  <si>
    <t>君一時</t>
  </si>
  <si>
    <t>sun1</t>
  </si>
  <si>
    <t>sun</t>
  </si>
  <si>
    <t>君二時</t>
  </si>
  <si>
    <t>sun2</t>
  </si>
  <si>
    <t>sún</t>
  </si>
  <si>
    <t>君三時</t>
  </si>
  <si>
    <t>sun3</t>
  </si>
  <si>
    <t>sùn</t>
  </si>
  <si>
    <t>君四時</t>
  </si>
  <si>
    <t>sut4</t>
  </si>
  <si>
    <t>sut</t>
  </si>
  <si>
    <t>君一英</t>
  </si>
  <si>
    <t>un1</t>
  </si>
  <si>
    <t>un</t>
  </si>
  <si>
    <t>君二英</t>
  </si>
  <si>
    <t>un2</t>
  </si>
  <si>
    <t>ún</t>
  </si>
  <si>
    <t>君三英</t>
  </si>
  <si>
    <t>un3</t>
  </si>
  <si>
    <t>ùn</t>
  </si>
  <si>
    <t>君四英</t>
  </si>
  <si>
    <t>ut4</t>
  </si>
  <si>
    <t>ut</t>
  </si>
  <si>
    <t>君一門</t>
  </si>
  <si>
    <t>bun1</t>
  </si>
  <si>
    <t>bun</t>
  </si>
  <si>
    <t>君二門</t>
  </si>
  <si>
    <t>bun2</t>
  </si>
  <si>
    <t>bún</t>
  </si>
  <si>
    <t>君三門</t>
  </si>
  <si>
    <t>bun3</t>
  </si>
  <si>
    <t>bùn</t>
  </si>
  <si>
    <t>君四門</t>
  </si>
  <si>
    <t>but4</t>
  </si>
  <si>
    <t>but</t>
  </si>
  <si>
    <t>君一語</t>
  </si>
  <si>
    <t>gun1</t>
  </si>
  <si>
    <t>gun</t>
  </si>
  <si>
    <t>君二語</t>
  </si>
  <si>
    <t>gun2</t>
  </si>
  <si>
    <t>gún</t>
  </si>
  <si>
    <t>君三語</t>
  </si>
  <si>
    <t>gun3</t>
  </si>
  <si>
    <t>gùn</t>
  </si>
  <si>
    <t>君四語</t>
  </si>
  <si>
    <t>gut4</t>
  </si>
  <si>
    <t>gut</t>
  </si>
  <si>
    <t>君一出</t>
  </si>
  <si>
    <t>tshun1</t>
  </si>
  <si>
    <t>tshun</t>
  </si>
  <si>
    <t>君二出</t>
  </si>
  <si>
    <t>tshun2</t>
  </si>
  <si>
    <t>tshún</t>
  </si>
  <si>
    <t>君三出</t>
  </si>
  <si>
    <t>tshun3</t>
  </si>
  <si>
    <t>tshùn</t>
  </si>
  <si>
    <t>君四出</t>
  </si>
  <si>
    <t>tshut4</t>
  </si>
  <si>
    <t>tshut</t>
  </si>
  <si>
    <t>君一喜</t>
  </si>
  <si>
    <t>hun1</t>
  </si>
  <si>
    <t>hun</t>
  </si>
  <si>
    <t>君二喜</t>
  </si>
  <si>
    <t>hun2</t>
  </si>
  <si>
    <t>hún</t>
  </si>
  <si>
    <t>君三喜</t>
  </si>
  <si>
    <t>hun3</t>
  </si>
  <si>
    <t>hùn</t>
  </si>
  <si>
    <t>君四喜</t>
  </si>
  <si>
    <t>hut4</t>
  </si>
  <si>
    <t>hut</t>
  </si>
  <si>
    <t>君五柳</t>
  </si>
  <si>
    <t>lun5</t>
  </si>
  <si>
    <t>lûn</t>
  </si>
  <si>
    <t>君六柳</t>
  </si>
  <si>
    <t>lun6</t>
  </si>
  <si>
    <t>lǔn</t>
  </si>
  <si>
    <t>君七柳</t>
  </si>
  <si>
    <t>lun7</t>
  </si>
  <si>
    <t>lūn</t>
  </si>
  <si>
    <t>君八柳</t>
  </si>
  <si>
    <t>lut8</t>
  </si>
  <si>
    <t>lu̍t</t>
  </si>
  <si>
    <t>君五邊</t>
  </si>
  <si>
    <t>pun5</t>
  </si>
  <si>
    <t>pûn</t>
  </si>
  <si>
    <t>君六邊</t>
  </si>
  <si>
    <t>pun6</t>
  </si>
  <si>
    <t>pǔn</t>
  </si>
  <si>
    <t>君七邊</t>
  </si>
  <si>
    <t>pun7</t>
  </si>
  <si>
    <t>pūn</t>
  </si>
  <si>
    <t>君八邊</t>
  </si>
  <si>
    <t>put8</t>
  </si>
  <si>
    <t>pu̍t</t>
  </si>
  <si>
    <t>君五求</t>
  </si>
  <si>
    <t>kun5</t>
  </si>
  <si>
    <t>kûn</t>
  </si>
  <si>
    <t>君六求</t>
  </si>
  <si>
    <t>kun6</t>
  </si>
  <si>
    <t>kǔn</t>
  </si>
  <si>
    <t>君七求</t>
  </si>
  <si>
    <t>kun7</t>
  </si>
  <si>
    <t>kūn</t>
  </si>
  <si>
    <t>君八求</t>
  </si>
  <si>
    <t>kut8</t>
  </si>
  <si>
    <t>ku̍t</t>
  </si>
  <si>
    <t>君五去</t>
  </si>
  <si>
    <t>khun5</t>
  </si>
  <si>
    <t>khûn</t>
  </si>
  <si>
    <t>君六去</t>
  </si>
  <si>
    <t>khun6</t>
  </si>
  <si>
    <t>khǔn</t>
  </si>
  <si>
    <t>君七去</t>
  </si>
  <si>
    <t>khun7</t>
  </si>
  <si>
    <t>khūn</t>
  </si>
  <si>
    <t>君八去</t>
  </si>
  <si>
    <t>khut8</t>
  </si>
  <si>
    <t>khu̍t</t>
  </si>
  <si>
    <t>君五地</t>
  </si>
  <si>
    <t>tun5</t>
  </si>
  <si>
    <t>tûn</t>
  </si>
  <si>
    <t>君六地</t>
  </si>
  <si>
    <t>tun6</t>
  </si>
  <si>
    <t>tǔn</t>
  </si>
  <si>
    <t>君七地</t>
  </si>
  <si>
    <t>tun7</t>
  </si>
  <si>
    <t>tūn</t>
  </si>
  <si>
    <t>君八地</t>
  </si>
  <si>
    <t>tut8</t>
  </si>
  <si>
    <t>tu̍t</t>
  </si>
  <si>
    <t>君五頗</t>
  </si>
  <si>
    <t>phun5</t>
  </si>
  <si>
    <t>phûn</t>
  </si>
  <si>
    <t>君六頗</t>
  </si>
  <si>
    <t>phun6</t>
  </si>
  <si>
    <t>phǔn</t>
  </si>
  <si>
    <t>君七頗</t>
  </si>
  <si>
    <t>phun7</t>
  </si>
  <si>
    <t>phūn</t>
  </si>
  <si>
    <t>君八頗</t>
  </si>
  <si>
    <t>phut8</t>
  </si>
  <si>
    <t>phu̍t</t>
  </si>
  <si>
    <t>君五他</t>
  </si>
  <si>
    <t>thun5</t>
  </si>
  <si>
    <t>thûn</t>
  </si>
  <si>
    <t>君六他</t>
  </si>
  <si>
    <t>thun6</t>
  </si>
  <si>
    <t>thǔn</t>
  </si>
  <si>
    <t>君七他</t>
  </si>
  <si>
    <t>thun7</t>
  </si>
  <si>
    <t>thūn</t>
  </si>
  <si>
    <t>君八他</t>
  </si>
  <si>
    <t>thut8</t>
  </si>
  <si>
    <t>thu̍t</t>
  </si>
  <si>
    <t>君五曾</t>
  </si>
  <si>
    <t>tsun5</t>
  </si>
  <si>
    <t>tsûn</t>
  </si>
  <si>
    <t>君六曾</t>
  </si>
  <si>
    <t>tsun6</t>
  </si>
  <si>
    <t>tsǔn</t>
  </si>
  <si>
    <t>君七曾</t>
  </si>
  <si>
    <t>tsun7</t>
  </si>
  <si>
    <t>tsūn</t>
  </si>
  <si>
    <t>君八曾</t>
  </si>
  <si>
    <t>tsut8</t>
  </si>
  <si>
    <t>tsu̍t</t>
  </si>
  <si>
    <t>君五入</t>
  </si>
  <si>
    <t>jûn</t>
  </si>
  <si>
    <t>君六入</t>
  </si>
  <si>
    <t>jǔn</t>
  </si>
  <si>
    <t>君七入</t>
  </si>
  <si>
    <t>jūn</t>
  </si>
  <si>
    <t>君八入</t>
  </si>
  <si>
    <t>jut8</t>
  </si>
  <si>
    <t>ju̍t</t>
  </si>
  <si>
    <t>君五時</t>
  </si>
  <si>
    <t>sun5</t>
  </si>
  <si>
    <t>sûn</t>
  </si>
  <si>
    <t>君六時</t>
  </si>
  <si>
    <t>sun6</t>
  </si>
  <si>
    <t>sǔn</t>
  </si>
  <si>
    <t>君七時</t>
  </si>
  <si>
    <t>sun7</t>
  </si>
  <si>
    <t>sūn</t>
  </si>
  <si>
    <t>君八時</t>
  </si>
  <si>
    <t>sut8</t>
  </si>
  <si>
    <t>su̍t</t>
  </si>
  <si>
    <t>君五英</t>
  </si>
  <si>
    <t>un5</t>
  </si>
  <si>
    <t>ûn</t>
  </si>
  <si>
    <t>君六英</t>
  </si>
  <si>
    <t>un6</t>
  </si>
  <si>
    <t>ǔn</t>
  </si>
  <si>
    <t>君七英</t>
  </si>
  <si>
    <t>un7</t>
  </si>
  <si>
    <t>ūn</t>
  </si>
  <si>
    <t>君八英</t>
  </si>
  <si>
    <t>ut8</t>
  </si>
  <si>
    <t>u̍t</t>
  </si>
  <si>
    <t>君五門</t>
  </si>
  <si>
    <t>bun5</t>
  </si>
  <si>
    <t>bûn</t>
  </si>
  <si>
    <t>君六門</t>
  </si>
  <si>
    <t>bun6</t>
  </si>
  <si>
    <t>bǔn</t>
  </si>
  <si>
    <t>君七門</t>
  </si>
  <si>
    <t>bun7</t>
  </si>
  <si>
    <t>būn</t>
  </si>
  <si>
    <t>君八門</t>
  </si>
  <si>
    <t>but8</t>
  </si>
  <si>
    <t>bu̍t</t>
  </si>
  <si>
    <t>君五語</t>
  </si>
  <si>
    <t>gun5</t>
  </si>
  <si>
    <t>gûn</t>
  </si>
  <si>
    <t>君六語</t>
  </si>
  <si>
    <t>gun6</t>
  </si>
  <si>
    <t>gǔn</t>
  </si>
  <si>
    <t>君七語</t>
  </si>
  <si>
    <t>gun7</t>
  </si>
  <si>
    <t>gūn</t>
  </si>
  <si>
    <t>君八語</t>
  </si>
  <si>
    <t>gut8</t>
  </si>
  <si>
    <t>gu̍t</t>
  </si>
  <si>
    <t>君五出</t>
  </si>
  <si>
    <t>tshun5</t>
  </si>
  <si>
    <t>tshûn</t>
  </si>
  <si>
    <t>君六出</t>
  </si>
  <si>
    <t>tshun6</t>
  </si>
  <si>
    <t>tshǔn</t>
  </si>
  <si>
    <t>君七出</t>
  </si>
  <si>
    <t>tshun7</t>
  </si>
  <si>
    <t>tshūn</t>
  </si>
  <si>
    <t>君八出</t>
  </si>
  <si>
    <t>tshut8</t>
  </si>
  <si>
    <t>tshu̍t</t>
  </si>
  <si>
    <t>君五喜</t>
  </si>
  <si>
    <t>hun5</t>
  </si>
  <si>
    <t>hûn</t>
  </si>
  <si>
    <t>君六喜</t>
  </si>
  <si>
    <t>hun6</t>
  </si>
  <si>
    <t>hǔn</t>
  </si>
  <si>
    <t>君七喜</t>
  </si>
  <si>
    <t>hun7</t>
  </si>
  <si>
    <t>hūn</t>
  </si>
  <si>
    <t>君八喜</t>
  </si>
  <si>
    <t>hut8</t>
  </si>
  <si>
    <t>hu̍t</t>
  </si>
  <si>
    <t>君</t>
  </si>
  <si>
    <t>滾</t>
  </si>
  <si>
    <t>棍</t>
  </si>
  <si>
    <t>骨</t>
  </si>
  <si>
    <t>群</t>
  </si>
  <si>
    <t>郡</t>
  </si>
  <si>
    <t>滑</t>
  </si>
  <si>
    <t>堅</t>
  </si>
  <si>
    <t>蹇</t>
  </si>
  <si>
    <t>見</t>
  </si>
  <si>
    <t>結</t>
  </si>
  <si>
    <t>健</t>
  </si>
  <si>
    <t>傑</t>
  </si>
  <si>
    <t>金</t>
  </si>
  <si>
    <t>錦</t>
  </si>
  <si>
    <t>禁</t>
  </si>
  <si>
    <t>急</t>
  </si>
  <si>
    <t>空音</t>
  </si>
  <si>
    <t>妗</t>
  </si>
  <si>
    <t>及</t>
  </si>
  <si>
    <t>規</t>
  </si>
  <si>
    <t>鬼</t>
  </si>
  <si>
    <t>季</t>
  </si>
  <si>
    <t>葵</t>
  </si>
  <si>
    <t>櫃</t>
  </si>
  <si>
    <t>嘉</t>
  </si>
  <si>
    <t>假</t>
  </si>
  <si>
    <t>嫁</t>
  </si>
  <si>
    <t>骼</t>
  </si>
  <si>
    <t>枷</t>
  </si>
  <si>
    <t>易</t>
  </si>
  <si>
    <t>逆</t>
  </si>
  <si>
    <t>干</t>
  </si>
  <si>
    <t>柬</t>
  </si>
  <si>
    <t>諫</t>
  </si>
  <si>
    <t>葛</t>
  </si>
  <si>
    <t>公</t>
  </si>
  <si>
    <t>廣</t>
  </si>
  <si>
    <t>貢</t>
  </si>
  <si>
    <t>國</t>
  </si>
  <si>
    <t>狂</t>
  </si>
  <si>
    <t>咯</t>
  </si>
  <si>
    <t>乖</t>
  </si>
  <si>
    <t>拐</t>
  </si>
  <si>
    <t>怪</t>
  </si>
  <si>
    <t>經</t>
  </si>
  <si>
    <t>景</t>
  </si>
  <si>
    <t>徑</t>
  </si>
  <si>
    <t>激</t>
  </si>
  <si>
    <t>擎</t>
  </si>
  <si>
    <t>勁</t>
  </si>
  <si>
    <t>極</t>
  </si>
  <si>
    <t>觀</t>
  </si>
  <si>
    <t>管</t>
  </si>
  <si>
    <t>貫</t>
  </si>
  <si>
    <t>決</t>
  </si>
  <si>
    <t>蜷</t>
  </si>
  <si>
    <t>縣</t>
  </si>
  <si>
    <t>橛</t>
  </si>
  <si>
    <t>沽</t>
  </si>
  <si>
    <t>古</t>
  </si>
  <si>
    <t>固</t>
  </si>
  <si>
    <t>糊</t>
  </si>
  <si>
    <t>怙</t>
  </si>
  <si>
    <t>嬌</t>
  </si>
  <si>
    <t>皎</t>
  </si>
  <si>
    <t>呌</t>
  </si>
  <si>
    <t>勪</t>
  </si>
  <si>
    <t>橋</t>
  </si>
  <si>
    <t>轎</t>
  </si>
  <si>
    <t>噭</t>
  </si>
  <si>
    <t>梔</t>
  </si>
  <si>
    <t>乾</t>
  </si>
  <si>
    <t>恭</t>
  </si>
  <si>
    <t>拱</t>
  </si>
  <si>
    <t>供</t>
  </si>
  <si>
    <t>菊</t>
  </si>
  <si>
    <t>窮</t>
  </si>
  <si>
    <t>共</t>
  </si>
  <si>
    <t>局</t>
  </si>
  <si>
    <t>高</t>
  </si>
  <si>
    <t>果</t>
  </si>
  <si>
    <t>告</t>
  </si>
  <si>
    <t>閣</t>
  </si>
  <si>
    <t>翗</t>
  </si>
  <si>
    <t>膏</t>
  </si>
  <si>
    <t>皆</t>
  </si>
  <si>
    <t>改</t>
  </si>
  <si>
    <t>介</t>
  </si>
  <si>
    <t>個</t>
  </si>
  <si>
    <t>巾</t>
  </si>
  <si>
    <t>謹</t>
  </si>
  <si>
    <t>艮</t>
  </si>
  <si>
    <t>桔</t>
  </si>
  <si>
    <t>肵</t>
  </si>
  <si>
    <t>近</t>
  </si>
  <si>
    <t>姜</t>
  </si>
  <si>
    <t>襁</t>
  </si>
  <si>
    <t>腳</t>
  </si>
  <si>
    <t>強</t>
  </si>
  <si>
    <t>倞</t>
  </si>
  <si>
    <t>矍</t>
  </si>
  <si>
    <t>甘</t>
  </si>
  <si>
    <t>敢</t>
  </si>
  <si>
    <t>監</t>
  </si>
  <si>
    <t>蛤</t>
  </si>
  <si>
    <t>莟</t>
  </si>
  <si>
    <t>鰹</t>
  </si>
  <si>
    <t>䍇</t>
  </si>
  <si>
    <t>瓜</t>
  </si>
  <si>
    <t>卦</t>
  </si>
  <si>
    <t>嘓</t>
  </si>
  <si>
    <t>檺</t>
  </si>
  <si>
    <t>綶</t>
  </si>
  <si>
    <t>江</t>
  </si>
  <si>
    <t>港</t>
  </si>
  <si>
    <t>降</t>
  </si>
  <si>
    <t>角</t>
  </si>
  <si>
    <t>跭</t>
  </si>
  <si>
    <t>磔</t>
  </si>
  <si>
    <t>兼</t>
  </si>
  <si>
    <t>減</t>
  </si>
  <si>
    <t>劍</t>
  </si>
  <si>
    <t>俠</t>
  </si>
  <si>
    <t>鹹</t>
  </si>
  <si>
    <t>鐱</t>
  </si>
  <si>
    <t>馺</t>
  </si>
  <si>
    <t>交</t>
  </si>
  <si>
    <t>狡</t>
  </si>
  <si>
    <t>教</t>
  </si>
  <si>
    <t>猴</t>
  </si>
  <si>
    <t>厚</t>
  </si>
  <si>
    <t>迦</t>
  </si>
  <si>
    <t>寄</t>
  </si>
  <si>
    <t>莢</t>
  </si>
  <si>
    <t>伽</t>
  </si>
  <si>
    <t>崎</t>
  </si>
  <si>
    <t>屐</t>
  </si>
  <si>
    <t>檜</t>
  </si>
  <si>
    <t>粿</t>
  </si>
  <si>
    <t>過</t>
  </si>
  <si>
    <t>刮</t>
  </si>
  <si>
    <t>趶</t>
  </si>
  <si>
    <t>酵</t>
  </si>
  <si>
    <t>龜</t>
  </si>
  <si>
    <t>韮</t>
  </si>
  <si>
    <t>句</t>
  </si>
  <si>
    <t>舊</t>
  </si>
  <si>
    <t>膠</t>
  </si>
  <si>
    <t>絞</t>
  </si>
  <si>
    <t>甲</t>
  </si>
  <si>
    <t>齩</t>
  </si>
  <si>
    <t>居</t>
  </si>
  <si>
    <t>己</t>
  </si>
  <si>
    <t>記</t>
  </si>
  <si>
    <t>築</t>
  </si>
  <si>
    <t>其</t>
  </si>
  <si>
    <t>具</t>
  </si>
  <si>
    <t>堨</t>
  </si>
  <si>
    <t>ㄐ</t>
  </si>
  <si>
    <t>久</t>
  </si>
  <si>
    <t>救</t>
  </si>
  <si>
    <t>嚿</t>
  </si>
  <si>
    <t>求</t>
  </si>
  <si>
    <t>更</t>
  </si>
  <si>
    <t>耞</t>
  </si>
  <si>
    <t>噮</t>
  </si>
  <si>
    <t>褌</t>
  </si>
  <si>
    <t>捲</t>
  </si>
  <si>
    <t>卷</t>
  </si>
  <si>
    <t>茄</t>
  </si>
  <si>
    <t>繳</t>
  </si>
  <si>
    <t>叫</t>
  </si>
  <si>
    <t>蕎</t>
  </si>
  <si>
    <t>薑</t>
  </si>
  <si>
    <t>謽</t>
  </si>
  <si>
    <t>官</t>
  </si>
  <si>
    <t>寡</t>
  </si>
  <si>
    <t>寒</t>
  </si>
  <si>
    <t>汗</t>
  </si>
  <si>
    <t>姑</t>
  </si>
  <si>
    <t>光</t>
  </si>
  <si>
    <t>吷</t>
  </si>
  <si>
    <t>姆</t>
  </si>
  <si>
    <t>糜</t>
  </si>
  <si>
    <t>夬</t>
  </si>
  <si>
    <t>趹</t>
  </si>
  <si>
    <t>閒</t>
  </si>
  <si>
    <t>梟</t>
  </si>
  <si>
    <t>蹻</t>
  </si>
  <si>
    <t>箴</t>
  </si>
  <si>
    <t>爻</t>
  </si>
  <si>
    <t>喉</t>
  </si>
  <si>
    <t>驚</t>
  </si>
  <si>
    <t>囝</t>
  </si>
  <si>
    <t>鏡</t>
  </si>
  <si>
    <t>筕</t>
  </si>
  <si>
    <t>件</t>
  </si>
  <si>
    <t>關</t>
  </si>
  <si>
    <t>第一調</t>
  </si>
  <si>
    <t>第二調</t>
  </si>
  <si>
    <t>第三調</t>
  </si>
  <si>
    <t>第四調</t>
  </si>
  <si>
    <t>第五調</t>
  </si>
  <si>
    <t>第六調</t>
  </si>
  <si>
    <t>第七調</t>
  </si>
  <si>
    <t>第八調</t>
  </si>
  <si>
    <t>序次</t>
    <phoneticPr fontId="2" type="noConversion"/>
  </si>
  <si>
    <t>韻母序次</t>
    <phoneticPr fontId="2" type="noConversion"/>
  </si>
  <si>
    <t>jun1</t>
    <phoneticPr fontId="2" type="noConversion"/>
  </si>
  <si>
    <t>jun2</t>
    <phoneticPr fontId="2" type="noConversion"/>
  </si>
  <si>
    <t>jun3</t>
    <phoneticPr fontId="2" type="noConversion"/>
  </si>
  <si>
    <t>jun5</t>
    <phoneticPr fontId="2" type="noConversion"/>
  </si>
  <si>
    <t>jun6</t>
    <phoneticPr fontId="2" type="noConversion"/>
  </si>
  <si>
    <t>jun7</t>
    <phoneticPr fontId="2" type="noConversion"/>
  </si>
  <si>
    <t>識別號</t>
  </si>
  <si>
    <t>十五音</t>
    <phoneticPr fontId="28" type="noConversion"/>
  </si>
  <si>
    <t>方音符號</t>
    <phoneticPr fontId="28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</si>
  <si>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</si>
  <si>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28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</si>
  <si>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28" type="noConversion"/>
  </si>
  <si>
    <t>台羅音標</t>
    <phoneticPr fontId="28" type="noConversion"/>
  </si>
  <si>
    <t>台語音標+</t>
    <phoneticPr fontId="28" type="noConversion"/>
  </si>
  <si>
    <t>字長</t>
    <phoneticPr fontId="30" type="noConversion"/>
  </si>
  <si>
    <t>備註</t>
    <phoneticPr fontId="30" type="noConversion"/>
  </si>
  <si>
    <t>柳</t>
  </si>
  <si>
    <t>ㄌ</t>
    <phoneticPr fontId="28" type="noConversion"/>
  </si>
  <si>
    <t>l</t>
  </si>
  <si>
    <t>l</t>
    <phoneticPr fontId="28" type="noConversion"/>
  </si>
  <si>
    <t>邊</t>
  </si>
  <si>
    <t>ㄅ</t>
    <phoneticPr fontId="28" type="noConversion"/>
  </si>
  <si>
    <t>p</t>
  </si>
  <si>
    <t>b</t>
  </si>
  <si>
    <t>ㄍ</t>
    <phoneticPr fontId="28" type="noConversion"/>
  </si>
  <si>
    <t>k</t>
  </si>
  <si>
    <t>g</t>
  </si>
  <si>
    <t>去</t>
  </si>
  <si>
    <t>ㄎ</t>
    <phoneticPr fontId="28" type="noConversion"/>
  </si>
  <si>
    <t>kʰ</t>
  </si>
  <si>
    <t>kh</t>
  </si>
  <si>
    <t>地</t>
  </si>
  <si>
    <t>ㄉ</t>
    <phoneticPr fontId="28" type="noConversion"/>
  </si>
  <si>
    <t>t</t>
  </si>
  <si>
    <t>d</t>
  </si>
  <si>
    <t>頗</t>
  </si>
  <si>
    <t>ㄆ</t>
    <phoneticPr fontId="28" type="noConversion"/>
  </si>
  <si>
    <t>pʰ</t>
  </si>
  <si>
    <t>ph</t>
  </si>
  <si>
    <t>他</t>
  </si>
  <si>
    <t>ㄊ</t>
    <phoneticPr fontId="28" type="noConversion"/>
  </si>
  <si>
    <t>tʰ</t>
  </si>
  <si>
    <t>th</t>
  </si>
  <si>
    <t>序號</t>
  </si>
  <si>
    <t>聲母碼</t>
    <phoneticPr fontId="28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</si>
  <si>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</si>
  <si>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t>台羅</t>
    <phoneticPr fontId="28" type="noConversion"/>
  </si>
  <si>
    <t>閩拼</t>
    <phoneticPr fontId="28" type="noConversion"/>
  </si>
  <si>
    <t>方音</t>
    <phoneticPr fontId="28" type="noConversion"/>
  </si>
  <si>
    <t>曾</t>
  </si>
  <si>
    <t>ㄗ</t>
    <phoneticPr fontId="28" type="noConversion"/>
  </si>
  <si>
    <t>ʦ</t>
  </si>
  <si>
    <t>z</t>
  </si>
  <si>
    <t>ch</t>
    <phoneticPr fontId="28" type="noConversion"/>
  </si>
  <si>
    <t>ts</t>
  </si>
  <si>
    <t>z</t>
    <phoneticPr fontId="28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</si>
  <si>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</si>
  <si>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</t>
  </si>
  <si>
    <t>chi</t>
    <phoneticPr fontId="28" type="noConversion"/>
  </si>
  <si>
    <t>tsi</t>
    <phoneticPr fontId="28" type="noConversion"/>
  </si>
  <si>
    <t>zi</t>
    <phoneticPr fontId="28" type="noConversion"/>
  </si>
  <si>
    <t>ㄐ</t>
    <phoneticPr fontId="28" type="noConversion"/>
  </si>
  <si>
    <t>入</t>
  </si>
  <si>
    <t>ㆡ</t>
    <phoneticPr fontId="28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</si>
  <si>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</si>
  <si>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</si>
  <si>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</si>
  <si>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</si>
  <si>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</si>
  <si>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</si>
  <si>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ㆢ</t>
    <phoneticPr fontId="28" type="noConversion"/>
  </si>
  <si>
    <t>時</t>
  </si>
  <si>
    <t>ㄙ</t>
    <phoneticPr fontId="28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</si>
  <si>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</si>
  <si>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</si>
  <si>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ɕ</t>
  </si>
  <si>
    <t>ㄒ</t>
    <phoneticPr fontId="28" type="noConversion"/>
  </si>
  <si>
    <t>英</t>
  </si>
  <si>
    <t>q</t>
    <phoneticPr fontId="30" type="noConversion"/>
  </si>
  <si>
    <t>門</t>
  </si>
  <si>
    <t>ㆠ</t>
    <phoneticPr fontId="28" type="noConversion"/>
  </si>
  <si>
    <t>bb</t>
    <phoneticPr fontId="28" type="noConversion"/>
  </si>
  <si>
    <t>b</t>
    <phoneticPr fontId="28" type="noConversion"/>
  </si>
  <si>
    <t>語</t>
  </si>
  <si>
    <t>ㆣ</t>
    <phoneticPr fontId="28" type="noConversion"/>
  </si>
  <si>
    <t>ɡ</t>
  </si>
  <si>
    <t>gg</t>
    <phoneticPr fontId="28" type="noConversion"/>
  </si>
  <si>
    <t>g</t>
    <phoneticPr fontId="28" type="noConversion"/>
  </si>
  <si>
    <t>出</t>
  </si>
  <si>
    <t>ㄘ</t>
    <phoneticPr fontId="28" type="noConversion"/>
  </si>
  <si>
    <t>ʦʰ</t>
  </si>
  <si>
    <t>c</t>
  </si>
  <si>
    <t>chh</t>
    <phoneticPr fontId="28" type="noConversion"/>
  </si>
  <si>
    <t>tsh</t>
  </si>
  <si>
    <t>c</t>
    <phoneticPr fontId="28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</si>
  <si>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</si>
  <si>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</si>
  <si>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</si>
  <si>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</si>
  <si>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ㄑ</t>
    <phoneticPr fontId="28" type="noConversion"/>
  </si>
  <si>
    <t>喜</t>
  </si>
  <si>
    <t>ㄏ</t>
    <phoneticPr fontId="28" type="noConversion"/>
  </si>
  <si>
    <t>h</t>
  </si>
  <si>
    <t>毛</t>
    <phoneticPr fontId="28" type="noConversion"/>
  </si>
  <si>
    <t>ㄇ</t>
    <phoneticPr fontId="28" type="noConversion"/>
  </si>
  <si>
    <t>m</t>
  </si>
  <si>
    <t>bbn</t>
    <phoneticPr fontId="28" type="noConversion"/>
  </si>
  <si>
    <t>m</t>
    <phoneticPr fontId="28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</si>
  <si>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</si>
  <si>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耐</t>
    <phoneticPr fontId="28" type="noConversion"/>
  </si>
  <si>
    <t>ㄋ</t>
    <phoneticPr fontId="28" type="noConversion"/>
  </si>
  <si>
    <t>n</t>
  </si>
  <si>
    <t>ln</t>
    <phoneticPr fontId="28" type="noConversion"/>
  </si>
  <si>
    <t>n</t>
    <phoneticPr fontId="28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</si>
  <si>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</si>
  <si>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雅</t>
    <phoneticPr fontId="28" type="noConversion"/>
  </si>
  <si>
    <t>ㄫ</t>
    <phoneticPr fontId="28" type="noConversion"/>
  </si>
  <si>
    <t>ŋ</t>
  </si>
  <si>
    <t>ggn</t>
    <phoneticPr fontId="28" type="noConversion"/>
  </si>
  <si>
    <t>ng</t>
    <phoneticPr fontId="28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</si>
  <si>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</si>
  <si>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識別號</t>
    <phoneticPr fontId="28" type="noConversion"/>
  </si>
  <si>
    <t>韻母碼</t>
    <phoneticPr fontId="28" type="noConversion"/>
  </si>
  <si>
    <t>國際音標</t>
    <phoneticPr fontId="28" type="noConversion"/>
  </si>
  <si>
    <t>白話字</t>
    <phoneticPr fontId="28" type="noConversion"/>
  </si>
  <si>
    <t>十五音序</t>
    <phoneticPr fontId="28" type="noConversion"/>
  </si>
  <si>
    <t>舒促聲</t>
    <phoneticPr fontId="28" type="noConversion"/>
  </si>
  <si>
    <t>十五音識別碼</t>
    <phoneticPr fontId="30" type="noConversion"/>
  </si>
  <si>
    <t>*</t>
    <phoneticPr fontId="30" type="noConversion"/>
  </si>
  <si>
    <t>台語音標+</t>
    <phoneticPr fontId="30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</si>
  <si>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</si>
  <si>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30" type="noConversion"/>
  </si>
  <si>
    <t>ㄨㄣ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</si>
  <si>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30" type="noConversion"/>
  </si>
  <si>
    <t>ㄨㆵ</t>
  </si>
  <si>
    <t>ut̚</t>
  </si>
  <si>
    <t>ㄧㄢ</t>
  </si>
  <si>
    <t>ian</t>
  </si>
  <si>
    <t>有觀點為 ien</t>
    <phoneticPr fontId="30" type="noConversion"/>
  </si>
  <si>
    <t>ㄧㄚㆵ</t>
  </si>
  <si>
    <t>iat̚</t>
  </si>
  <si>
    <t>iat</t>
  </si>
  <si>
    <t>有觀點為 iet</t>
    <phoneticPr fontId="30" type="noConversion"/>
  </si>
  <si>
    <t>ㄧㆬ</t>
  </si>
  <si>
    <t>im</t>
  </si>
  <si>
    <t>一ㆴ</t>
  </si>
  <si>
    <t>ip̚</t>
  </si>
  <si>
    <t>ip</t>
  </si>
  <si>
    <t>ㄨㄧ</t>
  </si>
  <si>
    <t>ui</t>
  </si>
  <si>
    <t>ㄝ</t>
  </si>
  <si>
    <r>
      <rPr>
        <sz val="24"/>
        <rFont val="Noto Serif TC Black"/>
        <family val="1"/>
        <charset val="136"/>
      </rPr>
      <t>ɛ</t>
    </r>
  </si>
  <si>
    <t>e</t>
    <phoneticPr fontId="30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</si>
  <si>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</si>
  <si>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</si>
  <si>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</si>
  <si>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30" type="noConversion"/>
  </si>
  <si>
    <t>!!!</t>
    <phoneticPr fontId="30" type="noConversion"/>
  </si>
  <si>
    <t>ㄢ</t>
  </si>
  <si>
    <t>an</t>
  </si>
  <si>
    <t>ㄚㆵ</t>
  </si>
  <si>
    <t>at̚</t>
  </si>
  <si>
    <t>at</t>
  </si>
  <si>
    <t>ㆲ</t>
  </si>
  <si>
    <r>
      <rPr>
        <sz val="24"/>
        <rFont val="Noto Serif TC Black"/>
        <family val="1"/>
        <charset val="136"/>
      </rPr>
      <t>ɔŋ</t>
    </r>
  </si>
  <si>
    <t>ong</t>
  </si>
  <si>
    <t>ㆦㆻ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</si>
  <si>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</si>
  <si>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</si>
  <si>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ㄨㄞ</t>
  </si>
  <si>
    <t>uai</t>
  </si>
  <si>
    <t>oai</t>
  </si>
  <si>
    <t>uaih</t>
  </si>
  <si>
    <t>ㄨㄞㆷ</t>
  </si>
  <si>
    <t>uai?</t>
  </si>
  <si>
    <t>oaih</t>
  </si>
  <si>
    <t>ㄧㄥ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</si>
  <si>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</si>
  <si>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</si>
  <si>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</si>
  <si>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ㄧㆻ</t>
  </si>
  <si>
    <t>ik̚</t>
  </si>
  <si>
    <t>ik</t>
  </si>
  <si>
    <t>ek</t>
  </si>
  <si>
    <t>ㄨㄢ</t>
  </si>
  <si>
    <t>uan</t>
  </si>
  <si>
    <t>oan</t>
  </si>
  <si>
    <t>ㄨㄚㆵ</t>
  </si>
  <si>
    <t>uat̚</t>
  </si>
  <si>
    <t>uat</t>
  </si>
  <si>
    <t>oat</t>
  </si>
  <si>
    <t>ㆦ</t>
  </si>
  <si>
    <t>ou</t>
    <phoneticPr fontId="30" type="noConversion"/>
  </si>
  <si>
    <t>oo</t>
  </si>
  <si>
    <t>o͘</t>
  </si>
  <si>
    <t>iau</t>
  </si>
  <si>
    <t>ㄧㄠ</t>
  </si>
  <si>
    <t>iao</t>
  </si>
  <si>
    <t>ei</t>
  </si>
  <si>
    <t>ㄧㄠㆷ</t>
  </si>
  <si>
    <t>iau?</t>
  </si>
  <si>
    <t>iaoh</t>
  </si>
  <si>
    <t>iauh</t>
  </si>
  <si>
    <t>稽</t>
  </si>
  <si>
    <t>ㆤ</t>
    <phoneticPr fontId="30" type="noConversion"/>
  </si>
  <si>
    <t>iong</t>
  </si>
  <si>
    <t>iok</t>
  </si>
  <si>
    <t>ㄧㆲ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</si>
  <si>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</si>
  <si>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</si>
  <si>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t>ㄧㆦㆻ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</si>
  <si>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</si>
  <si>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</si>
  <si>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ㄜ</t>
  </si>
  <si>
    <t>o</t>
    <phoneticPr fontId="30" type="noConversion"/>
  </si>
  <si>
    <t>in</t>
  </si>
  <si>
    <t>ㄜㆷ</t>
  </si>
  <si>
    <t>o?</t>
    <phoneticPr fontId="30" type="noConversion"/>
  </si>
  <si>
    <t>ai</t>
  </si>
  <si>
    <t>ㄞ</t>
  </si>
  <si>
    <t>it</t>
  </si>
  <si>
    <t>iang</t>
  </si>
  <si>
    <t>ㄧㄣ</t>
  </si>
  <si>
    <t>iak</t>
  </si>
  <si>
    <t>ㄧㆵ</t>
  </si>
  <si>
    <t>it̚</t>
  </si>
  <si>
    <t>am</t>
  </si>
  <si>
    <t>ㄧㄤ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</si>
  <si>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</si>
  <si>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</si>
  <si>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ㄧㄚㆻ</t>
  </si>
  <si>
    <t>iak̚</t>
  </si>
  <si>
    <t>ua</t>
  </si>
  <si>
    <t>ㆰ</t>
  </si>
  <si>
    <t>uah</t>
  </si>
  <si>
    <t>ㄚㆴ</t>
  </si>
  <si>
    <t>ap̚</t>
  </si>
  <si>
    <t>ang</t>
  </si>
  <si>
    <t>ㄨㄚ</t>
  </si>
  <si>
    <t>oa</t>
  </si>
  <si>
    <t>iam</t>
  </si>
  <si>
    <t>ㄨㄚㆷ</t>
  </si>
  <si>
    <t>ua?</t>
  </si>
  <si>
    <t>oah</t>
  </si>
  <si>
    <t>ak</t>
  </si>
  <si>
    <t>ㄤ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</si>
  <si>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</si>
  <si>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</si>
  <si>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ㄚㆻ</t>
  </si>
  <si>
    <t>ak̚</t>
  </si>
  <si>
    <t>au</t>
  </si>
  <si>
    <t>ㄧㆰ</t>
  </si>
  <si>
    <t>auh</t>
  </si>
  <si>
    <t>ㄧㄚㆴ</t>
  </si>
  <si>
    <t>iap̚</t>
  </si>
  <si>
    <t>ia</t>
  </si>
  <si>
    <t>ㄠ</t>
  </si>
  <si>
    <t>ao</t>
  </si>
  <si>
    <t>ue</t>
  </si>
  <si>
    <t>ㄠㆷ</t>
  </si>
  <si>
    <t>au?</t>
  </si>
  <si>
    <t>aoh</t>
  </si>
  <si>
    <t>iah</t>
  </si>
  <si>
    <t>ㄧㄚ</t>
  </si>
  <si>
    <t>ann</t>
  </si>
  <si>
    <t>ㄧㄚㆷ</t>
  </si>
  <si>
    <t>ia?</t>
  </si>
  <si>
    <t>ueh</t>
  </si>
  <si>
    <t>ㄨㆤ</t>
  </si>
  <si>
    <t>uei</t>
    <phoneticPr fontId="30" type="noConversion"/>
  </si>
  <si>
    <t>oe</t>
  </si>
  <si>
    <t>u</t>
  </si>
  <si>
    <t>ㄨㆤㆷ</t>
  </si>
  <si>
    <t>uei?</t>
    <phoneticPr fontId="30" type="noConversion"/>
  </si>
  <si>
    <t>oeh</t>
  </si>
  <si>
    <t>ahnn</t>
  </si>
  <si>
    <t>ㆩ</t>
  </si>
  <si>
    <t>ã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</si>
  <si>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</si>
  <si>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</si>
  <si>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</t>
  </si>
  <si>
    <t>ㆩㆷ</t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</si>
  <si>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</si>
  <si>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</si>
  <si>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</si>
  <si>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</si>
  <si>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</si>
  <si>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艍</t>
  </si>
  <si>
    <t>ㄨ</t>
  </si>
  <si>
    <t>i</t>
  </si>
  <si>
    <t>ㄨㆷ</t>
  </si>
  <si>
    <t>u?</t>
  </si>
  <si>
    <t>ah</t>
  </si>
  <si>
    <t>ㄚ</t>
  </si>
  <si>
    <t>iu</t>
  </si>
  <si>
    <t>ㄚㆷ</t>
  </si>
  <si>
    <t>a?</t>
  </si>
  <si>
    <t>ih</t>
  </si>
  <si>
    <t>ㄧ</t>
  </si>
  <si>
    <t>ehnn</t>
  </si>
  <si>
    <t>ㄧㆷ</t>
  </si>
  <si>
    <t>i?</t>
  </si>
  <si>
    <t>enn</t>
  </si>
  <si>
    <t>丩</t>
  </si>
  <si>
    <t>ㄧㄨ</t>
  </si>
  <si>
    <t>io</t>
  </si>
  <si>
    <t>uinn</t>
  </si>
  <si>
    <t>ㆥ</t>
  </si>
  <si>
    <t>ɛ̃</t>
    <phoneticPr fontId="30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</si>
  <si>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</si>
  <si>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</si>
  <si>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</si>
  <si>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ㆥㆷ</t>
  </si>
  <si>
    <t>ɛ̃?</t>
    <phoneticPr fontId="30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</si>
  <si>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</si>
  <si>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</si>
  <si>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</si>
  <si>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ioh</t>
  </si>
  <si>
    <t>ㄨㆪ</t>
  </si>
  <si>
    <t>uĩ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</si>
  <si>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</si>
  <si>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</si>
  <si>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</si>
  <si>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</si>
  <si>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ㄧㄜ</t>
  </si>
  <si>
    <t>io</t>
    <phoneticPr fontId="30" type="noConversion"/>
  </si>
  <si>
    <t>uann</t>
  </si>
  <si>
    <t>ㄧㄜㆷ</t>
  </si>
  <si>
    <t>io?</t>
    <phoneticPr fontId="30" type="noConversion"/>
  </si>
  <si>
    <t>iann</t>
  </si>
  <si>
    <t>ㆪ</t>
  </si>
  <si>
    <t>ĩ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</si>
  <si>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</si>
  <si>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</si>
  <si>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e</t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</si>
  <si>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</si>
  <si>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</si>
  <si>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</si>
  <si>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</si>
  <si>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</si>
  <si>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</si>
  <si>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ㄧㆧ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</si>
  <si>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30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</si>
  <si>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</si>
  <si>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</si>
  <si>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eh</t>
  </si>
  <si>
    <t>ainn</t>
  </si>
  <si>
    <t>ㄧㆩ</t>
  </si>
  <si>
    <t>iã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</si>
  <si>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</si>
  <si>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</si>
  <si>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</si>
  <si>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</si>
  <si>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ㄨㆩ</t>
  </si>
  <si>
    <t>uã</t>
    <phoneticPr fontId="30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</si>
  <si>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</si>
  <si>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</si>
  <si>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</si>
  <si>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</si>
  <si>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鋼</t>
  </si>
  <si>
    <t>ㆭ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</si>
  <si>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</si>
  <si>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</si>
  <si>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</si>
  <si>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ㆤ</t>
  </si>
  <si>
    <t>iaunn</t>
  </si>
  <si>
    <t>ㆤㆷ</t>
  </si>
  <si>
    <t>e?</t>
  </si>
  <si>
    <t>uenn</t>
  </si>
  <si>
    <t>ㆮ</t>
  </si>
  <si>
    <t>ãi</t>
    <phoneticPr fontId="30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</si>
  <si>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</si>
  <si>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</si>
  <si>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</si>
  <si>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</si>
  <si>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ㆧ</t>
  </si>
  <si>
    <t>õu</t>
    <phoneticPr fontId="30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</si>
  <si>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</si>
  <si>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</si>
  <si>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30" type="noConversion"/>
  </si>
  <si>
    <t>op</t>
  </si>
  <si>
    <t>aunn</t>
  </si>
  <si>
    <t>ㆬ</t>
  </si>
  <si>
    <t>m̩</t>
  </si>
  <si>
    <t>onn</t>
  </si>
  <si>
    <t>ohnn</t>
  </si>
  <si>
    <t>ㄨㄤ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</si>
  <si>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</si>
  <si>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</si>
  <si>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</si>
  <si>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</si>
  <si>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</si>
  <si>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</si>
  <si>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閂</t>
  </si>
  <si>
    <t>ㄨㆮ</t>
  </si>
  <si>
    <t>uãi</t>
    <phoneticPr fontId="30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</si>
  <si>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</si>
  <si>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</si>
  <si>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ㄨㆮㆷ</t>
  </si>
  <si>
    <t>uãi?</t>
    <phoneticPr fontId="30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</si>
  <si>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</si>
  <si>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</si>
  <si>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</si>
  <si>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</si>
  <si>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30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</si>
  <si>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</si>
  <si>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</si>
  <si>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30" type="noConversion"/>
  </si>
  <si>
    <t>嘄</t>
  </si>
  <si>
    <t>ㄧㆯ</t>
  </si>
  <si>
    <t>iãu</t>
    <phoneticPr fontId="30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</si>
  <si>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</si>
  <si>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</si>
  <si>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</si>
  <si>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30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</si>
  <si>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</si>
  <si>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</si>
  <si>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</si>
  <si>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ㆱ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</si>
  <si>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</si>
  <si>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ㆦㆴ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</si>
  <si>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</si>
  <si>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</si>
  <si>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30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</si>
  <si>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</si>
  <si>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</si>
  <si>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扛</t>
  </si>
  <si>
    <t>ɔ̃</t>
    <phoneticPr fontId="30" type="noConversion"/>
  </si>
  <si>
    <t>ㆧㆷ</t>
  </si>
  <si>
    <t>ɔ̃?</t>
    <phoneticPr fontId="30" type="noConversion"/>
  </si>
  <si>
    <t>nooh</t>
    <phoneticPr fontId="30" type="noConversion"/>
  </si>
  <si>
    <r>
      <t>o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</si>
  <si>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onnh</t>
  </si>
  <si>
    <t>牛</t>
  </si>
  <si>
    <t>ㄧㆫ</t>
  </si>
  <si>
    <t>ĩu</t>
    <phoneticPr fontId="30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</si>
  <si>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</si>
  <si>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</si>
  <si>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</si>
  <si>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</si>
  <si>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</si>
  <si>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</si>
  <si>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</si>
  <si>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</si>
  <si>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</si>
  <si>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</si>
  <si>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</si>
  <si>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</si>
  <si>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</si>
  <si>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</si>
  <si>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</si>
  <si>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</si>
  <si>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</si>
  <si>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</si>
  <si>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</si>
  <si>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</si>
  <si>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</si>
  <si>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</si>
  <si>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</si>
  <si>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</si>
  <si>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</si>
  <si>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</si>
  <si>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</si>
  <si>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</si>
  <si>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</si>
  <si>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</si>
  <si>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</si>
  <si>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</si>
  <si>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</si>
  <si>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</si>
  <si>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</si>
  <si>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</si>
  <si>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</si>
  <si>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</si>
  <si>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</si>
  <si>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</si>
  <si>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</si>
  <si>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</si>
  <si>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</si>
  <si>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</si>
  <si>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</si>
  <si>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</si>
  <si>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</si>
  <si>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</si>
  <si>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</si>
  <si>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</si>
  <si>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</si>
  <si>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</si>
  <si>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監舒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</si>
  <si>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</si>
  <si>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</si>
  <si>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</si>
  <si>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</si>
  <si>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</si>
  <si>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</si>
  <si>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</si>
  <si>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</si>
  <si>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</si>
  <si>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更舒</t>
  </si>
  <si>
    <t>更促</t>
  </si>
  <si>
    <t>褌舒</t>
  </si>
  <si>
    <t>褌促</t>
  </si>
  <si>
    <t>茄舒</t>
  </si>
  <si>
    <t>茄促</t>
  </si>
  <si>
    <t>梔舒</t>
  </si>
  <si>
    <t>梔促</t>
  </si>
  <si>
    <t>薑舒</t>
  </si>
  <si>
    <t>薑促</t>
  </si>
  <si>
    <t>驚舒</t>
  </si>
  <si>
    <t>驚促</t>
  </si>
  <si>
    <t>官舒</t>
  </si>
  <si>
    <t>官促</t>
  </si>
  <si>
    <t>鋼舒</t>
  </si>
  <si>
    <t>鋼促</t>
  </si>
  <si>
    <t>伽舒</t>
  </si>
  <si>
    <t>伽促</t>
  </si>
  <si>
    <t>閒舒</t>
  </si>
  <si>
    <t>閒促</t>
  </si>
  <si>
    <t>姑舒</t>
  </si>
  <si>
    <t>姑促</t>
  </si>
  <si>
    <t>姆舒</t>
  </si>
  <si>
    <t>姆促</t>
  </si>
  <si>
    <t>光舒</t>
  </si>
  <si>
    <t>光促</t>
  </si>
  <si>
    <t>閂舒</t>
  </si>
  <si>
    <t>閂促</t>
  </si>
  <si>
    <t>糜舒</t>
  </si>
  <si>
    <t>糜促</t>
  </si>
  <si>
    <t>嘄舒</t>
  </si>
  <si>
    <t>嘄促</t>
  </si>
  <si>
    <t>箴舒</t>
  </si>
  <si>
    <t>箴促</t>
  </si>
  <si>
    <t>爻舒</t>
  </si>
  <si>
    <t>爻促</t>
  </si>
  <si>
    <t>扛舒</t>
  </si>
  <si>
    <t>扛促</t>
  </si>
  <si>
    <t>牛舒</t>
  </si>
  <si>
    <t>牛促</t>
  </si>
  <si>
    <t>年</t>
    <phoneticPr fontId="2" type="noConversion"/>
  </si>
  <si>
    <t>◯</t>
  </si>
  <si>
    <t>下</t>
    <phoneticPr fontId="2" type="noConversion"/>
  </si>
  <si>
    <t>澗</t>
    <phoneticPr fontId="2" type="noConversion"/>
  </si>
  <si>
    <t>敬</t>
    <phoneticPr fontId="2" type="noConversion"/>
  </si>
  <si>
    <t>格</t>
    <phoneticPr fontId="2" type="noConversion"/>
  </si>
  <si>
    <t>梗</t>
    <phoneticPr fontId="2" type="noConversion"/>
  </si>
  <si>
    <t>琯</t>
    <phoneticPr fontId="2" type="noConversion"/>
  </si>
  <si>
    <t>權</t>
    <phoneticPr fontId="2" type="noConversion"/>
  </si>
  <si>
    <t>惓</t>
    <phoneticPr fontId="2" type="noConversion"/>
  </si>
  <si>
    <t>橜</t>
    <phoneticPr fontId="2" type="noConversion"/>
  </si>
  <si>
    <t>噭</t>
    <phoneticPr fontId="2" type="noConversion"/>
  </si>
  <si>
    <t>過</t>
    <phoneticPr fontId="2" type="noConversion"/>
  </si>
  <si>
    <t>閣</t>
    <phoneticPr fontId="2" type="noConversion"/>
  </si>
  <si>
    <t>來</t>
    <phoneticPr fontId="2" type="noConversion"/>
  </si>
  <si>
    <t>利</t>
    <phoneticPr fontId="2" type="noConversion"/>
  </si>
  <si>
    <t>吉</t>
    <phoneticPr fontId="2" type="noConversion"/>
  </si>
  <si>
    <t>䊕</t>
    <phoneticPr fontId="2" type="noConversion"/>
  </si>
  <si>
    <t>𠙦</t>
    <phoneticPr fontId="2" type="noConversion"/>
  </si>
  <si>
    <t>繈</t>
    <phoneticPr fontId="2" type="noConversion"/>
  </si>
  <si>
    <t>鑑</t>
    <phoneticPr fontId="2" type="noConversion"/>
  </si>
  <si>
    <t>鴿</t>
    <phoneticPr fontId="2" type="noConversion"/>
  </si>
  <si>
    <t>銜</t>
    <phoneticPr fontId="2" type="noConversion"/>
  </si>
  <si>
    <t>𠙼</t>
    <phoneticPr fontId="2" type="noConversion"/>
  </si>
  <si>
    <t>檢</t>
    <phoneticPr fontId="2" type="noConversion"/>
  </si>
  <si>
    <t>夾</t>
    <phoneticPr fontId="2" type="noConversion"/>
  </si>
  <si>
    <t>咸</t>
    <phoneticPr fontId="2" type="noConversion"/>
  </si>
  <si>
    <t>艍</t>
    <phoneticPr fontId="2" type="noConversion"/>
  </si>
  <si>
    <t>鋼</t>
    <phoneticPr fontId="2" type="noConversion"/>
  </si>
  <si>
    <t>伽</t>
    <phoneticPr fontId="2" type="noConversion"/>
  </si>
  <si>
    <t>閂</t>
    <phoneticPr fontId="2" type="noConversion"/>
  </si>
  <si>
    <t>嘄</t>
    <phoneticPr fontId="2" type="noConversion"/>
  </si>
  <si>
    <t>扛</t>
    <phoneticPr fontId="2" type="noConversion"/>
  </si>
  <si>
    <t>牛</t>
    <phoneticPr fontId="2" type="noConversion"/>
  </si>
  <si>
    <t>稽</t>
    <phoneticPr fontId="2" type="noConversion"/>
  </si>
  <si>
    <t>改</t>
    <phoneticPr fontId="2" type="noConversion"/>
  </si>
  <si>
    <t>計</t>
    <phoneticPr fontId="2" type="noConversion"/>
  </si>
  <si>
    <t>莢</t>
    <phoneticPr fontId="2" type="noConversion"/>
  </si>
  <si>
    <t>鮭</t>
    <phoneticPr fontId="2" type="noConversion"/>
  </si>
  <si>
    <t>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</si>
</sst>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67">
    <font>
      <sz val="12"/>
      <color theme="1"/>
      <name val="新細明體"/>
      <family val="2"/>
      <charset val="136"/>
      <scheme val="minor"/>
    </font>
    <font>
      <b/>
      <sz val="36"/>
      <color theme="1"/>
      <name val="霞鶩文楷 TC"/>
      <family val="1"/>
      <charset val="136"/>
    </font>
    <font>
      <sz val="9"/>
      <name val="新細明體"/>
      <family val="2"/>
      <charset val="136"/>
      <scheme val="minor"/>
    </font>
    <font>
      <b/>
      <sz val="20"/>
      <color rgb="FFFF0000"/>
      <name val="Arial"/>
      <family val="2"/>
    </font>
    <font>
      <b/>
      <u val="singleAccounting"/>
      <sz val="20"/>
      <color rgb="FFFF0000"/>
      <name val="Arial"/>
      <family val="2"/>
    </font>
    <font>
      <b/>
      <sz val="22"/>
      <color rgb="FF00B0F0"/>
      <name val="Times New Roman"/>
      <family val="1"/>
    </font>
    <font>
      <b/>
      <sz val="36"/>
      <color theme="8"/>
      <name val="Noto Serif TC Black"/>
      <family val="1"/>
      <charset val="136"/>
    </font>
    <font>
      <b/>
      <sz val="14"/>
      <color theme="8"/>
      <name val="Noto Sans TC"/>
      <family val="2"/>
      <charset val="136"/>
    </font>
    <font>
      <b/>
      <sz val="14"/>
      <color theme="1"/>
      <name val="霞鶩文楷 TC"/>
      <family val="1"/>
      <charset val="136"/>
    </font>
    <font>
      <b/>
      <sz val="36"/>
      <color theme="4"/>
      <name val="Noto Serif TC Black"/>
      <family val="1"/>
      <charset val="136"/>
    </font>
    <font>
      <b/>
      <sz val="20"/>
      <color rgb="FFFF0000"/>
      <name val="細明體"/>
      <family val="2"/>
      <charset val="136"/>
    </font>
    <font>
      <sz val="18"/>
      <color theme="1"/>
      <name val="Noto Serif TC Black"/>
      <family val="1"/>
      <charset val="136"/>
    </font>
    <font>
      <sz val="12"/>
      <color theme="0"/>
      <name val="Noto Sans TC Medium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Times New Roman"/>
      <family val="1"/>
    </font>
    <font>
      <sz val="18"/>
      <color rgb="FF7030A0"/>
      <name val="Times New Roman"/>
      <family val="1"/>
    </font>
    <font>
      <b/>
      <sz val="12"/>
      <color theme="0"/>
      <name val="Noto Sans TC Medium"/>
      <family val="2"/>
      <charset val="136"/>
    </font>
    <font>
      <b/>
      <sz val="12"/>
      <color rgb="FFC00000"/>
      <name val="Noto Serif TC Black"/>
      <family val="1"/>
    </font>
    <font>
      <b/>
      <sz val="12"/>
      <color theme="0"/>
      <name val="Arial"/>
      <family val="2"/>
    </font>
    <font>
      <sz val="18"/>
      <color theme="0"/>
      <name val="Times New Roman"/>
      <family val="1"/>
    </font>
    <font>
      <sz val="12"/>
      <color theme="1"/>
      <name val="Tahoma"/>
      <family val="2"/>
    </font>
    <font>
      <b/>
      <sz val="18"/>
      <color rgb="FFC00000"/>
      <name val="Noto Serif TC Black"/>
      <family val="1"/>
    </font>
    <font>
      <sz val="18"/>
      <color theme="1"/>
      <name val="Tahom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28"/>
      <color rgb="FF000000"/>
      <name val="Noto Serif TC Black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sz val="28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Noto Serif TC Black"/>
      <family val="1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18"/>
      <color rgb="FFFFC000"/>
      <name val="Noto Serif TC Black"/>
      <family val="1"/>
      <charset val="136"/>
    </font>
    <font>
      <sz val="18"/>
      <color theme="1"/>
      <name val="Microsoft YaHei"/>
      <family val="1"/>
      <charset val="134"/>
    </font>
    <font>
      <sz val="18"/>
      <color rgb="FF00B050"/>
      <name val="Noto Serif TC Black"/>
      <family val="1"/>
      <charset val="136"/>
    </font>
    <font>
      <sz val="18"/>
      <color theme="1"/>
      <name val="Microsoft JhengHei UI"/>
      <family val="1"/>
      <charset val="134"/>
    </font>
    <font>
      <sz val="18"/>
      <color theme="1"/>
      <name val="Noto Serif TC Black"/>
      <family val="2"/>
      <charset val="136"/>
    </font>
    <font>
      <sz val="18"/>
      <color theme="1"/>
      <name val="SimSun-ExtB"/>
      <family val="1"/>
      <charset val="134"/>
    </font>
    <font>
      <sz val="18"/>
      <color rgb="FFC00000"/>
      <name val="Noto Serif TC Black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3" fillId="0" borderId="0"/>
    <xf numFmtId="0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49" fontId="20" fillId="2" borderId="1" xfId="0" applyNumberFormat="1" applyFont="1" applyFill="1" applyBorder="1">
      <alignment vertical="center"/>
    </xf>
    <xf numFmtId="49" fontId="20" fillId="0" borderId="1" xfId="0" applyNumberFormat="1" applyFont="1" applyBorder="1">
      <alignment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>
      <alignment vertical="center"/>
    </xf>
    <xf numFmtId="49" fontId="22" fillId="2" borderId="1" xfId="0" applyNumberFormat="1" applyFont="1" applyFill="1" applyBorder="1" applyAlignment="1">
      <alignment horizontal="left" vertical="center" indent="1"/>
    </xf>
    <xf numFmtId="49" fontId="22" fillId="0" borderId="1" xfId="0" applyNumberFormat="1" applyFont="1" applyBorder="1" applyAlignment="1">
      <alignment horizontal="left" vertical="center" indent="1"/>
    </xf>
    <xf numFmtId="0" fontId="24" fillId="0" borderId="0" xfId="1" applyFont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7" fillId="4" borderId="2" xfId="1" applyFont="1" applyFill="1" applyBorder="1" applyAlignment="1">
      <alignment horizontal="center" vertical="center" wrapText="1"/>
    </xf>
    <xf numFmtId="0" fontId="27" fillId="4" borderId="3" xfId="1" applyFont="1" applyFill="1" applyBorder="1" applyAlignment="1">
      <alignment horizontal="center" vertical="center" wrapText="1"/>
    </xf>
    <xf numFmtId="0" fontId="27" fillId="4" borderId="4" xfId="1" applyFont="1" applyFill="1" applyBorder="1" applyAlignment="1">
      <alignment horizontal="center" vertical="center" wrapText="1"/>
    </xf>
    <xf numFmtId="0" fontId="29" fillId="4" borderId="4" xfId="1" applyFont="1" applyFill="1" applyBorder="1" applyAlignment="1">
      <alignment horizontal="center" vertical="center" wrapText="1"/>
    </xf>
    <xf numFmtId="0" fontId="25" fillId="4" borderId="4" xfId="1" applyFont="1" applyFill="1" applyBorder="1" applyAlignment="1">
      <alignment horizontal="center" vertical="center" wrapText="1"/>
    </xf>
    <xf numFmtId="0" fontId="27" fillId="4" borderId="1" xfId="1" applyFont="1" applyFill="1" applyBorder="1" applyAlignment="1">
      <alignment horizontal="left" vertical="center" wrapText="1"/>
    </xf>
    <xf numFmtId="0" fontId="31" fillId="0" borderId="0" xfId="1" applyFont="1" applyAlignment="1">
      <alignment horizontal="center" vertical="center"/>
    </xf>
    <xf numFmtId="0" fontId="25" fillId="0" borderId="5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5" fillId="0" borderId="6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left" vertical="center" wrapText="1"/>
    </xf>
    <xf numFmtId="0" fontId="36" fillId="0" borderId="0" xfId="1" applyFont="1" applyAlignment="1">
      <alignment horizontal="center" vertical="center" wrapText="1"/>
    </xf>
    <xf numFmtId="0" fontId="34" fillId="0" borderId="1" xfId="1" applyFont="1" applyBorder="1" applyAlignment="1">
      <alignment horizontal="center" vertical="center"/>
    </xf>
    <xf numFmtId="0" fontId="37" fillId="0" borderId="0" xfId="1" applyFont="1" applyAlignment="1">
      <alignment horizontal="center" vertical="center" wrapText="1"/>
    </xf>
    <xf numFmtId="0" fontId="27" fillId="4" borderId="1" xfId="1" applyFont="1" applyFill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25" fillId="4" borderId="1" xfId="1" applyFont="1" applyFill="1" applyBorder="1" applyAlignment="1">
      <alignment horizontal="center" vertical="center" wrapText="1"/>
    </xf>
    <xf numFmtId="0" fontId="39" fillId="0" borderId="6" xfId="1" applyFont="1" applyBorder="1" applyAlignment="1">
      <alignment horizontal="center" vertical="center" wrapText="1"/>
    </xf>
    <xf numFmtId="0" fontId="40" fillId="0" borderId="1" xfId="1" applyFont="1" applyBorder="1" applyAlignment="1">
      <alignment horizontal="center" vertical="center" wrapText="1"/>
    </xf>
    <xf numFmtId="0" fontId="41" fillId="0" borderId="1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25" fillId="0" borderId="7" xfId="1" applyFont="1" applyBorder="1" applyAlignment="1">
      <alignment horizontal="center" vertical="center"/>
    </xf>
    <xf numFmtId="0" fontId="39" fillId="0" borderId="8" xfId="1" applyFont="1" applyBorder="1" applyAlignment="1">
      <alignment horizontal="center" vertical="center" wrapText="1"/>
    </xf>
    <xf numFmtId="0" fontId="40" fillId="0" borderId="9" xfId="1" applyFont="1" applyBorder="1" applyAlignment="1">
      <alignment horizontal="center" vertical="center" wrapText="1"/>
    </xf>
    <xf numFmtId="0" fontId="34" fillId="0" borderId="9" xfId="1" applyFont="1" applyBorder="1" applyAlignment="1">
      <alignment horizontal="center" vertical="center" wrapText="1"/>
    </xf>
    <xf numFmtId="0" fontId="41" fillId="0" borderId="9" xfId="1" applyFont="1" applyBorder="1" applyAlignment="1">
      <alignment horizontal="center" vertical="center" wrapText="1"/>
    </xf>
    <xf numFmtId="0" fontId="41" fillId="0" borderId="8" xfId="1" applyFont="1" applyBorder="1" applyAlignment="1">
      <alignment horizontal="center" vertical="center" wrapText="1"/>
    </xf>
    <xf numFmtId="0" fontId="44" fillId="0" borderId="0" xfId="2" applyAlignment="1">
      <alignment horizontal="left" vertical="center"/>
    </xf>
    <xf numFmtId="0" fontId="44" fillId="0" borderId="0" xfId="2" applyAlignment="1">
      <alignment horizontal="center" vertical="center"/>
    </xf>
    <xf numFmtId="0" fontId="44" fillId="0" borderId="0" xfId="2">
      <alignment vertical="center"/>
    </xf>
    <xf numFmtId="0" fontId="45" fillId="0" borderId="0" xfId="3" applyAlignment="1">
      <alignment horizontal="center"/>
    </xf>
    <xf numFmtId="0" fontId="24" fillId="0" borderId="0" xfId="1" applyFont="1" applyAlignment="1">
      <alignment horizontal="center"/>
    </xf>
    <xf numFmtId="0" fontId="46" fillId="0" borderId="0" xfId="1" applyFont="1" applyAlignment="1">
      <alignment horizontal="center"/>
    </xf>
    <xf numFmtId="0" fontId="47" fillId="6" borderId="10" xfId="1" applyFont="1" applyFill="1" applyBorder="1" applyAlignment="1">
      <alignment horizontal="center" vertical="center"/>
    </xf>
    <xf numFmtId="0" fontId="47" fillId="6" borderId="11" xfId="1" applyFont="1" applyFill="1" applyBorder="1" applyAlignment="1">
      <alignment horizontal="center" vertical="center"/>
    </xf>
    <xf numFmtId="0" fontId="46" fillId="0" borderId="0" xfId="1" applyFont="1" applyAlignment="1">
      <alignment horizontal="right" vertical="center" indent="1"/>
    </xf>
    <xf numFmtId="0" fontId="46" fillId="0" borderId="0" xfId="1" applyFont="1"/>
    <xf numFmtId="0" fontId="46" fillId="0" borderId="0" xfId="1" applyFont="1" applyAlignment="1">
      <alignment horizontal="left" indent="1"/>
    </xf>
    <xf numFmtId="0" fontId="46" fillId="0" borderId="0" xfId="1" applyFont="1" applyAlignment="1">
      <alignment horizontal="left" vertical="center" indent="1"/>
    </xf>
    <xf numFmtId="176" fontId="48" fillId="5" borderId="10" xfId="1" applyNumberFormat="1" applyFont="1" applyFill="1" applyBorder="1" applyAlignment="1">
      <alignment horizontal="right" vertical="center" indent="1"/>
    </xf>
    <xf numFmtId="176" fontId="48" fillId="5" borderId="10" xfId="1" applyNumberFormat="1" applyFont="1" applyFill="1" applyBorder="1" applyAlignment="1">
      <alignment horizontal="left" vertical="center" indent="1"/>
    </xf>
    <xf numFmtId="0" fontId="48" fillId="5" borderId="10" xfId="1" applyFont="1" applyFill="1" applyBorder="1" applyAlignment="1">
      <alignment horizontal="center" vertical="center"/>
    </xf>
    <xf numFmtId="0" fontId="48" fillId="5" borderId="11" xfId="1" applyFont="1" applyFill="1" applyBorder="1" applyAlignment="1">
      <alignment horizontal="center" vertical="center"/>
    </xf>
    <xf numFmtId="0" fontId="47" fillId="6" borderId="12" xfId="1" applyFont="1" applyFill="1" applyBorder="1" applyAlignment="1">
      <alignment horizontal="center" vertical="center"/>
    </xf>
    <xf numFmtId="0" fontId="47" fillId="6" borderId="13" xfId="1" applyFont="1" applyFill="1" applyBorder="1" applyAlignment="1">
      <alignment horizontal="center" vertical="center"/>
    </xf>
    <xf numFmtId="0" fontId="47" fillId="6" borderId="14" xfId="1" applyFont="1" applyFill="1" applyBorder="1" applyAlignment="1">
      <alignment horizontal="center" vertical="center"/>
    </xf>
    <xf numFmtId="176" fontId="49" fillId="0" borderId="15" xfId="1" applyNumberFormat="1" applyFont="1" applyBorder="1" applyAlignment="1">
      <alignment horizontal="right" vertical="center" indent="1"/>
    </xf>
    <xf numFmtId="0" fontId="49" fillId="0" borderId="11" xfId="1" applyFont="1" applyBorder="1" applyAlignment="1">
      <alignment horizontal="center" vertical="center"/>
    </xf>
    <xf numFmtId="0" fontId="50" fillId="0" borderId="10" xfId="1" applyFont="1" applyBorder="1" applyAlignment="1">
      <alignment horizontal="center" vertical="center" wrapText="1"/>
    </xf>
    <xf numFmtId="0" fontId="52" fillId="0" borderId="10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left" vertical="center" indent="1"/>
    </xf>
    <xf numFmtId="176" fontId="53" fillId="0" borderId="10" xfId="1" applyNumberFormat="1" applyFont="1" applyBorder="1" applyAlignment="1">
      <alignment horizontal="left" vertical="center" indent="1"/>
    </xf>
    <xf numFmtId="176" fontId="48" fillId="0" borderId="10" xfId="1" applyNumberFormat="1" applyFont="1" applyBorder="1" applyAlignment="1">
      <alignment horizontal="left" vertical="center" indent="1"/>
    </xf>
    <xf numFmtId="0" fontId="48" fillId="0" borderId="10" xfId="1" applyFont="1" applyBorder="1" applyAlignment="1">
      <alignment horizontal="left" vertical="center" indent="1"/>
    </xf>
    <xf numFmtId="0" fontId="54" fillId="0" borderId="11" xfId="1" applyFont="1" applyBorder="1" applyAlignment="1">
      <alignment horizontal="center" vertical="center"/>
    </xf>
    <xf numFmtId="0" fontId="47" fillId="6" borderId="16" xfId="1" applyFont="1" applyFill="1" applyBorder="1" applyAlignment="1">
      <alignment horizontal="center" vertical="center"/>
    </xf>
    <xf numFmtId="0" fontId="47" fillId="6" borderId="17" xfId="1" applyFont="1" applyFill="1" applyBorder="1" applyAlignment="1">
      <alignment horizontal="center" vertical="center"/>
    </xf>
    <xf numFmtId="176" fontId="48" fillId="0" borderId="1" xfId="1" applyNumberFormat="1" applyFont="1" applyBorder="1" applyAlignment="1">
      <alignment horizontal="right" vertical="center" indent="1"/>
    </xf>
    <xf numFmtId="176" fontId="48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center" vertical="center"/>
    </xf>
    <xf numFmtId="176" fontId="55" fillId="0" borderId="10" xfId="1" applyNumberFormat="1" applyFont="1" applyBorder="1" applyAlignment="1">
      <alignment horizontal="left" vertical="center" indent="1"/>
    </xf>
    <xf numFmtId="0" fontId="55" fillId="0" borderId="10" xfId="1" applyFont="1" applyBorder="1" applyAlignment="1">
      <alignment horizontal="left" vertical="center" indent="1"/>
    </xf>
    <xf numFmtId="0" fontId="55" fillId="0" borderId="0" xfId="1" applyFont="1"/>
    <xf numFmtId="176" fontId="55" fillId="0" borderId="1" xfId="1" applyNumberFormat="1" applyFont="1" applyBorder="1" applyAlignment="1">
      <alignment horizontal="right" vertical="center" indent="1"/>
    </xf>
    <xf numFmtId="176" fontId="55" fillId="0" borderId="1" xfId="1" applyNumberFormat="1" applyFont="1" applyBorder="1" applyAlignment="1">
      <alignment horizontal="left" vertical="center" indent="1"/>
    </xf>
    <xf numFmtId="176" fontId="49" fillId="7" borderId="10" xfId="1" applyNumberFormat="1" applyFont="1" applyFill="1" applyBorder="1" applyAlignment="1">
      <alignment horizontal="left" vertical="center" indent="1"/>
    </xf>
    <xf numFmtId="176" fontId="53" fillId="7" borderId="10" xfId="1" applyNumberFormat="1" applyFont="1" applyFill="1" applyBorder="1" applyAlignment="1">
      <alignment horizontal="left" vertical="center" indent="1"/>
    </xf>
    <xf numFmtId="0" fontId="46" fillId="8" borderId="0" xfId="1" applyFont="1" applyFill="1"/>
    <xf numFmtId="0" fontId="55" fillId="8" borderId="0" xfId="1" applyFont="1" applyFill="1"/>
    <xf numFmtId="0" fontId="49" fillId="0" borderId="17" xfId="1" applyFont="1" applyBorder="1" applyAlignment="1">
      <alignment horizontal="center" vertical="center"/>
    </xf>
    <xf numFmtId="0" fontId="52" fillId="0" borderId="16" xfId="1" applyFont="1" applyBorder="1" applyAlignment="1">
      <alignment horizontal="center" vertical="center"/>
    </xf>
    <xf numFmtId="176" fontId="48" fillId="0" borderId="16" xfId="1" applyNumberFormat="1" applyFont="1" applyBorder="1" applyAlignment="1">
      <alignment horizontal="left" vertical="center" indent="1"/>
    </xf>
    <xf numFmtId="0" fontId="48" fillId="0" borderId="16" xfId="1" applyFont="1" applyBorder="1" applyAlignment="1">
      <alignment horizontal="left" vertical="center" indent="1"/>
    </xf>
    <xf numFmtId="0" fontId="54" fillId="0" borderId="17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right" vertical="center" indent="1"/>
    </xf>
    <xf numFmtId="176" fontId="49" fillId="0" borderId="12" xfId="1" applyNumberFormat="1" applyFont="1" applyBorder="1" applyAlignment="1">
      <alignment horizontal="right" vertical="center" indent="1"/>
    </xf>
    <xf numFmtId="0" fontId="49" fillId="0" borderId="13" xfId="1" applyFont="1" applyBorder="1" applyAlignment="1">
      <alignment horizontal="center" vertical="center"/>
    </xf>
    <xf numFmtId="0" fontId="50" fillId="0" borderId="14" xfId="1" applyFont="1" applyBorder="1" applyAlignment="1">
      <alignment horizontal="center" vertical="center" wrapText="1"/>
    </xf>
    <xf numFmtId="0" fontId="52" fillId="0" borderId="14" xfId="1" applyFont="1" applyBorder="1" applyAlignment="1">
      <alignment horizontal="center" vertical="center"/>
    </xf>
    <xf numFmtId="176" fontId="49" fillId="0" borderId="14" xfId="1" applyNumberFormat="1" applyFont="1" applyBorder="1" applyAlignment="1">
      <alignment horizontal="left" vertical="center" indent="1"/>
    </xf>
    <xf numFmtId="176" fontId="53" fillId="0" borderId="14" xfId="1" applyNumberFormat="1" applyFont="1" applyBorder="1" applyAlignment="1">
      <alignment horizontal="left" vertical="center" indent="1"/>
    </xf>
    <xf numFmtId="176" fontId="49" fillId="0" borderId="18" xfId="1" applyNumberFormat="1" applyFont="1" applyBorder="1" applyAlignment="1">
      <alignment horizontal="right" vertical="center" indent="1"/>
    </xf>
    <xf numFmtId="0" fontId="50" fillId="0" borderId="16" xfId="1" applyFont="1" applyBorder="1" applyAlignment="1">
      <alignment horizontal="center" vertical="center" wrapText="1"/>
    </xf>
    <xf numFmtId="176" fontId="49" fillId="0" borderId="16" xfId="1" applyNumberFormat="1" applyFont="1" applyBorder="1" applyAlignment="1">
      <alignment horizontal="left" vertical="center" indent="1"/>
    </xf>
    <xf numFmtId="176" fontId="53" fillId="0" borderId="16" xfId="1" applyNumberFormat="1" applyFont="1" applyBorder="1" applyAlignment="1">
      <alignment horizontal="left" vertical="center" indent="1"/>
    </xf>
    <xf numFmtId="176" fontId="48" fillId="0" borderId="14" xfId="1" applyNumberFormat="1" applyFont="1" applyBorder="1" applyAlignment="1">
      <alignment horizontal="left" vertical="center" indent="1"/>
    </xf>
    <xf numFmtId="0" fontId="48" fillId="0" borderId="14" xfId="1" applyFont="1" applyBorder="1" applyAlignment="1">
      <alignment horizontal="left" vertical="center" indent="1"/>
    </xf>
    <xf numFmtId="0" fontId="54" fillId="0" borderId="13" xfId="1" applyFont="1" applyBorder="1" applyAlignment="1">
      <alignment horizontal="center" vertical="center"/>
    </xf>
    <xf numFmtId="0" fontId="47" fillId="6" borderId="1" xfId="1" applyFont="1" applyFill="1" applyBorder="1" applyAlignment="1">
      <alignment horizontal="center" vertical="center"/>
    </xf>
    <xf numFmtId="0" fontId="54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right" vertical="center" indent="1"/>
    </xf>
    <xf numFmtId="0" fontId="49" fillId="0" borderId="1" xfId="1" applyFont="1" applyBorder="1" applyAlignment="1">
      <alignment horizontal="center" vertical="center"/>
    </xf>
    <xf numFmtId="0" fontId="50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left" vertical="center" indent="1"/>
    </xf>
    <xf numFmtId="176" fontId="53" fillId="0" borderId="1" xfId="1" applyNumberFormat="1" applyFont="1" applyBorder="1" applyAlignment="1">
      <alignment horizontal="left" vertical="center" indent="1"/>
    </xf>
    <xf numFmtId="0" fontId="48" fillId="0" borderId="1" xfId="1" applyFont="1" applyBorder="1" applyAlignment="1">
      <alignment horizontal="left" vertical="center" indent="1"/>
    </xf>
    <xf numFmtId="0" fontId="60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</cellXfs>
  <cellStyles count="4">
    <cellStyle name="一般" xfId="0" builtinId="0"/>
    <cellStyle name="一般 2" xfId="1" xr:uid="{E60324A3-4B33-41C3-98ED-335BC0790C69}"/>
    <cellStyle name="一般 3" xfId="2" xr:uid="{8886CEE4-AA0D-4DE5-9AB7-68AED326CB56}"/>
    <cellStyle name="超連結 2" xfId="3" xr:uid="{05FD5F5F-D455-4490-AE47-71D47401B371}"/>
  </cellStyles>
  <dxfs count="5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184150</xdr:colOff>
      <xdr:row>3</xdr:row>
      <xdr:rowOff>400050</xdr:rowOff>
    </xdr:from>
    <xdr:to>
      <xdr:col>15</xdr:col>
      <xdr:colOff>482600</xdr:colOff>
      <xdr:row>3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6354CE3-B150-A2B4-25C7-A907EB5DB1F1}"/>
            </a:ext>
          </a:extLst>
        </xdr:cNvPr>
        <xdr:cNvCxnSpPr/>
      </xdr:nvCxnSpPr>
      <xdr:spPr>
        <a:xfrm>
          <a:off x="10471150" y="2025650"/>
          <a:ext cx="298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139700</xdr:rowOff>
    </xdr:from>
    <xdr:to>
      <xdr:col>5</xdr:col>
      <xdr:colOff>558800</xdr:colOff>
      <xdr:row>4</xdr:row>
      <xdr:rowOff>165100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6250DB72-578C-302E-82DC-903D61E14BF4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</xdr:col>
      <xdr:colOff>133350</xdr:colOff>
      <xdr:row>6</xdr:row>
      <xdr:rowOff>139700</xdr:rowOff>
    </xdr:from>
    <xdr:to>
      <xdr:col>1</xdr:col>
      <xdr:colOff>558800</xdr:colOff>
      <xdr:row>7</xdr:row>
      <xdr:rowOff>165100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2DA8CA41-C09D-42F5-ABF0-BBE019F4206F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3</xdr:col>
      <xdr:colOff>133350</xdr:colOff>
      <xdr:row>6</xdr:row>
      <xdr:rowOff>139700</xdr:rowOff>
    </xdr:from>
    <xdr:to>
      <xdr:col>3</xdr:col>
      <xdr:colOff>558800</xdr:colOff>
      <xdr:row>7</xdr:row>
      <xdr:rowOff>165100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5B2766C9-D060-490D-859F-B3E05BA92908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133350</xdr:colOff>
      <xdr:row>9</xdr:row>
      <xdr:rowOff>139700</xdr:rowOff>
    </xdr:from>
    <xdr:to>
      <xdr:col>9</xdr:col>
      <xdr:colOff>558800</xdr:colOff>
      <xdr:row>10</xdr:row>
      <xdr:rowOff>165100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821AD4CD-AD56-4BEB-95D2-476E151FA880}"/>
            </a:ext>
          </a:extLst>
        </xdr:cNvPr>
        <xdr:cNvSpPr txBox="1"/>
      </xdr:nvSpPr>
      <xdr:spPr>
        <a:xfrm>
          <a:off x="2190750" y="3467100"/>
          <a:ext cx="4254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21</xdr:col>
      <xdr:colOff>82550</xdr:colOff>
      <xdr:row>6</xdr:row>
      <xdr:rowOff>177800</xdr:rowOff>
    </xdr:from>
    <xdr:to>
      <xdr:col>21</xdr:col>
      <xdr:colOff>508000</xdr:colOff>
      <xdr:row>7</xdr:row>
      <xdr:rowOff>76200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D1683518-C46C-4585-BB68-FEC19ED56AD5}"/>
            </a:ext>
          </a:extLst>
        </xdr:cNvPr>
        <xdr:cNvSpPr txBox="1"/>
      </xdr:nvSpPr>
      <xdr:spPr>
        <a:xfrm>
          <a:off x="14655800" y="35052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69850</xdr:colOff>
      <xdr:row>3</xdr:row>
      <xdr:rowOff>152400</xdr:rowOff>
    </xdr:from>
    <xdr:to>
      <xdr:col>9</xdr:col>
      <xdr:colOff>495300</xdr:colOff>
      <xdr:row>4</xdr:row>
      <xdr:rowOff>177800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6FAF6197-1EEE-4A9F-8B48-71FD44EB9715}"/>
            </a:ext>
          </a:extLst>
        </xdr:cNvPr>
        <xdr:cNvSpPr txBox="1"/>
      </xdr:nvSpPr>
      <xdr:spPr>
        <a:xfrm>
          <a:off x="6318250" y="17780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69850</xdr:colOff>
      <xdr:row>9</xdr:row>
      <xdr:rowOff>184150</xdr:rowOff>
    </xdr:from>
    <xdr:to>
      <xdr:col>11</xdr:col>
      <xdr:colOff>495300</xdr:colOff>
      <xdr:row>10</xdr:row>
      <xdr:rowOff>82550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F32E4DAC-534D-45C2-91E8-75239A81E0CF}"/>
            </a:ext>
          </a:extLst>
        </xdr:cNvPr>
        <xdr:cNvSpPr txBox="1"/>
      </xdr:nvSpPr>
      <xdr:spPr>
        <a:xfrm>
          <a:off x="7689850" y="5327650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6E70A8C8-3D03-459B-9062-1E2BA7CC6FAA}"/>
            </a:ext>
          </a:extLst>
        </xdr:cNvPr>
        <xdr:cNvSpPr txBox="1"/>
      </xdr:nvSpPr>
      <xdr:spPr>
        <a:xfrm>
          <a:off x="6304395" y="4265469"/>
          <a:ext cx="425450" cy="562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820C1042-53FE-4677-B3A4-A72D8C42271D}"/>
            </a:ext>
          </a:extLst>
        </xdr:cNvPr>
        <xdr:cNvSpPr txBox="1"/>
      </xdr:nvSpPr>
      <xdr:spPr>
        <a:xfrm>
          <a:off x="9068383" y="3012353"/>
          <a:ext cx="425450" cy="55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31633069-ED80-12FD-0519-883987ED41C9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CCEC5BFB-D0AA-4A23-BFA7-B03B1B2885CE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24" name="群組 23">
          <a:extLst>
            <a:ext uri="{FF2B5EF4-FFF2-40B4-BE49-F238E27FC236}">
              <a16:creationId xmlns:a16="http://schemas.microsoft.com/office/drawing/2014/main" id="{7CE7C151-4222-79CE-4302-5B4FE601D22F}"/>
            </a:ext>
          </a:extLst>
        </xdr:cNvPr>
        <xdr:cNvGrpSpPr/>
      </xdr:nvGrpSpPr>
      <xdr:grpSpPr>
        <a:xfrm>
          <a:off x="10545865" y="3294934"/>
          <a:ext cx="295604" cy="34934"/>
          <a:chOff x="10555670" y="2294609"/>
          <a:chExt cx="295604" cy="34934"/>
        </a:xfrm>
      </xdr:grpSpPr>
      <xdr:cxnSp macro="">
        <xdr:nvCxnSpPr>
          <xdr:cNvPr id="21" name="直線接點 20">
            <a:extLst>
              <a:ext uri="{FF2B5EF4-FFF2-40B4-BE49-F238E27FC236}">
                <a16:creationId xmlns:a16="http://schemas.microsoft.com/office/drawing/2014/main" id="{E4D3C3AF-7143-4E28-A7F5-50459AC328B9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接點 21">
            <a:extLst>
              <a:ext uri="{FF2B5EF4-FFF2-40B4-BE49-F238E27FC236}">
                <a16:creationId xmlns:a16="http://schemas.microsoft.com/office/drawing/2014/main" id="{3067877F-38F5-4302-B46A-50E17727BEF1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25" name="群組 24">
          <a:extLst>
            <a:ext uri="{FF2B5EF4-FFF2-40B4-BE49-F238E27FC236}">
              <a16:creationId xmlns:a16="http://schemas.microsoft.com/office/drawing/2014/main" id="{AD28B4B6-4D05-4E71-8213-666132E633B9}"/>
            </a:ext>
          </a:extLst>
        </xdr:cNvPr>
        <xdr:cNvGrpSpPr/>
      </xdr:nvGrpSpPr>
      <xdr:grpSpPr>
        <a:xfrm>
          <a:off x="10558191" y="5786561"/>
          <a:ext cx="295604" cy="34934"/>
          <a:chOff x="10555670" y="2294609"/>
          <a:chExt cx="295604" cy="34934"/>
        </a:xfrm>
      </xdr:grpSpPr>
      <xdr:cxnSp macro="">
        <xdr:nvCxnSpPr>
          <xdr:cNvPr id="26" name="直線接點 25">
            <a:extLst>
              <a:ext uri="{FF2B5EF4-FFF2-40B4-BE49-F238E27FC236}">
                <a16:creationId xmlns:a16="http://schemas.microsoft.com/office/drawing/2014/main" id="{1E4A91A9-0B8C-8D3E-D1A3-0FB36E871F9A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接點 26">
            <a:extLst>
              <a:ext uri="{FF2B5EF4-FFF2-40B4-BE49-F238E27FC236}">
                <a16:creationId xmlns:a16="http://schemas.microsoft.com/office/drawing/2014/main" id="{54A3414A-C1B0-6D3A-A331-1CA8622BAB97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B1E54E4-90F4-4E99-A292-53B7305EF907}"/>
            </a:ext>
          </a:extLst>
        </xdr:cNvPr>
        <xdr:cNvSpPr txBox="1"/>
      </xdr:nvSpPr>
      <xdr:spPr>
        <a:xfrm>
          <a:off x="6318250" y="5518439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17AA6E0D-A425-4B1C-8337-60FB03B78E6B}"/>
            </a:ext>
          </a:extLst>
        </xdr:cNvPr>
        <xdr:cNvSpPr txBox="1"/>
      </xdr:nvSpPr>
      <xdr:spPr>
        <a:xfrm>
          <a:off x="9060259" y="3010112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A6E87A9-D44E-428B-AF41-8DD735F60687}"/>
            </a:ext>
          </a:extLst>
        </xdr:cNvPr>
        <xdr:cNvCxnSpPr/>
      </xdr:nvCxnSpPr>
      <xdr:spPr>
        <a:xfrm>
          <a:off x="7744810" y="32769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8289DBA4-E4C8-44A9-B64D-E1550089759C}"/>
            </a:ext>
          </a:extLst>
        </xdr:cNvPr>
        <xdr:cNvCxnSpPr/>
      </xdr:nvCxnSpPr>
      <xdr:spPr>
        <a:xfrm>
          <a:off x="7744810" y="57915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0BAC8520-9530-4ED6-9E7A-FE5C57BDAA62}"/>
            </a:ext>
          </a:extLst>
        </xdr:cNvPr>
        <xdr:cNvGrpSpPr/>
      </xdr:nvGrpSpPr>
      <xdr:grpSpPr>
        <a:xfrm>
          <a:off x="10069615" y="3294934"/>
          <a:ext cx="295604" cy="34934"/>
          <a:chOff x="10555670" y="2294609"/>
          <a:chExt cx="295604" cy="34934"/>
        </a:xfrm>
      </xdr:grpSpPr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013AC407-F98D-29C5-C95C-AB377F44BF10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>
            <a:extLst>
              <a:ext uri="{FF2B5EF4-FFF2-40B4-BE49-F238E27FC236}">
                <a16:creationId xmlns:a16="http://schemas.microsoft.com/office/drawing/2014/main" id="{335CB75F-8FAE-8A74-DDDF-2C0C5FD7A33E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AD5D54F1-DC39-4B40-BF12-B060756DF2BB}"/>
            </a:ext>
          </a:extLst>
        </xdr:cNvPr>
        <xdr:cNvGrpSpPr/>
      </xdr:nvGrpSpPr>
      <xdr:grpSpPr>
        <a:xfrm>
          <a:off x="10081941" y="5786561"/>
          <a:ext cx="295604" cy="34934"/>
          <a:chOff x="10555670" y="2294609"/>
          <a:chExt cx="295604" cy="34934"/>
        </a:xfrm>
      </xdr:grpSpPr>
      <xdr:cxnSp macro="">
        <xdr:nvCxnSpPr>
          <xdr:cNvPr id="10" name="直線接點 9">
            <a:extLst>
              <a:ext uri="{FF2B5EF4-FFF2-40B4-BE49-F238E27FC236}">
                <a16:creationId xmlns:a16="http://schemas.microsoft.com/office/drawing/2014/main" id="{97701E68-7B4F-A52D-EC53-49808CCC82D5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接點 10">
            <a:extLst>
              <a:ext uri="{FF2B5EF4-FFF2-40B4-BE49-F238E27FC236}">
                <a16:creationId xmlns:a16="http://schemas.microsoft.com/office/drawing/2014/main" id="{5C279912-AF8D-69D0-1F5C-7DD7C9C7CFAB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184150</xdr:colOff>
      <xdr:row>3</xdr:row>
      <xdr:rowOff>400050</xdr:rowOff>
    </xdr:from>
    <xdr:to>
      <xdr:col>15</xdr:col>
      <xdr:colOff>482600</xdr:colOff>
      <xdr:row>3</xdr:row>
      <xdr:rowOff>400050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FDC08A3E-D181-425F-AF70-16480CE02EE8}"/>
            </a:ext>
          </a:extLst>
        </xdr:cNvPr>
        <xdr:cNvCxnSpPr/>
      </xdr:nvCxnSpPr>
      <xdr:spPr>
        <a:xfrm>
          <a:off x="10547350" y="1514475"/>
          <a:ext cx="298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139700</xdr:rowOff>
    </xdr:from>
    <xdr:to>
      <xdr:col>5</xdr:col>
      <xdr:colOff>558800</xdr:colOff>
      <xdr:row>4</xdr:row>
      <xdr:rowOff>165100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C33D0611-2649-44AD-A932-2064856E9B4C}"/>
            </a:ext>
          </a:extLst>
        </xdr:cNvPr>
        <xdr:cNvSpPr txBox="1"/>
      </xdr:nvSpPr>
      <xdr:spPr>
        <a:xfrm>
          <a:off x="3562350" y="12541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</xdr:col>
      <xdr:colOff>133350</xdr:colOff>
      <xdr:row>6</xdr:row>
      <xdr:rowOff>139700</xdr:rowOff>
    </xdr:from>
    <xdr:to>
      <xdr:col>1</xdr:col>
      <xdr:colOff>558800</xdr:colOff>
      <xdr:row>7</xdr:row>
      <xdr:rowOff>165100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28BBA6B4-B8BC-4369-A36A-C4AF40BC6CB8}"/>
            </a:ext>
          </a:extLst>
        </xdr:cNvPr>
        <xdr:cNvSpPr txBox="1"/>
      </xdr:nvSpPr>
      <xdr:spPr>
        <a:xfrm>
          <a:off x="8191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3</xdr:col>
      <xdr:colOff>133350</xdr:colOff>
      <xdr:row>6</xdr:row>
      <xdr:rowOff>139700</xdr:rowOff>
    </xdr:from>
    <xdr:to>
      <xdr:col>3</xdr:col>
      <xdr:colOff>558800</xdr:colOff>
      <xdr:row>7</xdr:row>
      <xdr:rowOff>165100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2331FEEF-165E-4B59-A335-1FD7704914C2}"/>
            </a:ext>
          </a:extLst>
        </xdr:cNvPr>
        <xdr:cNvSpPr txBox="1"/>
      </xdr:nvSpPr>
      <xdr:spPr>
        <a:xfrm>
          <a:off x="21907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133350</xdr:colOff>
      <xdr:row>9</xdr:row>
      <xdr:rowOff>139700</xdr:rowOff>
    </xdr:from>
    <xdr:to>
      <xdr:col>9</xdr:col>
      <xdr:colOff>558800</xdr:colOff>
      <xdr:row>10</xdr:row>
      <xdr:rowOff>165100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1C9654B7-2012-4AA7-8D6D-A5C06F538AE1}"/>
            </a:ext>
          </a:extLst>
        </xdr:cNvPr>
        <xdr:cNvSpPr txBox="1"/>
      </xdr:nvSpPr>
      <xdr:spPr>
        <a:xfrm>
          <a:off x="6381750" y="48736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21</xdr:col>
      <xdr:colOff>82550</xdr:colOff>
      <xdr:row>6</xdr:row>
      <xdr:rowOff>177800</xdr:rowOff>
    </xdr:from>
    <xdr:to>
      <xdr:col>21</xdr:col>
      <xdr:colOff>508000</xdr:colOff>
      <xdr:row>7</xdr:row>
      <xdr:rowOff>76200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C04459C2-382E-48A4-8459-8682ED369EDC}"/>
            </a:ext>
          </a:extLst>
        </xdr:cNvPr>
        <xdr:cNvSpPr txBox="1"/>
      </xdr:nvSpPr>
      <xdr:spPr>
        <a:xfrm>
          <a:off x="14655800" y="31019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69850</xdr:colOff>
      <xdr:row>3</xdr:row>
      <xdr:rowOff>152400</xdr:rowOff>
    </xdr:from>
    <xdr:to>
      <xdr:col>9</xdr:col>
      <xdr:colOff>495300</xdr:colOff>
      <xdr:row>4</xdr:row>
      <xdr:rowOff>177800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31BBC43E-5FB6-4EE0-B5C9-E178AB38151D}"/>
            </a:ext>
          </a:extLst>
        </xdr:cNvPr>
        <xdr:cNvSpPr txBox="1"/>
      </xdr:nvSpPr>
      <xdr:spPr>
        <a:xfrm>
          <a:off x="6318250" y="12668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69850</xdr:colOff>
      <xdr:row>9</xdr:row>
      <xdr:rowOff>184150</xdr:rowOff>
    </xdr:from>
    <xdr:to>
      <xdr:col>11</xdr:col>
      <xdr:colOff>495300</xdr:colOff>
      <xdr:row>10</xdr:row>
      <xdr:rowOff>82550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C020825A-2C60-4876-9D5F-AD357ECAF599}"/>
            </a:ext>
          </a:extLst>
        </xdr:cNvPr>
        <xdr:cNvSpPr txBox="1"/>
      </xdr:nvSpPr>
      <xdr:spPr>
        <a:xfrm>
          <a:off x="7689850" y="49180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Documents\D110_&#38597;&#20439;&#36890;&#21313;&#20116;&#38899;&#23383;&#20856;&#36681;&#25563;&#24037;&#20855;.xlsx" TargetMode="External"/><Relationship Id="rId1" Type="http://schemas.openxmlformats.org/officeDocument/2006/relationships/externalLinkPath" Target="/work/Piau-Im/Documents/D110_&#38597;&#20439;&#36890;&#21313;&#20116;&#38899;&#23383;&#20856;&#36681;&#25563;&#24037;&#208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geesiokthong"/>
      <sheetName val="工作表1"/>
      <sheetName val="柳改耐"/>
      <sheetName val="文改門改毛"/>
      <sheetName val="語改雅"/>
      <sheetName val="雅俗通字庫"/>
      <sheetName val="聲母對照表"/>
      <sheetName val="韻母對照表"/>
      <sheetName val="彙音寶鑑-45韻母"/>
      <sheetName val="閩南語拼音對照表-韻母"/>
      <sheetName val="工作表3"/>
      <sheetName val="閩南語拼音對照表-聲母"/>
      <sheetName val="閩南語拼音對照表-聲母 (2)"/>
      <sheetName val="設定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J4" t="str">
            <v>un</v>
          </cell>
        </row>
        <row r="5">
          <cell r="J5" t="str">
            <v>ut</v>
          </cell>
        </row>
        <row r="6">
          <cell r="J6" t="str">
            <v>ian</v>
          </cell>
        </row>
        <row r="7">
          <cell r="J7" t="str">
            <v>iat</v>
          </cell>
        </row>
        <row r="8">
          <cell r="J8" t="str">
            <v>im</v>
          </cell>
        </row>
        <row r="9">
          <cell r="J9" t="str">
            <v>ip</v>
          </cell>
        </row>
        <row r="10">
          <cell r="J10" t="str">
            <v>ui</v>
          </cell>
        </row>
        <row r="11">
          <cell r="J11"/>
        </row>
        <row r="12">
          <cell r="J12" t="str">
            <v>ee</v>
          </cell>
        </row>
        <row r="13">
          <cell r="J13" t="str">
            <v>eeh</v>
          </cell>
        </row>
        <row r="14">
          <cell r="J14" t="str">
            <v>an</v>
          </cell>
        </row>
        <row r="15">
          <cell r="J15" t="str">
            <v>at</v>
          </cell>
        </row>
        <row r="16">
          <cell r="J16" t="str">
            <v>ong</v>
          </cell>
        </row>
        <row r="17">
          <cell r="J17" t="str">
            <v>ok</v>
          </cell>
        </row>
        <row r="18">
          <cell r="J18" t="str">
            <v>uai</v>
          </cell>
        </row>
        <row r="19">
          <cell r="J19" t="str">
            <v>uaih</v>
          </cell>
        </row>
        <row r="20">
          <cell r="J20" t="str">
            <v>ing</v>
          </cell>
        </row>
        <row r="21">
          <cell r="J21" t="str">
            <v>ik</v>
          </cell>
        </row>
        <row r="22">
          <cell r="J22" t="str">
            <v>uan</v>
          </cell>
        </row>
        <row r="23">
          <cell r="J23" t="str">
            <v>uat</v>
          </cell>
        </row>
        <row r="24">
          <cell r="J24" t="str">
            <v>oo</v>
          </cell>
        </row>
        <row r="25">
          <cell r="J25"/>
        </row>
        <row r="26">
          <cell r="J26" t="str">
            <v>iau</v>
          </cell>
        </row>
        <row r="27">
          <cell r="J27" t="str">
            <v>iauh</v>
          </cell>
        </row>
        <row r="28">
          <cell r="J28" t="str">
            <v>ei</v>
          </cell>
        </row>
        <row r="29">
          <cell r="J29"/>
        </row>
        <row r="30">
          <cell r="J30" t="str">
            <v>iong</v>
          </cell>
        </row>
        <row r="31">
          <cell r="J31" t="str">
            <v>iok</v>
          </cell>
        </row>
        <row r="32">
          <cell r="J32" t="str">
            <v>o</v>
          </cell>
        </row>
        <row r="33">
          <cell r="J33" t="str">
            <v>oh</v>
          </cell>
        </row>
        <row r="34">
          <cell r="J34" t="str">
            <v>ai</v>
          </cell>
        </row>
        <row r="35">
          <cell r="J35"/>
        </row>
        <row r="36">
          <cell r="J36" t="str">
            <v>in</v>
          </cell>
        </row>
        <row r="37">
          <cell r="J37" t="str">
            <v>it</v>
          </cell>
        </row>
        <row r="38">
          <cell r="J38" t="str">
            <v>iang</v>
          </cell>
        </row>
        <row r="39">
          <cell r="J39" t="str">
            <v>iak</v>
          </cell>
        </row>
        <row r="40">
          <cell r="J40" t="str">
            <v>am</v>
          </cell>
        </row>
        <row r="41">
          <cell r="J41" t="str">
            <v>ap</v>
          </cell>
        </row>
        <row r="42">
          <cell r="J42" t="str">
            <v>ua</v>
          </cell>
        </row>
        <row r="43">
          <cell r="J43" t="str">
            <v>uah</v>
          </cell>
        </row>
        <row r="44">
          <cell r="J44" t="str">
            <v>ang</v>
          </cell>
        </row>
        <row r="45">
          <cell r="J45" t="str">
            <v>ak</v>
          </cell>
        </row>
        <row r="46">
          <cell r="J46" t="str">
            <v>iam</v>
          </cell>
        </row>
        <row r="47">
          <cell r="J47" t="str">
            <v>iap</v>
          </cell>
        </row>
        <row r="48">
          <cell r="J48" t="str">
            <v>au</v>
          </cell>
        </row>
        <row r="49">
          <cell r="J49" t="str">
            <v>auh</v>
          </cell>
        </row>
        <row r="50">
          <cell r="J50" t="str">
            <v>ia</v>
          </cell>
        </row>
        <row r="51">
          <cell r="J51" t="str">
            <v>iah</v>
          </cell>
        </row>
        <row r="52">
          <cell r="J52" t="str">
            <v>ue</v>
          </cell>
        </row>
        <row r="53">
          <cell r="J53" t="str">
            <v>ueh</v>
          </cell>
        </row>
        <row r="54">
          <cell r="J54" t="str">
            <v>ann</v>
          </cell>
        </row>
        <row r="55">
          <cell r="J55" t="str">
            <v>ahnn</v>
          </cell>
        </row>
        <row r="56">
          <cell r="J56" t="str">
            <v>u</v>
          </cell>
        </row>
        <row r="57">
          <cell r="J57" t="str">
            <v>uh</v>
          </cell>
        </row>
        <row r="58">
          <cell r="J58" t="str">
            <v>a</v>
          </cell>
        </row>
        <row r="59">
          <cell r="J59" t="str">
            <v>ah</v>
          </cell>
        </row>
        <row r="60">
          <cell r="J60" t="str">
            <v>i</v>
          </cell>
        </row>
        <row r="61">
          <cell r="J61" t="str">
            <v>ih</v>
          </cell>
        </row>
        <row r="62">
          <cell r="J62"/>
        </row>
        <row r="63">
          <cell r="J63" t="str">
            <v>iu</v>
          </cell>
        </row>
        <row r="64">
          <cell r="J64" t="str">
            <v>enn</v>
          </cell>
        </row>
        <row r="65">
          <cell r="J65" t="str">
            <v>ehnn</v>
          </cell>
        </row>
        <row r="66">
          <cell r="J66" t="str">
            <v>uinn</v>
          </cell>
        </row>
        <row r="67">
          <cell r="J67"/>
        </row>
        <row r="68">
          <cell r="J68" t="str">
            <v>io</v>
          </cell>
        </row>
        <row r="69">
          <cell r="J69" t="str">
            <v>ioh</v>
          </cell>
        </row>
        <row r="70">
          <cell r="J70" t="str">
            <v>inn</v>
          </cell>
        </row>
        <row r="71">
          <cell r="J71" t="str">
            <v>ihnn</v>
          </cell>
        </row>
        <row r="72">
          <cell r="J72" t="str">
            <v>ionn</v>
          </cell>
        </row>
        <row r="73">
          <cell r="J73"/>
        </row>
        <row r="74">
          <cell r="J74" t="str">
            <v>iann</v>
          </cell>
        </row>
        <row r="75">
          <cell r="J75"/>
        </row>
        <row r="76">
          <cell r="J76" t="str">
            <v>uann</v>
          </cell>
        </row>
        <row r="77">
          <cell r="J77"/>
        </row>
        <row r="78">
          <cell r="J78" t="str">
            <v>ng</v>
          </cell>
        </row>
        <row r="79">
          <cell r="J79"/>
        </row>
        <row r="80">
          <cell r="J80" t="str">
            <v>e</v>
          </cell>
        </row>
        <row r="81">
          <cell r="J81" t="str">
            <v>eh</v>
          </cell>
        </row>
        <row r="82">
          <cell r="J82" t="str">
            <v>ainn</v>
          </cell>
        </row>
        <row r="83">
          <cell r="J83"/>
        </row>
        <row r="84">
          <cell r="J84" t="str">
            <v>oonn</v>
          </cell>
        </row>
        <row r="85">
          <cell r="J85"/>
        </row>
        <row r="86">
          <cell r="J86" t="str">
            <v>m</v>
          </cell>
        </row>
        <row r="87">
          <cell r="J87"/>
        </row>
        <row r="88">
          <cell r="J88" t="str">
            <v>uang</v>
          </cell>
        </row>
        <row r="89">
          <cell r="J89" t="str">
            <v>uak</v>
          </cell>
        </row>
        <row r="90">
          <cell r="J90" t="str">
            <v>uainn</v>
          </cell>
        </row>
        <row r="91">
          <cell r="J91" t="str">
            <v>uaihnn</v>
          </cell>
        </row>
        <row r="92">
          <cell r="J92" t="str">
            <v>uenn</v>
          </cell>
        </row>
        <row r="93">
          <cell r="J93"/>
        </row>
        <row r="94">
          <cell r="J94" t="str">
            <v>iaunn</v>
          </cell>
        </row>
        <row r="95">
          <cell r="J95" t="str">
            <v>iauhnn</v>
          </cell>
        </row>
        <row r="96">
          <cell r="J96" t="str">
            <v>om</v>
          </cell>
        </row>
        <row r="97">
          <cell r="J97" t="str">
            <v>op</v>
          </cell>
        </row>
        <row r="98">
          <cell r="J98" t="str">
            <v>aunn</v>
          </cell>
        </row>
        <row r="99">
          <cell r="J99"/>
        </row>
        <row r="100">
          <cell r="J100" t="str">
            <v>onn</v>
          </cell>
        </row>
        <row r="101">
          <cell r="J101" t="str">
            <v>ohnn</v>
          </cell>
        </row>
        <row r="102">
          <cell r="J102" t="str">
            <v>iunn</v>
          </cell>
        </row>
        <row r="103">
          <cell r="J103"/>
        </row>
      </sheetData>
      <sheetData sheetId="8"/>
      <sheetData sheetId="9"/>
      <sheetData sheetId="10"/>
      <sheetData sheetId="11"/>
      <sheetData sheetId="12"/>
      <sheetData sheetId="13">
        <row r="3">
          <cell r="D3" t="str">
            <v>上平</v>
          </cell>
        </row>
        <row r="4">
          <cell r="D4" t="str">
            <v>上上</v>
          </cell>
        </row>
        <row r="5">
          <cell r="D5" t="str">
            <v>上去</v>
          </cell>
        </row>
        <row r="6">
          <cell r="D6" t="str">
            <v>上入</v>
          </cell>
        </row>
        <row r="7">
          <cell r="D7" t="str">
            <v>下平</v>
          </cell>
        </row>
        <row r="8">
          <cell r="D8" t="str">
            <v>下上</v>
          </cell>
        </row>
        <row r="9">
          <cell r="D9" t="str">
            <v>下去</v>
          </cell>
        </row>
        <row r="10">
          <cell r="D10" t="str">
            <v>下入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DA537-7E92-45A2-825F-C30C4CCEF0F8}" name="聲母對照資料表" displayName="聲母對照資料表" ref="A3:J21" totalsRowShown="0" headerRowDxfId="58" dataDxfId="56" headerRowBorderDxfId="57" tableBorderDxfId="55" headerRowCellStyle="一般 2" dataCellStyle="一般 2">
  <autoFilter ref="A3:J21" xr:uid="{8AA51E20-570E-4CC9-94D2-8022795FFB40}"/>
  <sortState xmlns:xlrd2="http://schemas.microsoft.com/office/spreadsheetml/2017/richdata2" ref="A4:J21">
    <sortCondition ref="A3:A21"/>
  </sortState>
  <tableColumns count="10">
    <tableColumn id="1" xr3:uid="{00E4A962-8599-4AF8-AC0B-FEEC07E3078D}" name="識別號" dataDxfId="54" dataCellStyle="一般 2"/>
    <tableColumn id="8" xr3:uid="{562147A9-058E-4813-BF5D-2176C4C581F6}" name="十五音" dataDxfId="53" dataCellStyle="一般 2"/>
    <tableColumn id="7" xr3:uid="{C9D50DAF-F218-48AD-92B2-4B30CC97E3F0}" name="方音符號" dataDxfId="52" dataCellStyle="一般 2"/>
    <tableColumn id="3" xr3:uid="{B95BEC8D-1F18-4573-BA9E-5AE8750D4AB0}" name="國際音標" dataDxfId="51" dataCellStyle="一般 2"/>
    <tableColumn id="6" xr3:uid="{51C7CCC7-520E-4272-833B-5941286A3E97}" name="閩拼方案" dataDxfId="50" dataCellStyle="一般 2"/>
    <tableColumn id="4" xr3:uid="{D2BC290D-D03F-4B7F-8E23-9CBB1AE3C9E9}" name="白話字" dataDxfId="49" dataCellStyle="一般 2"/>
    <tableColumn id="5" xr3:uid="{56C5185D-1B09-4087-B3A6-1B16C04AEDE7}" name="台羅音標" dataDxfId="48" dataCellStyle="一般 2"/>
    <tableColumn id="2" xr3:uid="{DBD7C213-EC6E-4845-84D0-727C4E6F18AD}" name="台語音標+" dataDxfId="47" dataCellStyle="一般 2"/>
    <tableColumn id="10" xr3:uid="{CCC5C596-7BFC-4424-BDB1-5670A80C68C4}" name="字長" dataDxfId="46" dataCellStyle="一般 2">
      <calculatedColumnFormula xml:space="preserve"> LEN(聲母對照資料表[[#This Row],[台語音標+]])</calculatedColumnFormula>
    </tableColumn>
    <tableColumn id="9" xr3:uid="{AA621386-AB15-489A-BC50-600DB126381E}" name="備註" dataDxfId="45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A341D-D4F1-4DE9-8619-9012AF80741D}" name="韻母對照資料表" displayName="韻母對照資料表" ref="A3:L103" totalsRowShown="0" headerRowDxfId="44" headerRowBorderDxfId="43" tableBorderDxfId="42" totalsRowBorderDxfId="41" headerRowCellStyle="一般 2">
  <tableColumns count="12">
    <tableColumn id="1" xr3:uid="{E23D3F59-DB4C-444E-8494-3F0954256DA4}" name="識別號" dataDxfId="40" dataCellStyle="一般 2"/>
    <tableColumn id="10" xr3:uid="{D40D76A2-CEDE-41B1-B8DB-850676D52182}" name="十五音序" dataDxfId="39" dataCellStyle="一般 2"/>
    <tableColumn id="9" xr3:uid="{C6B1D957-2F15-4398-81C6-740E7FFC5AA0}" name="舒促聲" dataDxfId="38" dataCellStyle="一般 2"/>
    <tableColumn id="8" xr3:uid="{DE07EF40-62F3-4E64-9337-D77C90E1A510}" name="十五音" dataDxfId="37" dataCellStyle="一般 2"/>
    <tableColumn id="7" xr3:uid="{9EEA17F5-5BD6-4DE0-917B-2FE290174E91}" name="方音符號" dataDxfId="36" dataCellStyle="一般 2"/>
    <tableColumn id="3" xr3:uid="{EE0C6AEB-B429-49C1-ADAB-862AB6706F08}" name="國際音標" dataDxfId="35" dataCellStyle="一般 2"/>
    <tableColumn id="6" xr3:uid="{E9D21B43-ED08-4D5C-AE18-97C1BD73CB83}" name="閩拼方案" dataDxfId="34" dataCellStyle="一般 2"/>
    <tableColumn id="4" xr3:uid="{EE85C4CA-66E3-4F2F-8FCE-9F9CFA8EBAB4}" name="白話字" dataDxfId="33" dataCellStyle="一般 2"/>
    <tableColumn id="5" xr3:uid="{68D4AED2-E8B8-4BCB-900B-BCAD214452F7}" name="台羅音標" dataDxfId="32" dataCellStyle="一般 2"/>
    <tableColumn id="2" xr3:uid="{74F61BBC-4157-42E5-A24E-8D81C82AEBCF}" name="台語音標+" dataDxfId="31" dataCellStyle="一般 2"/>
    <tableColumn id="11" xr3:uid="{FA6D1E5E-FEA6-4862-ACBE-B0FDBCBFE3B7}" name="字長" dataDxfId="30" dataCellStyle="一般 2">
      <calculatedColumnFormula>IF(韻母對照資料表[[#This Row],[台語音標+]]="", 0, LEN(韻母對照資料表[[#This Row],[台語音標+]]))</calculatedColumnFormula>
    </tableColumn>
    <tableColumn id="12" xr3:uid="{9A526307-9EBC-426D-8B5E-B4C3D4B41F92}" name="十五音識別碼" dataDxfId="29" dataCellStyle="一般 2">
      <calculatedColumnFormula>韻母對照資料表[[#This Row],[十五音]]&amp;LEFT(韻母對照資料表[[#This Row],[舒促聲]],1)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27AF2-6791-4E8A-95FF-CD335407EFBA}" name="韻母對照資料表4" displayName="韻母對照資料表4" ref="A3:L107" totalsRowShown="0" headerRowBorderDxfId="28" tableBorderDxfId="27" totalsRowBorderDxfId="26">
  <tableColumns count="12">
    <tableColumn id="1" xr3:uid="{D6E677E7-B167-4E49-9934-5C0E42D895AD}" name="識別號" dataDxfId="25" dataCellStyle="一般 2"/>
    <tableColumn id="10" xr3:uid="{5F62DEE1-97F2-4EC8-A796-507D24AA11D8}" name="十五音序" dataDxfId="24" dataCellStyle="一般 2"/>
    <tableColumn id="9" xr3:uid="{66FBF977-640D-4533-8758-546999E4C715}" name="舒促聲" dataDxfId="23" dataCellStyle="一般 2"/>
    <tableColumn id="8" xr3:uid="{6DDC7172-116F-40C4-AFF8-3E4451220921}" name="十五音" dataDxfId="22" dataCellStyle="一般 2"/>
    <tableColumn id="7" xr3:uid="{61324FA5-CA15-4E31-A7B4-6CA98D60A854}" name="方音符號" dataDxfId="21" dataCellStyle="一般 2"/>
    <tableColumn id="3" xr3:uid="{B8E8E084-8811-41B9-B634-E6C28BA1C606}" name="國際音標" dataDxfId="20" dataCellStyle="一般 2"/>
    <tableColumn id="6" xr3:uid="{CC8D11F5-093C-4173-AD7D-D79275F78E5E}" name="閩拼方案" dataDxfId="19" dataCellStyle="一般 2"/>
    <tableColumn id="4" xr3:uid="{B7D31F91-9B5A-4BE6-87DD-3BD177C9F067}" name="白話字" dataDxfId="18" dataCellStyle="一般 2"/>
    <tableColumn id="5" xr3:uid="{F577A4D2-E3E6-4550-A92B-219D48B46E6D}" name="台羅音標" dataDxfId="17" dataCellStyle="一般 2"/>
    <tableColumn id="2" xr3:uid="{E2EB5320-AE00-4DEE-AF42-341C727A6938}" name="台語音標+" dataDxfId="16" dataCellStyle="一般 2"/>
    <tableColumn id="11" xr3:uid="{5EEE66B5-DF91-4D25-998B-37B01D6CE194}" name="字長" dataDxfId="15" dataCellStyle="一般 2"/>
    <tableColumn id="12" xr3:uid="{F2E0753A-29ED-4219-ADDE-98E3CFF8DE2F}" name="十五音識別碼" dataDxfId="14" dataCellStyle="一般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8D0B-A24D-48DD-BA38-DE5C57AD762C}">
  <dimension ref="A1:AD22"/>
  <sheetViews>
    <sheetView showGridLines="0" zoomScale="90" zoomScaleNormal="90" workbookViewId="0">
      <pane ySplit="3" topLeftCell="A14" activePane="bottomLeft" state="frozen"/>
      <selection activeCell="N8" sqref="N8"/>
      <selection pane="bottomLeft" activeCell="J24" sqref="J24"/>
    </sheetView>
  </sheetViews>
  <sheetFormatPr defaultColWidth="12.125" defaultRowHeight="34.5" customHeight="1" outlineLevelCol="1"/>
  <cols>
    <col min="1" max="1" width="10.625" style="36" customWidth="1"/>
    <col min="2" max="3" width="16.25" style="36" customWidth="1"/>
    <col min="4" max="4" width="16.25" style="36" customWidth="1" collapsed="1"/>
    <col min="5" max="6" width="16.25" style="81" customWidth="1"/>
    <col min="7" max="7" width="16.25" style="36" customWidth="1"/>
    <col min="8" max="8" width="15.5" style="36" hidden="1" customWidth="1" outlineLevel="1"/>
    <col min="9" max="9" width="15.5" style="81" hidden="1" customWidth="1" outlineLevel="1"/>
    <col min="10" max="10" width="25.625" style="81" customWidth="1" collapsed="1"/>
    <col min="11" max="11" width="15.5" style="36" customWidth="1"/>
    <col min="12" max="12" width="26" style="81" customWidth="1"/>
    <col min="13" max="14" width="16" style="36" customWidth="1" outlineLevel="1"/>
    <col min="15" max="15" width="16" style="36" customWidth="1"/>
    <col min="16" max="16" width="26.875" style="79" customWidth="1"/>
    <col min="17" max="17" width="12.125" style="80"/>
    <col min="18" max="18" width="50.125" style="80" customWidth="1"/>
    <col min="19" max="19" width="6.125" style="36" customWidth="1"/>
    <col min="20" max="20" width="59" style="36" customWidth="1"/>
    <col min="21" max="21" width="53.125" style="36" customWidth="1"/>
    <col min="22" max="22" width="12.125" style="36"/>
    <col min="23" max="29" width="16" style="36" customWidth="1"/>
    <col min="30" max="30" width="18.25" style="36" customWidth="1"/>
    <col min="31" max="16384" width="12.125" style="37"/>
  </cols>
  <sheetData>
    <row r="1" spans="1:30" ht="34.5" customHeight="1">
      <c r="A1" s="34">
        <f xml:space="preserve"> COLUMN()</f>
        <v>1</v>
      </c>
      <c r="B1" s="34">
        <f t="shared" ref="B1:J1" si="0" xml:space="preserve"> COLUMN()</f>
        <v>2</v>
      </c>
      <c r="C1" s="34">
        <f t="shared" si="0"/>
        <v>3</v>
      </c>
      <c r="D1" s="34">
        <f t="shared" si="0"/>
        <v>4</v>
      </c>
      <c r="E1" s="34">
        <f t="shared" si="0"/>
        <v>5</v>
      </c>
      <c r="F1" s="34">
        <f t="shared" si="0"/>
        <v>6</v>
      </c>
      <c r="G1" s="34">
        <f t="shared" si="0"/>
        <v>7</v>
      </c>
      <c r="H1" s="34">
        <f t="shared" si="0"/>
        <v>8</v>
      </c>
      <c r="I1" s="34">
        <f t="shared" si="0"/>
        <v>9</v>
      </c>
      <c r="J1" s="35">
        <f t="shared" si="0"/>
        <v>10</v>
      </c>
      <c r="L1" s="36"/>
      <c r="P1" s="36"/>
      <c r="Q1" s="36"/>
      <c r="R1" s="36"/>
      <c r="W1" s="37"/>
      <c r="X1" s="37"/>
      <c r="Y1" s="37"/>
      <c r="Z1" s="37"/>
      <c r="AA1" s="37"/>
      <c r="AB1" s="37"/>
      <c r="AC1" s="37"/>
      <c r="AD1" s="37"/>
    </row>
    <row r="2" spans="1:30" ht="34.5" customHeight="1">
      <c r="E2" s="36"/>
      <c r="F2" s="36"/>
      <c r="I2" s="36"/>
      <c r="J2" s="38"/>
      <c r="L2" s="36"/>
      <c r="P2" s="36"/>
      <c r="Q2" s="36"/>
      <c r="R2" s="36"/>
      <c r="W2" s="37"/>
      <c r="X2" s="37"/>
      <c r="Y2" s="37"/>
      <c r="Z2" s="37"/>
      <c r="AA2" s="37"/>
      <c r="AB2" s="37"/>
      <c r="AC2" s="37"/>
      <c r="AD2" s="37"/>
    </row>
    <row r="3" spans="1:30" s="45" customFormat="1" ht="34.5" customHeight="1">
      <c r="A3" s="39" t="s">
        <v>599</v>
      </c>
      <c r="B3" s="40" t="s">
        <v>600</v>
      </c>
      <c r="C3" s="41" t="s">
        <v>601</v>
      </c>
      <c r="D3" s="42" t="s">
        <v>602</v>
      </c>
      <c r="E3" s="43" t="s">
        <v>603</v>
      </c>
      <c r="F3" s="41" t="s">
        <v>604</v>
      </c>
      <c r="G3" s="43" t="s">
        <v>605</v>
      </c>
      <c r="H3" s="41" t="s">
        <v>606</v>
      </c>
      <c r="I3" s="40" t="s">
        <v>607</v>
      </c>
      <c r="J3" s="44" t="s">
        <v>608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30" ht="39.950000000000003" customHeight="1">
      <c r="A4" s="46">
        <v>1</v>
      </c>
      <c r="B4" s="47" t="s">
        <v>609</v>
      </c>
      <c r="C4" s="48" t="s">
        <v>610</v>
      </c>
      <c r="D4" s="49" t="s">
        <v>611</v>
      </c>
      <c r="E4" s="50" t="s">
        <v>612</v>
      </c>
      <c r="F4" s="50" t="s">
        <v>612</v>
      </c>
      <c r="G4" s="50" t="s">
        <v>612</v>
      </c>
      <c r="H4" s="50" t="s">
        <v>612</v>
      </c>
      <c r="I4" s="51">
        <f xml:space="preserve"> LEN(聲母對照資料表[[#This Row],[台語音標+]])</f>
        <v>1</v>
      </c>
      <c r="J4" s="52"/>
      <c r="K4" s="53"/>
      <c r="L4" s="53"/>
      <c r="M4" s="53" t="str">
        <f xml:space="preserve"> "    - xform/" &amp; 聲母對照資料表[[#This Row],[台語音標+]] &amp; "/" &amp; 聲母對照資料表[[#This Row],[十五音]] &amp; "/"</f>
        <v xml:space="preserve">    - xform/l/柳/</v>
      </c>
      <c r="P4" s="36"/>
      <c r="Q4" s="36"/>
      <c r="R4" s="36"/>
      <c r="W4" s="37"/>
      <c r="X4" s="37"/>
      <c r="Y4" s="37"/>
      <c r="Z4" s="37"/>
      <c r="AA4" s="37"/>
      <c r="AB4" s="37"/>
      <c r="AC4" s="37"/>
      <c r="AD4" s="37"/>
    </row>
    <row r="5" spans="1:30" ht="39.950000000000003" customHeight="1">
      <c r="A5" s="46">
        <v>2</v>
      </c>
      <c r="B5" s="47" t="s">
        <v>613</v>
      </c>
      <c r="C5" s="48" t="s">
        <v>614</v>
      </c>
      <c r="D5" s="54" t="s">
        <v>615</v>
      </c>
      <c r="E5" s="50" t="s">
        <v>616</v>
      </c>
      <c r="F5" s="50" t="s">
        <v>615</v>
      </c>
      <c r="G5" s="50" t="s">
        <v>615</v>
      </c>
      <c r="H5" s="50" t="s">
        <v>615</v>
      </c>
      <c r="I5" s="51">
        <f xml:space="preserve"> LEN(聲母對照資料表[[#This Row],[台語音標+]])</f>
        <v>1</v>
      </c>
      <c r="J5" s="52"/>
      <c r="K5" s="55"/>
      <c r="L5" s="55"/>
      <c r="M5" s="53" t="str">
        <f xml:space="preserve"> "    - xform/" &amp; 聲母對照資料表[[#This Row],[台語音標+]] &amp; "/" &amp; 聲母對照資料表[[#This Row],[十五音]] &amp; "/"</f>
        <v xml:space="preserve">    - xform/p/邊/</v>
      </c>
      <c r="P5" s="36"/>
      <c r="Q5" s="36"/>
      <c r="R5" s="36"/>
      <c r="W5" s="37"/>
      <c r="X5" s="37"/>
      <c r="Y5" s="37"/>
      <c r="Z5" s="37"/>
      <c r="AA5" s="37"/>
      <c r="AB5" s="37"/>
      <c r="AC5" s="37"/>
      <c r="AD5" s="37"/>
    </row>
    <row r="6" spans="1:30" ht="39.950000000000003" customHeight="1">
      <c r="A6" s="46">
        <v>3</v>
      </c>
      <c r="B6" s="47" t="s">
        <v>547</v>
      </c>
      <c r="C6" s="48" t="s">
        <v>617</v>
      </c>
      <c r="D6" s="54" t="s">
        <v>618</v>
      </c>
      <c r="E6" s="50" t="s">
        <v>619</v>
      </c>
      <c r="F6" s="50" t="s">
        <v>618</v>
      </c>
      <c r="G6" s="50" t="s">
        <v>618</v>
      </c>
      <c r="H6" s="50" t="s">
        <v>618</v>
      </c>
      <c r="I6" s="51">
        <f xml:space="preserve"> LEN(聲母對照資料表[[#This Row],[台語音標+]])</f>
        <v>1</v>
      </c>
      <c r="J6" s="52"/>
      <c r="K6" s="53"/>
      <c r="L6" s="53"/>
      <c r="M6" s="53" t="str">
        <f xml:space="preserve"> "    - xform/" &amp; 聲母對照資料表[[#This Row],[台語音標+]] &amp; "/" &amp; 聲母對照資料表[[#This Row],[十五音]] &amp; "/"</f>
        <v xml:space="preserve">    - xform/k/求/</v>
      </c>
      <c r="P6" s="36"/>
      <c r="Q6" s="36"/>
      <c r="R6" s="36"/>
      <c r="W6" s="37"/>
      <c r="X6" s="37"/>
      <c r="Y6" s="37"/>
      <c r="Z6" s="37"/>
      <c r="AA6" s="37"/>
      <c r="AB6" s="37"/>
      <c r="AC6" s="37"/>
      <c r="AD6" s="37"/>
    </row>
    <row r="7" spans="1:30" ht="39.950000000000003" customHeight="1">
      <c r="A7" s="46">
        <v>4</v>
      </c>
      <c r="B7" s="47" t="s">
        <v>620</v>
      </c>
      <c r="C7" s="48" t="s">
        <v>621</v>
      </c>
      <c r="D7" s="54" t="s">
        <v>622</v>
      </c>
      <c r="E7" s="50" t="s">
        <v>618</v>
      </c>
      <c r="F7" s="50" t="s">
        <v>623</v>
      </c>
      <c r="G7" s="50" t="s">
        <v>623</v>
      </c>
      <c r="H7" s="50" t="s">
        <v>623</v>
      </c>
      <c r="I7" s="51">
        <f xml:space="preserve"> LEN(聲母對照資料表[[#This Row],[台語音標+]])</f>
        <v>2</v>
      </c>
      <c r="J7" s="52"/>
      <c r="K7" s="53"/>
      <c r="L7" s="53"/>
      <c r="M7" s="53" t="str">
        <f xml:space="preserve"> "    - xform/" &amp; 聲母對照資料表[[#This Row],[台語音標+]] &amp; "/" &amp; 聲母對照資料表[[#This Row],[十五音]] &amp; "/"</f>
        <v xml:space="preserve">    - xform/kh/去/</v>
      </c>
      <c r="P7" s="36"/>
      <c r="Q7" s="36"/>
      <c r="R7" s="36"/>
      <c r="W7" s="37"/>
      <c r="X7" s="37"/>
      <c r="Y7" s="37"/>
      <c r="Z7" s="37"/>
      <c r="AA7" s="37"/>
      <c r="AB7" s="37"/>
      <c r="AC7" s="37"/>
      <c r="AD7" s="37"/>
    </row>
    <row r="8" spans="1:30" ht="39.950000000000003" customHeight="1">
      <c r="A8" s="46">
        <v>5</v>
      </c>
      <c r="B8" s="47" t="s">
        <v>624</v>
      </c>
      <c r="C8" s="48" t="s">
        <v>625</v>
      </c>
      <c r="D8" s="49" t="s">
        <v>626</v>
      </c>
      <c r="E8" s="50" t="s">
        <v>627</v>
      </c>
      <c r="F8" s="50" t="s">
        <v>626</v>
      </c>
      <c r="G8" s="50" t="s">
        <v>626</v>
      </c>
      <c r="H8" s="50" t="s">
        <v>626</v>
      </c>
      <c r="I8" s="51">
        <f xml:space="preserve"> LEN(聲母對照資料表[[#This Row],[台語音標+]])</f>
        <v>1</v>
      </c>
      <c r="J8" s="52"/>
      <c r="K8" s="53"/>
      <c r="L8" s="53"/>
      <c r="M8" s="53" t="str">
        <f xml:space="preserve"> "    - xform/" &amp; 聲母對照資料表[[#This Row],[台語音標+]] &amp; "/" &amp; 聲母對照資料表[[#This Row],[十五音]] &amp; "/"</f>
        <v xml:space="preserve">    - xform/t/地/</v>
      </c>
      <c r="P8" s="36"/>
      <c r="Q8" s="36"/>
      <c r="R8" s="36"/>
      <c r="W8" s="37"/>
      <c r="X8" s="37"/>
      <c r="Y8" s="37"/>
      <c r="Z8" s="37"/>
      <c r="AA8" s="37"/>
      <c r="AB8" s="37"/>
      <c r="AC8" s="37"/>
      <c r="AD8" s="37"/>
    </row>
    <row r="9" spans="1:30" ht="39.950000000000003" customHeight="1">
      <c r="A9" s="46">
        <v>6</v>
      </c>
      <c r="B9" s="47" t="s">
        <v>628</v>
      </c>
      <c r="C9" s="48" t="s">
        <v>629</v>
      </c>
      <c r="D9" s="49" t="s">
        <v>630</v>
      </c>
      <c r="E9" s="50" t="s">
        <v>615</v>
      </c>
      <c r="F9" s="50" t="s">
        <v>631</v>
      </c>
      <c r="G9" s="50" t="s">
        <v>631</v>
      </c>
      <c r="H9" s="50" t="s">
        <v>631</v>
      </c>
      <c r="I9" s="51">
        <f xml:space="preserve"> LEN(聲母對照資料表[[#This Row],[台語音標+]])</f>
        <v>2</v>
      </c>
      <c r="J9" s="52"/>
      <c r="K9" s="53"/>
      <c r="L9" s="53"/>
      <c r="M9" s="53" t="str">
        <f xml:space="preserve"> "    - xform/" &amp; 聲母對照資料表[[#This Row],[台語音標+]] &amp; "/" &amp; 聲母對照資料表[[#This Row],[十五音]] &amp; "/"</f>
        <v xml:space="preserve">    - xform/ph/頗/</v>
      </c>
      <c r="P9" s="36"/>
      <c r="Q9" s="36"/>
      <c r="R9" s="36"/>
      <c r="W9" s="37"/>
      <c r="X9" s="37"/>
      <c r="Y9" s="37"/>
      <c r="Z9" s="37"/>
      <c r="AA9" s="37"/>
      <c r="AB9" s="37"/>
      <c r="AC9" s="37"/>
      <c r="AD9" s="37"/>
    </row>
    <row r="10" spans="1:30" ht="39.950000000000003" customHeight="1">
      <c r="A10" s="46">
        <v>7</v>
      </c>
      <c r="B10" s="47" t="s">
        <v>632</v>
      </c>
      <c r="C10" s="48" t="s">
        <v>633</v>
      </c>
      <c r="D10" s="49" t="s">
        <v>634</v>
      </c>
      <c r="E10" s="50" t="s">
        <v>626</v>
      </c>
      <c r="F10" s="50" t="s">
        <v>635</v>
      </c>
      <c r="G10" s="50" t="s">
        <v>635</v>
      </c>
      <c r="H10" s="50" t="s">
        <v>635</v>
      </c>
      <c r="I10" s="51">
        <f xml:space="preserve"> LEN(聲母對照資料表[[#This Row],[台語音標+]])</f>
        <v>2</v>
      </c>
      <c r="J10" s="52"/>
      <c r="K10" s="53"/>
      <c r="L10" s="53"/>
      <c r="M10" s="53" t="str">
        <f xml:space="preserve"> "    - xform/" &amp; 聲母對照資料表[[#This Row],[台語音標+]] &amp; "/" &amp; 聲母對照資料表[[#This Row],[十五音]] &amp; "/"</f>
        <v xml:space="preserve">    - xform/th/他/</v>
      </c>
      <c r="O10" s="56" t="s">
        <v>636</v>
      </c>
      <c r="P10" s="56" t="s">
        <v>637</v>
      </c>
      <c r="Q10" s="56" t="s">
        <v>638</v>
      </c>
      <c r="R10" s="56" t="s">
        <v>604</v>
      </c>
      <c r="S10" s="56" t="s">
        <v>639</v>
      </c>
      <c r="T10" s="56" t="s">
        <v>640</v>
      </c>
      <c r="U10" s="56" t="s">
        <v>641</v>
      </c>
      <c r="V10" s="56" t="s">
        <v>600</v>
      </c>
      <c r="W10" s="37"/>
      <c r="X10" s="37"/>
      <c r="Y10" s="37"/>
      <c r="Z10" s="37"/>
      <c r="AA10" s="37"/>
      <c r="AB10" s="37"/>
      <c r="AC10" s="37"/>
      <c r="AD10" s="37"/>
    </row>
    <row r="11" spans="1:30" ht="39.950000000000003" customHeight="1">
      <c r="A11" s="46">
        <v>8</v>
      </c>
      <c r="B11" s="47" t="s">
        <v>642</v>
      </c>
      <c r="C11" s="48" t="s">
        <v>643</v>
      </c>
      <c r="D11" s="49" t="s">
        <v>644</v>
      </c>
      <c r="E11" s="50" t="s">
        <v>645</v>
      </c>
      <c r="F11" s="50" t="s">
        <v>646</v>
      </c>
      <c r="G11" s="50" t="s">
        <v>647</v>
      </c>
      <c r="H11" s="57" t="s">
        <v>648</v>
      </c>
      <c r="I11" s="51">
        <f xml:space="preserve"> LEN(聲母對照資料表[[#This Row],[台語音標+]])</f>
        <v>1</v>
      </c>
      <c r="J11" s="52"/>
      <c r="K11" s="53"/>
      <c r="L11" s="53"/>
      <c r="M11" s="53" t="str">
        <f xml:space="preserve"> "    - xform/" &amp; 聲母對照資料表[[#This Row],[台語音標+]] &amp; "/" &amp; 聲母對照資料表[[#This Row],[十五音]] &amp; "/"</f>
        <v xml:space="preserve">    - xform/z/曾/</v>
      </c>
      <c r="O11" s="58">
        <v>8</v>
      </c>
      <c r="P11" s="59" t="s">
        <v>649</v>
      </c>
      <c r="Q11" s="60" t="s">
        <v>650</v>
      </c>
      <c r="R11" s="60" t="s">
        <v>651</v>
      </c>
      <c r="S11" s="60" t="s">
        <v>652</v>
      </c>
      <c r="T11" s="60" t="s">
        <v>653</v>
      </c>
      <c r="U11" s="60" t="s">
        <v>654</v>
      </c>
      <c r="V11" s="60" t="s">
        <v>642</v>
      </c>
      <c r="W11" s="37"/>
      <c r="X11" s="37"/>
      <c r="Y11" s="37"/>
      <c r="Z11" s="37"/>
      <c r="AA11" s="37"/>
      <c r="AB11" s="37"/>
      <c r="AC11" s="37"/>
      <c r="AD11" s="37"/>
    </row>
    <row r="12" spans="1:30" ht="39.950000000000003" customHeight="1">
      <c r="A12" s="46">
        <v>9</v>
      </c>
      <c r="B12" s="47" t="s">
        <v>655</v>
      </c>
      <c r="C12" s="48" t="s">
        <v>656</v>
      </c>
      <c r="D12" s="49" t="s">
        <v>657</v>
      </c>
      <c r="E12" s="50" t="s">
        <v>658</v>
      </c>
      <c r="F12" s="50" t="s">
        <v>659</v>
      </c>
      <c r="G12" s="50" t="s">
        <v>659</v>
      </c>
      <c r="H12" s="57" t="s">
        <v>659</v>
      </c>
      <c r="I12" s="51">
        <f xml:space="preserve"> LEN(聲母對照資料表[[#This Row],[台語音標+]])</f>
        <v>1</v>
      </c>
      <c r="J12" s="52"/>
      <c r="K12" s="53"/>
      <c r="L12" s="53"/>
      <c r="M12" s="53" t="str">
        <f xml:space="preserve"> "    - xform/" &amp; 聲母對照資料表[[#This Row],[台語音標+]] &amp; "/" &amp; 聲母對照資料表[[#This Row],[十五音]] &amp; "/"</f>
        <v xml:space="preserve">    - xform/j/入/</v>
      </c>
      <c r="O12" s="61">
        <v>9</v>
      </c>
      <c r="P12" s="62" t="s">
        <v>660</v>
      </c>
      <c r="Q12" s="63" t="s">
        <v>661</v>
      </c>
      <c r="R12" s="63" t="s">
        <v>660</v>
      </c>
      <c r="S12" s="63" t="s">
        <v>660</v>
      </c>
      <c r="T12" s="63" t="s">
        <v>662</v>
      </c>
      <c r="U12" s="63" t="s">
        <v>663</v>
      </c>
      <c r="V12" s="63" t="s">
        <v>655</v>
      </c>
      <c r="W12" s="37"/>
      <c r="X12" s="37"/>
      <c r="Y12" s="37"/>
      <c r="Z12" s="37"/>
      <c r="AA12" s="37"/>
      <c r="AB12" s="37"/>
      <c r="AC12" s="37"/>
      <c r="AD12" s="37"/>
    </row>
    <row r="13" spans="1:30" ht="39.950000000000003" customHeight="1">
      <c r="A13" s="46">
        <v>10</v>
      </c>
      <c r="B13" s="47" t="s">
        <v>664</v>
      </c>
      <c r="C13" s="48" t="s">
        <v>665</v>
      </c>
      <c r="D13" s="49" t="s">
        <v>666</v>
      </c>
      <c r="E13" s="50" t="s">
        <v>666</v>
      </c>
      <c r="F13" s="50" t="s">
        <v>666</v>
      </c>
      <c r="G13" s="50" t="s">
        <v>666</v>
      </c>
      <c r="H13" s="57" t="s">
        <v>666</v>
      </c>
      <c r="I13" s="51">
        <f xml:space="preserve"> LEN(聲母對照資料表[[#This Row],[台語音標+]])</f>
        <v>1</v>
      </c>
      <c r="J13" s="52"/>
      <c r="K13" s="53"/>
      <c r="L13" s="53"/>
      <c r="M13" s="53" t="str">
        <f xml:space="preserve"> "    - xform/" &amp; 聲母對照資料表[[#This Row],[台語音標+]] &amp; "/" &amp; 聲母對照資料表[[#This Row],[十五音]] &amp; "/"</f>
        <v xml:space="preserve">    - xform/s/時/</v>
      </c>
      <c r="O13" s="58">
        <v>10</v>
      </c>
      <c r="P13" s="59" t="s">
        <v>667</v>
      </c>
      <c r="Q13" s="60" t="s">
        <v>668</v>
      </c>
      <c r="R13" s="60" t="s">
        <v>667</v>
      </c>
      <c r="S13" s="60" t="s">
        <v>667</v>
      </c>
      <c r="T13" s="60" t="s">
        <v>667</v>
      </c>
      <c r="U13" s="60" t="s">
        <v>669</v>
      </c>
      <c r="V13" s="60" t="s">
        <v>664</v>
      </c>
      <c r="W13" s="37"/>
      <c r="X13" s="37"/>
      <c r="Y13" s="37"/>
      <c r="Z13" s="37"/>
      <c r="AA13" s="37"/>
      <c r="AB13" s="37"/>
      <c r="AC13" s="37"/>
      <c r="AD13" s="37"/>
    </row>
    <row r="14" spans="1:30" ht="39.950000000000003" customHeight="1">
      <c r="A14" s="46">
        <v>11</v>
      </c>
      <c r="B14" s="47" t="s">
        <v>670</v>
      </c>
      <c r="C14" s="64"/>
      <c r="D14" s="65"/>
      <c r="E14" s="66"/>
      <c r="F14" s="66"/>
      <c r="G14" s="66"/>
      <c r="H14" s="66" t="s">
        <v>671</v>
      </c>
      <c r="I14" s="51">
        <f xml:space="preserve"> LEN(聲母對照資料表[[#This Row],[台語音標+]])</f>
        <v>1</v>
      </c>
      <c r="J14" s="52"/>
      <c r="K14" s="53"/>
      <c r="L14" s="53"/>
      <c r="M14" s="53" t="str">
        <f xml:space="preserve"> "    - xform/" &amp; 聲母對照資料表[[#This Row],[台語音標+]] &amp; "/" &amp; 聲母對照資料表[[#This Row],[十五音]] &amp; "/"</f>
        <v xml:space="preserve">    - xform/q/英/</v>
      </c>
      <c r="P14" s="36"/>
      <c r="Q14" s="36"/>
      <c r="R14" s="36"/>
      <c r="W14" s="37"/>
      <c r="X14" s="37"/>
      <c r="Y14" s="37"/>
      <c r="Z14" s="37"/>
      <c r="AA14" s="37"/>
      <c r="AB14" s="37"/>
      <c r="AC14" s="37"/>
      <c r="AD14" s="37"/>
    </row>
    <row r="15" spans="1:30" ht="39.950000000000003" customHeight="1">
      <c r="A15" s="46">
        <v>12</v>
      </c>
      <c r="B15" s="47" t="s">
        <v>672</v>
      </c>
      <c r="C15" s="48" t="s">
        <v>673</v>
      </c>
      <c r="D15" s="49" t="s">
        <v>616</v>
      </c>
      <c r="E15" s="50" t="s">
        <v>674</v>
      </c>
      <c r="F15" s="50" t="s">
        <v>675</v>
      </c>
      <c r="G15" s="50" t="s">
        <v>675</v>
      </c>
      <c r="H15" s="50" t="s">
        <v>675</v>
      </c>
      <c r="I15" s="51">
        <f xml:space="preserve"> LEN(聲母對照資料表[[#This Row],[台語音標+]])</f>
        <v>1</v>
      </c>
      <c r="J15" s="52"/>
      <c r="K15" s="55"/>
      <c r="L15" s="55"/>
      <c r="M15" s="53" t="str">
        <f xml:space="preserve"> "    - xform/" &amp; 聲母對照資料表[[#This Row],[台語音標+]] &amp; "/" &amp; 聲母對照資料表[[#This Row],[十五音]] &amp; "/"</f>
        <v xml:space="preserve">    - xform/b/門/</v>
      </c>
      <c r="P15" s="36"/>
      <c r="Q15" s="36"/>
      <c r="R15" s="36"/>
      <c r="W15" s="37"/>
      <c r="X15" s="37"/>
      <c r="Y15" s="37"/>
      <c r="Z15" s="37"/>
      <c r="AA15" s="37"/>
      <c r="AB15" s="37"/>
      <c r="AC15" s="37"/>
      <c r="AD15" s="37"/>
    </row>
    <row r="16" spans="1:30" ht="39.950000000000003" customHeight="1">
      <c r="A16" s="46">
        <v>13</v>
      </c>
      <c r="B16" s="47" t="s">
        <v>676</v>
      </c>
      <c r="C16" s="48" t="s">
        <v>677</v>
      </c>
      <c r="D16" s="49" t="s">
        <v>678</v>
      </c>
      <c r="E16" s="50" t="s">
        <v>679</v>
      </c>
      <c r="F16" s="50" t="s">
        <v>680</v>
      </c>
      <c r="G16" s="50" t="s">
        <v>680</v>
      </c>
      <c r="H16" s="50" t="s">
        <v>680</v>
      </c>
      <c r="I16" s="51">
        <f xml:space="preserve"> LEN(聲母對照資料表[[#This Row],[台語音標+]])</f>
        <v>1</v>
      </c>
      <c r="J16" s="52"/>
      <c r="K16" s="55"/>
      <c r="L16" s="55"/>
      <c r="M16" s="53" t="str">
        <f xml:space="preserve"> "    - xform/" &amp; 聲母對照資料表[[#This Row],[台語音標+]] &amp; "/" &amp; 聲母對照資料表[[#This Row],[十五音]] &amp; "/"</f>
        <v xml:space="preserve">    - xform/g/語/</v>
      </c>
      <c r="O16" s="56" t="s">
        <v>636</v>
      </c>
      <c r="P16" s="56" t="s">
        <v>637</v>
      </c>
      <c r="Q16" s="56" t="s">
        <v>638</v>
      </c>
      <c r="R16" s="56" t="s">
        <v>604</v>
      </c>
      <c r="S16" s="67" t="s">
        <v>639</v>
      </c>
      <c r="T16" s="67" t="s">
        <v>640</v>
      </c>
      <c r="U16" s="56" t="s">
        <v>641</v>
      </c>
      <c r="V16" s="56" t="s">
        <v>600</v>
      </c>
      <c r="W16" s="37"/>
      <c r="X16" s="37"/>
      <c r="Y16" s="37"/>
      <c r="Z16" s="37"/>
      <c r="AA16" s="37"/>
      <c r="AB16" s="37"/>
      <c r="AC16" s="37"/>
      <c r="AD16" s="37"/>
    </row>
    <row r="17" spans="1:30" ht="39.950000000000003" customHeight="1">
      <c r="A17" s="46">
        <v>14</v>
      </c>
      <c r="B17" s="47" t="s">
        <v>681</v>
      </c>
      <c r="C17" s="48" t="s">
        <v>682</v>
      </c>
      <c r="D17" s="49" t="s">
        <v>683</v>
      </c>
      <c r="E17" s="50" t="s">
        <v>684</v>
      </c>
      <c r="F17" s="50" t="s">
        <v>685</v>
      </c>
      <c r="G17" s="50" t="s">
        <v>686</v>
      </c>
      <c r="H17" s="57" t="s">
        <v>687</v>
      </c>
      <c r="I17" s="51">
        <f xml:space="preserve"> LEN(聲母對照資料表[[#This Row],[台語音標+]])</f>
        <v>1</v>
      </c>
      <c r="J17" s="52"/>
      <c r="K17" s="53"/>
      <c r="L17" s="53"/>
      <c r="M17" s="53" t="str">
        <f xml:space="preserve"> "    - xform/" &amp; 聲母對照資料表[[#This Row],[台語音標+]] &amp; "/" &amp; 聲母對照資料表[[#This Row],[十五音]] &amp; "/"</f>
        <v xml:space="preserve">    - xform/c/出/</v>
      </c>
      <c r="O17" s="58">
        <v>14</v>
      </c>
      <c r="P17" s="59" t="s">
        <v>688</v>
      </c>
      <c r="Q17" s="60" t="s">
        <v>689</v>
      </c>
      <c r="R17" s="60" t="s">
        <v>690</v>
      </c>
      <c r="S17" s="60" t="s">
        <v>691</v>
      </c>
      <c r="T17" s="60" t="s">
        <v>688</v>
      </c>
      <c r="U17" s="60" t="s">
        <v>692</v>
      </c>
      <c r="V17" s="60" t="s">
        <v>681</v>
      </c>
      <c r="W17" s="37"/>
      <c r="X17" s="37"/>
      <c r="Y17" s="37"/>
      <c r="Z17" s="37"/>
      <c r="AA17" s="37"/>
      <c r="AB17" s="37"/>
      <c r="AC17" s="37"/>
      <c r="AD17" s="37"/>
    </row>
    <row r="18" spans="1:30" ht="39.950000000000003" customHeight="1">
      <c r="A18" s="46">
        <v>15</v>
      </c>
      <c r="B18" s="47" t="s">
        <v>693</v>
      </c>
      <c r="C18" s="48" t="s">
        <v>694</v>
      </c>
      <c r="D18" s="65" t="s">
        <v>695</v>
      </c>
      <c r="E18" s="50" t="s">
        <v>695</v>
      </c>
      <c r="F18" s="50" t="s">
        <v>695</v>
      </c>
      <c r="G18" s="50" t="s">
        <v>695</v>
      </c>
      <c r="H18" s="50" t="s">
        <v>695</v>
      </c>
      <c r="I18" s="51">
        <f xml:space="preserve"> LEN(聲母對照資料表[[#This Row],[台語音標+]])</f>
        <v>1</v>
      </c>
      <c r="J18" s="52"/>
      <c r="K18" s="53"/>
      <c r="L18" s="53"/>
      <c r="M18" s="53" t="str">
        <f xml:space="preserve"> "    - xform/" &amp; 聲母對照資料表[[#This Row],[台語音標+]] &amp; "/" &amp; 聲母對照資料表[[#This Row],[十五音]] &amp; "/"</f>
        <v xml:space="preserve">    - xform/h/喜/</v>
      </c>
      <c r="P18" s="36"/>
      <c r="Q18" s="36"/>
      <c r="R18" s="36"/>
      <c r="W18" s="37"/>
      <c r="X18" s="37"/>
      <c r="Y18" s="37"/>
      <c r="Z18" s="37"/>
      <c r="AA18" s="37"/>
      <c r="AB18" s="37"/>
      <c r="AC18" s="37"/>
      <c r="AD18" s="37"/>
    </row>
    <row r="19" spans="1:30" ht="39.950000000000003" customHeight="1">
      <c r="A19" s="46">
        <v>16</v>
      </c>
      <c r="B19" s="68" t="s">
        <v>696</v>
      </c>
      <c r="C19" s="69" t="s">
        <v>697</v>
      </c>
      <c r="D19" s="49" t="s">
        <v>698</v>
      </c>
      <c r="E19" s="70" t="s">
        <v>699</v>
      </c>
      <c r="F19" s="70" t="s">
        <v>700</v>
      </c>
      <c r="G19" s="70" t="s">
        <v>700</v>
      </c>
      <c r="H19" s="70" t="s">
        <v>700</v>
      </c>
      <c r="I19" s="71">
        <f xml:space="preserve"> LEN(聲母對照資料表[[#This Row],[台語音標+]])</f>
        <v>1</v>
      </c>
      <c r="J19" s="72" t="s">
        <v>701</v>
      </c>
      <c r="K19" s="53"/>
      <c r="L19" s="53"/>
      <c r="M19" s="53" t="str">
        <f xml:space="preserve"> "    - xform/" &amp; 聲母對照資料表[[#This Row],[台語音標+]] &amp; "/" &amp; 聲母對照資料表[[#This Row],[十五音]] &amp; "/"</f>
        <v xml:space="preserve">    - xform/m/毛/</v>
      </c>
      <c r="P19" s="36"/>
      <c r="Q19" s="36"/>
      <c r="R19" s="36"/>
      <c r="W19" s="37"/>
      <c r="X19" s="37"/>
      <c r="Y19" s="37"/>
      <c r="Z19" s="37"/>
      <c r="AA19" s="37"/>
      <c r="AB19" s="37"/>
      <c r="AC19" s="37"/>
      <c r="AD19" s="37"/>
    </row>
    <row r="20" spans="1:30" ht="39.950000000000003" customHeight="1">
      <c r="A20" s="46">
        <v>17</v>
      </c>
      <c r="B20" s="68" t="s">
        <v>702</v>
      </c>
      <c r="C20" s="69" t="s">
        <v>703</v>
      </c>
      <c r="D20" s="49" t="s">
        <v>704</v>
      </c>
      <c r="E20" s="70" t="s">
        <v>705</v>
      </c>
      <c r="F20" s="70" t="s">
        <v>706</v>
      </c>
      <c r="G20" s="70" t="s">
        <v>706</v>
      </c>
      <c r="H20" s="70" t="s">
        <v>706</v>
      </c>
      <c r="I20" s="71">
        <f xml:space="preserve"> LEN(聲母對照資料表[[#This Row],[台語音標+]])</f>
        <v>1</v>
      </c>
      <c r="J20" s="72" t="s">
        <v>707</v>
      </c>
      <c r="K20" s="53"/>
      <c r="L20" s="53"/>
      <c r="M20" s="53" t="str">
        <f xml:space="preserve"> "    - xform/" &amp; 聲母對照資料表[[#This Row],[台語音標+]] &amp; "/" &amp; 聲母對照資料表[[#This Row],[十五音]] &amp; "/"</f>
        <v xml:space="preserve">    - xform/n/耐/</v>
      </c>
      <c r="P20" s="36"/>
      <c r="Q20" s="36"/>
      <c r="R20" s="36"/>
      <c r="W20" s="37"/>
      <c r="X20" s="37"/>
      <c r="Y20" s="37"/>
      <c r="Z20" s="37"/>
      <c r="AA20" s="37"/>
      <c r="AB20" s="37"/>
      <c r="AC20" s="37"/>
      <c r="AD20" s="37"/>
    </row>
    <row r="21" spans="1:30" ht="39.950000000000003" customHeight="1">
      <c r="A21" s="73">
        <v>18</v>
      </c>
      <c r="B21" s="74" t="s">
        <v>708</v>
      </c>
      <c r="C21" s="75" t="s">
        <v>709</v>
      </c>
      <c r="D21" s="76" t="s">
        <v>710</v>
      </c>
      <c r="E21" s="77" t="s">
        <v>711</v>
      </c>
      <c r="F21" s="77" t="s">
        <v>712</v>
      </c>
      <c r="G21" s="77" t="s">
        <v>712</v>
      </c>
      <c r="H21" s="77" t="s">
        <v>712</v>
      </c>
      <c r="I21" s="78">
        <f xml:space="preserve"> LEN(聲母對照資料表[[#This Row],[台語音標+]])</f>
        <v>2</v>
      </c>
      <c r="J21" s="72" t="s">
        <v>713</v>
      </c>
      <c r="K21" s="53"/>
      <c r="L21" s="53"/>
      <c r="M21" s="53" t="str">
        <f xml:space="preserve"> "    - xform/" &amp; 聲母對照資料表[[#This Row],[台語音標+]] &amp; "/" &amp; 聲母對照資料表[[#This Row],[十五音]] &amp; "/"</f>
        <v xml:space="preserve">    - xform/ng/雅/</v>
      </c>
      <c r="P21" s="36"/>
      <c r="Q21" s="36"/>
      <c r="R21" s="36"/>
      <c r="W21" s="37"/>
      <c r="X21" s="37"/>
      <c r="Y21" s="37"/>
      <c r="Z21" s="37"/>
      <c r="AA21" s="37"/>
      <c r="AB21" s="37"/>
      <c r="AC21" s="37"/>
      <c r="AD21" s="37"/>
    </row>
    <row r="22" spans="1:30" ht="39.950000000000003" customHeight="1">
      <c r="E22" s="37"/>
      <c r="F22" s="37"/>
      <c r="I22" s="37"/>
      <c r="J22" s="37"/>
      <c r="L22" s="37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E41D-FD60-4D14-9491-9065D0FA9417}">
  <dimension ref="A1:AC180"/>
  <sheetViews>
    <sheetView showGridLines="0" zoomScaleNormal="100" workbookViewId="0">
      <pane ySplit="3" topLeftCell="A172" activePane="bottomLeft" state="frozen"/>
      <selection activeCell="F1" sqref="F1"/>
      <selection pane="bottomLeft" activeCell="A105" sqref="A105:I180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customWidth="1"/>
    <col min="6" max="6" width="13" style="90" customWidth="1"/>
    <col min="7" max="9" width="13" style="81" customWidth="1"/>
    <col min="10" max="11" width="13.375" style="90" hidden="1" customWidth="1" outlineLevel="1"/>
    <col min="12" max="12" width="13.75" style="89" hidden="1" customWidth="1" outlineLevel="1"/>
    <col min="13" max="13" width="13.75" style="89" customWidth="1" collapsed="1"/>
    <col min="14" max="15" width="19.125" style="89" customWidth="1"/>
    <col min="16" max="16" width="25.25" style="81" customWidth="1"/>
    <col min="17" max="18" width="10" style="81"/>
    <col min="19" max="19" width="13.75" style="89" hidden="1" customWidth="1" outlineLevel="1"/>
    <col min="20" max="20" width="10" style="81" collapsed="1"/>
    <col min="21" max="21" width="10" style="81"/>
    <col min="22" max="22" width="14.875" style="88" customWidth="1"/>
    <col min="23" max="23" width="21.25" style="88" customWidth="1"/>
    <col min="24" max="24" width="10" style="81"/>
    <col min="25" max="25" width="37.625" style="81" customWidth="1"/>
    <col min="26" max="26" width="10" style="81"/>
    <col min="27" max="27" width="20.375" style="88" customWidth="1"/>
    <col min="28" max="28" width="11.375" style="88" customWidth="1"/>
    <col min="29" max="35" width="13.75" style="88" customWidth="1"/>
    <col min="36" max="37" width="14.875" style="88" customWidth="1"/>
    <col min="38" max="38" width="21.25" style="88" customWidth="1"/>
    <col min="39" max="39" width="25" style="88" customWidth="1"/>
    <col min="40" max="16384" width="10" style="88"/>
  </cols>
  <sheetData>
    <row r="1" spans="1:29" s="84" customFormat="1" ht="26.25" customHeight="1">
      <c r="A1" s="82">
        <f xml:space="preserve"> COLUMN()</f>
        <v>1</v>
      </c>
      <c r="B1" s="82">
        <f t="shared" ref="B1:L1" si="0" xml:space="preserve"> COLUMN()</f>
        <v>2</v>
      </c>
      <c r="C1" s="82">
        <f xml:space="preserve"> COLUMN()</f>
        <v>3</v>
      </c>
      <c r="D1" s="82">
        <f t="shared" si="0"/>
        <v>4</v>
      </c>
      <c r="E1" s="82">
        <f t="shared" si="0"/>
        <v>5</v>
      </c>
      <c r="F1" s="83">
        <f t="shared" si="0"/>
        <v>6</v>
      </c>
      <c r="G1" s="83">
        <f t="shared" si="0"/>
        <v>7</v>
      </c>
      <c r="H1" s="83">
        <f t="shared" si="0"/>
        <v>8</v>
      </c>
      <c r="I1" s="83">
        <f t="shared" si="0"/>
        <v>9</v>
      </c>
      <c r="J1" s="83">
        <f t="shared" si="0"/>
        <v>10</v>
      </c>
      <c r="K1" s="83">
        <f t="shared" si="0"/>
        <v>11</v>
      </c>
      <c r="L1" s="83">
        <f t="shared" si="0"/>
        <v>12</v>
      </c>
      <c r="S1" s="85" t="s">
        <v>714</v>
      </c>
      <c r="T1" s="85" t="s">
        <v>715</v>
      </c>
      <c r="U1" s="85" t="s">
        <v>716</v>
      </c>
      <c r="V1" s="85" t="s">
        <v>717</v>
      </c>
      <c r="W1" s="85" t="s">
        <v>639</v>
      </c>
      <c r="X1" s="85" t="s">
        <v>640</v>
      </c>
      <c r="Y1" s="85" t="s">
        <v>641</v>
      </c>
      <c r="Z1" s="85" t="s">
        <v>600</v>
      </c>
      <c r="AA1" s="86" t="s">
        <v>718</v>
      </c>
      <c r="AB1" s="85" t="s">
        <v>719</v>
      </c>
      <c r="AC1" s="85" t="s">
        <v>720</v>
      </c>
    </row>
    <row r="2" spans="1:29" ht="26.25" customHeight="1">
      <c r="B2" s="84"/>
      <c r="C2" s="88"/>
      <c r="D2" s="88"/>
      <c r="E2" s="89"/>
      <c r="G2" s="89"/>
      <c r="H2" s="89"/>
      <c r="I2" s="89"/>
      <c r="L2" s="88"/>
      <c r="M2" s="88"/>
      <c r="N2" s="88"/>
      <c r="O2" s="88"/>
      <c r="P2" s="88"/>
      <c r="Q2" s="88"/>
      <c r="R2" s="88"/>
      <c r="S2" s="91"/>
      <c r="T2" s="92" t="s">
        <v>721</v>
      </c>
      <c r="U2" s="92"/>
      <c r="V2" s="92"/>
      <c r="W2" s="92"/>
      <c r="X2" s="92"/>
      <c r="Y2" s="92"/>
      <c r="Z2" s="93"/>
      <c r="AA2" s="94"/>
      <c r="AB2" s="93"/>
      <c r="AC2" s="93"/>
    </row>
    <row r="3" spans="1:29" ht="27" customHeight="1">
      <c r="A3" s="95" t="s">
        <v>714</v>
      </c>
      <c r="B3" s="96" t="s">
        <v>718</v>
      </c>
      <c r="C3" s="97" t="s">
        <v>719</v>
      </c>
      <c r="D3" s="97" t="s">
        <v>600</v>
      </c>
      <c r="E3" s="97" t="s">
        <v>601</v>
      </c>
      <c r="F3" s="97" t="s">
        <v>716</v>
      </c>
      <c r="G3" s="97" t="s">
        <v>603</v>
      </c>
      <c r="H3" s="97" t="s">
        <v>717</v>
      </c>
      <c r="I3" s="97" t="s">
        <v>605</v>
      </c>
      <c r="J3" s="97" t="s">
        <v>722</v>
      </c>
      <c r="K3" s="97" t="s">
        <v>723</v>
      </c>
      <c r="L3" s="96" t="s">
        <v>720</v>
      </c>
      <c r="M3" s="88"/>
      <c r="N3" s="88"/>
      <c r="O3" s="88"/>
      <c r="P3" s="88"/>
      <c r="Q3" s="88"/>
      <c r="R3" s="88"/>
      <c r="S3" s="88"/>
      <c r="T3" s="88"/>
      <c r="U3" s="88"/>
      <c r="X3" s="88"/>
      <c r="Y3" s="88"/>
      <c r="Z3" s="88"/>
    </row>
    <row r="4" spans="1:29" ht="51">
      <c r="A4" s="98">
        <v>1</v>
      </c>
      <c r="B4" s="99">
        <v>1</v>
      </c>
      <c r="C4" s="100" t="s">
        <v>724</v>
      </c>
      <c r="D4" s="101" t="s">
        <v>384</v>
      </c>
      <c r="E4" s="102" t="s">
        <v>725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5">
        <f>IF(韻母對照資料表[[#This Row],[台語音標+]]="", 0, LEN(韻母對照資料表[[#This Row],[台語音標+]]))</f>
        <v>2</v>
      </c>
      <c r="L4" s="106" t="str">
        <f>韻母對照資料表[[#This Row],[十五音]]&amp;LEFT(韻母對照資料表[[#This Row],[舒促聲]],1)</f>
        <v>君舒</v>
      </c>
      <c r="M4" s="88"/>
      <c r="N4" s="88"/>
      <c r="O4" s="88" t="str">
        <f xml:space="preserve"> "    - xform/" &amp; 韻母對照資料表[[#This Row],[台語音標+]] &amp; "/" &amp; 韻母對照資料表[[#This Row],[十五音]] &amp; "/"</f>
        <v xml:space="preserve">    - xform/un/君/</v>
      </c>
      <c r="P4" s="88"/>
      <c r="Q4" s="88"/>
      <c r="R4" s="88"/>
      <c r="S4" s="107" t="s">
        <v>714</v>
      </c>
      <c r="T4" s="107" t="s">
        <v>715</v>
      </c>
      <c r="U4" s="107" t="s">
        <v>716</v>
      </c>
      <c r="V4" s="107" t="s">
        <v>717</v>
      </c>
      <c r="W4" s="107" t="s">
        <v>639</v>
      </c>
      <c r="X4" s="107" t="s">
        <v>640</v>
      </c>
      <c r="Y4" s="107" t="s">
        <v>641</v>
      </c>
      <c r="Z4" s="107" t="s">
        <v>600</v>
      </c>
      <c r="AA4" s="108" t="s">
        <v>718</v>
      </c>
      <c r="AB4" s="107" t="s">
        <v>719</v>
      </c>
      <c r="AC4" s="107" t="s">
        <v>720</v>
      </c>
    </row>
    <row r="5" spans="1:29" ht="51">
      <c r="A5" s="98">
        <v>2</v>
      </c>
      <c r="B5" s="99">
        <v>1</v>
      </c>
      <c r="C5" s="100" t="s">
        <v>726</v>
      </c>
      <c r="D5" s="101" t="s">
        <v>384</v>
      </c>
      <c r="E5" s="102" t="s">
        <v>727</v>
      </c>
      <c r="F5" s="103" t="s">
        <v>728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5">
        <f>IF(韻母對照資料表[[#This Row],[台語音標+]]="", 0, LEN(韻母對照資料表[[#This Row],[台語音標+]]))</f>
        <v>2</v>
      </c>
      <c r="L5" s="106" t="str">
        <f>韻母對照資料表[[#This Row],[十五音]]&amp;LEFT(韻母對照資料表[[#This Row],[舒促聲]],1)</f>
        <v>君促</v>
      </c>
      <c r="M5" s="88"/>
      <c r="N5" s="88"/>
      <c r="O5" s="88" t="str">
        <f xml:space="preserve"> "    - xform/" &amp; 韻母對照資料表[[#This Row],[台語音標+]] &amp; "/" &amp; 韻母對照資料表[[#This Row],[十五音]] &amp; "/"</f>
        <v xml:space="preserve">    - xform/ut/君/</v>
      </c>
      <c r="P5" s="88"/>
      <c r="Q5" s="88"/>
      <c r="R5" s="88"/>
      <c r="S5" s="109">
        <v>1</v>
      </c>
      <c r="T5" s="110" t="s">
        <v>149</v>
      </c>
      <c r="U5" s="111" t="str" cm="1">
        <f t="array" ref="U5" xml:space="preserve"> INDEX(韻母對照資料表[國際音標], MATCH(TRUE, EXACT($T5, 韻母碼), 0))</f>
        <v>un</v>
      </c>
      <c r="V5" s="111" t="str" cm="1">
        <f t="array" ref="V5" xml:space="preserve"> INDEX(韻母對照資料表[白話字], MATCH(TRUE, EXACT($T5, 韻母碼), 0))</f>
        <v>un</v>
      </c>
      <c r="W5" s="111" t="str" cm="1">
        <f t="array" ref="W5" xml:space="preserve"> INDEX(韻母對照資料表[台羅音標], MATCH(TRUE, EXACT($T5, 韻母碼), 0))</f>
        <v>un</v>
      </c>
      <c r="X5" s="111" t="str" cm="1">
        <f t="array" ref="X5" xml:space="preserve"> INDEX(韻母對照資料表[閩拼方案], MATCH(TRUE, EXACT($T5, 韻母碼), 0))</f>
        <v>un</v>
      </c>
      <c r="Y5" s="111" t="str" cm="1">
        <f t="array" ref="Y5" xml:space="preserve"> INDEX(韻母對照資料表[方音符號], MATCH(TRUE, EXACT($T5, 韻母碼), 0))</f>
        <v>ㄨㄣ</v>
      </c>
      <c r="Z5" s="112" t="str" cm="1">
        <f t="array" ref="Z5" xml:space="preserve"> INDEX(韻母對照資料表[十五音], MATCH(TRUE, EXACT($T5, 韻母碼), 0))</f>
        <v>君</v>
      </c>
      <c r="AA5" s="112" cm="1">
        <f t="array" ref="AA5" xml:space="preserve"> INDEX(韻母對照資料表[十五音序], MATCH(TRUE, EXACT($T5, 韻母碼), 0))</f>
        <v>1</v>
      </c>
      <c r="AB5" s="112" t="str" cm="1">
        <f t="array" ref="AB5" xml:space="preserve"> INDEX(韻母對照資料表[舒促聲], MATCH(TRUE, EXACT($T5, 韻母碼), 0))</f>
        <v>舒聲
（平/上/去）</v>
      </c>
      <c r="AC5" s="112" t="str" cm="1">
        <f t="array" ref="AC5" xml:space="preserve"> INDEX(韻母對照資料表[十五音識別碼], MATCH(TRUE, EXACT($T5, 韻母碼), 0))</f>
        <v>君舒</v>
      </c>
    </row>
    <row r="6" spans="1:29" ht="51">
      <c r="A6" s="98">
        <v>3</v>
      </c>
      <c r="B6" s="99">
        <v>2</v>
      </c>
      <c r="C6" s="100" t="s">
        <v>724</v>
      </c>
      <c r="D6" s="101" t="s">
        <v>391</v>
      </c>
      <c r="E6" s="102" t="s">
        <v>729</v>
      </c>
      <c r="F6" s="103" t="s">
        <v>730</v>
      </c>
      <c r="G6" s="103" t="s">
        <v>730</v>
      </c>
      <c r="H6" s="103" t="s">
        <v>730</v>
      </c>
      <c r="I6" s="103" t="s">
        <v>730</v>
      </c>
      <c r="J6" s="113" t="s">
        <v>730</v>
      </c>
      <c r="K6" s="114">
        <f>IF(韻母對照資料表[[#This Row],[台語音標+]]="", 0, LEN(韻母對照資料表[[#This Row],[台語音標+]]))</f>
        <v>3</v>
      </c>
      <c r="L6" s="106" t="str">
        <f>韻母對照資料表[[#This Row],[十五音]]&amp;LEFT(韻母對照資料表[[#This Row],[舒促聲]],1)</f>
        <v>堅舒</v>
      </c>
      <c r="M6" s="88"/>
      <c r="N6" s="88"/>
      <c r="O6" s="88" t="str">
        <f xml:space="preserve"> "    - xform/" &amp; 韻母對照資料表[[#This Row],[台語音標+]] &amp; "/" &amp; 韻母對照資料表[[#This Row],[十五音]] &amp; "/"</f>
        <v xml:space="preserve">    - xform/ian/堅/</v>
      </c>
      <c r="P6" s="88"/>
      <c r="Q6" s="115" t="s">
        <v>731</v>
      </c>
      <c r="R6" s="88"/>
      <c r="S6" s="109">
        <v>2</v>
      </c>
      <c r="T6" s="110" t="s">
        <v>158</v>
      </c>
      <c r="U6" s="111" t="str" cm="1">
        <f t="array" ref="U6" xml:space="preserve"> INDEX(韻母對照資料表[國際音標], MATCH(TRUE, EXACT($T6, 韻母碼), 0))</f>
        <v>ut̚</v>
      </c>
      <c r="V6" s="111" t="str" cm="1">
        <f t="array" ref="V6" xml:space="preserve"> INDEX(韻母對照資料表[白話字], MATCH(TRUE, EXACT($T6, 韻母碼), 0))</f>
        <v>ut</v>
      </c>
      <c r="W6" s="111" t="str" cm="1">
        <f t="array" ref="W6" xml:space="preserve"> INDEX(韻母對照資料表[台羅音標], MATCH(TRUE, EXACT($T6, 韻母碼), 0))</f>
        <v>ut</v>
      </c>
      <c r="X6" s="111" t="str" cm="1">
        <f t="array" ref="X6" xml:space="preserve"> INDEX(韻母對照資料表[閩拼方案], MATCH(TRUE, EXACT($T6, 韻母碼), 0))</f>
        <v>ut</v>
      </c>
      <c r="Y6" s="111" t="str" cm="1">
        <f t="array" ref="Y6" xml:space="preserve"> INDEX(韻母對照資料表[方音符號], MATCH(TRUE, EXACT($T6, 韻母碼), 0))</f>
        <v>ㄨㆵ</v>
      </c>
      <c r="Z6" s="112" t="str" cm="1">
        <f t="array" ref="Z6" xml:space="preserve"> INDEX(韻母對照資料表[十五音], MATCH(TRUE, EXACT($T6, 韻母碼), 0))</f>
        <v>君</v>
      </c>
      <c r="AA6" s="112" cm="1">
        <f t="array" ref="AA6" xml:space="preserve"> INDEX(韻母對照資料表[十五音序], MATCH(TRUE, EXACT($T6, 韻母碼), 0))</f>
        <v>1</v>
      </c>
      <c r="AB6" s="112" t="str" cm="1">
        <f t="array" ref="AB6" xml:space="preserve"> INDEX(韻母對照資料表[舒促聲], MATCH(TRUE, EXACT($T6, 韻母碼), 0))</f>
        <v>促聲
（入）</v>
      </c>
      <c r="AC6" s="112" t="str" cm="1">
        <f t="array" ref="AC6" xml:space="preserve"> INDEX(韻母對照資料表[十五音識別碼], MATCH(TRUE, EXACT($T6, 韻母碼), 0))</f>
        <v>君促</v>
      </c>
    </row>
    <row r="7" spans="1:29" ht="51">
      <c r="A7" s="98">
        <v>4</v>
      </c>
      <c r="B7" s="99">
        <v>2</v>
      </c>
      <c r="C7" s="100" t="s">
        <v>726</v>
      </c>
      <c r="D7" s="101" t="s">
        <v>391</v>
      </c>
      <c r="E7" s="102" t="s">
        <v>732</v>
      </c>
      <c r="F7" s="103" t="s">
        <v>733</v>
      </c>
      <c r="G7" s="103" t="s">
        <v>734</v>
      </c>
      <c r="H7" s="103" t="s">
        <v>734</v>
      </c>
      <c r="I7" s="103" t="s">
        <v>734</v>
      </c>
      <c r="J7" s="113" t="s">
        <v>734</v>
      </c>
      <c r="K7" s="114">
        <f>IF(韻母對照資料表[[#This Row],[台語音標+]]="", 0, LEN(韻母對照資料表[[#This Row],[台語音標+]]))</f>
        <v>3</v>
      </c>
      <c r="L7" s="106" t="str">
        <f>韻母對照資料表[[#This Row],[十五音]]&amp;LEFT(韻母對照資料表[[#This Row],[舒促聲]],1)</f>
        <v>堅促</v>
      </c>
      <c r="M7" s="88"/>
      <c r="N7" s="88"/>
      <c r="O7" s="88" t="str">
        <f xml:space="preserve"> "    - xform/" &amp; 韻母對照資料表[[#This Row],[台語音標+]] &amp; "/" &amp; 韻母對照資料表[[#This Row],[十五音]] &amp; "/"</f>
        <v xml:space="preserve">    - xform/iat/堅/</v>
      </c>
      <c r="P7" s="88"/>
      <c r="Q7" s="115" t="s">
        <v>735</v>
      </c>
      <c r="R7" s="88"/>
      <c r="S7" s="116">
        <v>3</v>
      </c>
      <c r="T7" s="117" t="s">
        <v>730</v>
      </c>
      <c r="U7" s="111" t="str" cm="1">
        <f t="array" ref="U7" xml:space="preserve"> INDEX(韻母對照資料表[國際音標], MATCH(TRUE, EXACT($T7, 韻母碼), 0))</f>
        <v>ian</v>
      </c>
      <c r="V7" s="111" t="str" cm="1">
        <f t="array" ref="V7" xml:space="preserve"> INDEX(韻母對照資料表[白話字], MATCH(TRUE, EXACT($T7, 韻母碼), 0))</f>
        <v>ian</v>
      </c>
      <c r="W7" s="111" t="str" cm="1">
        <f t="array" ref="W7" xml:space="preserve"> INDEX(韻母對照資料表[台羅音標], MATCH(TRUE, EXACT($T7, 韻母碼), 0))</f>
        <v>ian</v>
      </c>
      <c r="X7" s="111" t="str" cm="1">
        <f t="array" ref="X7" xml:space="preserve"> INDEX(韻母對照資料表[閩拼方案], MATCH(TRUE, EXACT($T7, 韻母碼), 0))</f>
        <v>ian</v>
      </c>
      <c r="Y7" s="111" t="str" cm="1">
        <f t="array" ref="Y7" xml:space="preserve"> INDEX(韻母對照資料表[方音符號], MATCH(TRUE, EXACT($T7, 韻母碼), 0))</f>
        <v>ㄧㄢ</v>
      </c>
      <c r="Z7" s="112" t="str" cm="1">
        <f t="array" ref="Z7" xml:space="preserve"> INDEX(韻母對照資料表[十五音], MATCH(TRUE, EXACT($T7, 韻母碼), 0))</f>
        <v>堅</v>
      </c>
      <c r="AA7" s="112" cm="1">
        <f t="array" ref="AA7" xml:space="preserve"> INDEX(韻母對照資料表[十五音序], MATCH(TRUE, EXACT($T7, 韻母碼), 0))</f>
        <v>2</v>
      </c>
      <c r="AB7" s="112" t="str" cm="1">
        <f t="array" ref="AB7" xml:space="preserve"> INDEX(韻母對照資料表[舒促聲], MATCH(TRUE, EXACT($T7, 韻母碼), 0))</f>
        <v>舒聲
（平/上/去）</v>
      </c>
      <c r="AC7" s="112" t="str" cm="1">
        <f t="array" ref="AC7" xml:space="preserve"> INDEX(韻母對照資料表[十五音識別碼], MATCH(TRUE, EXACT($T7, 韻母碼), 0))</f>
        <v>堅舒</v>
      </c>
    </row>
    <row r="8" spans="1:29" ht="51">
      <c r="A8" s="98">
        <v>5</v>
      </c>
      <c r="B8" s="99">
        <v>3</v>
      </c>
      <c r="C8" s="100" t="s">
        <v>724</v>
      </c>
      <c r="D8" s="101" t="s">
        <v>397</v>
      </c>
      <c r="E8" s="102" t="s">
        <v>736</v>
      </c>
      <c r="F8" s="103" t="s">
        <v>737</v>
      </c>
      <c r="G8" s="103" t="s">
        <v>737</v>
      </c>
      <c r="H8" s="103" t="s">
        <v>737</v>
      </c>
      <c r="I8" s="103" t="s">
        <v>737</v>
      </c>
      <c r="J8" s="104" t="s">
        <v>737</v>
      </c>
      <c r="K8" s="105">
        <f>IF(韻母對照資料表[[#This Row],[台語音標+]]="", 0, LEN(韻母對照資料表[[#This Row],[台語音標+]]))</f>
        <v>2</v>
      </c>
      <c r="L8" s="106" t="str">
        <f>韻母對照資料表[[#This Row],[十五音]]&amp;LEFT(韻母對照資料表[[#This Row],[舒促聲]],1)</f>
        <v>金舒</v>
      </c>
      <c r="M8" s="88"/>
      <c r="N8" s="88"/>
      <c r="O8" s="88" t="str">
        <f xml:space="preserve"> "    - xform/" &amp; 韻母對照資料表[[#This Row],[台語音標+]] &amp; "/" &amp; 韻母對照資料表[[#This Row],[十五音]] &amp; "/"</f>
        <v xml:space="preserve">    - xform/im/金/</v>
      </c>
      <c r="P8" s="88"/>
      <c r="Q8" s="88"/>
      <c r="R8" s="88"/>
      <c r="S8" s="116">
        <v>4</v>
      </c>
      <c r="T8" s="117" t="s">
        <v>734</v>
      </c>
      <c r="U8" s="111" t="str" cm="1">
        <f t="array" ref="U8" xml:space="preserve"> INDEX(韻母對照資料表[國際音標], MATCH(TRUE, EXACT($T8, 韻母碼), 0))</f>
        <v>iat̚</v>
      </c>
      <c r="V8" s="111" t="str" cm="1">
        <f t="array" ref="V8" xml:space="preserve"> INDEX(韻母對照資料表[白話字], MATCH(TRUE, EXACT($T8, 韻母碼), 0))</f>
        <v>iat</v>
      </c>
      <c r="W8" s="111" t="str" cm="1">
        <f t="array" ref="W8" xml:space="preserve"> INDEX(韻母對照資料表[台羅音標], MATCH(TRUE, EXACT($T8, 韻母碼), 0))</f>
        <v>iat</v>
      </c>
      <c r="X8" s="111" t="str" cm="1">
        <f t="array" ref="X8" xml:space="preserve"> INDEX(韻母對照資料表[閩拼方案], MATCH(TRUE, EXACT($T8, 韻母碼), 0))</f>
        <v>iat</v>
      </c>
      <c r="Y8" s="111" t="str" cm="1">
        <f t="array" ref="Y8" xml:space="preserve"> INDEX(韻母對照資料表[方音符號], MATCH(TRUE, EXACT($T8, 韻母碼), 0))</f>
        <v>ㄧㄚㆵ</v>
      </c>
      <c r="Z8" s="112" t="str" cm="1">
        <f t="array" ref="Z8" xml:space="preserve"> INDEX(韻母對照資料表[十五音], MATCH(TRUE, EXACT($T8, 韻母碼), 0))</f>
        <v>堅</v>
      </c>
      <c r="AA8" s="112" cm="1">
        <f t="array" ref="AA8" xml:space="preserve"> INDEX(韻母對照資料表[十五音序], MATCH(TRUE, EXACT($T8, 韻母碼), 0))</f>
        <v>2</v>
      </c>
      <c r="AB8" s="112" t="str" cm="1">
        <f t="array" ref="AB8" xml:space="preserve"> INDEX(韻母對照資料表[舒促聲], MATCH(TRUE, EXACT($T8, 韻母碼), 0))</f>
        <v>促聲
（入）</v>
      </c>
      <c r="AC8" s="112" t="str" cm="1">
        <f t="array" ref="AC8" xml:space="preserve"> INDEX(韻母對照資料表[十五音識別碼], MATCH(TRUE, EXACT($T8, 韻母碼), 0))</f>
        <v>堅促</v>
      </c>
    </row>
    <row r="9" spans="1:29" ht="51">
      <c r="A9" s="98">
        <v>6</v>
      </c>
      <c r="B9" s="99">
        <v>3</v>
      </c>
      <c r="C9" s="100" t="s">
        <v>726</v>
      </c>
      <c r="D9" s="101" t="s">
        <v>397</v>
      </c>
      <c r="E9" s="102" t="s">
        <v>738</v>
      </c>
      <c r="F9" s="103" t="s">
        <v>739</v>
      </c>
      <c r="G9" s="103" t="s">
        <v>740</v>
      </c>
      <c r="H9" s="103" t="s">
        <v>740</v>
      </c>
      <c r="I9" s="103" t="s">
        <v>740</v>
      </c>
      <c r="J9" s="104" t="s">
        <v>740</v>
      </c>
      <c r="K9" s="105">
        <f>IF(韻母對照資料表[[#This Row],[台語音標+]]="", 0, LEN(韻母對照資料表[[#This Row],[台語音標+]]))</f>
        <v>2</v>
      </c>
      <c r="L9" s="106" t="str">
        <f>韻母對照資料表[[#This Row],[十五音]]&amp;LEFT(韻母對照資料表[[#This Row],[舒促聲]],1)</f>
        <v>金促</v>
      </c>
      <c r="M9" s="88"/>
      <c r="N9" s="88"/>
      <c r="O9" s="88" t="str">
        <f xml:space="preserve"> "    - xform/" &amp; 韻母對照資料表[[#This Row],[台語音標+]] &amp; "/" &amp; 韻母對照資料表[[#This Row],[十五音]] &amp; "/"</f>
        <v xml:space="preserve">    - xform/ip/金/</v>
      </c>
      <c r="P9" s="88"/>
      <c r="Q9" s="88"/>
      <c r="R9" s="88"/>
      <c r="S9" s="109">
        <v>5</v>
      </c>
      <c r="T9" s="110" t="s">
        <v>737</v>
      </c>
      <c r="U9" s="111" t="str" cm="1">
        <f t="array" ref="U9" xml:space="preserve"> INDEX(韻母對照資料表[國際音標], MATCH(TRUE, EXACT($T9, 韻母碼), 0))</f>
        <v>im</v>
      </c>
      <c r="V9" s="111" t="str" cm="1">
        <f t="array" ref="V9" xml:space="preserve"> INDEX(韻母對照資料表[白話字], MATCH(TRUE, EXACT($T9, 韻母碼), 0))</f>
        <v>im</v>
      </c>
      <c r="W9" s="111" t="str" cm="1">
        <f t="array" ref="W9" xml:space="preserve"> INDEX(韻母對照資料表[台羅音標], MATCH(TRUE, EXACT($T9, 韻母碼), 0))</f>
        <v>im</v>
      </c>
      <c r="X9" s="111" t="str" cm="1">
        <f t="array" ref="X9" xml:space="preserve"> INDEX(韻母對照資料表[閩拼方案], MATCH(TRUE, EXACT($T9, 韻母碼), 0))</f>
        <v>im</v>
      </c>
      <c r="Y9" s="111" t="str" cm="1">
        <f t="array" ref="Y9" xml:space="preserve"> INDEX(韻母對照資料表[方音符號], MATCH(TRUE, EXACT($T9, 韻母碼), 0))</f>
        <v>ㄧㆬ</v>
      </c>
      <c r="Z9" s="112" t="str" cm="1">
        <f t="array" ref="Z9" xml:space="preserve"> INDEX(韻母對照資料表[十五音], MATCH(TRUE, EXACT($T9, 韻母碼), 0))</f>
        <v>金</v>
      </c>
      <c r="AA9" s="112" cm="1">
        <f t="array" ref="AA9" xml:space="preserve"> INDEX(韻母對照資料表[十五音序], MATCH(TRUE, EXACT($T9, 韻母碼), 0))</f>
        <v>3</v>
      </c>
      <c r="AB9" s="112" t="str" cm="1">
        <f t="array" ref="AB9" xml:space="preserve"> INDEX(韻母對照資料表[舒促聲], MATCH(TRUE, EXACT($T9, 韻母碼), 0))</f>
        <v>舒聲
（平/上/去）</v>
      </c>
      <c r="AC9" s="112" t="str" cm="1">
        <f t="array" ref="AC9" xml:space="preserve"> INDEX(韻母對照資料表[十五音識別碼], MATCH(TRUE, EXACT($T9, 韻母碼), 0))</f>
        <v>金舒</v>
      </c>
    </row>
    <row r="10" spans="1:29" ht="51">
      <c r="A10" s="98">
        <v>7</v>
      </c>
      <c r="B10" s="99">
        <v>4</v>
      </c>
      <c r="C10" s="100" t="s">
        <v>724</v>
      </c>
      <c r="D10" s="101" t="s">
        <v>404</v>
      </c>
      <c r="E10" s="102" t="s">
        <v>741</v>
      </c>
      <c r="F10" s="103" t="s">
        <v>742</v>
      </c>
      <c r="G10" s="103" t="s">
        <v>742</v>
      </c>
      <c r="H10" s="103" t="s">
        <v>742</v>
      </c>
      <c r="I10" s="103" t="s">
        <v>742</v>
      </c>
      <c r="J10" s="104" t="s">
        <v>742</v>
      </c>
      <c r="K10" s="105">
        <f>IF(韻母對照資料表[[#This Row],[台語音標+]]="", 0, LEN(韻母對照資料表[[#This Row],[台語音標+]]))</f>
        <v>2</v>
      </c>
      <c r="L10" s="106" t="str">
        <f>韻母對照資料表[[#This Row],[十五音]]&amp;LEFT(韻母對照資料表[[#This Row],[舒促聲]],1)</f>
        <v>規舒</v>
      </c>
      <c r="M10" s="88"/>
      <c r="N10" s="88"/>
      <c r="O10" s="88" t="str">
        <f xml:space="preserve"> "    - xform/" &amp; 韻母對照資料表[[#This Row],[台語音標+]] &amp; "/" &amp; 韻母對照資料表[[#This Row],[十五音]] &amp; "/"</f>
        <v xml:space="preserve">    - xform/ui/規/</v>
      </c>
      <c r="P10" s="88"/>
      <c r="Q10" s="88"/>
      <c r="R10" s="88"/>
      <c r="S10" s="109">
        <v>6</v>
      </c>
      <c r="T10" s="110" t="s">
        <v>740</v>
      </c>
      <c r="U10" s="111" t="str" cm="1">
        <f t="array" ref="U10" xml:space="preserve"> INDEX(韻母對照資料表[國際音標], MATCH(TRUE, EXACT($T10, 韻母碼), 0))</f>
        <v>ip̚</v>
      </c>
      <c r="V10" s="111" t="str" cm="1">
        <f t="array" ref="V10" xml:space="preserve"> INDEX(韻母對照資料表[白話字], MATCH(TRUE, EXACT($T10, 韻母碼), 0))</f>
        <v>ip</v>
      </c>
      <c r="W10" s="111" t="str" cm="1">
        <f t="array" ref="W10" xml:space="preserve"> INDEX(韻母對照資料表[台羅音標], MATCH(TRUE, EXACT($T10, 韻母碼), 0))</f>
        <v>ip</v>
      </c>
      <c r="X10" s="111" t="str" cm="1">
        <f t="array" ref="X10" xml:space="preserve"> INDEX(韻母對照資料表[閩拼方案], MATCH(TRUE, EXACT($T10, 韻母碼), 0))</f>
        <v>ip</v>
      </c>
      <c r="Y10" s="111" t="str" cm="1">
        <f t="array" ref="Y10" xml:space="preserve"> INDEX(韻母對照資料表[方音符號], MATCH(TRUE, EXACT($T10, 韻母碼), 0))</f>
        <v>一ㆴ</v>
      </c>
      <c r="Z10" s="112" t="str" cm="1">
        <f t="array" ref="Z10" xml:space="preserve"> INDEX(韻母對照資料表[十五音], MATCH(TRUE, EXACT($T10, 韻母碼), 0))</f>
        <v>金</v>
      </c>
      <c r="AA10" s="112" cm="1">
        <f t="array" ref="AA10" xml:space="preserve"> INDEX(韻母對照資料表[十五音序], MATCH(TRUE, EXACT($T10, 韻母碼), 0))</f>
        <v>3</v>
      </c>
      <c r="AB10" s="112" t="str" cm="1">
        <f t="array" ref="AB10" xml:space="preserve"> INDEX(韻母對照資料表[舒促聲], MATCH(TRUE, EXACT($T10, 韻母碼), 0))</f>
        <v>促聲
（入）</v>
      </c>
      <c r="AC10" s="112" t="str" cm="1">
        <f t="array" ref="AC10" xml:space="preserve"> INDEX(韻母對照資料表[十五音識別碼], MATCH(TRUE, EXACT($T10, 韻母碼), 0))</f>
        <v>金促</v>
      </c>
    </row>
    <row r="11" spans="1:29" ht="51">
      <c r="A11" s="98">
        <v>8</v>
      </c>
      <c r="B11" s="99">
        <v>4</v>
      </c>
      <c r="C11" s="100" t="s">
        <v>726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5">
        <f>IF(韻母對照資料表[[#This Row],[台語音標+]]="", 0, LEN(韻母對照資料表[[#This Row],[台語音標+]]))</f>
        <v>0</v>
      </c>
      <c r="L11" s="106" t="str">
        <f>韻母對照資料表[[#This Row],[十五音]]&amp;LEFT(韻母對照資料表[[#This Row],[舒促聲]],1)</f>
        <v>規促</v>
      </c>
      <c r="M11" s="88"/>
      <c r="N11" s="88"/>
      <c r="O11" s="88" t="str">
        <f xml:space="preserve"> "    - xform/" &amp; 韻母對照資料表[[#This Row],[台語音標+]] &amp; "/" &amp; 韻母對照資料表[[#This Row],[十五音]] &amp; "/"</f>
        <v xml:space="preserve">    - xform//規/</v>
      </c>
      <c r="P11" s="88"/>
      <c r="Q11" s="88"/>
      <c r="R11" s="88"/>
      <c r="S11" s="109">
        <v>7</v>
      </c>
      <c r="T11" s="110" t="s">
        <v>742</v>
      </c>
      <c r="U11" s="111" t="str" cm="1">
        <f t="array" ref="U11" xml:space="preserve"> INDEX(韻母對照資料表[國際音標], MATCH(TRUE, EXACT($T11, 韻母碼), 0))</f>
        <v>ui</v>
      </c>
      <c r="V11" s="111" t="str" cm="1">
        <f t="array" ref="V11" xml:space="preserve"> INDEX(韻母對照資料表[白話字], MATCH(TRUE, EXACT($T11, 韻母碼), 0))</f>
        <v>ui</v>
      </c>
      <c r="W11" s="111" t="str" cm="1">
        <f t="array" ref="W11" xml:space="preserve"> INDEX(韻母對照資料表[台羅音標], MATCH(TRUE, EXACT($T11, 韻母碼), 0))</f>
        <v>ui</v>
      </c>
      <c r="X11" s="111" t="str" cm="1">
        <f t="array" ref="X11" xml:space="preserve"> INDEX(韻母對照資料表[閩拼方案], MATCH(TRUE, EXACT($T11, 韻母碼), 0))</f>
        <v>ui</v>
      </c>
      <c r="Y11" s="111" t="str" cm="1">
        <f t="array" ref="Y11" xml:space="preserve"> INDEX(韻母對照資料表[方音符號], MATCH(TRUE, EXACT($T11, 韻母碼), 0))</f>
        <v>ㄨㄧ</v>
      </c>
      <c r="Z11" s="112" t="str" cm="1">
        <f t="array" ref="Z11" xml:space="preserve"> INDEX(韻母對照資料表[十五音], MATCH(TRUE, EXACT($T11, 韻母碼), 0))</f>
        <v>規</v>
      </c>
      <c r="AA11" s="112" cm="1">
        <f t="array" ref="AA11" xml:space="preserve"> INDEX(韻母對照資料表[十五音序], MATCH(TRUE, EXACT($T11, 韻母碼), 0))</f>
        <v>4</v>
      </c>
      <c r="AB11" s="112" t="str" cm="1">
        <f t="array" ref="AB11" xml:space="preserve"> INDEX(韻母對照資料表[舒促聲], MATCH(TRUE, EXACT($T11, 韻母碼), 0))</f>
        <v>舒聲
（平/上/去）</v>
      </c>
      <c r="AC11" s="112" t="str" cm="1">
        <f t="array" ref="AC11" xml:space="preserve"> INDEX(韻母對照資料表[十五音識別碼], MATCH(TRUE, EXACT($T11, 韻母碼), 0))</f>
        <v>規舒</v>
      </c>
    </row>
    <row r="12" spans="1:29" ht="51">
      <c r="A12" s="98">
        <v>9</v>
      </c>
      <c r="B12" s="99">
        <v>5</v>
      </c>
      <c r="C12" s="100" t="s">
        <v>724</v>
      </c>
      <c r="D12" s="101" t="s">
        <v>409</v>
      </c>
      <c r="E12" s="102" t="s">
        <v>743</v>
      </c>
      <c r="F12" s="103" t="s">
        <v>744</v>
      </c>
      <c r="G12" s="103" t="s">
        <v>745</v>
      </c>
      <c r="H12" s="103" t="s">
        <v>745</v>
      </c>
      <c r="I12" s="103" t="s">
        <v>746</v>
      </c>
      <c r="J12" s="104" t="s">
        <v>746</v>
      </c>
      <c r="K12" s="105">
        <f>IF(韻母對照資料表[[#This Row],[台語音標+]]="", 0, LEN(韻母對照資料表[[#This Row],[台語音標+]]))</f>
        <v>2</v>
      </c>
      <c r="L12" s="106" t="str">
        <f>韻母對照資料表[[#This Row],[十五音]]&amp;LEFT(韻母對照資料表[[#This Row],[舒促聲]],1)</f>
        <v>嘉舒</v>
      </c>
      <c r="M12" s="88"/>
      <c r="N12" s="88"/>
      <c r="O12" s="88" t="str">
        <f xml:space="preserve"> "    - xform/" &amp; 韻母對照資料表[[#This Row],[台語音標+]] &amp; "/" &amp; 韻母對照資料表[[#This Row],[十五音]] &amp; "/"</f>
        <v xml:space="preserve">    - xform/ee/嘉/</v>
      </c>
      <c r="P12" s="88"/>
      <c r="Q12" s="88"/>
      <c r="R12" s="88"/>
      <c r="S12" s="109">
        <v>10</v>
      </c>
      <c r="T12" s="110" t="s">
        <v>747</v>
      </c>
      <c r="U12" s="111" t="str" cm="1">
        <f t="array" ref="U12" xml:space="preserve"> INDEX(韻母對照資料表[國際音標], MATCH(TRUE, EXACT($T12, 韻母碼), 0))</f>
        <v>ɛ?</v>
      </c>
      <c r="V12" s="111" t="str" cm="1">
        <f t="array" ref="V12" xml:space="preserve"> INDEX(韻母對照資料表[白話字], MATCH(TRUE, EXACT($T12, 韻母碼), 0))</f>
        <v>eeh</v>
      </c>
      <c r="W12" s="111" t="str" cm="1">
        <f t="array" ref="W12" xml:space="preserve"> INDEX(韻母對照資料表[台羅音標], MATCH(TRUE, EXACT($T12, 韻母碼), 0))</f>
        <v>eeh</v>
      </c>
      <c r="X12" s="111" cm="1">
        <f t="array" ref="X12" xml:space="preserve"> INDEX(韻母對照資料表[閩拼方案], MATCH(TRUE, EXACT($T12, 韻母碼), 0))</f>
        <v>0</v>
      </c>
      <c r="Y12" s="111" t="str" cm="1">
        <f t="array" ref="Y12" xml:space="preserve"> INDEX(韻母對照資料表[方音符號], MATCH(TRUE, EXACT($T12, 韻母碼), 0))</f>
        <v>ㄝㆷ</v>
      </c>
      <c r="Z12" s="112" t="str" cm="1">
        <f t="array" ref="Z12" xml:space="preserve"> INDEX(韻母對照資料表[十五音], MATCH(TRUE, EXACT($T12, 韻母碼), 0))</f>
        <v>嘉</v>
      </c>
      <c r="AA12" s="112" cm="1">
        <f t="array" ref="AA12" xml:space="preserve"> INDEX(韻母對照資料表[十五音序], MATCH(TRUE, EXACT($T12, 韻母碼), 0))</f>
        <v>5</v>
      </c>
      <c r="AB12" s="112" t="str" cm="1">
        <f t="array" ref="AB12" xml:space="preserve"> INDEX(韻母對照資料表[舒促聲], MATCH(TRUE, EXACT($T12, 韻母碼), 0))</f>
        <v>促聲
（入）</v>
      </c>
      <c r="AC12" s="112" t="str" cm="1">
        <f t="array" ref="AC12" xml:space="preserve"> INDEX(韻母對照資料表[十五音識別碼], MATCH(TRUE, EXACT($T12, 韻母碼), 0))</f>
        <v>嘉促</v>
      </c>
    </row>
    <row r="13" spans="1:29" ht="51">
      <c r="A13" s="98">
        <v>10</v>
      </c>
      <c r="B13" s="99">
        <v>5</v>
      </c>
      <c r="C13" s="100" t="s">
        <v>726</v>
      </c>
      <c r="D13" s="101" t="s">
        <v>409</v>
      </c>
      <c r="E13" s="102" t="s">
        <v>748</v>
      </c>
      <c r="F13" s="103" t="s">
        <v>749</v>
      </c>
      <c r="G13" s="103">
        <v>0</v>
      </c>
      <c r="H13" s="103" t="s">
        <v>747</v>
      </c>
      <c r="I13" s="103" t="s">
        <v>747</v>
      </c>
      <c r="J13" s="104" t="s">
        <v>747</v>
      </c>
      <c r="K13" s="105">
        <f>IF(韻母對照資料表[[#This Row],[台語音標+]]="", 0, LEN(韻母對照資料表[[#This Row],[台語音標+]]))</f>
        <v>3</v>
      </c>
      <c r="L13" s="106" t="str">
        <f>韻母對照資料表[[#This Row],[十五音]]&amp;LEFT(韻母對照資料表[[#This Row],[舒促聲]],1)</f>
        <v>嘉促</v>
      </c>
      <c r="M13" s="88"/>
      <c r="N13" s="88"/>
      <c r="O13" s="88" t="str">
        <f xml:space="preserve"> "    - xform/" &amp; 韻母對照資料表[[#This Row],[台語音標+]] &amp; "/" &amp; 韻母對照資料表[[#This Row],[十五音]] &amp; "/"</f>
        <v xml:space="preserve">    - xform/eeh/嘉/</v>
      </c>
      <c r="P13" s="88"/>
      <c r="Q13" s="120" t="s">
        <v>750</v>
      </c>
      <c r="R13" s="88"/>
      <c r="S13" s="109">
        <v>9</v>
      </c>
      <c r="T13" s="110" t="s">
        <v>746</v>
      </c>
      <c r="U13" s="111" t="str" cm="1">
        <f t="array" ref="U13" xml:space="preserve"> INDEX(韻母對照資料表[國際音標], MATCH(TRUE, EXACT($T13, 韻母碼), 0))</f>
        <v>ɛ</v>
      </c>
      <c r="V13" s="111" t="str" cm="1">
        <f t="array" ref="V13" xml:space="preserve"> INDEX(韻母對照資料表[白話字], MATCH(TRUE, EXACT($T13, 韻母碼), 0))</f>
        <v>e</v>
      </c>
      <c r="W13" s="111" t="str" cm="1">
        <f t="array" ref="W13" xml:space="preserve"> INDEX(韻母對照資料表[台羅音標], MATCH(TRUE, EXACT($T13, 韻母碼), 0))</f>
        <v>ee</v>
      </c>
      <c r="X13" s="111" t="str" cm="1">
        <f t="array" ref="X13" xml:space="preserve"> INDEX(韻母對照資料表[閩拼方案], MATCH(TRUE, EXACT($T13, 韻母碼), 0))</f>
        <v>e</v>
      </c>
      <c r="Y13" s="111" t="str" cm="1">
        <f t="array" ref="Y13" xml:space="preserve"> INDEX(韻母對照資料表[方音符號], MATCH(TRUE, EXACT($T13, 韻母碼), 0))</f>
        <v>ㄝ</v>
      </c>
      <c r="Z13" s="112" t="str" cm="1">
        <f t="array" ref="Z13" xml:space="preserve"> INDEX(韻母對照資料表[十五音], MATCH(TRUE, EXACT($T13, 韻母碼), 0))</f>
        <v>嘉</v>
      </c>
      <c r="AA13" s="112" cm="1">
        <f t="array" ref="AA13" xml:space="preserve"> INDEX(韻母對照資料表[十五音序], MATCH(TRUE, EXACT($T13, 韻母碼), 0))</f>
        <v>5</v>
      </c>
      <c r="AB13" s="112" t="str" cm="1">
        <f t="array" ref="AB13" xml:space="preserve"> INDEX(韻母對照資料表[舒促聲], MATCH(TRUE, EXACT($T13, 韻母碼), 0))</f>
        <v>舒聲
（平/上/去）</v>
      </c>
      <c r="AC13" s="112" t="str" cm="1">
        <f t="array" ref="AC13" xml:space="preserve"> INDEX(韻母對照資料表[十五音識別碼], MATCH(TRUE, EXACT($T13, 韻母碼), 0))</f>
        <v>嘉舒</v>
      </c>
    </row>
    <row r="14" spans="1:29" ht="51">
      <c r="A14" s="98">
        <v>11</v>
      </c>
      <c r="B14" s="99">
        <v>6</v>
      </c>
      <c r="C14" s="100" t="s">
        <v>724</v>
      </c>
      <c r="D14" s="101" t="s">
        <v>416</v>
      </c>
      <c r="E14" s="102" t="s">
        <v>751</v>
      </c>
      <c r="F14" s="103" t="s">
        <v>752</v>
      </c>
      <c r="G14" s="103" t="s">
        <v>752</v>
      </c>
      <c r="H14" s="103" t="s">
        <v>752</v>
      </c>
      <c r="I14" s="103" t="s">
        <v>752</v>
      </c>
      <c r="J14" s="104" t="s">
        <v>752</v>
      </c>
      <c r="K14" s="105">
        <f>IF(韻母對照資料表[[#This Row],[台語音標+]]="", 0, LEN(韻母對照資料表[[#This Row],[台語音標+]]))</f>
        <v>2</v>
      </c>
      <c r="L14" s="106" t="str">
        <f>韻母對照資料表[[#This Row],[十五音]]&amp;LEFT(韻母對照資料表[[#This Row],[舒促聲]],1)</f>
        <v>干舒</v>
      </c>
      <c r="M14" s="88"/>
      <c r="N14" s="88"/>
      <c r="O14" s="88" t="str">
        <f xml:space="preserve"> "    - xform/" &amp; 韻母對照資料表[[#This Row],[台語音標+]] &amp; "/" &amp; 韻母對照資料表[[#This Row],[十五音]] &amp; "/"</f>
        <v xml:space="preserve">    - xform/an/干/</v>
      </c>
      <c r="P14" s="88"/>
      <c r="Q14" s="88"/>
      <c r="R14" s="88"/>
      <c r="S14" s="109">
        <v>11</v>
      </c>
      <c r="T14" s="110" t="s">
        <v>752</v>
      </c>
      <c r="U14" s="111" t="str" cm="1">
        <f t="array" ref="U14" xml:space="preserve"> INDEX(韻母對照資料表[國際音標], MATCH(TRUE, EXACT($T14, 韻母碼), 0))</f>
        <v>an</v>
      </c>
      <c r="V14" s="111" t="str" cm="1">
        <f t="array" ref="V14" xml:space="preserve"> INDEX(韻母對照資料表[白話字], MATCH(TRUE, EXACT($T14, 韻母碼), 0))</f>
        <v>an</v>
      </c>
      <c r="W14" s="111" t="str" cm="1">
        <f t="array" ref="W14" xml:space="preserve"> INDEX(韻母對照資料表[台羅音標], MATCH(TRUE, EXACT($T14, 韻母碼), 0))</f>
        <v>an</v>
      </c>
      <c r="X14" s="111" t="str" cm="1">
        <f t="array" ref="X14" xml:space="preserve"> INDEX(韻母對照資料表[閩拼方案], MATCH(TRUE, EXACT($T14, 韻母碼), 0))</f>
        <v>an</v>
      </c>
      <c r="Y14" s="111" t="str" cm="1">
        <f t="array" ref="Y14" xml:space="preserve"> INDEX(韻母對照資料表[方音符號], MATCH(TRUE, EXACT($T14, 韻母碼), 0))</f>
        <v>ㄢ</v>
      </c>
      <c r="Z14" s="112" t="str" cm="1">
        <f t="array" ref="Z14" xml:space="preserve"> INDEX(韻母對照資料表[十五音], MATCH(TRUE, EXACT($T14, 韻母碼), 0))</f>
        <v>干</v>
      </c>
      <c r="AA14" s="112" cm="1">
        <f t="array" ref="AA14" xml:space="preserve"> INDEX(韻母對照資料表[十五音序], MATCH(TRUE, EXACT($T14, 韻母碼), 0))</f>
        <v>6</v>
      </c>
      <c r="AB14" s="112" t="str" cm="1">
        <f t="array" ref="AB14" xml:space="preserve"> INDEX(韻母對照資料表[舒促聲], MATCH(TRUE, EXACT($T14, 韻母碼), 0))</f>
        <v>舒聲
（平/上/去）</v>
      </c>
      <c r="AC14" s="112" t="str" cm="1">
        <f t="array" ref="AC14" xml:space="preserve"> INDEX(韻母對照資料表[十五音識別碼], MATCH(TRUE, EXACT($T14, 韻母碼), 0))</f>
        <v>干舒</v>
      </c>
    </row>
    <row r="15" spans="1:29" ht="51">
      <c r="A15" s="98">
        <v>12</v>
      </c>
      <c r="B15" s="99">
        <v>6</v>
      </c>
      <c r="C15" s="100" t="s">
        <v>726</v>
      </c>
      <c r="D15" s="101" t="s">
        <v>416</v>
      </c>
      <c r="E15" s="102" t="s">
        <v>753</v>
      </c>
      <c r="F15" s="103" t="s">
        <v>754</v>
      </c>
      <c r="G15" s="103" t="s">
        <v>755</v>
      </c>
      <c r="H15" s="103" t="s">
        <v>755</v>
      </c>
      <c r="I15" s="103" t="s">
        <v>755</v>
      </c>
      <c r="J15" s="104" t="s">
        <v>755</v>
      </c>
      <c r="K15" s="105">
        <f>IF(韻母對照資料表[[#This Row],[台語音標+]]="", 0, LEN(韻母對照資料表[[#This Row],[台語音標+]]))</f>
        <v>2</v>
      </c>
      <c r="L15" s="106" t="str">
        <f>韻母對照資料表[[#This Row],[十五音]]&amp;LEFT(韻母對照資料表[[#This Row],[舒促聲]],1)</f>
        <v>干促</v>
      </c>
      <c r="M15" s="88"/>
      <c r="N15" s="88"/>
      <c r="O15" s="88" t="str">
        <f xml:space="preserve"> "    - xform/" &amp; 韻母對照資料表[[#This Row],[台語音標+]] &amp; "/" &amp; 韻母對照資料表[[#This Row],[十五音]] &amp; "/"</f>
        <v xml:space="preserve">    - xform/at/干/</v>
      </c>
      <c r="P15" s="88"/>
      <c r="Q15" s="88"/>
      <c r="R15" s="88"/>
      <c r="S15" s="109">
        <v>12</v>
      </c>
      <c r="T15" s="110" t="s">
        <v>755</v>
      </c>
      <c r="U15" s="111" t="str" cm="1">
        <f t="array" ref="U15" xml:space="preserve"> INDEX(韻母對照資料表[國際音標], MATCH(TRUE, EXACT($T15, 韻母碼), 0))</f>
        <v>at̚</v>
      </c>
      <c r="V15" s="111" t="str" cm="1">
        <f t="array" ref="V15" xml:space="preserve"> INDEX(韻母對照資料表[白話字], MATCH(TRUE, EXACT($T15, 韻母碼), 0))</f>
        <v>at</v>
      </c>
      <c r="W15" s="111" t="str" cm="1">
        <f t="array" ref="W15" xml:space="preserve"> INDEX(韻母對照資料表[台羅音標], MATCH(TRUE, EXACT($T15, 韻母碼), 0))</f>
        <v>at</v>
      </c>
      <c r="X15" s="111" t="str" cm="1">
        <f t="array" ref="X15" xml:space="preserve"> INDEX(韻母對照資料表[閩拼方案], MATCH(TRUE, EXACT($T15, 韻母碼), 0))</f>
        <v>at</v>
      </c>
      <c r="Y15" s="111" t="str" cm="1">
        <f t="array" ref="Y15" xml:space="preserve"> INDEX(韻母對照資料表[方音符號], MATCH(TRUE, EXACT($T15, 韻母碼), 0))</f>
        <v>ㄚㆵ</v>
      </c>
      <c r="Z15" s="112" t="str" cm="1">
        <f t="array" ref="Z15" xml:space="preserve"> INDEX(韻母對照資料表[十五音], MATCH(TRUE, EXACT($T15, 韻母碼), 0))</f>
        <v>干</v>
      </c>
      <c r="AA15" s="112" cm="1">
        <f t="array" ref="AA15" xml:space="preserve"> INDEX(韻母對照資料表[十五音序], MATCH(TRUE, EXACT($T15, 韻母碼), 0))</f>
        <v>6</v>
      </c>
      <c r="AB15" s="112" t="str" cm="1">
        <f t="array" ref="AB15" xml:space="preserve"> INDEX(韻母對照資料表[舒促聲], MATCH(TRUE, EXACT($T15, 韻母碼), 0))</f>
        <v>促聲
（入）</v>
      </c>
      <c r="AC15" s="112" t="str" cm="1">
        <f t="array" ref="AC15" xml:space="preserve"> INDEX(韻母對照資料表[十五音識別碼], MATCH(TRUE, EXACT($T15, 韻母碼), 0))</f>
        <v>干促</v>
      </c>
    </row>
    <row r="16" spans="1:29" ht="51">
      <c r="A16" s="98">
        <v>13</v>
      </c>
      <c r="B16" s="99">
        <v>7</v>
      </c>
      <c r="C16" s="100" t="s">
        <v>724</v>
      </c>
      <c r="D16" s="101" t="s">
        <v>420</v>
      </c>
      <c r="E16" s="102" t="s">
        <v>756</v>
      </c>
      <c r="F16" s="103" t="s">
        <v>757</v>
      </c>
      <c r="G16" s="103" t="s">
        <v>758</v>
      </c>
      <c r="H16" s="103" t="s">
        <v>758</v>
      </c>
      <c r="I16" s="103" t="s">
        <v>758</v>
      </c>
      <c r="J16" s="104" t="s">
        <v>758</v>
      </c>
      <c r="K16" s="105">
        <f>IF(韻母對照資料表[[#This Row],[台語音標+]]="", 0, LEN(韻母對照資料表[[#This Row],[台語音標+]]))</f>
        <v>3</v>
      </c>
      <c r="L16" s="106" t="str">
        <f>韻母對照資料表[[#This Row],[十五音]]&amp;LEFT(韻母對照資料表[[#This Row],[舒促聲]],1)</f>
        <v>公舒</v>
      </c>
      <c r="M16" s="88"/>
      <c r="N16" s="88"/>
      <c r="O16" s="88" t="str">
        <f xml:space="preserve"> "    - xform/" &amp; 韻母對照資料表[[#This Row],[台語音標+]] &amp; "/" &amp; 韻母對照資料表[[#This Row],[十五音]] &amp; "/"</f>
        <v xml:space="preserve">    - xform/ong/公/</v>
      </c>
      <c r="P16" s="88"/>
      <c r="Q16" s="88"/>
      <c r="R16" s="88"/>
      <c r="S16" s="109">
        <v>13</v>
      </c>
      <c r="T16" s="110" t="s">
        <v>758</v>
      </c>
      <c r="U16" s="111" t="str" cm="1">
        <f t="array" ref="U16" xml:space="preserve"> INDEX(韻母對照資料表[國際音標], MATCH(TRUE, EXACT($T16, 韻母碼), 0))</f>
        <v>ɔŋ</v>
      </c>
      <c r="V16" s="111" t="str" cm="1">
        <f t="array" ref="V16" xml:space="preserve"> INDEX(韻母對照資料表[白話字], MATCH(TRUE, EXACT($T16, 韻母碼), 0))</f>
        <v>ong</v>
      </c>
      <c r="W16" s="111" t="str" cm="1">
        <f t="array" ref="W16" xml:space="preserve"> INDEX(韻母對照資料表[台羅音標], MATCH(TRUE, EXACT($T16, 韻母碼), 0))</f>
        <v>ong</v>
      </c>
      <c r="X16" s="111" t="str" cm="1">
        <f t="array" ref="X16" xml:space="preserve"> INDEX(韻母對照資料表[閩拼方案], MATCH(TRUE, EXACT($T16, 韻母碼), 0))</f>
        <v>ong</v>
      </c>
      <c r="Y16" s="111" t="str" cm="1">
        <f t="array" ref="Y16" xml:space="preserve"> INDEX(韻母對照資料表[方音符號], MATCH(TRUE, EXACT($T16, 韻母碼), 0))</f>
        <v>ㆲ</v>
      </c>
      <c r="Z16" s="112" t="str" cm="1">
        <f t="array" ref="Z16" xml:space="preserve"> INDEX(韻母對照資料表[十五音], MATCH(TRUE, EXACT($T16, 韻母碼), 0))</f>
        <v>公</v>
      </c>
      <c r="AA16" s="112" cm="1">
        <f t="array" ref="AA16" xml:space="preserve"> INDEX(韻母對照資料表[十五音序], MATCH(TRUE, EXACT($T16, 韻母碼), 0))</f>
        <v>7</v>
      </c>
      <c r="AB16" s="112" t="str" cm="1">
        <f t="array" ref="AB16" xml:space="preserve"> INDEX(韻母對照資料表[舒促聲], MATCH(TRUE, EXACT($T16, 韻母碼), 0))</f>
        <v>舒聲
（平/上/去）</v>
      </c>
      <c r="AC16" s="112" t="str" cm="1">
        <f t="array" ref="AC16" xml:space="preserve"> INDEX(韻母對照資料表[十五音識別碼], MATCH(TRUE, EXACT($T16, 韻母碼), 0))</f>
        <v>公舒</v>
      </c>
    </row>
    <row r="17" spans="1:29" ht="51">
      <c r="A17" s="98">
        <v>14</v>
      </c>
      <c r="B17" s="99">
        <v>7</v>
      </c>
      <c r="C17" s="100" t="s">
        <v>726</v>
      </c>
      <c r="D17" s="101" t="s">
        <v>420</v>
      </c>
      <c r="E17" s="102" t="s">
        <v>759</v>
      </c>
      <c r="F17" s="103" t="s">
        <v>760</v>
      </c>
      <c r="G17" s="103" t="s">
        <v>761</v>
      </c>
      <c r="H17" s="103" t="s">
        <v>761</v>
      </c>
      <c r="I17" s="103" t="s">
        <v>761</v>
      </c>
      <c r="J17" s="104" t="s">
        <v>761</v>
      </c>
      <c r="K17" s="105">
        <f>IF(韻母對照資料表[[#This Row],[台語音標+]]="", 0, LEN(韻母對照資料表[[#This Row],[台語音標+]]))</f>
        <v>2</v>
      </c>
      <c r="L17" s="106" t="str">
        <f>韻母對照資料表[[#This Row],[十五音]]&amp;LEFT(韻母對照資料表[[#This Row],[舒促聲]],1)</f>
        <v>公促</v>
      </c>
      <c r="M17" s="88"/>
      <c r="N17" s="88"/>
      <c r="O17" s="88" t="str">
        <f xml:space="preserve"> "    - xform/" &amp; 韻母對照資料表[[#This Row],[台語音標+]] &amp; "/" &amp; 韻母對照資料表[[#This Row],[十五音]] &amp; "/"</f>
        <v xml:space="preserve">    - xform/ok/公/</v>
      </c>
      <c r="P17" s="88"/>
      <c r="Q17" s="88"/>
      <c r="R17" s="88"/>
      <c r="S17" s="109">
        <v>14</v>
      </c>
      <c r="T17" s="110" t="s">
        <v>761</v>
      </c>
      <c r="U17" s="111" t="str" cm="1">
        <f t="array" ref="U17" xml:space="preserve"> INDEX(韻母對照資料表[國際音標], MATCH(TRUE, EXACT($T17, 韻母碼), 0))</f>
        <v>ɔk̚</v>
      </c>
      <c r="V17" s="111" t="str" cm="1">
        <f t="array" ref="V17" xml:space="preserve"> INDEX(韻母對照資料表[白話字], MATCH(TRUE, EXACT($T17, 韻母碼), 0))</f>
        <v>ok</v>
      </c>
      <c r="W17" s="111" t="str" cm="1">
        <f t="array" ref="W17" xml:space="preserve"> INDEX(韻母對照資料表[台羅音標], MATCH(TRUE, EXACT($T17, 韻母碼), 0))</f>
        <v>ok</v>
      </c>
      <c r="X17" s="111" t="str" cm="1">
        <f t="array" ref="X17" xml:space="preserve"> INDEX(韻母對照資料表[閩拼方案], MATCH(TRUE, EXACT($T17, 韻母碼), 0))</f>
        <v>ok</v>
      </c>
      <c r="Y17" s="111" t="str" cm="1">
        <f t="array" ref="Y17" xml:space="preserve"> INDEX(韻母對照資料表[方音符號], MATCH(TRUE, EXACT($T17, 韻母碼), 0))</f>
        <v>ㆦㆻ</v>
      </c>
      <c r="Z17" s="112" t="str" cm="1">
        <f t="array" ref="Z17" xml:space="preserve"> INDEX(韻母對照資料表[十五音], MATCH(TRUE, EXACT($T17, 韻母碼), 0))</f>
        <v>公</v>
      </c>
      <c r="AA17" s="112" cm="1">
        <f t="array" ref="AA17" xml:space="preserve"> INDEX(韻母對照資料表[十五音序], MATCH(TRUE, EXACT($T17, 韻母碼), 0))</f>
        <v>7</v>
      </c>
      <c r="AB17" s="112" t="str" cm="1">
        <f t="array" ref="AB17" xml:space="preserve"> INDEX(韻母對照資料表[舒促聲], MATCH(TRUE, EXACT($T17, 韻母碼), 0))</f>
        <v>促聲
（入）</v>
      </c>
      <c r="AC17" s="112" t="str" cm="1">
        <f t="array" ref="AC17" xml:space="preserve"> INDEX(韻母對照資料表[十五音識別碼], MATCH(TRUE, EXACT($T17, 韻母碼), 0))</f>
        <v>公促</v>
      </c>
    </row>
    <row r="18" spans="1:29" ht="51">
      <c r="A18" s="98">
        <v>15</v>
      </c>
      <c r="B18" s="99">
        <v>8</v>
      </c>
      <c r="C18" s="100" t="s">
        <v>724</v>
      </c>
      <c r="D18" s="101" t="s">
        <v>426</v>
      </c>
      <c r="E18" s="102" t="s">
        <v>762</v>
      </c>
      <c r="F18" s="103" t="s">
        <v>763</v>
      </c>
      <c r="G18" s="103" t="s">
        <v>763</v>
      </c>
      <c r="H18" s="103" t="s">
        <v>764</v>
      </c>
      <c r="I18" s="103" t="s">
        <v>763</v>
      </c>
      <c r="J18" s="104" t="s">
        <v>763</v>
      </c>
      <c r="K18" s="105">
        <f>IF(韻母對照資料表[[#This Row],[台語音標+]]="", 0, LEN(韻母對照資料表[[#This Row],[台語音標+]]))</f>
        <v>3</v>
      </c>
      <c r="L18" s="106" t="str">
        <f>韻母對照資料表[[#This Row],[十五音]]&amp;LEFT(韻母對照資料表[[#This Row],[舒促聲]],1)</f>
        <v>乖舒</v>
      </c>
      <c r="M18" s="88"/>
      <c r="N18" s="88"/>
      <c r="O18" s="88" t="str">
        <f xml:space="preserve"> "    - xform/" &amp; 韻母對照資料表[[#This Row],[台語音標+]] &amp; "/" &amp; 韻母對照資料表[[#This Row],[十五音]] &amp; "/"</f>
        <v xml:space="preserve">    - xform/uai/乖/</v>
      </c>
      <c r="P18" s="88"/>
      <c r="Q18" s="88"/>
      <c r="R18" s="88"/>
      <c r="S18" s="109">
        <v>16</v>
      </c>
      <c r="T18" s="110" t="s">
        <v>765</v>
      </c>
      <c r="U18" s="111" t="str" cm="1">
        <f t="array" ref="U18" xml:space="preserve"> INDEX(韻母對照資料表[國際音標], MATCH(TRUE, EXACT($T18, 韻母碼), 0))</f>
        <v>uai?</v>
      </c>
      <c r="V18" s="111" t="str" cm="1">
        <f t="array" ref="V18" xml:space="preserve"> INDEX(韻母對照資料表[白話字], MATCH(TRUE, EXACT($T18, 韻母碼), 0))</f>
        <v>oaih</v>
      </c>
      <c r="W18" s="111" t="str" cm="1">
        <f t="array" ref="W18" xml:space="preserve"> INDEX(韻母對照資料表[台羅音標], MATCH(TRUE, EXACT($T18, 韻母碼), 0))</f>
        <v>uaih</v>
      </c>
      <c r="X18" s="111" t="str" cm="1">
        <f t="array" ref="X18" xml:space="preserve"> INDEX(韻母對照資料表[閩拼方案], MATCH(TRUE, EXACT($T18, 韻母碼), 0))</f>
        <v>uaih</v>
      </c>
      <c r="Y18" s="111" t="str" cm="1">
        <f t="array" ref="Y18" xml:space="preserve"> INDEX(韻母對照資料表[方音符號], MATCH(TRUE, EXACT($T18, 韻母碼), 0))</f>
        <v>ㄨㄞㆷ</v>
      </c>
      <c r="Z18" s="112" t="str" cm="1">
        <f t="array" ref="Z18" xml:space="preserve"> INDEX(韻母對照資料表[十五音], MATCH(TRUE, EXACT($T18, 韻母碼), 0))</f>
        <v>乖</v>
      </c>
      <c r="AA18" s="112" cm="1">
        <f t="array" ref="AA18" xml:space="preserve"> INDEX(韻母對照資料表[十五音序], MATCH(TRUE, EXACT($T18, 韻母碼), 0))</f>
        <v>8</v>
      </c>
      <c r="AB18" s="112" t="str" cm="1">
        <f t="array" ref="AB18" xml:space="preserve"> INDEX(韻母對照資料表[舒促聲], MATCH(TRUE, EXACT($T18, 韻母碼), 0))</f>
        <v>促聲
（入）</v>
      </c>
      <c r="AC18" s="112" t="str" cm="1">
        <f t="array" ref="AC18" xml:space="preserve"> INDEX(韻母對照資料表[十五音識別碼], MATCH(TRUE, EXACT($T18, 韻母碼), 0))</f>
        <v>乖促</v>
      </c>
    </row>
    <row r="19" spans="1:29" ht="51">
      <c r="A19" s="98">
        <v>16</v>
      </c>
      <c r="B19" s="99">
        <v>8</v>
      </c>
      <c r="C19" s="100" t="s">
        <v>726</v>
      </c>
      <c r="D19" s="101" t="s">
        <v>426</v>
      </c>
      <c r="E19" s="102" t="s">
        <v>766</v>
      </c>
      <c r="F19" s="103" t="s">
        <v>767</v>
      </c>
      <c r="G19" s="103" t="s">
        <v>765</v>
      </c>
      <c r="H19" s="103" t="s">
        <v>768</v>
      </c>
      <c r="I19" s="103" t="s">
        <v>765</v>
      </c>
      <c r="J19" s="104" t="s">
        <v>765</v>
      </c>
      <c r="K19" s="105">
        <f>IF(韻母對照資料表[[#This Row],[台語音標+]]="", 0, LEN(韻母對照資料表[[#This Row],[台語音標+]]))</f>
        <v>4</v>
      </c>
      <c r="L19" s="106" t="str">
        <f>韻母對照資料表[[#This Row],[十五音]]&amp;LEFT(韻母對照資料表[[#This Row],[舒促聲]],1)</f>
        <v>乖促</v>
      </c>
      <c r="M19" s="88"/>
      <c r="N19" s="88"/>
      <c r="O19" s="88" t="str">
        <f xml:space="preserve"> "    - xform/" &amp; 韻母對照資料表[[#This Row],[台語音標+]] &amp; "/" &amp; 韻母對照資料表[[#This Row],[十五音]] &amp; "/"</f>
        <v xml:space="preserve">    - xform/uaih/乖/</v>
      </c>
      <c r="P19" s="88"/>
      <c r="Q19" s="88"/>
      <c r="R19" s="88"/>
      <c r="S19" s="109">
        <v>15</v>
      </c>
      <c r="T19" s="110" t="s">
        <v>763</v>
      </c>
      <c r="U19" s="111" t="str" cm="1">
        <f t="array" ref="U19" xml:space="preserve"> INDEX(韻母對照資料表[國際音標], MATCH(TRUE, EXACT($T19, 韻母碼), 0))</f>
        <v>uai</v>
      </c>
      <c r="V19" s="111" t="str" cm="1">
        <f t="array" ref="V19" xml:space="preserve"> INDEX(韻母對照資料表[白話字], MATCH(TRUE, EXACT($T19, 韻母碼), 0))</f>
        <v>oai</v>
      </c>
      <c r="W19" s="111" t="str" cm="1">
        <f t="array" ref="W19" xml:space="preserve"> INDEX(韻母對照資料表[台羅音標], MATCH(TRUE, EXACT($T19, 韻母碼), 0))</f>
        <v>uai</v>
      </c>
      <c r="X19" s="111" t="str" cm="1">
        <f t="array" ref="X19" xml:space="preserve"> INDEX(韻母對照資料表[閩拼方案], MATCH(TRUE, EXACT($T19, 韻母碼), 0))</f>
        <v>uai</v>
      </c>
      <c r="Y19" s="111" t="str" cm="1">
        <f t="array" ref="Y19" xml:space="preserve"> INDEX(韻母對照資料表[方音符號], MATCH(TRUE, EXACT($T19, 韻母碼), 0))</f>
        <v>ㄨㄞ</v>
      </c>
      <c r="Z19" s="112" t="str" cm="1">
        <f t="array" ref="Z19" xml:space="preserve"> INDEX(韻母對照資料表[十五音], MATCH(TRUE, EXACT($T19, 韻母碼), 0))</f>
        <v>乖</v>
      </c>
      <c r="AA19" s="112" cm="1">
        <f t="array" ref="AA19" xml:space="preserve"> INDEX(韻母對照資料表[十五音序], MATCH(TRUE, EXACT($T19, 韻母碼), 0))</f>
        <v>8</v>
      </c>
      <c r="AB19" s="112" t="str" cm="1">
        <f t="array" ref="AB19" xml:space="preserve"> INDEX(韻母對照資料表[舒促聲], MATCH(TRUE, EXACT($T19, 韻母碼), 0))</f>
        <v>舒聲
（平/上/去）</v>
      </c>
      <c r="AC19" s="112" t="str" cm="1">
        <f t="array" ref="AC19" xml:space="preserve"> INDEX(韻母對照資料表[十五音識別碼], MATCH(TRUE, EXACT($T19, 韻母碼), 0))</f>
        <v>乖舒</v>
      </c>
    </row>
    <row r="20" spans="1:29" ht="51">
      <c r="A20" s="98">
        <v>17</v>
      </c>
      <c r="B20" s="99">
        <v>9</v>
      </c>
      <c r="C20" s="100" t="s">
        <v>724</v>
      </c>
      <c r="D20" s="101" t="s">
        <v>429</v>
      </c>
      <c r="E20" s="102" t="s">
        <v>769</v>
      </c>
      <c r="F20" s="103" t="s">
        <v>770</v>
      </c>
      <c r="G20" s="103" t="s">
        <v>771</v>
      </c>
      <c r="H20" s="103" t="s">
        <v>772</v>
      </c>
      <c r="I20" s="103" t="s">
        <v>771</v>
      </c>
      <c r="J20" s="104" t="s">
        <v>771</v>
      </c>
      <c r="K20" s="105">
        <f>IF(韻母對照資料表[[#This Row],[台語音標+]]="", 0, LEN(韻母對照資料表[[#This Row],[台語音標+]]))</f>
        <v>3</v>
      </c>
      <c r="L20" s="106" t="str">
        <f>韻母對照資料表[[#This Row],[十五音]]&amp;LEFT(韻母對照資料表[[#This Row],[舒促聲]],1)</f>
        <v>經舒</v>
      </c>
      <c r="M20" s="88"/>
      <c r="N20" s="88"/>
      <c r="O20" s="88" t="str">
        <f xml:space="preserve"> "    - xform/" &amp; 韻母對照資料表[[#This Row],[台語音標+]] &amp; "/" &amp; 韻母對照資料表[[#This Row],[十五音]] &amp; "/"</f>
        <v xml:space="preserve">    - xform/ing/經/</v>
      </c>
      <c r="P20" s="88"/>
      <c r="Q20" s="88"/>
      <c r="R20" s="88"/>
      <c r="S20" s="109">
        <v>17</v>
      </c>
      <c r="T20" s="110" t="s">
        <v>771</v>
      </c>
      <c r="U20" s="111" t="str" cm="1">
        <f t="array" ref="U20" xml:space="preserve"> INDEX(韻母對照資料表[國際音標], MATCH(TRUE, EXACT($T20, 韻母碼), 0))</f>
        <v>iŋ</v>
      </c>
      <c r="V20" s="111" t="str" cm="1">
        <f t="array" ref="V20" xml:space="preserve"> INDEX(韻母對照資料表[白話字], MATCH(TRUE, EXACT($T20, 韻母碼), 0))</f>
        <v>eng</v>
      </c>
      <c r="W20" s="111" t="str" cm="1">
        <f t="array" ref="W20" xml:space="preserve"> INDEX(韻母對照資料表[台羅音標], MATCH(TRUE, EXACT($T20, 韻母碼), 0))</f>
        <v>ing</v>
      </c>
      <c r="X20" s="111" t="str" cm="1">
        <f t="array" ref="X20" xml:space="preserve"> INDEX(韻母對照資料表[閩拼方案], MATCH(TRUE, EXACT($T20, 韻母碼), 0))</f>
        <v>ing</v>
      </c>
      <c r="Y20" s="111" t="str" cm="1">
        <f t="array" ref="Y20" xml:space="preserve"> INDEX(韻母對照資料表[方音符號], MATCH(TRUE, EXACT($T20, 韻母碼), 0))</f>
        <v>ㄧㄥ</v>
      </c>
      <c r="Z20" s="112" t="str" cm="1">
        <f t="array" ref="Z20" xml:space="preserve"> INDEX(韻母對照資料表[十五音], MATCH(TRUE, EXACT($T20, 韻母碼), 0))</f>
        <v>經</v>
      </c>
      <c r="AA20" s="112" cm="1">
        <f t="array" ref="AA20" xml:space="preserve"> INDEX(韻母對照資料表[十五音序], MATCH(TRUE, EXACT($T20, 韻母碼), 0))</f>
        <v>9</v>
      </c>
      <c r="AB20" s="112" t="str" cm="1">
        <f t="array" ref="AB20" xml:space="preserve"> INDEX(韻母對照資料表[舒促聲], MATCH(TRUE, EXACT($T20, 韻母碼), 0))</f>
        <v>舒聲
（平/上/去）</v>
      </c>
      <c r="AC20" s="112" t="str" cm="1">
        <f t="array" ref="AC20" xml:space="preserve"> INDEX(韻母對照資料表[十五音識別碼], MATCH(TRUE, EXACT($T20, 韻母碼), 0))</f>
        <v>經舒</v>
      </c>
    </row>
    <row r="21" spans="1:29" ht="51">
      <c r="A21" s="98">
        <v>18</v>
      </c>
      <c r="B21" s="99">
        <v>9</v>
      </c>
      <c r="C21" s="100" t="s">
        <v>726</v>
      </c>
      <c r="D21" s="101" t="s">
        <v>429</v>
      </c>
      <c r="E21" s="102" t="s">
        <v>773</v>
      </c>
      <c r="F21" s="103" t="s">
        <v>774</v>
      </c>
      <c r="G21" s="103" t="s">
        <v>775</v>
      </c>
      <c r="H21" s="103" t="s">
        <v>776</v>
      </c>
      <c r="I21" s="103" t="s">
        <v>775</v>
      </c>
      <c r="J21" s="104" t="s">
        <v>775</v>
      </c>
      <c r="K21" s="105">
        <f>IF(韻母對照資料表[[#This Row],[台語音標+]]="", 0, LEN(韻母對照資料表[[#This Row],[台語音標+]]))</f>
        <v>2</v>
      </c>
      <c r="L21" s="106" t="str">
        <f>韻母對照資料表[[#This Row],[十五音]]&amp;LEFT(韻母對照資料表[[#This Row],[舒促聲]],1)</f>
        <v>經促</v>
      </c>
      <c r="M21" s="88"/>
      <c r="N21" s="88"/>
      <c r="O21" s="88" t="str">
        <f xml:space="preserve"> "    - xform/" &amp; 韻母對照資料表[[#This Row],[台語音標+]] &amp; "/" &amp; 韻母對照資料表[[#This Row],[十五音]] &amp; "/"</f>
        <v xml:space="preserve">    - xform/ik/經/</v>
      </c>
      <c r="P21" s="88"/>
      <c r="Q21" s="88"/>
      <c r="R21" s="88"/>
      <c r="S21" s="109">
        <v>18</v>
      </c>
      <c r="T21" s="110" t="s">
        <v>775</v>
      </c>
      <c r="U21" s="111" t="str" cm="1">
        <f t="array" ref="U21" xml:space="preserve"> INDEX(韻母對照資料表[國際音標], MATCH(TRUE, EXACT($T21, 韻母碼), 0))</f>
        <v>ik̚</v>
      </c>
      <c r="V21" s="111" t="str" cm="1">
        <f t="array" ref="V21" xml:space="preserve"> INDEX(韻母對照資料表[白話字], MATCH(TRUE, EXACT($T21, 韻母碼), 0))</f>
        <v>ek</v>
      </c>
      <c r="W21" s="111" t="str" cm="1">
        <f t="array" ref="W21" xml:space="preserve"> INDEX(韻母對照資料表[台羅音標], MATCH(TRUE, EXACT($T21, 韻母碼), 0))</f>
        <v>ik</v>
      </c>
      <c r="X21" s="111" t="str" cm="1">
        <f t="array" ref="X21" xml:space="preserve"> INDEX(韻母對照資料表[閩拼方案], MATCH(TRUE, EXACT($T21, 韻母碼), 0))</f>
        <v>ik</v>
      </c>
      <c r="Y21" s="111" t="str" cm="1">
        <f t="array" ref="Y21" xml:space="preserve"> INDEX(韻母對照資料表[方音符號], MATCH(TRUE, EXACT($T21, 韻母碼), 0))</f>
        <v>ㄧㆻ</v>
      </c>
      <c r="Z21" s="112" t="str" cm="1">
        <f t="array" ref="Z21" xml:space="preserve"> INDEX(韻母對照資料表[十五音], MATCH(TRUE, EXACT($T21, 韻母碼), 0))</f>
        <v>經</v>
      </c>
      <c r="AA21" s="112" cm="1">
        <f t="array" ref="AA21" xml:space="preserve"> INDEX(韻母對照資料表[十五音序], MATCH(TRUE, EXACT($T21, 韻母碼), 0))</f>
        <v>9</v>
      </c>
      <c r="AB21" s="112" t="str" cm="1">
        <f t="array" ref="AB21" xml:space="preserve"> INDEX(韻母對照資料表[舒促聲], MATCH(TRUE, EXACT($T21, 韻母碼), 0))</f>
        <v>促聲
（入）</v>
      </c>
      <c r="AC21" s="112" t="str" cm="1">
        <f t="array" ref="AC21" xml:space="preserve"> INDEX(韻母對照資料表[十五音識別碼], MATCH(TRUE, EXACT($T21, 韻母碼), 0))</f>
        <v>經促</v>
      </c>
    </row>
    <row r="22" spans="1:29" ht="51">
      <c r="A22" s="98">
        <v>19</v>
      </c>
      <c r="B22" s="99">
        <v>10</v>
      </c>
      <c r="C22" s="100" t="s">
        <v>724</v>
      </c>
      <c r="D22" s="101" t="s">
        <v>436</v>
      </c>
      <c r="E22" s="102" t="s">
        <v>777</v>
      </c>
      <c r="F22" s="103" t="s">
        <v>778</v>
      </c>
      <c r="G22" s="103" t="s">
        <v>778</v>
      </c>
      <c r="H22" s="103" t="s">
        <v>779</v>
      </c>
      <c r="I22" s="103" t="s">
        <v>778</v>
      </c>
      <c r="J22" s="104" t="s">
        <v>778</v>
      </c>
      <c r="K22" s="105">
        <f>IF(韻母對照資料表[[#This Row],[台語音標+]]="", 0, LEN(韻母對照資料表[[#This Row],[台語音標+]]))</f>
        <v>3</v>
      </c>
      <c r="L22" s="106" t="str">
        <f>韻母對照資料表[[#This Row],[十五音]]&amp;LEFT(韻母對照資料表[[#This Row],[舒促聲]],1)</f>
        <v>觀舒</v>
      </c>
      <c r="M22" s="88"/>
      <c r="N22" s="88"/>
      <c r="O22" s="88" t="str">
        <f xml:space="preserve"> "    - xform/" &amp; 韻母對照資料表[[#This Row],[台語音標+]] &amp; "/" &amp; 韻母對照資料表[[#This Row],[十五音]] &amp; "/"</f>
        <v xml:space="preserve">    - xform/uan/觀/</v>
      </c>
      <c r="P22" s="88"/>
      <c r="Q22" s="88"/>
      <c r="R22" s="88"/>
      <c r="S22" s="109">
        <v>19</v>
      </c>
      <c r="T22" s="110" t="s">
        <v>778</v>
      </c>
      <c r="U22" s="111" t="str" cm="1">
        <f t="array" ref="U22" xml:space="preserve"> INDEX(韻母對照資料表[國際音標], MATCH(TRUE, EXACT($T22, 韻母碼), 0))</f>
        <v>uan</v>
      </c>
      <c r="V22" s="111" t="str" cm="1">
        <f t="array" ref="V22" xml:space="preserve"> INDEX(韻母對照資料表[白話字], MATCH(TRUE, EXACT($T22, 韻母碼), 0))</f>
        <v>oan</v>
      </c>
      <c r="W22" s="111" t="str" cm="1">
        <f t="array" ref="W22" xml:space="preserve"> INDEX(韻母對照資料表[台羅音標], MATCH(TRUE, EXACT($T22, 韻母碼), 0))</f>
        <v>uan</v>
      </c>
      <c r="X22" s="111" t="str" cm="1">
        <f t="array" ref="X22" xml:space="preserve"> INDEX(韻母對照資料表[閩拼方案], MATCH(TRUE, EXACT($T22, 韻母碼), 0))</f>
        <v>uan</v>
      </c>
      <c r="Y22" s="111" t="str" cm="1">
        <f t="array" ref="Y22" xml:space="preserve"> INDEX(韻母對照資料表[方音符號], MATCH(TRUE, EXACT($T22, 韻母碼), 0))</f>
        <v>ㄨㄢ</v>
      </c>
      <c r="Z22" s="112" t="str" cm="1">
        <f t="array" ref="Z22" xml:space="preserve"> INDEX(韻母對照資料表[十五音], MATCH(TRUE, EXACT($T22, 韻母碼), 0))</f>
        <v>觀</v>
      </c>
      <c r="AA22" s="112" cm="1">
        <f t="array" ref="AA22" xml:space="preserve"> INDEX(韻母對照資料表[十五音序], MATCH(TRUE, EXACT($T22, 韻母碼), 0))</f>
        <v>10</v>
      </c>
      <c r="AB22" s="112" t="str" cm="1">
        <f t="array" ref="AB22" xml:space="preserve"> INDEX(韻母對照資料表[舒促聲], MATCH(TRUE, EXACT($T22, 韻母碼), 0))</f>
        <v>舒聲
（平/上/去）</v>
      </c>
      <c r="AC22" s="112" t="str" cm="1">
        <f t="array" ref="AC22" xml:space="preserve"> INDEX(韻母對照資料表[十五音識別碼], MATCH(TRUE, EXACT($T22, 韻母碼), 0))</f>
        <v>觀舒</v>
      </c>
    </row>
    <row r="23" spans="1:29" ht="51">
      <c r="A23" s="98">
        <v>20</v>
      </c>
      <c r="B23" s="99">
        <v>10</v>
      </c>
      <c r="C23" s="100" t="s">
        <v>726</v>
      </c>
      <c r="D23" s="101" t="s">
        <v>436</v>
      </c>
      <c r="E23" s="102" t="s">
        <v>780</v>
      </c>
      <c r="F23" s="103" t="s">
        <v>781</v>
      </c>
      <c r="G23" s="103" t="s">
        <v>782</v>
      </c>
      <c r="H23" s="103" t="s">
        <v>783</v>
      </c>
      <c r="I23" s="103" t="s">
        <v>782</v>
      </c>
      <c r="J23" s="104" t="s">
        <v>782</v>
      </c>
      <c r="K23" s="105">
        <f>IF(韻母對照資料表[[#This Row],[台語音標+]]="", 0, LEN(韻母對照資料表[[#This Row],[台語音標+]]))</f>
        <v>3</v>
      </c>
      <c r="L23" s="106" t="str">
        <f>韻母對照資料表[[#This Row],[十五音]]&amp;LEFT(韻母對照資料表[[#This Row],[舒促聲]],1)</f>
        <v>觀促</v>
      </c>
      <c r="M23" s="88"/>
      <c r="N23" s="88"/>
      <c r="O23" s="88" t="str">
        <f xml:space="preserve"> "    - xform/" &amp; 韻母對照資料表[[#This Row],[台語音標+]] &amp; "/" &amp; 韻母對照資料表[[#This Row],[十五音]] &amp; "/"</f>
        <v xml:space="preserve">    - xform/uat/觀/</v>
      </c>
      <c r="P23" s="88"/>
      <c r="Q23" s="88"/>
      <c r="R23" s="88"/>
      <c r="S23" s="109">
        <v>20</v>
      </c>
      <c r="T23" s="110" t="s">
        <v>782</v>
      </c>
      <c r="U23" s="111" t="str" cm="1">
        <f t="array" ref="U23" xml:space="preserve"> INDEX(韻母對照資料表[國際音標], MATCH(TRUE, EXACT($T23, 韻母碼), 0))</f>
        <v>uat̚</v>
      </c>
      <c r="V23" s="111" t="str" cm="1">
        <f t="array" ref="V23" xml:space="preserve"> INDEX(韻母對照資料表[白話字], MATCH(TRUE, EXACT($T23, 韻母碼), 0))</f>
        <v>oat</v>
      </c>
      <c r="W23" s="111" t="str" cm="1">
        <f t="array" ref="W23" xml:space="preserve"> INDEX(韻母對照資料表[台羅音標], MATCH(TRUE, EXACT($T23, 韻母碼), 0))</f>
        <v>uat</v>
      </c>
      <c r="X23" s="111" t="str" cm="1">
        <f t="array" ref="X23" xml:space="preserve"> INDEX(韻母對照資料表[閩拼方案], MATCH(TRUE, EXACT($T23, 韻母碼), 0))</f>
        <v>uat</v>
      </c>
      <c r="Y23" s="111" t="str" cm="1">
        <f t="array" ref="Y23" xml:space="preserve"> INDEX(韻母對照資料表[方音符號], MATCH(TRUE, EXACT($T23, 韻母碼), 0))</f>
        <v>ㄨㄚㆵ</v>
      </c>
      <c r="Z23" s="112" t="str" cm="1">
        <f t="array" ref="Z23" xml:space="preserve"> INDEX(韻母對照資料表[十五音], MATCH(TRUE, EXACT($T23, 韻母碼), 0))</f>
        <v>觀</v>
      </c>
      <c r="AA23" s="112" cm="1">
        <f t="array" ref="AA23" xml:space="preserve"> INDEX(韻母對照資料表[十五音序], MATCH(TRUE, EXACT($T23, 韻母碼), 0))</f>
        <v>10</v>
      </c>
      <c r="AB23" s="112" t="str" cm="1">
        <f t="array" ref="AB23" xml:space="preserve"> INDEX(韻母對照資料表[舒促聲], MATCH(TRUE, EXACT($T23, 韻母碼), 0))</f>
        <v>促聲
（入）</v>
      </c>
      <c r="AC23" s="112" t="str" cm="1">
        <f t="array" ref="AC23" xml:space="preserve"> INDEX(韻母對照資料表[十五音識別碼], MATCH(TRUE, EXACT($T23, 韻母碼), 0))</f>
        <v>觀促</v>
      </c>
    </row>
    <row r="24" spans="1:29" ht="51">
      <c r="A24" s="98">
        <v>21</v>
      </c>
      <c r="B24" s="99">
        <v>11</v>
      </c>
      <c r="C24" s="100" t="s">
        <v>724</v>
      </c>
      <c r="D24" s="101" t="s">
        <v>443</v>
      </c>
      <c r="E24" s="102" t="s">
        <v>784</v>
      </c>
      <c r="F24" s="103" t="s">
        <v>785</v>
      </c>
      <c r="G24" s="103" t="s">
        <v>786</v>
      </c>
      <c r="H24" s="103" t="s">
        <v>787</v>
      </c>
      <c r="I24" s="103" t="s">
        <v>786</v>
      </c>
      <c r="J24" s="104" t="s">
        <v>786</v>
      </c>
      <c r="K24" s="105">
        <f>IF(韻母對照資料表[[#This Row],[台語音標+]]="", 0, LEN(韻母對照資料表[[#This Row],[台語音標+]]))</f>
        <v>2</v>
      </c>
      <c r="L24" s="106" t="str">
        <f>韻母對照資料表[[#This Row],[十五音]]&amp;LEFT(韻母對照資料表[[#This Row],[舒促聲]],1)</f>
        <v>沽舒</v>
      </c>
      <c r="M24" s="88"/>
      <c r="N24" s="88"/>
      <c r="O24" s="88" t="str">
        <f xml:space="preserve"> "    - xform/" &amp; 韻母對照資料表[[#This Row],[台語音標+]] &amp; "/" &amp; 韻母對照資料表[[#This Row],[十五音]] &amp; "/"</f>
        <v xml:space="preserve">    - xform/oo/沽/</v>
      </c>
      <c r="P24" s="88"/>
      <c r="Q24" s="88"/>
      <c r="R24" s="88"/>
      <c r="S24" s="109">
        <v>21</v>
      </c>
      <c r="T24" s="110" t="s">
        <v>786</v>
      </c>
      <c r="U24" s="111" t="str" cm="1">
        <f t="array" ref="U24" xml:space="preserve"> INDEX(韻母對照資料表[國際音標], MATCH(TRUE, EXACT($T24, 韻母碼), 0))</f>
        <v>ou</v>
      </c>
      <c r="V24" s="111" t="str" cm="1">
        <f t="array" ref="V24" xml:space="preserve"> INDEX(韻母對照資料表[白話字], MATCH(TRUE, EXACT($T24, 韻母碼), 0))</f>
        <v>o͘</v>
      </c>
      <c r="W24" s="111" t="str" cm="1">
        <f t="array" ref="W24" xml:space="preserve"> INDEX(韻母對照資料表[台羅音標], MATCH(TRUE, EXACT($T24, 韻母碼), 0))</f>
        <v>oo</v>
      </c>
      <c r="X24" s="111" t="str" cm="1">
        <f t="array" ref="X24" xml:space="preserve"> INDEX(韻母對照資料表[閩拼方案], MATCH(TRUE, EXACT($T24, 韻母碼), 0))</f>
        <v>oo</v>
      </c>
      <c r="Y24" s="111" t="str" cm="1">
        <f t="array" ref="Y24" xml:space="preserve"> INDEX(韻母對照資料表[方音符號], MATCH(TRUE, EXACT($T24, 韻母碼), 0))</f>
        <v>ㆦ</v>
      </c>
      <c r="Z24" s="112" t="str" cm="1">
        <f t="array" ref="Z24" xml:space="preserve"> INDEX(韻母對照資料表[十五音], MATCH(TRUE, EXACT($T24, 韻母碼), 0))</f>
        <v>沽</v>
      </c>
      <c r="AA24" s="112" cm="1">
        <f t="array" ref="AA24" xml:space="preserve"> INDEX(韻母對照資料表[十五音序], MATCH(TRUE, EXACT($T24, 韻母碼), 0))</f>
        <v>11</v>
      </c>
      <c r="AB24" s="112" t="str" cm="1">
        <f t="array" ref="AB24" xml:space="preserve"> INDEX(韻母對照資料表[舒促聲], MATCH(TRUE, EXACT($T24, 韻母碼), 0))</f>
        <v>舒聲
（平/上/去）</v>
      </c>
      <c r="AC24" s="112" t="str" cm="1">
        <f t="array" ref="AC24" xml:space="preserve"> INDEX(韻母對照資料表[十五音識別碼], MATCH(TRUE, EXACT($T24, 韻母碼), 0))</f>
        <v>沽舒</v>
      </c>
    </row>
    <row r="25" spans="1:29" ht="51">
      <c r="A25" s="98">
        <v>22</v>
      </c>
      <c r="B25" s="99">
        <v>11</v>
      </c>
      <c r="C25" s="100" t="s">
        <v>726</v>
      </c>
      <c r="D25" s="101" t="s">
        <v>443</v>
      </c>
      <c r="E25" s="118">
        <v>0</v>
      </c>
      <c r="F25" s="119">
        <v>0</v>
      </c>
      <c r="G25" s="119">
        <v>0</v>
      </c>
      <c r="H25" s="119">
        <v>0</v>
      </c>
      <c r="I25" s="119">
        <v>0</v>
      </c>
      <c r="J25" s="104"/>
      <c r="K25" s="105">
        <f>IF(韻母對照資料表[[#This Row],[台語音標+]]="", 0, LEN(韻母對照資料表[[#This Row],[台語音標+]]))</f>
        <v>0</v>
      </c>
      <c r="L25" s="106" t="str">
        <f>韻母對照資料表[[#This Row],[十五音]]&amp;LEFT(韻母對照資料表[[#This Row],[舒促聲]],1)</f>
        <v>沽促</v>
      </c>
      <c r="M25" s="88"/>
      <c r="N25" s="88"/>
      <c r="O25" s="88" t="str">
        <f xml:space="preserve"> "    - xform/" &amp; 韻母對照資料表[[#This Row],[台語音標+]] &amp; "/" &amp; 韻母對照資料表[[#This Row],[十五音]] &amp; "/"</f>
        <v xml:space="preserve">    - xform//沽/</v>
      </c>
      <c r="P25" s="88"/>
      <c r="Q25" s="88"/>
      <c r="R25" s="88"/>
      <c r="S25" s="109">
        <v>23</v>
      </c>
      <c r="T25" s="110" t="s">
        <v>788</v>
      </c>
      <c r="U25" s="111" t="str" cm="1">
        <f t="array" ref="U25" xml:space="preserve"> INDEX(韻母對照資料表[國際音標], MATCH(TRUE, EXACT($T25, 韻母碼), 0))</f>
        <v>iau</v>
      </c>
      <c r="V25" s="111" t="str" cm="1">
        <f t="array" ref="V25" xml:space="preserve"> INDEX(韻母對照資料表[白話字], MATCH(TRUE, EXACT($T25, 韻母碼), 0))</f>
        <v>iau</v>
      </c>
      <c r="W25" s="111" t="str" cm="1">
        <f t="array" ref="W25" xml:space="preserve"> INDEX(韻母對照資料表[台羅音標], MATCH(TRUE, EXACT($T25, 韻母碼), 0))</f>
        <v>iau</v>
      </c>
      <c r="X25" s="111" t="str" cm="1">
        <f t="array" ref="X25" xml:space="preserve"> INDEX(韻母對照資料表[閩拼方案], MATCH(TRUE, EXACT($T25, 韻母碼), 0))</f>
        <v>iao</v>
      </c>
      <c r="Y25" s="111" t="str" cm="1">
        <f t="array" ref="Y25" xml:space="preserve"> INDEX(韻母對照資料表[方音符號], MATCH(TRUE, EXACT($T25, 韻母碼), 0))</f>
        <v>ㄧㄠ</v>
      </c>
      <c r="Z25" s="112" t="str" cm="1">
        <f t="array" ref="Z25" xml:space="preserve"> INDEX(韻母對照資料表[十五音], MATCH(TRUE, EXACT($T25, 韻母碼), 0))</f>
        <v>嬌</v>
      </c>
      <c r="AA25" s="112" cm="1">
        <f t="array" ref="AA25" xml:space="preserve"> INDEX(韻母對照資料表[十五音序], MATCH(TRUE, EXACT($T25, 韻母碼), 0))</f>
        <v>12</v>
      </c>
      <c r="AB25" s="112" t="str" cm="1">
        <f t="array" ref="AB25" xml:space="preserve"> INDEX(韻母對照資料表[舒促聲], MATCH(TRUE, EXACT($T25, 韻母碼), 0))</f>
        <v>舒聲
（平/上/去）</v>
      </c>
      <c r="AC25" s="112" t="str" cm="1">
        <f t="array" ref="AC25" xml:space="preserve"> INDEX(韻母對照資料表[十五音識別碼], MATCH(TRUE, EXACT($T25, 韻母碼), 0))</f>
        <v>嬌舒</v>
      </c>
    </row>
    <row r="26" spans="1:29" ht="51">
      <c r="A26" s="98">
        <v>23</v>
      </c>
      <c r="B26" s="99">
        <v>12</v>
      </c>
      <c r="C26" s="100" t="s">
        <v>724</v>
      </c>
      <c r="D26" s="101" t="s">
        <v>448</v>
      </c>
      <c r="E26" s="102" t="s">
        <v>789</v>
      </c>
      <c r="F26" s="103" t="s">
        <v>788</v>
      </c>
      <c r="G26" s="103" t="s">
        <v>790</v>
      </c>
      <c r="H26" s="103" t="s">
        <v>788</v>
      </c>
      <c r="I26" s="103" t="s">
        <v>788</v>
      </c>
      <c r="J26" s="104" t="s">
        <v>788</v>
      </c>
      <c r="K26" s="105">
        <f>IF(韻母對照資料表[[#This Row],[台語音標+]]="", 0, LEN(韻母對照資料表[[#This Row],[台語音標+]]))</f>
        <v>3</v>
      </c>
      <c r="L26" s="106" t="str">
        <f>韻母對照資料表[[#This Row],[十五音]]&amp;LEFT(韻母對照資料表[[#This Row],[舒促聲]],1)</f>
        <v>嬌舒</v>
      </c>
      <c r="M26" s="88"/>
      <c r="N26" s="88"/>
      <c r="O26" s="88" t="str">
        <f xml:space="preserve"> "    - xform/" &amp; 韻母對照資料表[[#This Row],[台語音標+]] &amp; "/" &amp; 韻母對照資料表[[#This Row],[十五音]] &amp; "/"</f>
        <v xml:space="preserve">    - xform/iau/嬌/</v>
      </c>
      <c r="P26" s="88"/>
      <c r="Q26" s="88"/>
      <c r="R26" s="88"/>
      <c r="S26" s="116">
        <v>25</v>
      </c>
      <c r="T26" s="117" t="s">
        <v>791</v>
      </c>
      <c r="U26" s="111" t="str" cm="1">
        <f t="array" ref="U26" xml:space="preserve"> INDEX(韻母對照資料表[國際音標], MATCH(TRUE, EXACT($T26, 韻母碼), 0))</f>
        <v>ei</v>
      </c>
      <c r="V26" s="111" t="str" cm="1">
        <f t="array" ref="V26" xml:space="preserve"> INDEX(韻母對照資料表[白話字], MATCH(TRUE, EXACT($T26, 韻母碼), 0))</f>
        <v>e</v>
      </c>
      <c r="W26" s="111" t="str" cm="1">
        <f t="array" ref="W26" xml:space="preserve"> INDEX(韻母對照資料表[台羅音標], MATCH(TRUE, EXACT($T26, 韻母碼), 0))</f>
        <v>e</v>
      </c>
      <c r="X26" s="111" t="str" cm="1">
        <f t="array" ref="X26" xml:space="preserve"> INDEX(韻母對照資料表[閩拼方案], MATCH(TRUE, EXACT($T26, 韻母碼), 0))</f>
        <v>e</v>
      </c>
      <c r="Y26" s="111" t="str" cm="1">
        <f t="array" ref="Y26" xml:space="preserve"> INDEX(韻母對照資料表[方音符號], MATCH(TRUE, EXACT($T26, 韻母碼), 0))</f>
        <v>ㆤ</v>
      </c>
      <c r="Z26" s="112" t="str" cm="1">
        <f t="array" ref="Z26" xml:space="preserve"> INDEX(韻母對照資料表[十五音], MATCH(TRUE, EXACT($T26, 韻母碼), 0))</f>
        <v>稽</v>
      </c>
      <c r="AA26" s="112" cm="1">
        <f t="array" ref="AA26" xml:space="preserve"> INDEX(韻母對照資料表[十五音序], MATCH(TRUE, EXACT($T26, 韻母碼), 0))</f>
        <v>13</v>
      </c>
      <c r="AB26" s="112" t="str" cm="1">
        <f t="array" ref="AB26" xml:space="preserve"> INDEX(韻母對照資料表[舒促聲], MATCH(TRUE, EXACT($T26, 韻母碼), 0))</f>
        <v>舒聲
（平/上/去）</v>
      </c>
      <c r="AC26" s="112" t="str" cm="1">
        <f t="array" ref="AC26" xml:space="preserve"> INDEX(韻母對照資料表[十五音識別碼], MATCH(TRUE, EXACT($T26, 韻母碼), 0))</f>
        <v>稽舒</v>
      </c>
    </row>
    <row r="27" spans="1:29" ht="51">
      <c r="A27" s="98">
        <v>24</v>
      </c>
      <c r="B27" s="99">
        <v>12</v>
      </c>
      <c r="C27" s="100" t="s">
        <v>726</v>
      </c>
      <c r="D27" s="101" t="s">
        <v>448</v>
      </c>
      <c r="E27" s="102" t="s">
        <v>792</v>
      </c>
      <c r="F27" s="103" t="s">
        <v>793</v>
      </c>
      <c r="G27" s="103" t="s">
        <v>794</v>
      </c>
      <c r="H27" s="103" t="s">
        <v>795</v>
      </c>
      <c r="I27" s="103" t="s">
        <v>795</v>
      </c>
      <c r="J27" s="104" t="s">
        <v>795</v>
      </c>
      <c r="K27" s="105">
        <f>IF(韻母對照資料表[[#This Row],[台語音標+]]="", 0, LEN(韻母對照資料表[[#This Row],[台語音標+]]))</f>
        <v>4</v>
      </c>
      <c r="L27" s="106" t="str">
        <f>韻母對照資料表[[#This Row],[十五音]]&amp;LEFT(韻母對照資料表[[#This Row],[舒促聲]],1)</f>
        <v>嬌促</v>
      </c>
      <c r="M27" s="88"/>
      <c r="N27" s="88"/>
      <c r="O27" s="88" t="str">
        <f xml:space="preserve"> "    - xform/" &amp; 韻母對照資料表[[#This Row],[台語音標+]] &amp; "/" &amp; 韻母對照資料表[[#This Row],[十五音]] &amp; "/"</f>
        <v xml:space="preserve">    - xform/iauh/嬌/</v>
      </c>
      <c r="P27" s="88"/>
      <c r="Q27" s="88"/>
      <c r="R27" s="88"/>
      <c r="S27" s="109">
        <v>24</v>
      </c>
      <c r="T27" s="110" t="s">
        <v>795</v>
      </c>
      <c r="U27" s="111" t="str" cm="1">
        <f t="array" ref="U27" xml:space="preserve"> INDEX(韻母對照資料表[國際音標], MATCH(TRUE, EXACT($T27, 韻母碼), 0))</f>
        <v>iau?</v>
      </c>
      <c r="V27" s="111" t="str" cm="1">
        <f t="array" ref="V27" xml:space="preserve"> INDEX(韻母對照資料表[白話字], MATCH(TRUE, EXACT($T27, 韻母碼), 0))</f>
        <v>iauh</v>
      </c>
      <c r="W27" s="111" t="str" cm="1">
        <f t="array" ref="W27" xml:space="preserve"> INDEX(韻母對照資料表[台羅音標], MATCH(TRUE, EXACT($T27, 韻母碼), 0))</f>
        <v>iauh</v>
      </c>
      <c r="X27" s="111" t="str" cm="1">
        <f t="array" ref="X27" xml:space="preserve"> INDEX(韻母對照資料表[閩拼方案], MATCH(TRUE, EXACT($T27, 韻母碼), 0))</f>
        <v>iaoh</v>
      </c>
      <c r="Y27" s="111" t="str" cm="1">
        <f t="array" ref="Y27" xml:space="preserve"> INDEX(韻母對照資料表[方音符號], MATCH(TRUE, EXACT($T27, 韻母碼), 0))</f>
        <v>ㄧㄠㆷ</v>
      </c>
      <c r="Z27" s="112" t="str" cm="1">
        <f t="array" ref="Z27" xml:space="preserve"> INDEX(韻母對照資料表[十五音], MATCH(TRUE, EXACT($T27, 韻母碼), 0))</f>
        <v>嬌</v>
      </c>
      <c r="AA27" s="112" cm="1">
        <f t="array" ref="AA27" xml:space="preserve"> INDEX(韻母對照資料表[十五音序], MATCH(TRUE, EXACT($T27, 韻母碼), 0))</f>
        <v>12</v>
      </c>
      <c r="AB27" s="112" t="str" cm="1">
        <f t="array" ref="AB27" xml:space="preserve"> INDEX(韻母對照資料表[舒促聲], MATCH(TRUE, EXACT($T27, 韻母碼), 0))</f>
        <v>促聲
（入）</v>
      </c>
      <c r="AC27" s="112" t="str" cm="1">
        <f t="array" ref="AC27" xml:space="preserve"> INDEX(韻母對照資料表[十五音識別碼], MATCH(TRUE, EXACT($T27, 韻母碼), 0))</f>
        <v>嬌促</v>
      </c>
    </row>
    <row r="28" spans="1:29" ht="51">
      <c r="A28" s="98">
        <v>25</v>
      </c>
      <c r="B28" s="99">
        <v>13</v>
      </c>
      <c r="C28" s="100" t="s">
        <v>724</v>
      </c>
      <c r="D28" s="101" t="s">
        <v>796</v>
      </c>
      <c r="E28" s="102" t="s">
        <v>797</v>
      </c>
      <c r="F28" s="103" t="s">
        <v>791</v>
      </c>
      <c r="G28" s="103" t="s">
        <v>745</v>
      </c>
      <c r="H28" s="103" t="s">
        <v>745</v>
      </c>
      <c r="I28" s="103" t="s">
        <v>745</v>
      </c>
      <c r="J28" s="113" t="s">
        <v>791</v>
      </c>
      <c r="K28" s="114">
        <f>IF(韻母對照資料表[[#This Row],[台語音標+]]="", 0, LEN(韻母對照資料表[[#This Row],[台語音標+]]))</f>
        <v>2</v>
      </c>
      <c r="L28" s="106" t="str">
        <f>韻母對照資料表[[#This Row],[十五音]]&amp;LEFT(韻母對照資料表[[#This Row],[舒促聲]],1)</f>
        <v>稽舒</v>
      </c>
      <c r="M28" s="88"/>
      <c r="N28" s="88"/>
      <c r="O28" s="88" t="str">
        <f xml:space="preserve"> "    - xform/" &amp; 韻母對照資料表[[#This Row],[台語音標+]] &amp; "/" &amp; 韻母對照資料表[[#This Row],[十五音]] &amp; "/"</f>
        <v xml:space="preserve">    - xform/ei/稽/</v>
      </c>
      <c r="P28" s="88"/>
      <c r="Q28" s="121" t="s">
        <v>750</v>
      </c>
      <c r="R28" s="88"/>
      <c r="S28" s="109">
        <v>27</v>
      </c>
      <c r="T28" s="110" t="s">
        <v>798</v>
      </c>
      <c r="U28" s="111" t="str" cm="1">
        <f t="array" ref="U28" xml:space="preserve"> INDEX(韻母對照資料表[國際音標], MATCH(TRUE, EXACT($T28, 韻母碼), 0))</f>
        <v>iɔŋ</v>
      </c>
      <c r="V28" s="111" t="str" cm="1">
        <f t="array" ref="V28" xml:space="preserve"> INDEX(韻母對照資料表[白話字], MATCH(TRUE, EXACT($T28, 韻母碼), 0))</f>
        <v>iong</v>
      </c>
      <c r="W28" s="111" t="str" cm="1">
        <f t="array" ref="W28" xml:space="preserve"> INDEX(韻母對照資料表[台羅音標], MATCH(TRUE, EXACT($T28, 韻母碼), 0))</f>
        <v>iong</v>
      </c>
      <c r="X28" s="111" t="str" cm="1">
        <f t="array" ref="X28" xml:space="preserve"> INDEX(韻母對照資料表[閩拼方案], MATCH(TRUE, EXACT($T28, 韻母碼), 0))</f>
        <v>iong</v>
      </c>
      <c r="Y28" s="111" t="str" cm="1">
        <f t="array" ref="Y28" xml:space="preserve"> INDEX(韻母對照資料表[方音符號], MATCH(TRUE, EXACT($T28, 韻母碼), 0))</f>
        <v>ㄧㆲ</v>
      </c>
      <c r="Z28" s="112" t="str" cm="1">
        <f t="array" ref="Z28" xml:space="preserve"> INDEX(韻母對照資料表[十五音], MATCH(TRUE, EXACT($T28, 韻母碼), 0))</f>
        <v>恭</v>
      </c>
      <c r="AA28" s="112" cm="1">
        <f t="array" ref="AA28" xml:space="preserve"> INDEX(韻母對照資料表[十五音序], MATCH(TRUE, EXACT($T28, 韻母碼), 0))</f>
        <v>14</v>
      </c>
      <c r="AB28" s="112" t="str" cm="1">
        <f t="array" ref="AB28" xml:space="preserve"> INDEX(韻母對照資料表[舒促聲], MATCH(TRUE, EXACT($T28, 韻母碼), 0))</f>
        <v>舒聲
（平/上/去）</v>
      </c>
      <c r="AC28" s="112" t="str" cm="1">
        <f t="array" ref="AC28" xml:space="preserve"> INDEX(韻母對照資料表[十五音識別碼], MATCH(TRUE, EXACT($T28, 韻母碼), 0))</f>
        <v>恭舒</v>
      </c>
    </row>
    <row r="29" spans="1:29" ht="51">
      <c r="A29" s="98">
        <v>26</v>
      </c>
      <c r="B29" s="99">
        <v>13</v>
      </c>
      <c r="C29" s="100" t="s">
        <v>726</v>
      </c>
      <c r="D29" s="101" t="s">
        <v>796</v>
      </c>
      <c r="E29" s="118">
        <v>0</v>
      </c>
      <c r="F29" s="119">
        <v>0</v>
      </c>
      <c r="G29" s="119">
        <v>0</v>
      </c>
      <c r="H29" s="119">
        <v>0</v>
      </c>
      <c r="I29" s="119">
        <v>0</v>
      </c>
      <c r="J29" s="104"/>
      <c r="K29" s="105">
        <f>IF(韻母對照資料表[[#This Row],[台語音標+]]="", 0, LEN(韻母對照資料表[[#This Row],[台語音標+]]))</f>
        <v>0</v>
      </c>
      <c r="L29" s="106" t="str">
        <f>韻母對照資料表[[#This Row],[十五音]]&amp;LEFT(韻母對照資料表[[#This Row],[舒促聲]],1)</f>
        <v>稽促</v>
      </c>
      <c r="M29" s="88"/>
      <c r="N29" s="88"/>
      <c r="O29" s="88" t="str">
        <f xml:space="preserve"> "    - xform/" &amp; 韻母對照資料表[[#This Row],[台語音標+]] &amp; "/" &amp; 韻母對照資料表[[#This Row],[十五音]] &amp; "/"</f>
        <v xml:space="preserve">    - xform//稽/</v>
      </c>
      <c r="P29" s="88"/>
      <c r="Q29" s="88"/>
      <c r="R29" s="88"/>
      <c r="S29" s="109">
        <v>28</v>
      </c>
      <c r="T29" s="110" t="s">
        <v>799</v>
      </c>
      <c r="U29" s="111" t="str" cm="1">
        <f t="array" ref="U29" xml:space="preserve"> INDEX(韻母對照資料表[國際音標], MATCH(TRUE, EXACT($T29, 韻母碼), 0))</f>
        <v>iɔk̚</v>
      </c>
      <c r="V29" s="111" t="str" cm="1">
        <f t="array" ref="V29" xml:space="preserve"> INDEX(韻母對照資料表[白話字], MATCH(TRUE, EXACT($T29, 韻母碼), 0))</f>
        <v>iok</v>
      </c>
      <c r="W29" s="111" t="str" cm="1">
        <f t="array" ref="W29" xml:space="preserve"> INDEX(韻母對照資料表[台羅音標], MATCH(TRUE, EXACT($T29, 韻母碼), 0))</f>
        <v>iok</v>
      </c>
      <c r="X29" s="111" t="str" cm="1">
        <f t="array" ref="X29" xml:space="preserve"> INDEX(韻母對照資料表[閩拼方案], MATCH(TRUE, EXACT($T29, 韻母碼), 0))</f>
        <v>iok</v>
      </c>
      <c r="Y29" s="111" t="str" cm="1">
        <f t="array" ref="Y29" xml:space="preserve"> INDEX(韻母對照資料表[方音符號], MATCH(TRUE, EXACT($T29, 韻母碼), 0))</f>
        <v>ㄧㆦㆻ</v>
      </c>
      <c r="Z29" s="112" t="str" cm="1">
        <f t="array" ref="Z29" xml:space="preserve"> INDEX(韻母對照資料表[十五音], MATCH(TRUE, EXACT($T29, 韻母碼), 0))</f>
        <v>恭</v>
      </c>
      <c r="AA29" s="112" cm="1">
        <f t="array" ref="AA29" xml:space="preserve"> INDEX(韻母對照資料表[十五音序], MATCH(TRUE, EXACT($T29, 韻母碼), 0))</f>
        <v>14</v>
      </c>
      <c r="AB29" s="112" t="str" cm="1">
        <f t="array" ref="AB29" xml:space="preserve"> INDEX(韻母對照資料表[舒促聲], MATCH(TRUE, EXACT($T29, 韻母碼), 0))</f>
        <v>促聲
（入）</v>
      </c>
      <c r="AC29" s="112" t="str" cm="1">
        <f t="array" ref="AC29" xml:space="preserve"> INDEX(韻母對照資料表[十五音識別碼], MATCH(TRUE, EXACT($T29, 韻母碼), 0))</f>
        <v>恭促</v>
      </c>
    </row>
    <row r="30" spans="1:29" ht="51">
      <c r="A30" s="98">
        <v>27</v>
      </c>
      <c r="B30" s="99">
        <v>14</v>
      </c>
      <c r="C30" s="100" t="s">
        <v>724</v>
      </c>
      <c r="D30" s="101" t="s">
        <v>457</v>
      </c>
      <c r="E30" s="102" t="s">
        <v>800</v>
      </c>
      <c r="F30" s="103" t="s">
        <v>801</v>
      </c>
      <c r="G30" s="103" t="s">
        <v>798</v>
      </c>
      <c r="H30" s="103" t="s">
        <v>798</v>
      </c>
      <c r="I30" s="103" t="s">
        <v>798</v>
      </c>
      <c r="J30" s="104" t="s">
        <v>798</v>
      </c>
      <c r="K30" s="105">
        <f>IF(韻母對照資料表[[#This Row],[台語音標+]]="", 0, LEN(韻母對照資料表[[#This Row],[台語音標+]]))</f>
        <v>4</v>
      </c>
      <c r="L30" s="106" t="str">
        <f>韻母對照資料表[[#This Row],[十五音]]&amp;LEFT(韻母對照資料表[[#This Row],[舒促聲]],1)</f>
        <v>恭舒</v>
      </c>
      <c r="M30" s="88"/>
      <c r="N30" s="88"/>
      <c r="O30" s="88" t="str">
        <f xml:space="preserve"> "    - xform/" &amp; 韻母對照資料表[[#This Row],[台語音標+]] &amp; "/" &amp; 韻母對照資料表[[#This Row],[十五音]] &amp; "/"</f>
        <v xml:space="preserve">    - xform/iong/恭/</v>
      </c>
      <c r="P30" s="88"/>
      <c r="Q30" s="88"/>
      <c r="R30" s="88"/>
      <c r="S30" s="109">
        <v>29</v>
      </c>
      <c r="T30" s="110" t="s">
        <v>802</v>
      </c>
      <c r="U30" s="111" t="str" cm="1">
        <f t="array" ref="U30" xml:space="preserve"> INDEX(韻母對照資料表[國際音標], MATCH(TRUE, EXACT($T30, 韻母碼), 0))</f>
        <v>o</v>
      </c>
      <c r="V30" s="111" t="str" cm="1">
        <f t="array" ref="V30" xml:space="preserve"> INDEX(韻母對照資料表[白話字], MATCH(TRUE, EXACT($T30, 韻母碼), 0))</f>
        <v>o</v>
      </c>
      <c r="W30" s="111" t="str" cm="1">
        <f t="array" ref="W30" xml:space="preserve"> INDEX(韻母對照資料表[台羅音標], MATCH(TRUE, EXACT($T30, 韻母碼), 0))</f>
        <v>o</v>
      </c>
      <c r="X30" s="111" t="str" cm="1">
        <f t="array" ref="X30" xml:space="preserve"> INDEX(韻母對照資料表[閩拼方案], MATCH(TRUE, EXACT($T30, 韻母碼), 0))</f>
        <v>o</v>
      </c>
      <c r="Y30" s="111" t="str" cm="1">
        <f t="array" ref="Y30" xml:space="preserve"> INDEX(韻母對照資料表[方音符號], MATCH(TRUE, EXACT($T30, 韻母碼), 0))</f>
        <v>ㄜ</v>
      </c>
      <c r="Z30" s="112" t="str" cm="1">
        <f t="array" ref="Z30" xml:space="preserve"> INDEX(韻母對照資料表[十五音], MATCH(TRUE, EXACT($T30, 韻母碼), 0))</f>
        <v>高</v>
      </c>
      <c r="AA30" s="112" cm="1">
        <f t="array" ref="AA30" xml:space="preserve"> INDEX(韻母對照資料表[十五音序], MATCH(TRUE, EXACT($T30, 韻母碼), 0))</f>
        <v>15</v>
      </c>
      <c r="AB30" s="112" t="str" cm="1">
        <f t="array" ref="AB30" xml:space="preserve"> INDEX(韻母對照資料表[舒促聲], MATCH(TRUE, EXACT($T30, 韻母碼), 0))</f>
        <v>舒聲
（平/上/去）</v>
      </c>
      <c r="AC30" s="112" t="str" cm="1">
        <f t="array" ref="AC30" xml:space="preserve"> INDEX(韻母對照資料表[十五音識別碼], MATCH(TRUE, EXACT($T30, 韻母碼), 0))</f>
        <v>高舒</v>
      </c>
    </row>
    <row r="31" spans="1:29" ht="51">
      <c r="A31" s="98">
        <v>28</v>
      </c>
      <c r="B31" s="99">
        <v>14</v>
      </c>
      <c r="C31" s="100" t="s">
        <v>726</v>
      </c>
      <c r="D31" s="101" t="s">
        <v>457</v>
      </c>
      <c r="E31" s="102" t="s">
        <v>803</v>
      </c>
      <c r="F31" s="103" t="s">
        <v>804</v>
      </c>
      <c r="G31" s="103" t="s">
        <v>799</v>
      </c>
      <c r="H31" s="103" t="s">
        <v>799</v>
      </c>
      <c r="I31" s="103" t="s">
        <v>799</v>
      </c>
      <c r="J31" s="104" t="s">
        <v>799</v>
      </c>
      <c r="K31" s="105">
        <f>IF(韻母對照資料表[[#This Row],[台語音標+]]="", 0, LEN(韻母對照資料表[[#This Row],[台語音標+]]))</f>
        <v>3</v>
      </c>
      <c r="L31" s="106" t="str">
        <f>韻母對照資料表[[#This Row],[十五音]]&amp;LEFT(韻母對照資料表[[#This Row],[舒促聲]],1)</f>
        <v>恭促</v>
      </c>
      <c r="M31" s="88"/>
      <c r="N31" s="88"/>
      <c r="O31" s="88" t="str">
        <f xml:space="preserve"> "    - xform/" &amp; 韻母對照資料表[[#This Row],[台語音標+]] &amp; "/" &amp; 韻母對照資料表[[#This Row],[十五音]] &amp; "/"</f>
        <v xml:space="preserve">    - xform/iok/恭/</v>
      </c>
      <c r="P31" s="88"/>
      <c r="Q31" s="88"/>
      <c r="R31" s="88"/>
      <c r="S31" s="109">
        <v>30</v>
      </c>
      <c r="T31" s="110" t="s">
        <v>805</v>
      </c>
      <c r="U31" s="111" t="str" cm="1">
        <f t="array" ref="U31" xml:space="preserve"> INDEX(韻母對照資料表[國際音標], MATCH(TRUE, EXACT($T31, 韻母碼), 0))</f>
        <v>o?</v>
      </c>
      <c r="V31" s="111" t="str" cm="1">
        <f t="array" ref="V31" xml:space="preserve"> INDEX(韻母對照資料表[白話字], MATCH(TRUE, EXACT($T31, 韻母碼), 0))</f>
        <v>oh</v>
      </c>
      <c r="W31" s="111" t="str" cm="1">
        <f t="array" ref="W31" xml:space="preserve"> INDEX(韻母對照資料表[台羅音標], MATCH(TRUE, EXACT($T31, 韻母碼), 0))</f>
        <v>oh</v>
      </c>
      <c r="X31" s="111" t="str" cm="1">
        <f t="array" ref="X31" xml:space="preserve"> INDEX(韻母對照資料表[閩拼方案], MATCH(TRUE, EXACT($T31, 韻母碼), 0))</f>
        <v>oh</v>
      </c>
      <c r="Y31" s="111" t="str" cm="1">
        <f t="array" ref="Y31" xml:space="preserve"> INDEX(韻母對照資料表[方音符號], MATCH(TRUE, EXACT($T31, 韻母碼), 0))</f>
        <v>ㄜㆷ</v>
      </c>
      <c r="Z31" s="112" t="str" cm="1">
        <f t="array" ref="Z31" xml:space="preserve"> INDEX(韻母對照資料表[十五音], MATCH(TRUE, EXACT($T31, 韻母碼), 0))</f>
        <v>高</v>
      </c>
      <c r="AA31" s="112" cm="1">
        <f t="array" ref="AA31" xml:space="preserve"> INDEX(韻母對照資料表[十五音序], MATCH(TRUE, EXACT($T31, 韻母碼), 0))</f>
        <v>15</v>
      </c>
      <c r="AB31" s="112" t="str" cm="1">
        <f t="array" ref="AB31" xml:space="preserve"> INDEX(韻母對照資料表[舒促聲], MATCH(TRUE, EXACT($T31, 韻母碼), 0))</f>
        <v>促聲
（入）</v>
      </c>
      <c r="AC31" s="112" t="str" cm="1">
        <f t="array" ref="AC31" xml:space="preserve"> INDEX(韻母對照資料表[十五音識別碼], MATCH(TRUE, EXACT($T31, 韻母碼), 0))</f>
        <v>高促</v>
      </c>
    </row>
    <row r="32" spans="1:29" ht="51">
      <c r="A32" s="98">
        <v>29</v>
      </c>
      <c r="B32" s="99">
        <v>15</v>
      </c>
      <c r="C32" s="100" t="s">
        <v>724</v>
      </c>
      <c r="D32" s="101" t="s">
        <v>464</v>
      </c>
      <c r="E32" s="102" t="s">
        <v>806</v>
      </c>
      <c r="F32" s="103" t="s">
        <v>807</v>
      </c>
      <c r="G32" s="103" t="s">
        <v>802</v>
      </c>
      <c r="H32" s="103" t="s">
        <v>802</v>
      </c>
      <c r="I32" s="103" t="s">
        <v>802</v>
      </c>
      <c r="J32" s="104" t="s">
        <v>802</v>
      </c>
      <c r="K32" s="105">
        <f>IF(韻母對照資料表[[#This Row],[台語音標+]]="", 0, LEN(韻母對照資料表[[#This Row],[台語音標+]]))</f>
        <v>1</v>
      </c>
      <c r="L32" s="106" t="str">
        <f>韻母對照資料表[[#This Row],[十五音]]&amp;LEFT(韻母對照資料表[[#This Row],[舒促聲]],1)</f>
        <v>高舒</v>
      </c>
      <c r="M32" s="88"/>
      <c r="N32" s="88"/>
      <c r="O32" s="88" t="str">
        <f xml:space="preserve"> "    - xform/" &amp; 韻母對照資料表[[#This Row],[台語音標+]] &amp; "/" &amp; 韻母對照資料表[[#This Row],[十五音]] &amp; "/"</f>
        <v xml:space="preserve">    - xform/o/高/</v>
      </c>
      <c r="P32" s="88"/>
      <c r="Q32" s="88"/>
      <c r="R32" s="88"/>
      <c r="S32" s="109">
        <v>33</v>
      </c>
      <c r="T32" s="110" t="s">
        <v>808</v>
      </c>
      <c r="U32" s="111" t="str" cm="1">
        <f t="array" ref="U32" xml:space="preserve"> INDEX(韻母對照資料表[國際音標], MATCH(TRUE, EXACT($T32, 韻母碼), 0))</f>
        <v>in</v>
      </c>
      <c r="V32" s="111" t="str" cm="1">
        <f t="array" ref="V32" xml:space="preserve"> INDEX(韻母對照資料表[白話字], MATCH(TRUE, EXACT($T32, 韻母碼), 0))</f>
        <v>in</v>
      </c>
      <c r="W32" s="111" t="str" cm="1">
        <f t="array" ref="W32" xml:space="preserve"> INDEX(韻母對照資料表[台羅音標], MATCH(TRUE, EXACT($T32, 韻母碼), 0))</f>
        <v>in</v>
      </c>
      <c r="X32" s="111" t="str" cm="1">
        <f t="array" ref="X32" xml:space="preserve"> INDEX(韻母對照資料表[閩拼方案], MATCH(TRUE, EXACT($T32, 韻母碼), 0))</f>
        <v>in</v>
      </c>
      <c r="Y32" s="111" t="str" cm="1">
        <f t="array" ref="Y32" xml:space="preserve"> INDEX(韻母對照資料表[方音符號], MATCH(TRUE, EXACT($T32, 韻母碼), 0))</f>
        <v>ㄧㄣ</v>
      </c>
      <c r="Z32" s="112" t="str" cm="1">
        <f t="array" ref="Z32" xml:space="preserve"> INDEX(韻母對照資料表[十五音], MATCH(TRUE, EXACT($T32, 韻母碼), 0))</f>
        <v>巾</v>
      </c>
      <c r="AA32" s="112" cm="1">
        <f t="array" ref="AA32" xml:space="preserve"> INDEX(韻母對照資料表[十五音序], MATCH(TRUE, EXACT($T32, 韻母碼), 0))</f>
        <v>17</v>
      </c>
      <c r="AB32" s="112" t="str" cm="1">
        <f t="array" ref="AB32" xml:space="preserve"> INDEX(韻母對照資料表[舒促聲], MATCH(TRUE, EXACT($T32, 韻母碼), 0))</f>
        <v>舒聲
（平/上/去）</v>
      </c>
      <c r="AC32" s="112" t="str" cm="1">
        <f t="array" ref="AC32" xml:space="preserve"> INDEX(韻母對照資料表[十五音識別碼], MATCH(TRUE, EXACT($T32, 韻母碼), 0))</f>
        <v>巾舒</v>
      </c>
    </row>
    <row r="33" spans="1:29" ht="51">
      <c r="A33" s="98">
        <v>30</v>
      </c>
      <c r="B33" s="99">
        <v>15</v>
      </c>
      <c r="C33" s="100" t="s">
        <v>726</v>
      </c>
      <c r="D33" s="101" t="s">
        <v>464</v>
      </c>
      <c r="E33" s="102" t="s">
        <v>809</v>
      </c>
      <c r="F33" s="103" t="s">
        <v>810</v>
      </c>
      <c r="G33" s="103" t="s">
        <v>805</v>
      </c>
      <c r="H33" s="103" t="s">
        <v>805</v>
      </c>
      <c r="I33" s="103" t="s">
        <v>805</v>
      </c>
      <c r="J33" s="104" t="s">
        <v>805</v>
      </c>
      <c r="K33" s="105">
        <f>IF(韻母對照資料表[[#This Row],[台語音標+]]="", 0, LEN(韻母對照資料表[[#This Row],[台語音標+]]))</f>
        <v>2</v>
      </c>
      <c r="L33" s="106" t="str">
        <f>韻母對照資料表[[#This Row],[十五音]]&amp;LEFT(韻母對照資料表[[#This Row],[舒促聲]],1)</f>
        <v>高促</v>
      </c>
      <c r="M33" s="88"/>
      <c r="N33" s="88"/>
      <c r="O33" s="88" t="str">
        <f xml:space="preserve"> "    - xform/" &amp; 韻母對照資料表[[#This Row],[台語音標+]] &amp; "/" &amp; 韻母對照資料表[[#This Row],[十五音]] &amp; "/"</f>
        <v xml:space="preserve">    - xform/oh/高/</v>
      </c>
      <c r="P33" s="88"/>
      <c r="Q33" s="88"/>
      <c r="R33" s="88"/>
      <c r="S33" s="109">
        <v>31</v>
      </c>
      <c r="T33" s="110" t="s">
        <v>811</v>
      </c>
      <c r="U33" s="111" t="str" cm="1">
        <f t="array" ref="U33" xml:space="preserve"> INDEX(韻母對照資料表[國際音標], MATCH(TRUE, EXACT($T33, 韻母碼), 0))</f>
        <v>ai</v>
      </c>
      <c r="V33" s="111" t="str" cm="1">
        <f t="array" ref="V33" xml:space="preserve"> INDEX(韻母對照資料表[白話字], MATCH(TRUE, EXACT($T33, 韻母碼), 0))</f>
        <v>ai</v>
      </c>
      <c r="W33" s="111" t="str" cm="1">
        <f t="array" ref="W33" xml:space="preserve"> INDEX(韻母對照資料表[台羅音標], MATCH(TRUE, EXACT($T33, 韻母碼), 0))</f>
        <v>ai</v>
      </c>
      <c r="X33" s="111" t="str" cm="1">
        <f t="array" ref="X33" xml:space="preserve"> INDEX(韻母對照資料表[閩拼方案], MATCH(TRUE, EXACT($T33, 韻母碼), 0))</f>
        <v>ai</v>
      </c>
      <c r="Y33" s="111" t="str" cm="1">
        <f t="array" ref="Y33" xml:space="preserve"> INDEX(韻母對照資料表[方音符號], MATCH(TRUE, EXACT($T33, 韻母碼), 0))</f>
        <v>ㄞ</v>
      </c>
      <c r="Z33" s="112" t="str" cm="1">
        <f t="array" ref="Z33" xml:space="preserve"> INDEX(韻母對照資料表[十五音], MATCH(TRUE, EXACT($T33, 韻母碼), 0))</f>
        <v>皆</v>
      </c>
      <c r="AA33" s="112" cm="1">
        <f t="array" ref="AA33" xml:space="preserve"> INDEX(韻母對照資料表[十五音序], MATCH(TRUE, EXACT($T33, 韻母碼), 0))</f>
        <v>16</v>
      </c>
      <c r="AB33" s="112" t="str" cm="1">
        <f t="array" ref="AB33" xml:space="preserve"> INDEX(韻母對照資料表[舒促聲], MATCH(TRUE, EXACT($T33, 韻母碼), 0))</f>
        <v>舒聲
（平/上/去）</v>
      </c>
      <c r="AC33" s="112" t="str" cm="1">
        <f t="array" ref="AC33" xml:space="preserve"> INDEX(韻母對照資料表[十五音識別碼], MATCH(TRUE, EXACT($T33, 韻母碼), 0))</f>
        <v>皆舒</v>
      </c>
    </row>
    <row r="34" spans="1:29" ht="51">
      <c r="A34" s="98">
        <v>31</v>
      </c>
      <c r="B34" s="99">
        <v>16</v>
      </c>
      <c r="C34" s="100" t="s">
        <v>724</v>
      </c>
      <c r="D34" s="101" t="s">
        <v>470</v>
      </c>
      <c r="E34" s="102" t="s">
        <v>812</v>
      </c>
      <c r="F34" s="103" t="s">
        <v>811</v>
      </c>
      <c r="G34" s="103" t="s">
        <v>811</v>
      </c>
      <c r="H34" s="103" t="s">
        <v>811</v>
      </c>
      <c r="I34" s="103" t="s">
        <v>811</v>
      </c>
      <c r="J34" s="104" t="s">
        <v>811</v>
      </c>
      <c r="K34" s="105">
        <f>IF(韻母對照資料表[[#This Row],[台語音標+]]="", 0, LEN(韻母對照資料表[[#This Row],[台語音標+]]))</f>
        <v>2</v>
      </c>
      <c r="L34" s="106" t="str">
        <f>韻母對照資料表[[#This Row],[十五音]]&amp;LEFT(韻母對照資料表[[#This Row],[舒促聲]],1)</f>
        <v>皆舒</v>
      </c>
      <c r="M34" s="88"/>
      <c r="N34" s="88"/>
      <c r="O34" s="88" t="str">
        <f xml:space="preserve"> "    - xform/" &amp; 韻母對照資料表[[#This Row],[台語音標+]] &amp; "/" &amp; 韻母對照資料表[[#This Row],[十五音]] &amp; "/"</f>
        <v xml:space="preserve">    - xform/ai/皆/</v>
      </c>
      <c r="P34" s="88"/>
      <c r="Q34" s="88"/>
      <c r="R34" s="88"/>
      <c r="S34" s="109">
        <v>34</v>
      </c>
      <c r="T34" s="110" t="s">
        <v>813</v>
      </c>
      <c r="U34" s="111" t="str" cm="1">
        <f t="array" ref="U34" xml:space="preserve"> INDEX(韻母對照資料表[國際音標], MATCH(TRUE, EXACT($T34, 韻母碼), 0))</f>
        <v>it̚</v>
      </c>
      <c r="V34" s="111" t="str" cm="1">
        <f t="array" ref="V34" xml:space="preserve"> INDEX(韻母對照資料表[白話字], MATCH(TRUE, EXACT($T34, 韻母碼), 0))</f>
        <v>it</v>
      </c>
      <c r="W34" s="111" t="str" cm="1">
        <f t="array" ref="W34" xml:space="preserve"> INDEX(韻母對照資料表[台羅音標], MATCH(TRUE, EXACT($T34, 韻母碼), 0))</f>
        <v>it</v>
      </c>
      <c r="X34" s="111" t="str" cm="1">
        <f t="array" ref="X34" xml:space="preserve"> INDEX(韻母對照資料表[閩拼方案], MATCH(TRUE, EXACT($T34, 韻母碼), 0))</f>
        <v>it</v>
      </c>
      <c r="Y34" s="111" t="str" cm="1">
        <f t="array" ref="Y34" xml:space="preserve"> INDEX(韻母對照資料表[方音符號], MATCH(TRUE, EXACT($T34, 韻母碼), 0))</f>
        <v>ㄧㆵ</v>
      </c>
      <c r="Z34" s="112" t="str" cm="1">
        <f t="array" ref="Z34" xml:space="preserve"> INDEX(韻母對照資料表[十五音], MATCH(TRUE, EXACT($T34, 韻母碼), 0))</f>
        <v>巾</v>
      </c>
      <c r="AA34" s="112" cm="1">
        <f t="array" ref="AA34" xml:space="preserve"> INDEX(韻母對照資料表[十五音序], MATCH(TRUE, EXACT($T34, 韻母碼), 0))</f>
        <v>17</v>
      </c>
      <c r="AB34" s="112" t="str" cm="1">
        <f t="array" ref="AB34" xml:space="preserve"> INDEX(韻母對照資料表[舒促聲], MATCH(TRUE, EXACT($T34, 韻母碼), 0))</f>
        <v>促聲
（入）</v>
      </c>
      <c r="AC34" s="112" t="str" cm="1">
        <f t="array" ref="AC34" xml:space="preserve"> INDEX(韻母對照資料表[十五音識別碼], MATCH(TRUE, EXACT($T34, 韻母碼), 0))</f>
        <v>巾促</v>
      </c>
    </row>
    <row r="35" spans="1:29" ht="51">
      <c r="A35" s="98">
        <v>32</v>
      </c>
      <c r="B35" s="99">
        <v>16</v>
      </c>
      <c r="C35" s="100" t="s">
        <v>726</v>
      </c>
      <c r="D35" s="101" t="s">
        <v>470</v>
      </c>
      <c r="E35" s="118">
        <v>0</v>
      </c>
      <c r="F35" s="119">
        <v>0</v>
      </c>
      <c r="G35" s="119">
        <v>0</v>
      </c>
      <c r="H35" s="119">
        <v>0</v>
      </c>
      <c r="I35" s="119">
        <v>0</v>
      </c>
      <c r="J35" s="104"/>
      <c r="K35" s="105">
        <f>IF(韻母對照資料表[[#This Row],[台語音標+]]="", 0, LEN(韻母對照資料表[[#This Row],[台語音標+]]))</f>
        <v>0</v>
      </c>
      <c r="L35" s="106" t="str">
        <f>韻母對照資料表[[#This Row],[十五音]]&amp;LEFT(韻母對照資料表[[#This Row],[舒促聲]],1)</f>
        <v>皆促</v>
      </c>
      <c r="M35" s="88"/>
      <c r="N35" s="88"/>
      <c r="O35" s="88" t="str">
        <f xml:space="preserve"> "    - xform/" &amp; 韻母對照資料表[[#This Row],[台語音標+]] &amp; "/" &amp; 韻母對照資料表[[#This Row],[十五音]] &amp; "/"</f>
        <v xml:space="preserve">    - xform//皆/</v>
      </c>
      <c r="P35" s="88"/>
      <c r="Q35" s="88"/>
      <c r="R35" s="88"/>
      <c r="S35" s="109">
        <v>35</v>
      </c>
      <c r="T35" s="110" t="s">
        <v>814</v>
      </c>
      <c r="U35" s="111" t="str" cm="1">
        <f t="array" ref="U35" xml:space="preserve"> INDEX(韻母對照資料表[國際音標], MATCH(TRUE, EXACT($T35, 韻母碼), 0))</f>
        <v>iaŋ</v>
      </c>
      <c r="V35" s="111" t="str" cm="1">
        <f t="array" ref="V35" xml:space="preserve"> INDEX(韻母對照資料表[白話字], MATCH(TRUE, EXACT($T35, 韻母碼), 0))</f>
        <v>iang</v>
      </c>
      <c r="W35" s="111" t="str" cm="1">
        <f t="array" ref="W35" xml:space="preserve"> INDEX(韻母對照資料表[台羅音標], MATCH(TRUE, EXACT($T35, 韻母碼), 0))</f>
        <v>iang</v>
      </c>
      <c r="X35" s="111" t="str" cm="1">
        <f t="array" ref="X35" xml:space="preserve"> INDEX(韻母對照資料表[閩拼方案], MATCH(TRUE, EXACT($T35, 韻母碼), 0))</f>
        <v>iang</v>
      </c>
      <c r="Y35" s="111" t="str" cm="1">
        <f t="array" ref="Y35" xml:space="preserve"> INDEX(韻母對照資料表[方音符號], MATCH(TRUE, EXACT($T35, 韻母碼), 0))</f>
        <v>ㄧㄤ</v>
      </c>
      <c r="Z35" s="112" t="str" cm="1">
        <f t="array" ref="Z35" xml:space="preserve"> INDEX(韻母對照資料表[十五音], MATCH(TRUE, EXACT($T35, 韻母碼), 0))</f>
        <v>姜</v>
      </c>
      <c r="AA35" s="112" cm="1">
        <f t="array" ref="AA35" xml:space="preserve"> INDEX(韻母對照資料表[十五音序], MATCH(TRUE, EXACT($T35, 韻母碼), 0))</f>
        <v>18</v>
      </c>
      <c r="AB35" s="112" t="str" cm="1">
        <f t="array" ref="AB35" xml:space="preserve"> INDEX(韻母對照資料表[舒促聲], MATCH(TRUE, EXACT($T35, 韻母碼), 0))</f>
        <v>舒聲
（平/上/去）</v>
      </c>
      <c r="AC35" s="112" t="str" cm="1">
        <f t="array" ref="AC35" xml:space="preserve"> INDEX(韻母對照資料表[十五音識別碼], MATCH(TRUE, EXACT($T35, 韻母碼), 0))</f>
        <v>姜舒</v>
      </c>
    </row>
    <row r="36" spans="1:29" ht="51">
      <c r="A36" s="98">
        <v>33</v>
      </c>
      <c r="B36" s="99">
        <v>17</v>
      </c>
      <c r="C36" s="100" t="s">
        <v>724</v>
      </c>
      <c r="D36" s="101" t="s">
        <v>474</v>
      </c>
      <c r="E36" s="102" t="s">
        <v>815</v>
      </c>
      <c r="F36" s="103" t="s">
        <v>808</v>
      </c>
      <c r="G36" s="103" t="s">
        <v>808</v>
      </c>
      <c r="H36" s="103" t="s">
        <v>808</v>
      </c>
      <c r="I36" s="103" t="s">
        <v>808</v>
      </c>
      <c r="J36" s="104" t="s">
        <v>808</v>
      </c>
      <c r="K36" s="105">
        <f>IF(韻母對照資料表[[#This Row],[台語音標+]]="", 0, LEN(韻母對照資料表[[#This Row],[台語音標+]]))</f>
        <v>2</v>
      </c>
      <c r="L36" s="106" t="str">
        <f>韻母對照資料表[[#This Row],[十五音]]&amp;LEFT(韻母對照資料表[[#This Row],[舒促聲]],1)</f>
        <v>巾舒</v>
      </c>
      <c r="M36" s="88"/>
      <c r="N36" s="88"/>
      <c r="O36" s="88" t="str">
        <f xml:space="preserve"> "    - xform/" &amp; 韻母對照資料表[[#This Row],[台語音標+]] &amp; "/" &amp; 韻母對照資料表[[#This Row],[十五音]] &amp; "/"</f>
        <v xml:space="preserve">    - xform/in/巾/</v>
      </c>
      <c r="P36" s="88"/>
      <c r="Q36" s="88"/>
      <c r="R36" s="88"/>
      <c r="S36" s="109">
        <v>36</v>
      </c>
      <c r="T36" s="110" t="s">
        <v>816</v>
      </c>
      <c r="U36" s="111" t="str" cm="1">
        <f t="array" ref="U36" xml:space="preserve"> INDEX(韻母對照資料表[國際音標], MATCH(TRUE, EXACT($T36, 韻母碼), 0))</f>
        <v>iak̚</v>
      </c>
      <c r="V36" s="111" t="str" cm="1">
        <f t="array" ref="V36" xml:space="preserve"> INDEX(韻母對照資料表[白話字], MATCH(TRUE, EXACT($T36, 韻母碼), 0))</f>
        <v>iak</v>
      </c>
      <c r="W36" s="111" t="str" cm="1">
        <f t="array" ref="W36" xml:space="preserve"> INDEX(韻母對照資料表[台羅音標], MATCH(TRUE, EXACT($T36, 韻母碼), 0))</f>
        <v>iak</v>
      </c>
      <c r="X36" s="111" t="str" cm="1">
        <f t="array" ref="X36" xml:space="preserve"> INDEX(韻母對照資料表[閩拼方案], MATCH(TRUE, EXACT($T36, 韻母碼), 0))</f>
        <v>iak</v>
      </c>
      <c r="Y36" s="111" t="str" cm="1">
        <f t="array" ref="Y36" xml:space="preserve"> INDEX(韻母對照資料表[方音符號], MATCH(TRUE, EXACT($T36, 韻母碼), 0))</f>
        <v>ㄧㄚㆻ</v>
      </c>
      <c r="Z36" s="112" t="str" cm="1">
        <f t="array" ref="Z36" xml:space="preserve"> INDEX(韻母對照資料表[十五音], MATCH(TRUE, EXACT($T36, 韻母碼), 0))</f>
        <v>姜</v>
      </c>
      <c r="AA36" s="112" cm="1">
        <f t="array" ref="AA36" xml:space="preserve"> INDEX(韻母對照資料表[十五音序], MATCH(TRUE, EXACT($T36, 韻母碼), 0))</f>
        <v>18</v>
      </c>
      <c r="AB36" s="112" t="str" cm="1">
        <f t="array" ref="AB36" xml:space="preserve"> INDEX(韻母對照資料表[舒促聲], MATCH(TRUE, EXACT($T36, 韻母碼), 0))</f>
        <v>促聲
（入）</v>
      </c>
      <c r="AC36" s="112" t="str" cm="1">
        <f t="array" ref="AC36" xml:space="preserve"> INDEX(韻母對照資料表[十五音識別碼], MATCH(TRUE, EXACT($T36, 韻母碼), 0))</f>
        <v>姜促</v>
      </c>
    </row>
    <row r="37" spans="1:29" ht="51">
      <c r="A37" s="98">
        <v>34</v>
      </c>
      <c r="B37" s="99">
        <v>17</v>
      </c>
      <c r="C37" s="100" t="s">
        <v>726</v>
      </c>
      <c r="D37" s="101" t="s">
        <v>474</v>
      </c>
      <c r="E37" s="102" t="s">
        <v>817</v>
      </c>
      <c r="F37" s="103" t="s">
        <v>818</v>
      </c>
      <c r="G37" s="103" t="s">
        <v>813</v>
      </c>
      <c r="H37" s="103" t="s">
        <v>813</v>
      </c>
      <c r="I37" s="103" t="s">
        <v>813</v>
      </c>
      <c r="J37" s="104" t="s">
        <v>813</v>
      </c>
      <c r="K37" s="105">
        <f>IF(韻母對照資料表[[#This Row],[台語音標+]]="", 0, LEN(韻母對照資料表[[#This Row],[台語音標+]]))</f>
        <v>2</v>
      </c>
      <c r="L37" s="106" t="str">
        <f>韻母對照資料表[[#This Row],[十五音]]&amp;LEFT(韻母對照資料表[[#This Row],[舒促聲]],1)</f>
        <v>巾促</v>
      </c>
      <c r="M37" s="88"/>
      <c r="N37" s="88"/>
      <c r="O37" s="88" t="str">
        <f xml:space="preserve"> "    - xform/" &amp; 韻母對照資料表[[#This Row],[台語音標+]] &amp; "/" &amp; 韻母對照資料表[[#This Row],[十五音]] &amp; "/"</f>
        <v xml:space="preserve">    - xform/it/巾/</v>
      </c>
      <c r="P37" s="88"/>
      <c r="Q37" s="88"/>
      <c r="R37" s="88"/>
      <c r="S37" s="109">
        <v>37</v>
      </c>
      <c r="T37" s="110" t="s">
        <v>819</v>
      </c>
      <c r="U37" s="111" t="str" cm="1">
        <f t="array" ref="U37" xml:space="preserve"> INDEX(韻母對照資料表[國際音標], MATCH(TRUE, EXACT($T37, 韻母碼), 0))</f>
        <v>am</v>
      </c>
      <c r="V37" s="111" t="str" cm="1">
        <f t="array" ref="V37" xml:space="preserve"> INDEX(韻母對照資料表[白話字], MATCH(TRUE, EXACT($T37, 韻母碼), 0))</f>
        <v>am</v>
      </c>
      <c r="W37" s="111" t="str" cm="1">
        <f t="array" ref="W37" xml:space="preserve"> INDEX(韻母對照資料表[台羅音標], MATCH(TRUE, EXACT($T37, 韻母碼), 0))</f>
        <v>am</v>
      </c>
      <c r="X37" s="111" t="str" cm="1">
        <f t="array" ref="X37" xml:space="preserve"> INDEX(韻母對照資料表[閩拼方案], MATCH(TRUE, EXACT($T37, 韻母碼), 0))</f>
        <v>am</v>
      </c>
      <c r="Y37" s="111" t="str" cm="1">
        <f t="array" ref="Y37" xml:space="preserve"> INDEX(韻母對照資料表[方音符號], MATCH(TRUE, EXACT($T37, 韻母碼), 0))</f>
        <v>ㆰ</v>
      </c>
      <c r="Z37" s="112" t="str" cm="1">
        <f t="array" ref="Z37" xml:space="preserve"> INDEX(韻母對照資料表[十五音], MATCH(TRUE, EXACT($T37, 韻母碼), 0))</f>
        <v>甘</v>
      </c>
      <c r="AA37" s="112" cm="1">
        <f t="array" ref="AA37" xml:space="preserve"> INDEX(韻母對照資料表[十五音序], MATCH(TRUE, EXACT($T37, 韻母碼), 0))</f>
        <v>19</v>
      </c>
      <c r="AB37" s="112" t="str" cm="1">
        <f t="array" ref="AB37" xml:space="preserve"> INDEX(韻母對照資料表[舒促聲], MATCH(TRUE, EXACT($T37, 韻母碼), 0))</f>
        <v>舒聲
（平/上/去）</v>
      </c>
      <c r="AC37" s="112" t="str" cm="1">
        <f t="array" ref="AC37" xml:space="preserve"> INDEX(韻母對照資料表[十五音識別碼], MATCH(TRUE, EXACT($T37, 韻母碼), 0))</f>
        <v>甘舒</v>
      </c>
    </row>
    <row r="38" spans="1:29" ht="51">
      <c r="A38" s="98">
        <v>35</v>
      </c>
      <c r="B38" s="99">
        <v>18</v>
      </c>
      <c r="C38" s="100" t="s">
        <v>724</v>
      </c>
      <c r="D38" s="101" t="s">
        <v>480</v>
      </c>
      <c r="E38" s="102" t="s">
        <v>820</v>
      </c>
      <c r="F38" s="103" t="s">
        <v>821</v>
      </c>
      <c r="G38" s="103" t="s">
        <v>814</v>
      </c>
      <c r="H38" s="103" t="s">
        <v>814</v>
      </c>
      <c r="I38" s="103" t="s">
        <v>814</v>
      </c>
      <c r="J38" s="104" t="s">
        <v>814</v>
      </c>
      <c r="K38" s="105">
        <f>IF(韻母對照資料表[[#This Row],[台語音標+]]="", 0, LEN(韻母對照資料表[[#This Row],[台語音標+]]))</f>
        <v>4</v>
      </c>
      <c r="L38" s="106" t="str">
        <f>韻母對照資料表[[#This Row],[十五音]]&amp;LEFT(韻母對照資料表[[#This Row],[舒促聲]],1)</f>
        <v>姜舒</v>
      </c>
      <c r="M38" s="88"/>
      <c r="N38" s="88"/>
      <c r="O38" s="88" t="str">
        <f xml:space="preserve"> "    - xform/" &amp; 韻母對照資料表[[#This Row],[台語音標+]] &amp; "/" &amp; 韻母對照資料表[[#This Row],[十五音]] &amp; "/"</f>
        <v xml:space="preserve">    - xform/iang/姜/</v>
      </c>
      <c r="P38" s="88"/>
      <c r="Q38" s="88"/>
      <c r="R38" s="88"/>
      <c r="S38" s="109">
        <v>38</v>
      </c>
      <c r="T38" s="110" t="s">
        <v>822</v>
      </c>
      <c r="U38" s="111" t="str" cm="1">
        <f t="array" ref="U38" xml:space="preserve"> INDEX(韻母對照資料表[國際音標], MATCH(TRUE, EXACT($T38, 韻母碼), 0))</f>
        <v>ap̚</v>
      </c>
      <c r="V38" s="111" t="str" cm="1">
        <f t="array" ref="V38" xml:space="preserve"> INDEX(韻母對照資料表[白話字], MATCH(TRUE, EXACT($T38, 韻母碼), 0))</f>
        <v>ap</v>
      </c>
      <c r="W38" s="111" t="str" cm="1">
        <f t="array" ref="W38" xml:space="preserve"> INDEX(韻母對照資料表[台羅音標], MATCH(TRUE, EXACT($T38, 韻母碼), 0))</f>
        <v>ap</v>
      </c>
      <c r="X38" s="111" t="str" cm="1">
        <f t="array" ref="X38" xml:space="preserve"> INDEX(韻母對照資料表[閩拼方案], MATCH(TRUE, EXACT($T38, 韻母碼), 0))</f>
        <v>ap</v>
      </c>
      <c r="Y38" s="111" t="str" cm="1">
        <f t="array" ref="Y38" xml:space="preserve"> INDEX(韻母對照資料表[方音符號], MATCH(TRUE, EXACT($T38, 韻母碼), 0))</f>
        <v>ㄚㆴ</v>
      </c>
      <c r="Z38" s="112" t="str" cm="1">
        <f t="array" ref="Z38" xml:space="preserve"> INDEX(韻母對照資料表[十五音], MATCH(TRUE, EXACT($T38, 韻母碼), 0))</f>
        <v>甘</v>
      </c>
      <c r="AA38" s="112" cm="1">
        <f t="array" ref="AA38" xml:space="preserve"> INDEX(韻母對照資料表[十五音序], MATCH(TRUE, EXACT($T38, 韻母碼), 0))</f>
        <v>19</v>
      </c>
      <c r="AB38" s="112" t="str" cm="1">
        <f t="array" ref="AB38" xml:space="preserve"> INDEX(韻母對照資料表[舒促聲], MATCH(TRUE, EXACT($T38, 韻母碼), 0))</f>
        <v>促聲
（入）</v>
      </c>
      <c r="AC38" s="112" t="str" cm="1">
        <f t="array" ref="AC38" xml:space="preserve"> INDEX(韻母對照資料表[十五音識別碼], MATCH(TRUE, EXACT($T38, 韻母碼), 0))</f>
        <v>甘促</v>
      </c>
    </row>
    <row r="39" spans="1:29" ht="51">
      <c r="A39" s="98">
        <v>36</v>
      </c>
      <c r="B39" s="99">
        <v>18</v>
      </c>
      <c r="C39" s="100" t="s">
        <v>726</v>
      </c>
      <c r="D39" s="101" t="s">
        <v>480</v>
      </c>
      <c r="E39" s="102" t="s">
        <v>823</v>
      </c>
      <c r="F39" s="103" t="s">
        <v>824</v>
      </c>
      <c r="G39" s="103" t="s">
        <v>816</v>
      </c>
      <c r="H39" s="103" t="s">
        <v>816</v>
      </c>
      <c r="I39" s="103" t="s">
        <v>816</v>
      </c>
      <c r="J39" s="104" t="s">
        <v>816</v>
      </c>
      <c r="K39" s="105">
        <f>IF(韻母對照資料表[[#This Row],[台語音標+]]="", 0, LEN(韻母對照資料表[[#This Row],[台語音標+]]))</f>
        <v>3</v>
      </c>
      <c r="L39" s="106" t="str">
        <f>韻母對照資料表[[#This Row],[十五音]]&amp;LEFT(韻母對照資料表[[#This Row],[舒促聲]],1)</f>
        <v>姜促</v>
      </c>
      <c r="M39" s="88"/>
      <c r="N39" s="88"/>
      <c r="O39" s="88" t="str">
        <f xml:space="preserve"> "    - xform/" &amp; 韻母對照資料表[[#This Row],[台語音標+]] &amp; "/" &amp; 韻母對照資料表[[#This Row],[十五音]] &amp; "/"</f>
        <v xml:space="preserve">    - xform/iak/姜/</v>
      </c>
      <c r="P39" s="88"/>
      <c r="Q39" s="88"/>
      <c r="R39" s="88"/>
      <c r="S39" s="109">
        <v>39</v>
      </c>
      <c r="T39" s="110" t="s">
        <v>825</v>
      </c>
      <c r="U39" s="111" t="str" cm="1">
        <f t="array" ref="U39" xml:space="preserve"> INDEX(韻母對照資料表[國際音標], MATCH(TRUE, EXACT($T39, 韻母碼), 0))</f>
        <v>ua</v>
      </c>
      <c r="V39" s="111" t="str" cm="1">
        <f t="array" ref="V39" xml:space="preserve"> INDEX(韻母對照資料表[白話字], MATCH(TRUE, EXACT($T39, 韻母碼), 0))</f>
        <v>oa</v>
      </c>
      <c r="W39" s="111" t="str" cm="1">
        <f t="array" ref="W39" xml:space="preserve"> INDEX(韻母對照資料表[台羅音標], MATCH(TRUE, EXACT($T39, 韻母碼), 0))</f>
        <v>ua</v>
      </c>
      <c r="X39" s="111" t="str" cm="1">
        <f t="array" ref="X39" xml:space="preserve"> INDEX(韻母對照資料表[閩拼方案], MATCH(TRUE, EXACT($T39, 韻母碼), 0))</f>
        <v>ua</v>
      </c>
      <c r="Y39" s="111" t="str" cm="1">
        <f t="array" ref="Y39" xml:space="preserve"> INDEX(韻母對照資料表[方音符號], MATCH(TRUE, EXACT($T39, 韻母碼), 0))</f>
        <v>ㄨㄚ</v>
      </c>
      <c r="Z39" s="112" t="str" cm="1">
        <f t="array" ref="Z39" xml:space="preserve"> INDEX(韻母對照資料表[十五音], MATCH(TRUE, EXACT($T39, 韻母碼), 0))</f>
        <v>瓜</v>
      </c>
      <c r="AA39" s="112" cm="1">
        <f t="array" ref="AA39" xml:space="preserve"> INDEX(韻母對照資料表[十五音序], MATCH(TRUE, EXACT($T39, 韻母碼), 0))</f>
        <v>20</v>
      </c>
      <c r="AB39" s="112" t="str" cm="1">
        <f t="array" ref="AB39" xml:space="preserve"> INDEX(韻母對照資料表[舒促聲], MATCH(TRUE, EXACT($T39, 韻母碼), 0))</f>
        <v>舒聲
（平/上/去）</v>
      </c>
      <c r="AC39" s="112" t="str" cm="1">
        <f t="array" ref="AC39" xml:space="preserve"> INDEX(韻母對照資料表[十五音識別碼], MATCH(TRUE, EXACT($T39, 韻母碼), 0))</f>
        <v>瓜舒</v>
      </c>
    </row>
    <row r="40" spans="1:29" ht="51">
      <c r="A40" s="98">
        <v>37</v>
      </c>
      <c r="B40" s="99">
        <v>19</v>
      </c>
      <c r="C40" s="100" t="s">
        <v>724</v>
      </c>
      <c r="D40" s="101" t="s">
        <v>486</v>
      </c>
      <c r="E40" s="102" t="s">
        <v>826</v>
      </c>
      <c r="F40" s="103" t="s">
        <v>819</v>
      </c>
      <c r="G40" s="103" t="s">
        <v>819</v>
      </c>
      <c r="H40" s="103" t="s">
        <v>819</v>
      </c>
      <c r="I40" s="103" t="s">
        <v>819</v>
      </c>
      <c r="J40" s="104" t="s">
        <v>819</v>
      </c>
      <c r="K40" s="105">
        <f>IF(韻母對照資料表[[#This Row],[台語音標+]]="", 0, LEN(韻母對照資料表[[#This Row],[台語音標+]]))</f>
        <v>2</v>
      </c>
      <c r="L40" s="106" t="str">
        <f>韻母對照資料表[[#This Row],[十五音]]&amp;LEFT(韻母對照資料表[[#This Row],[舒促聲]],1)</f>
        <v>甘舒</v>
      </c>
      <c r="M40" s="88"/>
      <c r="N40" s="88"/>
      <c r="O40" s="88" t="str">
        <f xml:space="preserve"> "    - xform/" &amp; 韻母對照資料表[[#This Row],[台語音標+]] &amp; "/" &amp; 韻母對照資料表[[#This Row],[十五音]] &amp; "/"</f>
        <v xml:space="preserve">    - xform/am/甘/</v>
      </c>
      <c r="P40" s="88"/>
      <c r="Q40" s="88"/>
      <c r="R40" s="88"/>
      <c r="S40" s="109">
        <v>40</v>
      </c>
      <c r="T40" s="110" t="s">
        <v>827</v>
      </c>
      <c r="U40" s="111" t="str" cm="1">
        <f t="array" ref="U40" xml:space="preserve"> INDEX(韻母對照資料表[國際音標], MATCH(TRUE, EXACT($T40, 韻母碼), 0))</f>
        <v>ua?</v>
      </c>
      <c r="V40" s="111" t="str" cm="1">
        <f t="array" ref="V40" xml:space="preserve"> INDEX(韻母對照資料表[白話字], MATCH(TRUE, EXACT($T40, 韻母碼), 0))</f>
        <v>oah</v>
      </c>
      <c r="W40" s="111" t="str" cm="1">
        <f t="array" ref="W40" xml:space="preserve"> INDEX(韻母對照資料表[台羅音標], MATCH(TRUE, EXACT($T40, 韻母碼), 0))</f>
        <v>uah</v>
      </c>
      <c r="X40" s="111" t="str" cm="1">
        <f t="array" ref="X40" xml:space="preserve"> INDEX(韻母對照資料表[閩拼方案], MATCH(TRUE, EXACT($T40, 韻母碼), 0))</f>
        <v>uah</v>
      </c>
      <c r="Y40" s="111" t="str" cm="1">
        <f t="array" ref="Y40" xml:space="preserve"> INDEX(韻母對照資料表[方音符號], MATCH(TRUE, EXACT($T40, 韻母碼), 0))</f>
        <v>ㄨㄚㆷ</v>
      </c>
      <c r="Z40" s="112" t="str" cm="1">
        <f t="array" ref="Z40" xml:space="preserve"> INDEX(韻母對照資料表[十五音], MATCH(TRUE, EXACT($T40, 韻母碼), 0))</f>
        <v>瓜</v>
      </c>
      <c r="AA40" s="112" cm="1">
        <f t="array" ref="AA40" xml:space="preserve"> INDEX(韻母對照資料表[十五音序], MATCH(TRUE, EXACT($T40, 韻母碼), 0))</f>
        <v>20</v>
      </c>
      <c r="AB40" s="112" t="str" cm="1">
        <f t="array" ref="AB40" xml:space="preserve"> INDEX(韻母對照資料表[舒促聲], MATCH(TRUE, EXACT($T40, 韻母碼), 0))</f>
        <v>促聲
（入）</v>
      </c>
      <c r="AC40" s="112" t="str" cm="1">
        <f t="array" ref="AC40" xml:space="preserve"> INDEX(韻母對照資料表[十五音識別碼], MATCH(TRUE, EXACT($T40, 韻母碼), 0))</f>
        <v>瓜促</v>
      </c>
    </row>
    <row r="41" spans="1:29" ht="51">
      <c r="A41" s="98">
        <v>38</v>
      </c>
      <c r="B41" s="99">
        <v>19</v>
      </c>
      <c r="C41" s="100" t="s">
        <v>726</v>
      </c>
      <c r="D41" s="101" t="s">
        <v>486</v>
      </c>
      <c r="E41" s="102" t="s">
        <v>828</v>
      </c>
      <c r="F41" s="103" t="s">
        <v>829</v>
      </c>
      <c r="G41" s="103" t="s">
        <v>822</v>
      </c>
      <c r="H41" s="103" t="s">
        <v>822</v>
      </c>
      <c r="I41" s="103" t="s">
        <v>822</v>
      </c>
      <c r="J41" s="104" t="s">
        <v>822</v>
      </c>
      <c r="K41" s="105">
        <f>IF(韻母對照資料表[[#This Row],[台語音標+]]="", 0, LEN(韻母對照資料表[[#This Row],[台語音標+]]))</f>
        <v>2</v>
      </c>
      <c r="L41" s="106" t="str">
        <f>韻母對照資料表[[#This Row],[十五音]]&amp;LEFT(韻母對照資料表[[#This Row],[舒促聲]],1)</f>
        <v>甘促</v>
      </c>
      <c r="M41" s="88"/>
      <c r="N41" s="88"/>
      <c r="O41" s="88" t="str">
        <f xml:space="preserve"> "    - xform/" &amp; 韻母對照資料表[[#This Row],[台語音標+]] &amp; "/" &amp; 韻母對照資料表[[#This Row],[十五音]] &amp; "/"</f>
        <v xml:space="preserve">    - xform/ap/甘/</v>
      </c>
      <c r="P41" s="88"/>
      <c r="Q41" s="88"/>
      <c r="R41" s="88"/>
      <c r="S41" s="109">
        <v>41</v>
      </c>
      <c r="T41" s="110" t="s">
        <v>830</v>
      </c>
      <c r="U41" s="111" t="str" cm="1">
        <f t="array" ref="U41" xml:space="preserve"> INDEX(韻母對照資料表[國際音標], MATCH(TRUE, EXACT($T41, 韻母碼), 0))</f>
        <v>aŋ</v>
      </c>
      <c r="V41" s="111" t="str" cm="1">
        <f t="array" ref="V41" xml:space="preserve"> INDEX(韻母對照資料表[白話字], MATCH(TRUE, EXACT($T41, 韻母碼), 0))</f>
        <v>ang</v>
      </c>
      <c r="W41" s="111" t="str" cm="1">
        <f t="array" ref="W41" xml:space="preserve"> INDEX(韻母對照資料表[台羅音標], MATCH(TRUE, EXACT($T41, 韻母碼), 0))</f>
        <v>ang</v>
      </c>
      <c r="X41" s="111" t="str" cm="1">
        <f t="array" ref="X41" xml:space="preserve"> INDEX(韻母對照資料表[閩拼方案], MATCH(TRUE, EXACT($T41, 韻母碼), 0))</f>
        <v>ang</v>
      </c>
      <c r="Y41" s="111" t="str" cm="1">
        <f t="array" ref="Y41" xml:space="preserve"> INDEX(韻母對照資料表[方音符號], MATCH(TRUE, EXACT($T41, 韻母碼), 0))</f>
        <v>ㄤ</v>
      </c>
      <c r="Z41" s="112" t="str" cm="1">
        <f t="array" ref="Z41" xml:space="preserve"> INDEX(韻母對照資料表[十五音], MATCH(TRUE, EXACT($T41, 韻母碼), 0))</f>
        <v>江</v>
      </c>
      <c r="AA41" s="112" cm="1">
        <f t="array" ref="AA41" xml:space="preserve"> INDEX(韻母對照資料表[十五音序], MATCH(TRUE, EXACT($T41, 韻母碼), 0))</f>
        <v>21</v>
      </c>
      <c r="AB41" s="112" t="str" cm="1">
        <f t="array" ref="AB41" xml:space="preserve"> INDEX(韻母對照資料表[舒促聲], MATCH(TRUE, EXACT($T41, 韻母碼), 0))</f>
        <v>舒聲
（平/上/去）</v>
      </c>
      <c r="AC41" s="112" t="str" cm="1">
        <f t="array" ref="AC41" xml:space="preserve"> INDEX(韻母對照資料表[十五音識別碼], MATCH(TRUE, EXACT($T41, 韻母碼), 0))</f>
        <v>江舒</v>
      </c>
    </row>
    <row r="42" spans="1:29" ht="51">
      <c r="A42" s="98">
        <v>39</v>
      </c>
      <c r="B42" s="99">
        <v>20</v>
      </c>
      <c r="C42" s="100" t="s">
        <v>724</v>
      </c>
      <c r="D42" s="101" t="s">
        <v>493</v>
      </c>
      <c r="E42" s="102" t="s">
        <v>831</v>
      </c>
      <c r="F42" s="103" t="s">
        <v>825</v>
      </c>
      <c r="G42" s="103" t="s">
        <v>825</v>
      </c>
      <c r="H42" s="103" t="s">
        <v>832</v>
      </c>
      <c r="I42" s="103" t="s">
        <v>825</v>
      </c>
      <c r="J42" s="104" t="s">
        <v>825</v>
      </c>
      <c r="K42" s="105">
        <f>IF(韻母對照資料表[[#This Row],[台語音標+]]="", 0, LEN(韻母對照資料表[[#This Row],[台語音標+]]))</f>
        <v>2</v>
      </c>
      <c r="L42" s="106" t="str">
        <f>韻母對照資料表[[#This Row],[十五音]]&amp;LEFT(韻母對照資料表[[#This Row],[舒促聲]],1)</f>
        <v>瓜舒</v>
      </c>
      <c r="M42" s="88"/>
      <c r="N42" s="88"/>
      <c r="O42" s="88" t="str">
        <f xml:space="preserve"> "    - xform/" &amp; 韻母對照資料表[[#This Row],[台語音標+]] &amp; "/" &amp; 韻母對照資料表[[#This Row],[十五音]] &amp; "/"</f>
        <v xml:space="preserve">    - xform/ua/瓜/</v>
      </c>
      <c r="P42" s="88"/>
      <c r="Q42" s="88"/>
      <c r="R42" s="88"/>
      <c r="S42" s="109">
        <v>43</v>
      </c>
      <c r="T42" s="110" t="s">
        <v>833</v>
      </c>
      <c r="U42" s="111" t="str" cm="1">
        <f t="array" ref="U42" xml:space="preserve"> INDEX(韻母對照資料表[國際音標], MATCH(TRUE, EXACT($T42, 韻母碼), 0))</f>
        <v>iam</v>
      </c>
      <c r="V42" s="111" t="str" cm="1">
        <f t="array" ref="V42" xml:space="preserve"> INDEX(韻母對照資料表[白話字], MATCH(TRUE, EXACT($T42, 韻母碼), 0))</f>
        <v>iam</v>
      </c>
      <c r="W42" s="111" t="str" cm="1">
        <f t="array" ref="W42" xml:space="preserve"> INDEX(韻母對照資料表[台羅音標], MATCH(TRUE, EXACT($T42, 韻母碼), 0))</f>
        <v>iam</v>
      </c>
      <c r="X42" s="111" t="str" cm="1">
        <f t="array" ref="X42" xml:space="preserve"> INDEX(韻母對照資料表[閩拼方案], MATCH(TRUE, EXACT($T42, 韻母碼), 0))</f>
        <v>iam</v>
      </c>
      <c r="Y42" s="111" t="str" cm="1">
        <f t="array" ref="Y42" xml:space="preserve"> INDEX(韻母對照資料表[方音符號], MATCH(TRUE, EXACT($T42, 韻母碼), 0))</f>
        <v>ㄧㆰ</v>
      </c>
      <c r="Z42" s="112" t="str" cm="1">
        <f t="array" ref="Z42" xml:space="preserve"> INDEX(韻母對照資料表[十五音], MATCH(TRUE, EXACT($T42, 韻母碼), 0))</f>
        <v>兼</v>
      </c>
      <c r="AA42" s="112" cm="1">
        <f t="array" ref="AA42" xml:space="preserve"> INDEX(韻母對照資料表[十五音序], MATCH(TRUE, EXACT($T42, 韻母碼), 0))</f>
        <v>22</v>
      </c>
      <c r="AB42" s="112" t="str" cm="1">
        <f t="array" ref="AB42" xml:space="preserve"> INDEX(韻母對照資料表[舒促聲], MATCH(TRUE, EXACT($T42, 韻母碼), 0))</f>
        <v>舒聲
（平/上/去）</v>
      </c>
      <c r="AC42" s="112" t="str" cm="1">
        <f t="array" ref="AC42" xml:space="preserve"> INDEX(韻母對照資料表[十五音識別碼], MATCH(TRUE, EXACT($T42, 韻母碼), 0))</f>
        <v>兼舒</v>
      </c>
    </row>
    <row r="43" spans="1:29" ht="51">
      <c r="A43" s="98">
        <v>40</v>
      </c>
      <c r="B43" s="99">
        <v>20</v>
      </c>
      <c r="C43" s="100" t="s">
        <v>726</v>
      </c>
      <c r="D43" s="101" t="s">
        <v>493</v>
      </c>
      <c r="E43" s="102" t="s">
        <v>834</v>
      </c>
      <c r="F43" s="103" t="s">
        <v>835</v>
      </c>
      <c r="G43" s="103" t="s">
        <v>827</v>
      </c>
      <c r="H43" s="103" t="s">
        <v>836</v>
      </c>
      <c r="I43" s="103" t="s">
        <v>827</v>
      </c>
      <c r="J43" s="104" t="s">
        <v>827</v>
      </c>
      <c r="K43" s="105">
        <f>IF(韻母對照資料表[[#This Row],[台語音標+]]="", 0, LEN(韻母對照資料表[[#This Row],[台語音標+]]))</f>
        <v>3</v>
      </c>
      <c r="L43" s="106" t="str">
        <f>韻母對照資料表[[#This Row],[十五音]]&amp;LEFT(韻母對照資料表[[#This Row],[舒促聲]],1)</f>
        <v>瓜促</v>
      </c>
      <c r="M43" s="88"/>
      <c r="N43" s="88"/>
      <c r="O43" s="88" t="str">
        <f xml:space="preserve"> "    - xform/" &amp; 韻母對照資料表[[#This Row],[台語音標+]] &amp; "/" &amp; 韻母對照資料表[[#This Row],[十五音]] &amp; "/"</f>
        <v xml:space="preserve">    - xform/uah/瓜/</v>
      </c>
      <c r="P43" s="88"/>
      <c r="Q43" s="88"/>
      <c r="R43" s="88"/>
      <c r="S43" s="109">
        <v>42</v>
      </c>
      <c r="T43" s="110" t="s">
        <v>837</v>
      </c>
      <c r="U43" s="111" t="str" cm="1">
        <f t="array" ref="U43" xml:space="preserve"> INDEX(韻母對照資料表[國際音標], MATCH(TRUE, EXACT($T43, 韻母碼), 0))</f>
        <v>ak̚</v>
      </c>
      <c r="V43" s="111" t="str" cm="1">
        <f t="array" ref="V43" xml:space="preserve"> INDEX(韻母對照資料表[白話字], MATCH(TRUE, EXACT($T43, 韻母碼), 0))</f>
        <v>ak</v>
      </c>
      <c r="W43" s="111" t="str" cm="1">
        <f t="array" ref="W43" xml:space="preserve"> INDEX(韻母對照資料表[台羅音標], MATCH(TRUE, EXACT($T43, 韻母碼), 0))</f>
        <v>ak</v>
      </c>
      <c r="X43" s="111" t="str" cm="1">
        <f t="array" ref="X43" xml:space="preserve"> INDEX(韻母對照資料表[閩拼方案], MATCH(TRUE, EXACT($T43, 韻母碼), 0))</f>
        <v>ak</v>
      </c>
      <c r="Y43" s="111" t="str" cm="1">
        <f t="array" ref="Y43" xml:space="preserve"> INDEX(韻母對照資料表[方音符號], MATCH(TRUE, EXACT($T43, 韻母碼), 0))</f>
        <v>ㄚㆻ</v>
      </c>
      <c r="Z43" s="112" t="str" cm="1">
        <f t="array" ref="Z43" xml:space="preserve"> INDEX(韻母對照資料表[十五音], MATCH(TRUE, EXACT($T43, 韻母碼), 0))</f>
        <v>江</v>
      </c>
      <c r="AA43" s="112" cm="1">
        <f t="array" ref="AA43" xml:space="preserve"> INDEX(韻母對照資料表[十五音序], MATCH(TRUE, EXACT($T43, 韻母碼), 0))</f>
        <v>21</v>
      </c>
      <c r="AB43" s="112" t="str" cm="1">
        <f t="array" ref="AB43" xml:space="preserve"> INDEX(韻母對照資料表[舒促聲], MATCH(TRUE, EXACT($T43, 韻母碼), 0))</f>
        <v>促聲
（入）</v>
      </c>
      <c r="AC43" s="112" t="str" cm="1">
        <f t="array" ref="AC43" xml:space="preserve"> INDEX(韻母對照資料表[十五音識別碼], MATCH(TRUE, EXACT($T43, 韻母碼), 0))</f>
        <v>江促</v>
      </c>
    </row>
    <row r="44" spans="1:29" ht="51">
      <c r="A44" s="98">
        <v>41</v>
      </c>
      <c r="B44" s="99">
        <v>21</v>
      </c>
      <c r="C44" s="100" t="s">
        <v>724</v>
      </c>
      <c r="D44" s="101" t="s">
        <v>498</v>
      </c>
      <c r="E44" s="102" t="s">
        <v>838</v>
      </c>
      <c r="F44" s="103" t="s">
        <v>839</v>
      </c>
      <c r="G44" s="103" t="s">
        <v>830</v>
      </c>
      <c r="H44" s="103" t="s">
        <v>830</v>
      </c>
      <c r="I44" s="103" t="s">
        <v>830</v>
      </c>
      <c r="J44" s="104" t="s">
        <v>830</v>
      </c>
      <c r="K44" s="105">
        <f>IF(韻母對照資料表[[#This Row],[台語音標+]]="", 0, LEN(韻母對照資料表[[#This Row],[台語音標+]]))</f>
        <v>3</v>
      </c>
      <c r="L44" s="106" t="str">
        <f>韻母對照資料表[[#This Row],[十五音]]&amp;LEFT(韻母對照資料表[[#This Row],[舒促聲]],1)</f>
        <v>江舒</v>
      </c>
      <c r="M44" s="88"/>
      <c r="N44" s="88"/>
      <c r="O44" s="88" t="str">
        <f xml:space="preserve"> "    - xform/" &amp; 韻母對照資料表[[#This Row],[台語音標+]] &amp; "/" &amp; 韻母對照資料表[[#This Row],[十五音]] &amp; "/"</f>
        <v xml:space="preserve">    - xform/ang/江/</v>
      </c>
      <c r="P44" s="88"/>
      <c r="Q44" s="88"/>
      <c r="R44" s="88"/>
      <c r="S44" s="109">
        <v>44</v>
      </c>
      <c r="T44" s="110" t="s">
        <v>840</v>
      </c>
      <c r="U44" s="111" t="str" cm="1">
        <f t="array" ref="U44" xml:space="preserve"> INDEX(韻母對照資料表[國際音標], MATCH(TRUE, EXACT($T44, 韻母碼), 0))</f>
        <v>iap̚</v>
      </c>
      <c r="V44" s="111" t="str" cm="1">
        <f t="array" ref="V44" xml:space="preserve"> INDEX(韻母對照資料表[白話字], MATCH(TRUE, EXACT($T44, 韻母碼), 0))</f>
        <v>iap</v>
      </c>
      <c r="W44" s="111" t="str" cm="1">
        <f t="array" ref="W44" xml:space="preserve"> INDEX(韻母對照資料表[台羅音標], MATCH(TRUE, EXACT($T44, 韻母碼), 0))</f>
        <v>iap</v>
      </c>
      <c r="X44" s="111" t="str" cm="1">
        <f t="array" ref="X44" xml:space="preserve"> INDEX(韻母對照資料表[閩拼方案], MATCH(TRUE, EXACT($T44, 韻母碼), 0))</f>
        <v>iap</v>
      </c>
      <c r="Y44" s="111" t="str" cm="1">
        <f t="array" ref="Y44" xml:space="preserve"> INDEX(韻母對照資料表[方音符號], MATCH(TRUE, EXACT($T44, 韻母碼), 0))</f>
        <v>ㄧㄚㆴ</v>
      </c>
      <c r="Z44" s="112" t="str" cm="1">
        <f t="array" ref="Z44" xml:space="preserve"> INDEX(韻母對照資料表[十五音], MATCH(TRUE, EXACT($T44, 韻母碼), 0))</f>
        <v>兼</v>
      </c>
      <c r="AA44" s="112" cm="1">
        <f t="array" ref="AA44" xml:space="preserve"> INDEX(韻母對照資料表[十五音序], MATCH(TRUE, EXACT($T44, 韻母碼), 0))</f>
        <v>22</v>
      </c>
      <c r="AB44" s="112" t="str" cm="1">
        <f t="array" ref="AB44" xml:space="preserve"> INDEX(韻母對照資料表[舒促聲], MATCH(TRUE, EXACT($T44, 韻母碼), 0))</f>
        <v>促聲
（入）</v>
      </c>
      <c r="AC44" s="112" t="str" cm="1">
        <f t="array" ref="AC44" xml:space="preserve"> INDEX(韻母對照資料表[十五音識別碼], MATCH(TRUE, EXACT($T44, 韻母碼), 0))</f>
        <v>兼促</v>
      </c>
    </row>
    <row r="45" spans="1:29" ht="51">
      <c r="A45" s="98">
        <v>42</v>
      </c>
      <c r="B45" s="99">
        <v>21</v>
      </c>
      <c r="C45" s="100" t="s">
        <v>726</v>
      </c>
      <c r="D45" s="101" t="s">
        <v>498</v>
      </c>
      <c r="E45" s="102" t="s">
        <v>841</v>
      </c>
      <c r="F45" s="103" t="s">
        <v>842</v>
      </c>
      <c r="G45" s="103" t="s">
        <v>837</v>
      </c>
      <c r="H45" s="103" t="s">
        <v>837</v>
      </c>
      <c r="I45" s="103" t="s">
        <v>837</v>
      </c>
      <c r="J45" s="104" t="s">
        <v>837</v>
      </c>
      <c r="K45" s="105">
        <f>IF(韻母對照資料表[[#This Row],[台語音標+]]="", 0, LEN(韻母對照資料表[[#This Row],[台語音標+]]))</f>
        <v>2</v>
      </c>
      <c r="L45" s="106" t="str">
        <f>韻母對照資料表[[#This Row],[十五音]]&amp;LEFT(韻母對照資料表[[#This Row],[舒促聲]],1)</f>
        <v>江促</v>
      </c>
      <c r="M45" s="88"/>
      <c r="N45" s="88"/>
      <c r="O45" s="88" t="str">
        <f xml:space="preserve"> "    - xform/" &amp; 韻母對照資料表[[#This Row],[台語音標+]] &amp; "/" &amp; 韻母對照資料表[[#This Row],[十五音]] &amp; "/"</f>
        <v xml:space="preserve">    - xform/ak/江/</v>
      </c>
      <c r="P45" s="88"/>
      <c r="Q45" s="88"/>
      <c r="R45" s="88"/>
      <c r="S45" s="109">
        <v>45</v>
      </c>
      <c r="T45" s="110" t="s">
        <v>843</v>
      </c>
      <c r="U45" s="111" t="str" cm="1">
        <f t="array" ref="U45" xml:space="preserve"> INDEX(韻母對照資料表[國際音標], MATCH(TRUE, EXACT($T45, 韻母碼), 0))</f>
        <v>au</v>
      </c>
      <c r="V45" s="111" t="str" cm="1">
        <f t="array" ref="V45" xml:space="preserve"> INDEX(韻母對照資料表[白話字], MATCH(TRUE, EXACT($T45, 韻母碼), 0))</f>
        <v>au</v>
      </c>
      <c r="W45" s="111" t="str" cm="1">
        <f t="array" ref="W45" xml:space="preserve"> INDEX(韻母對照資料表[台羅音標], MATCH(TRUE, EXACT($T45, 韻母碼), 0))</f>
        <v>au</v>
      </c>
      <c r="X45" s="111" t="str" cm="1">
        <f t="array" ref="X45" xml:space="preserve"> INDEX(韻母對照資料表[閩拼方案], MATCH(TRUE, EXACT($T45, 韻母碼), 0))</f>
        <v>ao</v>
      </c>
      <c r="Y45" s="111" t="str" cm="1">
        <f t="array" ref="Y45" xml:space="preserve"> INDEX(韻母對照資料表[方音符號], MATCH(TRUE, EXACT($T45, 韻母碼), 0))</f>
        <v>ㄠ</v>
      </c>
      <c r="Z45" s="112" t="str" cm="1">
        <f t="array" ref="Z45" xml:space="preserve"> INDEX(韻母對照資料表[十五音], MATCH(TRUE, EXACT($T45, 韻母碼), 0))</f>
        <v>交</v>
      </c>
      <c r="AA45" s="112" cm="1">
        <f t="array" ref="AA45" xml:space="preserve"> INDEX(韻母對照資料表[十五音序], MATCH(TRUE, EXACT($T45, 韻母碼), 0))</f>
        <v>23</v>
      </c>
      <c r="AB45" s="112" t="str" cm="1">
        <f t="array" ref="AB45" xml:space="preserve"> INDEX(韻母對照資料表[舒促聲], MATCH(TRUE, EXACT($T45, 韻母碼), 0))</f>
        <v>舒聲
（平/上/去）</v>
      </c>
      <c r="AC45" s="112" t="str" cm="1">
        <f t="array" ref="AC45" xml:space="preserve"> INDEX(韻母對照資料表[十五音識別碼], MATCH(TRUE, EXACT($T45, 韻母碼), 0))</f>
        <v>交舒</v>
      </c>
    </row>
    <row r="46" spans="1:29" ht="51">
      <c r="A46" s="98">
        <v>43</v>
      </c>
      <c r="B46" s="99">
        <v>22</v>
      </c>
      <c r="C46" s="100" t="s">
        <v>724</v>
      </c>
      <c r="D46" s="101" t="s">
        <v>504</v>
      </c>
      <c r="E46" s="102" t="s">
        <v>844</v>
      </c>
      <c r="F46" s="103" t="s">
        <v>833</v>
      </c>
      <c r="G46" s="103" t="s">
        <v>833</v>
      </c>
      <c r="H46" s="103" t="s">
        <v>833</v>
      </c>
      <c r="I46" s="103" t="s">
        <v>833</v>
      </c>
      <c r="J46" s="104" t="s">
        <v>833</v>
      </c>
      <c r="K46" s="105">
        <f>IF(韻母對照資料表[[#This Row],[台語音標+]]="", 0, LEN(韻母對照資料表[[#This Row],[台語音標+]]))</f>
        <v>3</v>
      </c>
      <c r="L46" s="106" t="str">
        <f>韻母對照資料表[[#This Row],[十五音]]&amp;LEFT(韻母對照資料表[[#This Row],[舒促聲]],1)</f>
        <v>兼舒</v>
      </c>
      <c r="M46" s="88"/>
      <c r="N46" s="88"/>
      <c r="O46" s="88" t="str">
        <f xml:space="preserve"> "    - xform/" &amp; 韻母對照資料表[[#This Row],[台語音標+]] &amp; "/" &amp; 韻母對照資料表[[#This Row],[十五音]] &amp; "/"</f>
        <v xml:space="preserve">    - xform/iam/兼/</v>
      </c>
      <c r="P46" s="88"/>
      <c r="Q46" s="88"/>
      <c r="R46" s="88"/>
      <c r="S46" s="109">
        <v>46</v>
      </c>
      <c r="T46" s="110" t="s">
        <v>845</v>
      </c>
      <c r="U46" s="111" t="str" cm="1">
        <f t="array" ref="U46" xml:space="preserve"> INDEX(韻母對照資料表[國際音標], MATCH(TRUE, EXACT($T46, 韻母碼), 0))</f>
        <v>au?</v>
      </c>
      <c r="V46" s="111" t="str" cm="1">
        <f t="array" ref="V46" xml:space="preserve"> INDEX(韻母對照資料表[白話字], MATCH(TRUE, EXACT($T46, 韻母碼), 0))</f>
        <v>auh</v>
      </c>
      <c r="W46" s="111" t="str" cm="1">
        <f t="array" ref="W46" xml:space="preserve"> INDEX(韻母對照資料表[台羅音標], MATCH(TRUE, EXACT($T46, 韻母碼), 0))</f>
        <v>auh</v>
      </c>
      <c r="X46" s="111" t="str" cm="1">
        <f t="array" ref="X46" xml:space="preserve"> INDEX(韻母對照資料表[閩拼方案], MATCH(TRUE, EXACT($T46, 韻母碼), 0))</f>
        <v>aoh</v>
      </c>
      <c r="Y46" s="111" t="str" cm="1">
        <f t="array" ref="Y46" xml:space="preserve"> INDEX(韻母對照資料表[方音符號], MATCH(TRUE, EXACT($T46, 韻母碼), 0))</f>
        <v>ㄠㆷ</v>
      </c>
      <c r="Z46" s="112" t="str" cm="1">
        <f t="array" ref="Z46" xml:space="preserve"> INDEX(韻母對照資料表[十五音], MATCH(TRUE, EXACT($T46, 韻母碼), 0))</f>
        <v>交</v>
      </c>
      <c r="AA46" s="112" cm="1">
        <f t="array" ref="AA46" xml:space="preserve"> INDEX(韻母對照資料表[十五音序], MATCH(TRUE, EXACT($T46, 韻母碼), 0))</f>
        <v>23</v>
      </c>
      <c r="AB46" s="112" t="str" cm="1">
        <f t="array" ref="AB46" xml:space="preserve"> INDEX(韻母對照資料表[舒促聲], MATCH(TRUE, EXACT($T46, 韻母碼), 0))</f>
        <v>促聲
（入）</v>
      </c>
      <c r="AC46" s="112" t="str" cm="1">
        <f t="array" ref="AC46" xml:space="preserve"> INDEX(韻母對照資料表[十五音識別碼], MATCH(TRUE, EXACT($T46, 韻母碼), 0))</f>
        <v>交促</v>
      </c>
    </row>
    <row r="47" spans="1:29" ht="51">
      <c r="A47" s="98">
        <v>44</v>
      </c>
      <c r="B47" s="99">
        <v>22</v>
      </c>
      <c r="C47" s="100" t="s">
        <v>726</v>
      </c>
      <c r="D47" s="101" t="s">
        <v>504</v>
      </c>
      <c r="E47" s="102" t="s">
        <v>846</v>
      </c>
      <c r="F47" s="103" t="s">
        <v>847</v>
      </c>
      <c r="G47" s="103" t="s">
        <v>840</v>
      </c>
      <c r="H47" s="103" t="s">
        <v>840</v>
      </c>
      <c r="I47" s="103" t="s">
        <v>840</v>
      </c>
      <c r="J47" s="104" t="s">
        <v>840</v>
      </c>
      <c r="K47" s="105">
        <f>IF(韻母對照資料表[[#This Row],[台語音標+]]="", 0, LEN(韻母對照資料表[[#This Row],[台語音標+]]))</f>
        <v>3</v>
      </c>
      <c r="L47" s="106" t="str">
        <f>韻母對照資料表[[#This Row],[十五音]]&amp;LEFT(韻母對照資料表[[#This Row],[舒促聲]],1)</f>
        <v>兼促</v>
      </c>
      <c r="M47" s="88"/>
      <c r="N47" s="88"/>
      <c r="O47" s="88" t="str">
        <f xml:space="preserve"> "    - xform/" &amp; 韻母對照資料表[[#This Row],[台語音標+]] &amp; "/" &amp; 韻母對照資料表[[#This Row],[十五音]] &amp; "/"</f>
        <v xml:space="preserve">    - xform/iap/兼/</v>
      </c>
      <c r="P47" s="88"/>
      <c r="Q47" s="88"/>
      <c r="R47" s="88"/>
      <c r="S47" s="109">
        <v>47</v>
      </c>
      <c r="T47" s="110" t="s">
        <v>848</v>
      </c>
      <c r="U47" s="111" t="str" cm="1">
        <f t="array" ref="U47" xml:space="preserve"> INDEX(韻母對照資料表[國際音標], MATCH(TRUE, EXACT($T47, 韻母碼), 0))</f>
        <v>ia</v>
      </c>
      <c r="V47" s="111" t="str" cm="1">
        <f t="array" ref="V47" xml:space="preserve"> INDEX(韻母對照資料表[白話字], MATCH(TRUE, EXACT($T47, 韻母碼), 0))</f>
        <v>ia</v>
      </c>
      <c r="W47" s="111" t="str" cm="1">
        <f t="array" ref="W47" xml:space="preserve"> INDEX(韻母對照資料表[台羅音標], MATCH(TRUE, EXACT($T47, 韻母碼), 0))</f>
        <v>ia</v>
      </c>
      <c r="X47" s="111" t="str" cm="1">
        <f t="array" ref="X47" xml:space="preserve"> INDEX(韻母對照資料表[閩拼方案], MATCH(TRUE, EXACT($T47, 韻母碼), 0))</f>
        <v>ia</v>
      </c>
      <c r="Y47" s="111" t="str" cm="1">
        <f t="array" ref="Y47" xml:space="preserve"> INDEX(韻母對照資料表[方音符號], MATCH(TRUE, EXACT($T47, 韻母碼), 0))</f>
        <v>ㄧㄚ</v>
      </c>
      <c r="Z47" s="112" t="str" cm="1">
        <f t="array" ref="Z47" xml:space="preserve"> INDEX(韻母對照資料表[十五音], MATCH(TRUE, EXACT($T47, 韻母碼), 0))</f>
        <v>迦</v>
      </c>
      <c r="AA47" s="112" cm="1">
        <f t="array" ref="AA47" xml:space="preserve"> INDEX(韻母對照資料表[十五音序], MATCH(TRUE, EXACT($T47, 韻母碼), 0))</f>
        <v>24</v>
      </c>
      <c r="AB47" s="112" t="str" cm="1">
        <f t="array" ref="AB47" xml:space="preserve"> INDEX(韻母對照資料表[舒促聲], MATCH(TRUE, EXACT($T47, 韻母碼), 0))</f>
        <v>舒聲
（平/上/去）</v>
      </c>
      <c r="AC47" s="112" t="str" cm="1">
        <f t="array" ref="AC47" xml:space="preserve"> INDEX(韻母對照資料表[十五音識別碼], MATCH(TRUE, EXACT($T47, 韻母碼), 0))</f>
        <v>迦舒</v>
      </c>
    </row>
    <row r="48" spans="1:29" ht="51">
      <c r="A48" s="98">
        <v>45</v>
      </c>
      <c r="B48" s="99">
        <v>23</v>
      </c>
      <c r="C48" s="100" t="s">
        <v>724</v>
      </c>
      <c r="D48" s="101" t="s">
        <v>511</v>
      </c>
      <c r="E48" s="102" t="s">
        <v>849</v>
      </c>
      <c r="F48" s="103" t="s">
        <v>843</v>
      </c>
      <c r="G48" s="103" t="s">
        <v>850</v>
      </c>
      <c r="H48" s="103" t="s">
        <v>843</v>
      </c>
      <c r="I48" s="103" t="s">
        <v>843</v>
      </c>
      <c r="J48" s="104" t="s">
        <v>843</v>
      </c>
      <c r="K48" s="105">
        <f>IF(韻母對照資料表[[#This Row],[台語音標+]]="", 0, LEN(韻母對照資料表[[#This Row],[台語音標+]]))</f>
        <v>2</v>
      </c>
      <c r="L48" s="106" t="str">
        <f>韻母對照資料表[[#This Row],[十五音]]&amp;LEFT(韻母對照資料表[[#This Row],[舒促聲]],1)</f>
        <v>交舒</v>
      </c>
      <c r="M48" s="88"/>
      <c r="N48" s="88"/>
      <c r="O48" s="88" t="str">
        <f xml:space="preserve"> "    - xform/" &amp; 韻母對照資料表[[#This Row],[台語音標+]] &amp; "/" &amp; 韻母對照資料表[[#This Row],[十五音]] &amp; "/"</f>
        <v xml:space="preserve">    - xform/au/交/</v>
      </c>
      <c r="P48" s="88"/>
      <c r="Q48" s="88"/>
      <c r="R48" s="88"/>
      <c r="S48" s="109">
        <v>49</v>
      </c>
      <c r="T48" s="110" t="s">
        <v>851</v>
      </c>
      <c r="U48" s="111" t="str" cm="1">
        <f t="array" ref="U48" xml:space="preserve"> INDEX(韻母對照資料表[國際音標], MATCH(TRUE, EXACT($T48, 韻母碼), 0))</f>
        <v>uei</v>
      </c>
      <c r="V48" s="111" t="str" cm="1">
        <f t="array" ref="V48" xml:space="preserve"> INDEX(韻母對照資料表[白話字], MATCH(TRUE, EXACT($T48, 韻母碼), 0))</f>
        <v>oe</v>
      </c>
      <c r="W48" s="111" t="str" cm="1">
        <f t="array" ref="W48" xml:space="preserve"> INDEX(韻母對照資料表[台羅音標], MATCH(TRUE, EXACT($T48, 韻母碼), 0))</f>
        <v>ue</v>
      </c>
      <c r="X48" s="111" t="str" cm="1">
        <f t="array" ref="X48" xml:space="preserve"> INDEX(韻母對照資料表[閩拼方案], MATCH(TRUE, EXACT($T48, 韻母碼), 0))</f>
        <v>ue</v>
      </c>
      <c r="Y48" s="111" t="str" cm="1">
        <f t="array" ref="Y48" xml:space="preserve"> INDEX(韻母對照資料表[方音符號], MATCH(TRUE, EXACT($T48, 韻母碼), 0))</f>
        <v>ㄨㆤ</v>
      </c>
      <c r="Z48" s="112" t="str" cm="1">
        <f t="array" ref="Z48" xml:space="preserve"> INDEX(韻母對照資料表[十五音], MATCH(TRUE, EXACT($T48, 韻母碼), 0))</f>
        <v>檜</v>
      </c>
      <c r="AA48" s="112" cm="1">
        <f t="array" ref="AA48" xml:space="preserve"> INDEX(韻母對照資料表[十五音序], MATCH(TRUE, EXACT($T48, 韻母碼), 0))</f>
        <v>25</v>
      </c>
      <c r="AB48" s="112" t="str" cm="1">
        <f t="array" ref="AB48" xml:space="preserve"> INDEX(韻母對照資料表[舒促聲], MATCH(TRUE, EXACT($T48, 韻母碼), 0))</f>
        <v>舒聲
（平/上/去）</v>
      </c>
      <c r="AC48" s="112" t="str" cm="1">
        <f t="array" ref="AC48" xml:space="preserve"> INDEX(韻母對照資料表[十五音識別碼], MATCH(TRUE, EXACT($T48, 韻母碼), 0))</f>
        <v>檜舒</v>
      </c>
    </row>
    <row r="49" spans="1:29" ht="51">
      <c r="A49" s="98">
        <v>46</v>
      </c>
      <c r="B49" s="99">
        <v>23</v>
      </c>
      <c r="C49" s="100" t="s">
        <v>726</v>
      </c>
      <c r="D49" s="101" t="s">
        <v>511</v>
      </c>
      <c r="E49" s="102" t="s">
        <v>852</v>
      </c>
      <c r="F49" s="103" t="s">
        <v>853</v>
      </c>
      <c r="G49" s="103" t="s">
        <v>854</v>
      </c>
      <c r="H49" s="103" t="s">
        <v>845</v>
      </c>
      <c r="I49" s="103" t="s">
        <v>845</v>
      </c>
      <c r="J49" s="104" t="s">
        <v>845</v>
      </c>
      <c r="K49" s="105">
        <f>IF(韻母對照資料表[[#This Row],[台語音標+]]="", 0, LEN(韻母對照資料表[[#This Row],[台語音標+]]))</f>
        <v>3</v>
      </c>
      <c r="L49" s="106" t="str">
        <f>韻母對照資料表[[#This Row],[十五音]]&amp;LEFT(韻母對照資料表[[#This Row],[舒促聲]],1)</f>
        <v>交促</v>
      </c>
      <c r="M49" s="88"/>
      <c r="N49" s="88"/>
      <c r="O49" s="88" t="str">
        <f xml:space="preserve"> "    - xform/" &amp; 韻母對照資料表[[#This Row],[台語音標+]] &amp; "/" &amp; 韻母對照資料表[[#This Row],[十五音]] &amp; "/"</f>
        <v xml:space="preserve">    - xform/auh/交/</v>
      </c>
      <c r="P49" s="88"/>
      <c r="Q49" s="88"/>
      <c r="R49" s="88"/>
      <c r="S49" s="109">
        <v>48</v>
      </c>
      <c r="T49" s="110" t="s">
        <v>855</v>
      </c>
      <c r="U49" s="111" t="str" cm="1">
        <f t="array" ref="U49" xml:space="preserve"> INDEX(韻母對照資料表[國際音標], MATCH(TRUE, EXACT($T49, 韻母碼), 0))</f>
        <v>ia?</v>
      </c>
      <c r="V49" s="111" t="str" cm="1">
        <f t="array" ref="V49" xml:space="preserve"> INDEX(韻母對照資料表[白話字], MATCH(TRUE, EXACT($T49, 韻母碼), 0))</f>
        <v>iah</v>
      </c>
      <c r="W49" s="111" t="str" cm="1">
        <f t="array" ref="W49" xml:space="preserve"> INDEX(韻母對照資料表[台羅音標], MATCH(TRUE, EXACT($T49, 韻母碼), 0))</f>
        <v>iah</v>
      </c>
      <c r="X49" s="111" t="str" cm="1">
        <f t="array" ref="X49" xml:space="preserve"> INDEX(韻母對照資料表[閩拼方案], MATCH(TRUE, EXACT($T49, 韻母碼), 0))</f>
        <v>iah</v>
      </c>
      <c r="Y49" s="111" t="str" cm="1">
        <f t="array" ref="Y49" xml:space="preserve"> INDEX(韻母對照資料表[方音符號], MATCH(TRUE, EXACT($T49, 韻母碼), 0))</f>
        <v>ㄧㄚㆷ</v>
      </c>
      <c r="Z49" s="112" t="str" cm="1">
        <f t="array" ref="Z49" xml:space="preserve"> INDEX(韻母對照資料表[十五音], MATCH(TRUE, EXACT($T49, 韻母碼), 0))</f>
        <v>迦</v>
      </c>
      <c r="AA49" s="112" cm="1">
        <f t="array" ref="AA49" xml:space="preserve"> INDEX(韻母對照資料表[十五音序], MATCH(TRUE, EXACT($T49, 韻母碼), 0))</f>
        <v>24</v>
      </c>
      <c r="AB49" s="112" t="str" cm="1">
        <f t="array" ref="AB49" xml:space="preserve"> INDEX(韻母對照資料表[舒促聲], MATCH(TRUE, EXACT($T49, 韻母碼), 0))</f>
        <v>促聲
（入）</v>
      </c>
      <c r="AC49" s="112" t="str" cm="1">
        <f t="array" ref="AC49" xml:space="preserve"> INDEX(韻母對照資料表[十五音識別碼], MATCH(TRUE, EXACT($T49, 韻母碼), 0))</f>
        <v>迦促</v>
      </c>
    </row>
    <row r="50" spans="1:29" ht="51">
      <c r="A50" s="98">
        <v>47</v>
      </c>
      <c r="B50" s="99">
        <v>24</v>
      </c>
      <c r="C50" s="100" t="s">
        <v>724</v>
      </c>
      <c r="D50" s="101" t="s">
        <v>516</v>
      </c>
      <c r="E50" s="102" t="s">
        <v>856</v>
      </c>
      <c r="F50" s="103" t="s">
        <v>848</v>
      </c>
      <c r="G50" s="103" t="s">
        <v>848</v>
      </c>
      <c r="H50" s="103" t="s">
        <v>848</v>
      </c>
      <c r="I50" s="103" t="s">
        <v>848</v>
      </c>
      <c r="J50" s="104" t="s">
        <v>848</v>
      </c>
      <c r="K50" s="105">
        <f>IF(韻母對照資料表[[#This Row],[台語音標+]]="", 0, LEN(韻母對照資料表[[#This Row],[台語音標+]]))</f>
        <v>2</v>
      </c>
      <c r="L50" s="106" t="str">
        <f>韻母對照資料表[[#This Row],[十五音]]&amp;LEFT(韻母對照資料表[[#This Row],[舒促聲]],1)</f>
        <v>迦舒</v>
      </c>
      <c r="M50" s="88"/>
      <c r="N50" s="88"/>
      <c r="O50" s="88" t="str">
        <f xml:space="preserve"> "    - xform/" &amp; 韻母對照資料表[[#This Row],[台語音標+]] &amp; "/" &amp; 韻母對照資料表[[#This Row],[十五音]] &amp; "/"</f>
        <v xml:space="preserve">    - xform/ia/迦/</v>
      </c>
      <c r="P50" s="88"/>
      <c r="Q50" s="88"/>
      <c r="R50" s="88"/>
      <c r="S50" s="109">
        <v>51</v>
      </c>
      <c r="T50" s="110" t="s">
        <v>857</v>
      </c>
      <c r="U50" s="111" t="str" cm="1">
        <f t="array" ref="U50" xml:space="preserve"> INDEX(韻母對照資料表[國際音標], MATCH(TRUE, EXACT($T50, 韻母碼), 0))</f>
        <v>ã</v>
      </c>
      <c r="V50" s="111" t="str" cm="1">
        <f t="array" ref="V50" xml:space="preserve"> INDEX(韻母對照資料表[白話字], MATCH(TRUE, EXACT($T50, 韻母碼), 0))</f>
        <v>aⁿ</v>
      </c>
      <c r="W50" s="111" t="str" cm="1">
        <f t="array" ref="W50" xml:space="preserve"> INDEX(韻母對照資料表[台羅音標], MATCH(TRUE, EXACT($T50, 韻母碼), 0))</f>
        <v>ann</v>
      </c>
      <c r="X50" s="111" t="str" cm="1">
        <f t="array" ref="X50" xml:space="preserve"> INDEX(韻母對照資料表[閩拼方案], MATCH(TRUE, EXACT($T50, 韻母碼), 0))</f>
        <v>na</v>
      </c>
      <c r="Y50" s="111" t="str" cm="1">
        <f t="array" ref="Y50" xml:space="preserve"> INDEX(韻母對照資料表[方音符號], MATCH(TRUE, EXACT($T50, 韻母碼), 0))</f>
        <v>ㆩ</v>
      </c>
      <c r="Z50" s="112" t="str" cm="1">
        <f t="array" ref="Z50" xml:space="preserve"> INDEX(韻母對照資料表[十五音], MATCH(TRUE, EXACT($T50, 韻母碼), 0))</f>
        <v>監</v>
      </c>
      <c r="AA50" s="112" cm="1">
        <f t="array" ref="AA50" xml:space="preserve"> INDEX(韻母對照資料表[十五音序], MATCH(TRUE, EXACT($T50, 韻母碼), 0))</f>
        <v>26</v>
      </c>
      <c r="AB50" s="112" t="str" cm="1">
        <f t="array" ref="AB50" xml:space="preserve"> INDEX(韻母對照資料表[舒促聲], MATCH(TRUE, EXACT($T50, 韻母碼), 0))</f>
        <v>舒聲
（平/上/去）</v>
      </c>
      <c r="AC50" s="112" t="str" cm="1">
        <f t="array" ref="AC50" xml:space="preserve"> INDEX(韻母對照資料表[十五音識別碼], MATCH(TRUE, EXACT($T50, 韻母碼), 0))</f>
        <v>監舒</v>
      </c>
    </row>
    <row r="51" spans="1:29" ht="51">
      <c r="A51" s="98">
        <v>48</v>
      </c>
      <c r="B51" s="99">
        <v>24</v>
      </c>
      <c r="C51" s="100" t="s">
        <v>726</v>
      </c>
      <c r="D51" s="101" t="s">
        <v>516</v>
      </c>
      <c r="E51" s="102" t="s">
        <v>858</v>
      </c>
      <c r="F51" s="103" t="s">
        <v>859</v>
      </c>
      <c r="G51" s="103" t="s">
        <v>855</v>
      </c>
      <c r="H51" s="103" t="s">
        <v>855</v>
      </c>
      <c r="I51" s="103" t="s">
        <v>855</v>
      </c>
      <c r="J51" s="104" t="s">
        <v>855</v>
      </c>
      <c r="K51" s="105">
        <f>IF(韻母對照資料表[[#This Row],[台語音標+]]="", 0, LEN(韻母對照資料表[[#This Row],[台語音標+]]))</f>
        <v>3</v>
      </c>
      <c r="L51" s="106" t="str">
        <f>韻母對照資料表[[#This Row],[十五音]]&amp;LEFT(韻母對照資料表[[#This Row],[舒促聲]],1)</f>
        <v>迦促</v>
      </c>
      <c r="M51" s="88"/>
      <c r="N51" s="88"/>
      <c r="O51" s="88" t="str">
        <f xml:space="preserve"> "    - xform/" &amp; 韻母對照資料表[[#This Row],[台語音標+]] &amp; "/" &amp; 韻母對照資料表[[#This Row],[十五音]] &amp; "/"</f>
        <v xml:space="preserve">    - xform/iah/迦/</v>
      </c>
      <c r="P51" s="88"/>
      <c r="Q51" s="88"/>
      <c r="R51" s="88"/>
      <c r="S51" s="109">
        <v>50</v>
      </c>
      <c r="T51" s="110" t="s">
        <v>860</v>
      </c>
      <c r="U51" s="111" t="str" cm="1">
        <f t="array" ref="U51" xml:space="preserve"> INDEX(韻母對照資料表[國際音標], MATCH(TRUE, EXACT($T51, 韻母碼), 0))</f>
        <v>uei?</v>
      </c>
      <c r="V51" s="111" t="str" cm="1">
        <f t="array" ref="V51" xml:space="preserve"> INDEX(韻母對照資料表[白話字], MATCH(TRUE, EXACT($T51, 韻母碼), 0))</f>
        <v>oeh</v>
      </c>
      <c r="W51" s="111" t="str" cm="1">
        <f t="array" ref="W51" xml:space="preserve"> INDEX(韻母對照資料表[台羅音標], MATCH(TRUE, EXACT($T51, 韻母碼), 0))</f>
        <v>ueh</v>
      </c>
      <c r="X51" s="111" t="str" cm="1">
        <f t="array" ref="X51" xml:space="preserve"> INDEX(韻母對照資料表[閩拼方案], MATCH(TRUE, EXACT($T51, 韻母碼), 0))</f>
        <v>ueh</v>
      </c>
      <c r="Y51" s="111" t="str" cm="1">
        <f t="array" ref="Y51" xml:space="preserve"> INDEX(韻母對照資料表[方音符號], MATCH(TRUE, EXACT($T51, 韻母碼), 0))</f>
        <v>ㄨㆤㆷ</v>
      </c>
      <c r="Z51" s="112" t="str" cm="1">
        <f t="array" ref="Z51" xml:space="preserve"> INDEX(韻母對照資料表[十五音], MATCH(TRUE, EXACT($T51, 韻母碼), 0))</f>
        <v>檜</v>
      </c>
      <c r="AA51" s="112" cm="1">
        <f t="array" ref="AA51" xml:space="preserve"> INDEX(韻母對照資料表[十五音序], MATCH(TRUE, EXACT($T51, 韻母碼), 0))</f>
        <v>25</v>
      </c>
      <c r="AB51" s="112" t="str" cm="1">
        <f t="array" ref="AB51" xml:space="preserve"> INDEX(韻母對照資料表[舒促聲], MATCH(TRUE, EXACT($T51, 韻母碼), 0))</f>
        <v>促聲
（入）</v>
      </c>
      <c r="AC51" s="112" t="str" cm="1">
        <f t="array" ref="AC51" xml:space="preserve"> INDEX(韻母對照資料表[十五音識別碼], MATCH(TRUE, EXACT($T51, 韻母碼), 0))</f>
        <v>檜促</v>
      </c>
    </row>
    <row r="52" spans="1:29" ht="51">
      <c r="A52" s="98">
        <v>49</v>
      </c>
      <c r="B52" s="99">
        <v>25</v>
      </c>
      <c r="C52" s="100" t="s">
        <v>724</v>
      </c>
      <c r="D52" s="101" t="s">
        <v>522</v>
      </c>
      <c r="E52" s="102" t="s">
        <v>861</v>
      </c>
      <c r="F52" s="103" t="s">
        <v>862</v>
      </c>
      <c r="G52" s="103" t="s">
        <v>851</v>
      </c>
      <c r="H52" s="103" t="s">
        <v>863</v>
      </c>
      <c r="I52" s="103" t="s">
        <v>851</v>
      </c>
      <c r="J52" s="104" t="s">
        <v>851</v>
      </c>
      <c r="K52" s="105">
        <f>IF(韻母對照資料表[[#This Row],[台語音標+]]="", 0, LEN(韻母對照資料表[[#This Row],[台語音標+]]))</f>
        <v>2</v>
      </c>
      <c r="L52" s="106" t="str">
        <f>韻母對照資料表[[#This Row],[十五音]]&amp;LEFT(韻母對照資料表[[#This Row],[舒促聲]],1)</f>
        <v>檜舒</v>
      </c>
      <c r="M52" s="88"/>
      <c r="N52" s="88"/>
      <c r="O52" s="88" t="str">
        <f xml:space="preserve"> "    - xform/" &amp; 韻母對照資料表[[#This Row],[台語音標+]] &amp; "/" &amp; 韻母對照資料表[[#This Row],[十五音]] &amp; "/"</f>
        <v xml:space="preserve">    - xform/ue/檜/</v>
      </c>
      <c r="P52" s="88"/>
      <c r="Q52" s="88"/>
      <c r="R52" s="88"/>
      <c r="S52" s="109">
        <v>53</v>
      </c>
      <c r="T52" s="110" t="s">
        <v>864</v>
      </c>
      <c r="U52" s="111" t="str" cm="1">
        <f t="array" ref="U52" xml:space="preserve"> INDEX(韻母對照資料表[國際音標], MATCH(TRUE, EXACT($T52, 韻母碼), 0))</f>
        <v>u</v>
      </c>
      <c r="V52" s="111" t="str" cm="1">
        <f t="array" ref="V52" xml:space="preserve"> INDEX(韻母對照資料表[白話字], MATCH(TRUE, EXACT($T52, 韻母碼), 0))</f>
        <v>u</v>
      </c>
      <c r="W52" s="111" t="str" cm="1">
        <f t="array" ref="W52" xml:space="preserve"> INDEX(韻母對照資料表[台羅音標], MATCH(TRUE, EXACT($T52, 韻母碼), 0))</f>
        <v>u</v>
      </c>
      <c r="X52" s="111" t="str" cm="1">
        <f t="array" ref="X52" xml:space="preserve"> INDEX(韻母對照資料表[閩拼方案], MATCH(TRUE, EXACT($T52, 韻母碼), 0))</f>
        <v>u</v>
      </c>
      <c r="Y52" s="111" t="str" cm="1">
        <f t="array" ref="Y52" xml:space="preserve"> INDEX(韻母對照資料表[方音符號], MATCH(TRUE, EXACT($T52, 韻母碼), 0))</f>
        <v>ㄨ</v>
      </c>
      <c r="Z52" s="112" t="str" cm="1">
        <f t="array" ref="Z52" xml:space="preserve"> INDEX(韻母對照資料表[十五音], MATCH(TRUE, EXACT($T52, 韻母碼), 0))</f>
        <v>艍</v>
      </c>
      <c r="AA52" s="112" cm="1">
        <f t="array" ref="AA52" xml:space="preserve"> INDEX(韻母對照資料表[十五音序], MATCH(TRUE, EXACT($T52, 韻母碼), 0))</f>
        <v>27</v>
      </c>
      <c r="AB52" s="112" t="str" cm="1">
        <f t="array" ref="AB52" xml:space="preserve"> INDEX(韻母對照資料表[舒促聲], MATCH(TRUE, EXACT($T52, 韻母碼), 0))</f>
        <v>舒聲
（平/上/去）</v>
      </c>
      <c r="AC52" s="112" t="str" cm="1">
        <f t="array" ref="AC52" xml:space="preserve"> INDEX(韻母對照資料表[十五音識別碼], MATCH(TRUE, EXACT($T52, 韻母碼), 0))</f>
        <v>艍舒</v>
      </c>
    </row>
    <row r="53" spans="1:29" ht="51">
      <c r="A53" s="98">
        <v>50</v>
      </c>
      <c r="B53" s="99">
        <v>25</v>
      </c>
      <c r="C53" s="100" t="s">
        <v>726</v>
      </c>
      <c r="D53" s="101" t="s">
        <v>522</v>
      </c>
      <c r="E53" s="102" t="s">
        <v>865</v>
      </c>
      <c r="F53" s="103" t="s">
        <v>866</v>
      </c>
      <c r="G53" s="103" t="s">
        <v>860</v>
      </c>
      <c r="H53" s="103" t="s">
        <v>867</v>
      </c>
      <c r="I53" s="103" t="s">
        <v>860</v>
      </c>
      <c r="J53" s="104" t="s">
        <v>860</v>
      </c>
      <c r="K53" s="105">
        <f>IF(韻母對照資料表[[#This Row],[台語音標+]]="", 0, LEN(韻母對照資料表[[#This Row],[台語音標+]]))</f>
        <v>3</v>
      </c>
      <c r="L53" s="106" t="str">
        <f>韻母對照資料表[[#This Row],[十五音]]&amp;LEFT(韻母對照資料表[[#This Row],[舒促聲]],1)</f>
        <v>檜促</v>
      </c>
      <c r="M53" s="88"/>
      <c r="N53" s="88"/>
      <c r="O53" s="88" t="str">
        <f xml:space="preserve"> "    - xform/" &amp; 韻母對照資料表[[#This Row],[台語音標+]] &amp; "/" &amp; 韻母對照資料表[[#This Row],[十五音]] &amp; "/"</f>
        <v xml:space="preserve">    - xform/ueh/檜/</v>
      </c>
      <c r="P53" s="88"/>
      <c r="Q53" s="88"/>
      <c r="R53" s="88"/>
      <c r="S53" s="109">
        <v>52</v>
      </c>
      <c r="T53" s="110" t="s">
        <v>868</v>
      </c>
      <c r="U53" s="111" t="str" cm="1">
        <f t="array" ref="U53" xml:space="preserve"> INDEX(韻母對照資料表[國際音標], MATCH(TRUE, EXACT($T53, 韻母碼), 0))</f>
        <v>ã?</v>
      </c>
      <c r="V53" s="111" t="str" cm="1">
        <f t="array" ref="V53" xml:space="preserve"> INDEX(韻母對照資料表[白話字], MATCH(TRUE, EXACT($T53, 韻母碼), 0))</f>
        <v>aⁿh</v>
      </c>
      <c r="W53" s="111" t="str" cm="1">
        <f t="array" ref="W53" xml:space="preserve"> INDEX(韻母對照資料表[台羅音標], MATCH(TRUE, EXACT($T53, 韻母碼), 0))</f>
        <v>annh</v>
      </c>
      <c r="X53" s="111" t="str" cm="1">
        <f t="array" ref="X53" xml:space="preserve"> INDEX(韻母對照資料表[閩拼方案], MATCH(TRUE, EXACT($T53, 韻母碼), 0))</f>
        <v>nah</v>
      </c>
      <c r="Y53" s="111" t="str" cm="1">
        <f t="array" ref="Y53" xml:space="preserve"> INDEX(韻母對照資料表[方音符號], MATCH(TRUE, EXACT($T53, 韻母碼), 0))</f>
        <v>ㆩㆷ</v>
      </c>
      <c r="Z53" s="112" t="str" cm="1">
        <f t="array" ref="Z53" xml:space="preserve"> INDEX(韻母對照資料表[十五音], MATCH(TRUE, EXACT($T53, 韻母碼), 0))</f>
        <v>監</v>
      </c>
      <c r="AA53" s="112" cm="1">
        <f t="array" ref="AA53" xml:space="preserve"> INDEX(韻母對照資料表[十五音序], MATCH(TRUE, EXACT($T53, 韻母碼), 0))</f>
        <v>26</v>
      </c>
      <c r="AB53" s="112" t="str" cm="1">
        <f t="array" ref="AB53" xml:space="preserve"> INDEX(韻母對照資料表[舒促聲], MATCH(TRUE, EXACT($T53, 韻母碼), 0))</f>
        <v>促聲
（入）</v>
      </c>
      <c r="AC53" s="112" t="str" cm="1">
        <f t="array" ref="AC53" xml:space="preserve"> INDEX(韻母對照資料表[十五音識別碼], MATCH(TRUE, EXACT($T53, 韻母碼), 0))</f>
        <v>監促</v>
      </c>
    </row>
    <row r="54" spans="1:29" ht="51">
      <c r="A54" s="98">
        <v>51</v>
      </c>
      <c r="B54" s="99">
        <v>26</v>
      </c>
      <c r="C54" s="100" t="s">
        <v>724</v>
      </c>
      <c r="D54" s="101" t="s">
        <v>488</v>
      </c>
      <c r="E54" s="102" t="s">
        <v>869</v>
      </c>
      <c r="F54" s="103" t="s">
        <v>870</v>
      </c>
      <c r="G54" s="103" t="s">
        <v>871</v>
      </c>
      <c r="H54" s="103" t="s">
        <v>872</v>
      </c>
      <c r="I54" s="103" t="s">
        <v>857</v>
      </c>
      <c r="J54" s="104" t="s">
        <v>857</v>
      </c>
      <c r="K54" s="105">
        <f>IF(韻母對照資料表[[#This Row],[台語音標+]]="", 0, LEN(韻母對照資料表[[#This Row],[台語音標+]]))</f>
        <v>3</v>
      </c>
      <c r="L54" s="106" t="str">
        <f>韻母對照資料表[[#This Row],[十五音]]&amp;LEFT(韻母對照資料表[[#This Row],[舒促聲]],1)</f>
        <v>監舒</v>
      </c>
      <c r="M54" s="88"/>
      <c r="N54" s="88"/>
      <c r="O54" s="88" t="str">
        <f xml:space="preserve"> "    - xform/" &amp; 韻母對照資料表[[#This Row],[台語音標+]] &amp; "/" &amp; 韻母對照資料表[[#This Row],[十五音]] &amp; "/"</f>
        <v xml:space="preserve">    - xform/ann/監/</v>
      </c>
      <c r="P54" s="88"/>
      <c r="Q54" s="88"/>
      <c r="R54" s="88"/>
      <c r="S54" s="109">
        <v>55</v>
      </c>
      <c r="T54" s="110" t="s">
        <v>873</v>
      </c>
      <c r="U54" s="111" t="str" cm="1">
        <f t="array" ref="U54" xml:space="preserve"> INDEX(韻母對照資料表[國際音標], MATCH(TRUE, EXACT($T54, 韻母碼), 0))</f>
        <v>a</v>
      </c>
      <c r="V54" s="111" t="str" cm="1">
        <f t="array" ref="V54" xml:space="preserve"> INDEX(韻母對照資料表[白話字], MATCH(TRUE, EXACT($T54, 韻母碼), 0))</f>
        <v>a</v>
      </c>
      <c r="W54" s="111" t="str" cm="1">
        <f t="array" ref="W54" xml:space="preserve"> INDEX(韻母對照資料表[台羅音標], MATCH(TRUE, EXACT($T54, 韻母碼), 0))</f>
        <v>a</v>
      </c>
      <c r="X54" s="111" t="str" cm="1">
        <f t="array" ref="X54" xml:space="preserve"> INDEX(韻母對照資料表[閩拼方案], MATCH(TRUE, EXACT($T54, 韻母碼), 0))</f>
        <v>a</v>
      </c>
      <c r="Y54" s="111" t="str" cm="1">
        <f t="array" ref="Y54" xml:space="preserve"> INDEX(韻母對照資料表[方音符號], MATCH(TRUE, EXACT($T54, 韻母碼), 0))</f>
        <v>ㄚ</v>
      </c>
      <c r="Z54" s="112" t="str" cm="1">
        <f t="array" ref="Z54" xml:space="preserve"> INDEX(韻母對照資料表[十五音], MATCH(TRUE, EXACT($T54, 韻母碼), 0))</f>
        <v>膠</v>
      </c>
      <c r="AA54" s="112" cm="1">
        <f t="array" ref="AA54" xml:space="preserve"> INDEX(韻母對照資料表[十五音序], MATCH(TRUE, EXACT($T54, 韻母碼), 0))</f>
        <v>28</v>
      </c>
      <c r="AB54" s="112" t="str" cm="1">
        <f t="array" ref="AB54" xml:space="preserve"> INDEX(韻母對照資料表[舒促聲], MATCH(TRUE, EXACT($T54, 韻母碼), 0))</f>
        <v>舒聲
（平/上/去）</v>
      </c>
      <c r="AC54" s="112" t="str" cm="1">
        <f t="array" ref="AC54" xml:space="preserve"> INDEX(韻母對照資料表[十五音識別碼], MATCH(TRUE, EXACT($T54, 韻母碼), 0))</f>
        <v>膠舒</v>
      </c>
    </row>
    <row r="55" spans="1:29" ht="51">
      <c r="A55" s="98">
        <v>52</v>
      </c>
      <c r="B55" s="99">
        <v>26</v>
      </c>
      <c r="C55" s="100" t="s">
        <v>726</v>
      </c>
      <c r="D55" s="101" t="s">
        <v>488</v>
      </c>
      <c r="E55" s="102" t="s">
        <v>874</v>
      </c>
      <c r="F55" s="103" t="s">
        <v>875</v>
      </c>
      <c r="G55" s="103" t="s">
        <v>876</v>
      </c>
      <c r="H55" s="103" t="s">
        <v>877</v>
      </c>
      <c r="I55" s="103" t="s">
        <v>878</v>
      </c>
      <c r="J55" s="104" t="s">
        <v>868</v>
      </c>
      <c r="K55" s="105">
        <f>IF(韻母對照資料表[[#This Row],[台語音標+]]="", 0, LEN(韻母對照資料表[[#This Row],[台語音標+]]))</f>
        <v>4</v>
      </c>
      <c r="L55" s="106" t="str">
        <f>韻母對照資料表[[#This Row],[十五音]]&amp;LEFT(韻母對照資料表[[#This Row],[舒促聲]],1)</f>
        <v>監促</v>
      </c>
      <c r="M55" s="88"/>
      <c r="N55" s="88"/>
      <c r="O55" s="88" t="str">
        <f xml:space="preserve"> "    - xform/" &amp; 韻母對照資料表[[#This Row],[台語音標+]] &amp; "/" &amp; 韻母對照資料表[[#This Row],[十五音]] &amp; "/"</f>
        <v xml:space="preserve">    - xform/ahnn/監/</v>
      </c>
      <c r="P55" s="88"/>
      <c r="Q55" s="88"/>
      <c r="R55" s="88"/>
      <c r="S55" s="109">
        <v>54</v>
      </c>
      <c r="T55" s="110" t="s">
        <v>879</v>
      </c>
      <c r="U55" s="111" t="str" cm="1">
        <f t="array" ref="U55" xml:space="preserve"> INDEX(韻母對照資料表[國際音標], MATCH(TRUE, EXACT($T55, 韻母碼), 0))</f>
        <v>u?</v>
      </c>
      <c r="V55" s="111" t="str" cm="1">
        <f t="array" ref="V55" xml:space="preserve"> INDEX(韻母對照資料表[白話字], MATCH(TRUE, EXACT($T55, 韻母碼), 0))</f>
        <v>uh</v>
      </c>
      <c r="W55" s="111" t="str" cm="1">
        <f t="array" ref="W55" xml:space="preserve"> INDEX(韻母對照資料表[台羅音標], MATCH(TRUE, EXACT($T55, 韻母碼), 0))</f>
        <v>uh</v>
      </c>
      <c r="X55" s="111" t="str" cm="1">
        <f t="array" ref="X55" xml:space="preserve"> INDEX(韻母對照資料表[閩拼方案], MATCH(TRUE, EXACT($T55, 韻母碼), 0))</f>
        <v>uh</v>
      </c>
      <c r="Y55" s="111" t="str" cm="1">
        <f t="array" ref="Y55" xml:space="preserve"> INDEX(韻母對照資料表[方音符號], MATCH(TRUE, EXACT($T55, 韻母碼), 0))</f>
        <v>ㄨㆷ</v>
      </c>
      <c r="Z55" s="112" t="str" cm="1">
        <f t="array" ref="Z55" xml:space="preserve"> INDEX(韻母對照資料表[十五音], MATCH(TRUE, EXACT($T55, 韻母碼), 0))</f>
        <v>艍</v>
      </c>
      <c r="AA55" s="112" cm="1">
        <f t="array" ref="AA55" xml:space="preserve"> INDEX(韻母對照資料表[十五音序], MATCH(TRUE, EXACT($T55, 韻母碼), 0))</f>
        <v>27</v>
      </c>
      <c r="AB55" s="112" t="str" cm="1">
        <f t="array" ref="AB55" xml:space="preserve"> INDEX(韻母對照資料表[舒促聲], MATCH(TRUE, EXACT($T55, 韻母碼), 0))</f>
        <v>促聲
（入）</v>
      </c>
      <c r="AC55" s="112" t="str" cm="1">
        <f t="array" ref="AC55" xml:space="preserve"> INDEX(韻母對照資料表[十五音識別碼], MATCH(TRUE, EXACT($T55, 韻母碼), 0))</f>
        <v>艍促</v>
      </c>
    </row>
    <row r="56" spans="1:29" ht="51">
      <c r="A56" s="98">
        <v>53</v>
      </c>
      <c r="B56" s="99">
        <v>27</v>
      </c>
      <c r="C56" s="100" t="s">
        <v>724</v>
      </c>
      <c r="D56" s="101" t="s">
        <v>880</v>
      </c>
      <c r="E56" s="102" t="s">
        <v>881</v>
      </c>
      <c r="F56" s="103" t="s">
        <v>864</v>
      </c>
      <c r="G56" s="103" t="s">
        <v>864</v>
      </c>
      <c r="H56" s="103" t="s">
        <v>864</v>
      </c>
      <c r="I56" s="103" t="s">
        <v>864</v>
      </c>
      <c r="J56" s="104" t="s">
        <v>864</v>
      </c>
      <c r="K56" s="105">
        <f>IF(韻母對照資料表[[#This Row],[台語音標+]]="", 0, LEN(韻母對照資料表[[#This Row],[台語音標+]]))</f>
        <v>1</v>
      </c>
      <c r="L56" s="106" t="str">
        <f>韻母對照資料表[[#This Row],[十五音]]&amp;LEFT(韻母對照資料表[[#This Row],[舒促聲]],1)</f>
        <v>艍舒</v>
      </c>
      <c r="M56" s="88"/>
      <c r="N56" s="88"/>
      <c r="O56" s="88" t="str">
        <f xml:space="preserve"> "    - xform/" &amp; 韻母對照資料表[[#This Row],[台語音標+]] &amp; "/" &amp; 韻母對照資料表[[#This Row],[十五音]] &amp; "/"</f>
        <v xml:space="preserve">    - xform/u/艍/</v>
      </c>
      <c r="P56" s="88"/>
      <c r="Q56" s="88"/>
      <c r="R56" s="88"/>
      <c r="S56" s="109">
        <v>57</v>
      </c>
      <c r="T56" s="110" t="s">
        <v>882</v>
      </c>
      <c r="U56" s="111" t="str" cm="1">
        <f t="array" ref="U56" xml:space="preserve"> INDEX(韻母對照資料表[國際音標], MATCH(TRUE, EXACT($T56, 韻母碼), 0))</f>
        <v>i</v>
      </c>
      <c r="V56" s="111" t="str" cm="1">
        <f t="array" ref="V56" xml:space="preserve"> INDEX(韻母對照資料表[白話字], MATCH(TRUE, EXACT($T56, 韻母碼), 0))</f>
        <v>i</v>
      </c>
      <c r="W56" s="111" t="str" cm="1">
        <f t="array" ref="W56" xml:space="preserve"> INDEX(韻母對照資料表[台羅音標], MATCH(TRUE, EXACT($T56, 韻母碼), 0))</f>
        <v>i</v>
      </c>
      <c r="X56" s="111" t="str" cm="1">
        <f t="array" ref="X56" xml:space="preserve"> INDEX(韻母對照資料表[閩拼方案], MATCH(TRUE, EXACT($T56, 韻母碼), 0))</f>
        <v>i</v>
      </c>
      <c r="Y56" s="111" t="str" cm="1">
        <f t="array" ref="Y56" xml:space="preserve"> INDEX(韻母對照資料表[方音符號], MATCH(TRUE, EXACT($T56, 韻母碼), 0))</f>
        <v>ㄧ</v>
      </c>
      <c r="Z56" s="112" t="str" cm="1">
        <f t="array" ref="Z56" xml:space="preserve"> INDEX(韻母對照資料表[十五音], MATCH(TRUE, EXACT($T56, 韻母碼), 0))</f>
        <v>居</v>
      </c>
      <c r="AA56" s="112" cm="1">
        <f t="array" ref="AA56" xml:space="preserve"> INDEX(韻母對照資料表[十五音序], MATCH(TRUE, EXACT($T56, 韻母碼), 0))</f>
        <v>29</v>
      </c>
      <c r="AB56" s="112" t="str" cm="1">
        <f t="array" ref="AB56" xml:space="preserve"> INDEX(韻母對照資料表[舒促聲], MATCH(TRUE, EXACT($T56, 韻母碼), 0))</f>
        <v>舒聲
（平/上/去）</v>
      </c>
      <c r="AC56" s="112" t="str" cm="1">
        <f t="array" ref="AC56" xml:space="preserve"> INDEX(韻母對照資料表[十五音識別碼], MATCH(TRUE, EXACT($T56, 韻母碼), 0))</f>
        <v>居舒</v>
      </c>
    </row>
    <row r="57" spans="1:29" ht="51">
      <c r="A57" s="98">
        <v>54</v>
      </c>
      <c r="B57" s="99">
        <v>27</v>
      </c>
      <c r="C57" s="100" t="s">
        <v>726</v>
      </c>
      <c r="D57" s="101" t="s">
        <v>880</v>
      </c>
      <c r="E57" s="102" t="s">
        <v>883</v>
      </c>
      <c r="F57" s="103" t="s">
        <v>884</v>
      </c>
      <c r="G57" s="103" t="s">
        <v>879</v>
      </c>
      <c r="H57" s="103" t="s">
        <v>879</v>
      </c>
      <c r="I57" s="103" t="s">
        <v>879</v>
      </c>
      <c r="J57" s="104" t="s">
        <v>879</v>
      </c>
      <c r="K57" s="105">
        <f>IF(韻母對照資料表[[#This Row],[台語音標+]]="", 0, LEN(韻母對照資料表[[#This Row],[台語音標+]]))</f>
        <v>2</v>
      </c>
      <c r="L57" s="106" t="str">
        <f>韻母對照資料表[[#This Row],[十五音]]&amp;LEFT(韻母對照資料表[[#This Row],[舒促聲]],1)</f>
        <v>艍促</v>
      </c>
      <c r="M57" s="88"/>
      <c r="N57" s="88"/>
      <c r="O57" s="88" t="str">
        <f xml:space="preserve"> "    - xform/" &amp; 韻母對照資料表[[#This Row],[台語音標+]] &amp; "/" &amp; 韻母對照資料表[[#This Row],[十五音]] &amp; "/"</f>
        <v xml:space="preserve">    - xform/uh/艍/</v>
      </c>
      <c r="P57" s="88"/>
      <c r="Q57" s="88"/>
      <c r="R57" s="88"/>
      <c r="S57" s="109">
        <v>56</v>
      </c>
      <c r="T57" s="110" t="s">
        <v>885</v>
      </c>
      <c r="U57" s="111" t="str" cm="1">
        <f t="array" ref="U57" xml:space="preserve"> INDEX(韻母對照資料表[國際音標], MATCH(TRUE, EXACT($T57, 韻母碼), 0))</f>
        <v>a?</v>
      </c>
      <c r="V57" s="111" t="str" cm="1">
        <f t="array" ref="V57" xml:space="preserve"> INDEX(韻母對照資料表[白話字], MATCH(TRUE, EXACT($T57, 韻母碼), 0))</f>
        <v>ah</v>
      </c>
      <c r="W57" s="111" t="str" cm="1">
        <f t="array" ref="W57" xml:space="preserve"> INDEX(韻母對照資料表[台羅音標], MATCH(TRUE, EXACT($T57, 韻母碼), 0))</f>
        <v>ah</v>
      </c>
      <c r="X57" s="111" t="str" cm="1">
        <f t="array" ref="X57" xml:space="preserve"> INDEX(韻母對照資料表[閩拼方案], MATCH(TRUE, EXACT($T57, 韻母碼), 0))</f>
        <v>ah</v>
      </c>
      <c r="Y57" s="111" t="str" cm="1">
        <f t="array" ref="Y57" xml:space="preserve"> INDEX(韻母對照資料表[方音符號], MATCH(TRUE, EXACT($T57, 韻母碼), 0))</f>
        <v>ㄚㆷ</v>
      </c>
      <c r="Z57" s="112" t="str" cm="1">
        <f t="array" ref="Z57" xml:space="preserve"> INDEX(韻母對照資料表[十五音], MATCH(TRUE, EXACT($T57, 韻母碼), 0))</f>
        <v>膠</v>
      </c>
      <c r="AA57" s="112" cm="1">
        <f t="array" ref="AA57" xml:space="preserve"> INDEX(韻母對照資料表[十五音序], MATCH(TRUE, EXACT($T57, 韻母碼), 0))</f>
        <v>28</v>
      </c>
      <c r="AB57" s="112" t="str" cm="1">
        <f t="array" ref="AB57" xml:space="preserve"> INDEX(韻母對照資料表[舒促聲], MATCH(TRUE, EXACT($T57, 韻母碼), 0))</f>
        <v>促聲
（入）</v>
      </c>
      <c r="AC57" s="112" t="str" cm="1">
        <f t="array" ref="AC57" xml:space="preserve"> INDEX(韻母對照資料表[十五音識別碼], MATCH(TRUE, EXACT($T57, 韻母碼), 0))</f>
        <v>膠促</v>
      </c>
    </row>
    <row r="58" spans="1:29" ht="51">
      <c r="A58" s="98">
        <v>55</v>
      </c>
      <c r="B58" s="99">
        <v>28</v>
      </c>
      <c r="C58" s="100" t="s">
        <v>724</v>
      </c>
      <c r="D58" s="101" t="s">
        <v>532</v>
      </c>
      <c r="E58" s="102" t="s">
        <v>886</v>
      </c>
      <c r="F58" s="103" t="s">
        <v>873</v>
      </c>
      <c r="G58" s="103" t="s">
        <v>873</v>
      </c>
      <c r="H58" s="103" t="s">
        <v>873</v>
      </c>
      <c r="I58" s="103" t="s">
        <v>873</v>
      </c>
      <c r="J58" s="104" t="s">
        <v>873</v>
      </c>
      <c r="K58" s="105">
        <f>IF(韻母對照資料表[[#This Row],[台語音標+]]="", 0, LEN(韻母對照資料表[[#This Row],[台語音標+]]))</f>
        <v>1</v>
      </c>
      <c r="L58" s="106" t="str">
        <f>韻母對照資料表[[#This Row],[十五音]]&amp;LEFT(韻母對照資料表[[#This Row],[舒促聲]],1)</f>
        <v>膠舒</v>
      </c>
      <c r="M58" s="88"/>
      <c r="N58" s="88"/>
      <c r="O58" s="88" t="str">
        <f xml:space="preserve"> "    - xform/" &amp; 韻母對照資料表[[#This Row],[台語音標+]] &amp; "/" &amp; 韻母對照資料表[[#This Row],[十五音]] &amp; "/"</f>
        <v xml:space="preserve">    - xform/a/膠/</v>
      </c>
      <c r="P58" s="88"/>
      <c r="Q58" s="88"/>
      <c r="R58" s="88"/>
      <c r="S58" s="109">
        <v>59</v>
      </c>
      <c r="T58" s="110" t="s">
        <v>887</v>
      </c>
      <c r="U58" s="111" cm="1">
        <f t="array" ref="U58" xml:space="preserve"> INDEX(韻母對照資料表[國際音標], MATCH(TRUE, EXACT($T58, 韻母碼), 0))</f>
        <v>0</v>
      </c>
      <c r="V58" s="111" cm="1">
        <f t="array" ref="V58" xml:space="preserve"> INDEX(韻母對照資料表[白話字], MATCH(TRUE, EXACT($T58, 韻母碼), 0))</f>
        <v>0</v>
      </c>
      <c r="W58" s="111" cm="1">
        <f t="array" ref="W58" xml:space="preserve"> INDEX(韻母對照資料表[台羅音標], MATCH(TRUE, EXACT($T58, 韻母碼), 0))</f>
        <v>0</v>
      </c>
      <c r="X58" s="111" cm="1">
        <f t="array" ref="X58" xml:space="preserve"> INDEX(韻母對照資料表[閩拼方案], MATCH(TRUE, EXACT($T58, 韻母碼), 0))</f>
        <v>0</v>
      </c>
      <c r="Y58" s="111" cm="1">
        <f t="array" ref="Y58" xml:space="preserve"> INDEX(韻母對照資料表[方音符號], MATCH(TRUE, EXACT($T58, 韻母碼), 0))</f>
        <v>0</v>
      </c>
      <c r="Z58" s="112" t="str" cm="1">
        <f t="array" ref="Z58" xml:space="preserve"> INDEX(韻母對照資料表[十五音], MATCH(TRUE, EXACT($T58, 韻母碼), 0))</f>
        <v>丩</v>
      </c>
      <c r="AA58" s="112" cm="1">
        <f t="array" ref="AA58" xml:space="preserve"> INDEX(韻母對照資料表[十五音序], MATCH(TRUE, EXACT($T58, 韻母碼), 0))</f>
        <v>30</v>
      </c>
      <c r="AB58" s="112" t="str" cm="1">
        <f t="array" ref="AB58" xml:space="preserve"> INDEX(韻母對照資料表[舒促聲], MATCH(TRUE, EXACT($T58, 韻母碼), 0))</f>
        <v>促聲
（入）</v>
      </c>
      <c r="AC58" s="112" t="str" cm="1">
        <f t="array" ref="AC58" xml:space="preserve"> INDEX(韻母對照資料表[十五音識別碼], MATCH(TRUE, EXACT($T58, 韻母碼), 0))</f>
        <v>丩促</v>
      </c>
    </row>
    <row r="59" spans="1:29" ht="51">
      <c r="A59" s="98">
        <v>56</v>
      </c>
      <c r="B59" s="99">
        <v>28</v>
      </c>
      <c r="C59" s="100" t="s">
        <v>726</v>
      </c>
      <c r="D59" s="101" t="s">
        <v>532</v>
      </c>
      <c r="E59" s="102" t="s">
        <v>888</v>
      </c>
      <c r="F59" s="103" t="s">
        <v>889</v>
      </c>
      <c r="G59" s="103" t="s">
        <v>885</v>
      </c>
      <c r="H59" s="103" t="s">
        <v>885</v>
      </c>
      <c r="I59" s="103" t="s">
        <v>885</v>
      </c>
      <c r="J59" s="104" t="s">
        <v>885</v>
      </c>
      <c r="K59" s="105">
        <f>IF(韻母對照資料表[[#This Row],[台語音標+]]="", 0, LEN(韻母對照資料表[[#This Row],[台語音標+]]))</f>
        <v>2</v>
      </c>
      <c r="L59" s="106" t="str">
        <f>韻母對照資料表[[#This Row],[十五音]]&amp;LEFT(韻母對照資料表[[#This Row],[舒促聲]],1)</f>
        <v>膠促</v>
      </c>
      <c r="M59" s="88"/>
      <c r="N59" s="88"/>
      <c r="O59" s="88" t="str">
        <f xml:space="preserve"> "    - xform/" &amp; 韻母對照資料表[[#This Row],[台語音標+]] &amp; "/" &amp; 韻母對照資料表[[#This Row],[十五音]] &amp; "/"</f>
        <v xml:space="preserve">    - xform/ah/膠/</v>
      </c>
      <c r="P59" s="88"/>
      <c r="Q59" s="88"/>
      <c r="R59" s="88"/>
      <c r="S59" s="109">
        <v>58</v>
      </c>
      <c r="T59" s="110" t="s">
        <v>890</v>
      </c>
      <c r="U59" s="111" t="str" cm="1">
        <f t="array" ref="U59" xml:space="preserve"> INDEX(韻母對照資料表[國際音標], MATCH(TRUE, EXACT($T59, 韻母碼), 0))</f>
        <v>i?</v>
      </c>
      <c r="V59" s="111" t="str" cm="1">
        <f t="array" ref="V59" xml:space="preserve"> INDEX(韻母對照資料表[白話字], MATCH(TRUE, EXACT($T59, 韻母碼), 0))</f>
        <v>ih</v>
      </c>
      <c r="W59" s="111" t="str" cm="1">
        <f t="array" ref="W59" xml:space="preserve"> INDEX(韻母對照資料表[台羅音標], MATCH(TRUE, EXACT($T59, 韻母碼), 0))</f>
        <v>ih</v>
      </c>
      <c r="X59" s="111" t="str" cm="1">
        <f t="array" ref="X59" xml:space="preserve"> INDEX(韻母對照資料表[閩拼方案], MATCH(TRUE, EXACT($T59, 韻母碼), 0))</f>
        <v>ih</v>
      </c>
      <c r="Y59" s="111" t="str" cm="1">
        <f t="array" ref="Y59" xml:space="preserve"> INDEX(韻母對照資料表[方音符號], MATCH(TRUE, EXACT($T59, 韻母碼), 0))</f>
        <v>ㄧㆷ</v>
      </c>
      <c r="Z59" s="112" t="str" cm="1">
        <f t="array" ref="Z59" xml:space="preserve"> INDEX(韻母對照資料表[十五音], MATCH(TRUE, EXACT($T59, 韻母碼), 0))</f>
        <v>居</v>
      </c>
      <c r="AA59" s="112" cm="1">
        <f t="array" ref="AA59" xml:space="preserve"> INDEX(韻母對照資料表[十五音序], MATCH(TRUE, EXACT($T59, 韻母碼), 0))</f>
        <v>29</v>
      </c>
      <c r="AB59" s="112" t="str" cm="1">
        <f t="array" ref="AB59" xml:space="preserve"> INDEX(韻母對照資料表[舒促聲], MATCH(TRUE, EXACT($T59, 韻母碼), 0))</f>
        <v>促聲
（入）</v>
      </c>
      <c r="AC59" s="112" t="str" cm="1">
        <f t="array" ref="AC59" xml:space="preserve"> INDEX(韻母對照資料表[十五音識別碼], MATCH(TRUE, EXACT($T59, 韻母碼), 0))</f>
        <v>居促</v>
      </c>
    </row>
    <row r="60" spans="1:29" ht="51">
      <c r="A60" s="98">
        <v>57</v>
      </c>
      <c r="B60" s="99">
        <v>29</v>
      </c>
      <c r="C60" s="100" t="s">
        <v>724</v>
      </c>
      <c r="D60" s="101" t="s">
        <v>536</v>
      </c>
      <c r="E60" s="102" t="s">
        <v>891</v>
      </c>
      <c r="F60" s="103" t="s">
        <v>882</v>
      </c>
      <c r="G60" s="103" t="s">
        <v>882</v>
      </c>
      <c r="H60" s="103" t="s">
        <v>882</v>
      </c>
      <c r="I60" s="103" t="s">
        <v>882</v>
      </c>
      <c r="J60" s="104" t="s">
        <v>882</v>
      </c>
      <c r="K60" s="105">
        <f>IF(韻母對照資料表[[#This Row],[台語音標+]]="", 0, LEN(韻母對照資料表[[#This Row],[台語音標+]]))</f>
        <v>1</v>
      </c>
      <c r="L60" s="106" t="str">
        <f>韻母對照資料表[[#This Row],[十五音]]&amp;LEFT(韻母對照資料表[[#This Row],[舒促聲]],1)</f>
        <v>居舒</v>
      </c>
      <c r="M60" s="88"/>
      <c r="N60" s="88"/>
      <c r="O60" s="88" t="str">
        <f xml:space="preserve"> "    - xform/" &amp; 韻母對照資料表[[#This Row],[台語音標+]] &amp; "/" &amp; 韻母對照資料表[[#This Row],[十五音]] &amp; "/"</f>
        <v xml:space="preserve">    - xform/i/居/</v>
      </c>
      <c r="P60" s="88"/>
      <c r="Q60" s="88"/>
      <c r="R60" s="88"/>
      <c r="S60" s="109">
        <v>62</v>
      </c>
      <c r="T60" s="110" t="s">
        <v>892</v>
      </c>
      <c r="U60" s="111" t="str" cm="1">
        <f t="array" ref="U60" xml:space="preserve"> INDEX(韻母對照資料表[國際音標], MATCH(TRUE, EXACT($T60, 韻母碼), 0))</f>
        <v>ɛ̃?</v>
      </c>
      <c r="V60" s="111" t="str" cm="1">
        <f t="array" ref="V60" xml:space="preserve"> INDEX(韻母對照資料表[白話字], MATCH(TRUE, EXACT($T60, 韻母碼), 0))</f>
        <v>eⁿh</v>
      </c>
      <c r="W60" s="111" t="str" cm="1">
        <f t="array" ref="W60" xml:space="preserve"> INDEX(韻母對照資料表[台羅音標], MATCH(TRUE, EXACT($T60, 韻母碼), 0))</f>
        <v>ennh</v>
      </c>
      <c r="X60" s="111" t="str" cm="1">
        <f t="array" ref="X60" xml:space="preserve"> INDEX(韻母對照資料表[閩拼方案], MATCH(TRUE, EXACT($T60, 韻母碼), 0))</f>
        <v>neh</v>
      </c>
      <c r="Y60" s="111" t="str" cm="1">
        <f t="array" ref="Y60" xml:space="preserve"> INDEX(韻母對照資料表[方音符號], MATCH(TRUE, EXACT($T60, 韻母碼), 0))</f>
        <v>ㆥㆷ</v>
      </c>
      <c r="Z60" s="112" t="str" cm="1">
        <f t="array" ref="Z60" xml:space="preserve"> INDEX(韻母對照資料表[十五音], MATCH(TRUE, EXACT($T60, 韻母碼), 0))</f>
        <v>更</v>
      </c>
      <c r="AA60" s="112" cm="1">
        <f t="array" ref="AA60" xml:space="preserve"> INDEX(韻母對照資料表[十五音序], MATCH(TRUE, EXACT($T60, 韻母碼), 0))</f>
        <v>31</v>
      </c>
      <c r="AB60" s="112" t="str" cm="1">
        <f t="array" ref="AB60" xml:space="preserve"> INDEX(韻母對照資料表[舒促聲], MATCH(TRUE, EXACT($T60, 韻母碼), 0))</f>
        <v>促聲
（入）</v>
      </c>
      <c r="AC60" s="112" t="str" cm="1">
        <f t="array" ref="AC60" xml:space="preserve"> INDEX(韻母對照資料表[十五音識別碼], MATCH(TRUE, EXACT($T60, 韻母碼), 0))</f>
        <v>更促</v>
      </c>
    </row>
    <row r="61" spans="1:29" ht="51">
      <c r="A61" s="98">
        <v>58</v>
      </c>
      <c r="B61" s="99">
        <v>29</v>
      </c>
      <c r="C61" s="100" t="s">
        <v>726</v>
      </c>
      <c r="D61" s="101" t="s">
        <v>536</v>
      </c>
      <c r="E61" s="102" t="s">
        <v>893</v>
      </c>
      <c r="F61" s="103" t="s">
        <v>894</v>
      </c>
      <c r="G61" s="103" t="s">
        <v>890</v>
      </c>
      <c r="H61" s="103" t="s">
        <v>890</v>
      </c>
      <c r="I61" s="103" t="s">
        <v>890</v>
      </c>
      <c r="J61" s="104" t="s">
        <v>890</v>
      </c>
      <c r="K61" s="105">
        <f>IF(韻母對照資料表[[#This Row],[台語音標+]]="", 0, LEN(韻母對照資料表[[#This Row],[台語音標+]]))</f>
        <v>2</v>
      </c>
      <c r="L61" s="106" t="str">
        <f>韻母對照資料表[[#This Row],[十五音]]&amp;LEFT(韻母對照資料表[[#This Row],[舒促聲]],1)</f>
        <v>居促</v>
      </c>
      <c r="M61" s="88"/>
      <c r="N61" s="88"/>
      <c r="O61" s="88" t="str">
        <f xml:space="preserve"> "    - xform/" &amp; 韻母對照資料表[[#This Row],[台語音標+]] &amp; "/" &amp; 韻母對照資料表[[#This Row],[十五音]] &amp; "/"</f>
        <v xml:space="preserve">    - xform/ih/居/</v>
      </c>
      <c r="P61" s="88"/>
      <c r="Q61" s="88"/>
      <c r="R61" s="88"/>
      <c r="S61" s="109">
        <v>61</v>
      </c>
      <c r="T61" s="110" t="s">
        <v>895</v>
      </c>
      <c r="U61" s="111" t="str" cm="1">
        <f t="array" ref="U61" xml:space="preserve"> INDEX(韻母對照資料表[國際音標], MATCH(TRUE, EXACT($T61, 韻母碼), 0))</f>
        <v>ɛ̃</v>
      </c>
      <c r="V61" s="111" t="str" cm="1">
        <f t="array" ref="V61" xml:space="preserve"> INDEX(韻母對照資料表[白話字], MATCH(TRUE, EXACT($T61, 韻母碼), 0))</f>
        <v>eⁿ</v>
      </c>
      <c r="W61" s="111" t="str" cm="1">
        <f t="array" ref="W61" xml:space="preserve"> INDEX(韻母對照資料表[台羅音標], MATCH(TRUE, EXACT($T61, 韻母碼), 0))</f>
        <v>enn</v>
      </c>
      <c r="X61" s="111" t="str" cm="1">
        <f t="array" ref="X61" xml:space="preserve"> INDEX(韻母對照資料表[閩拼方案], MATCH(TRUE, EXACT($T61, 韻母碼), 0))</f>
        <v>ne</v>
      </c>
      <c r="Y61" s="111" t="str" cm="1">
        <f t="array" ref="Y61" xml:space="preserve"> INDEX(韻母對照資料表[方音符號], MATCH(TRUE, EXACT($T61, 韻母碼), 0))</f>
        <v>ㆥ</v>
      </c>
      <c r="Z61" s="112" t="str" cm="1">
        <f t="array" ref="Z61" xml:space="preserve"> INDEX(韻母對照資料表[十五音], MATCH(TRUE, EXACT($T61, 韻母碼), 0))</f>
        <v>更</v>
      </c>
      <c r="AA61" s="112" cm="1">
        <f t="array" ref="AA61" xml:space="preserve"> INDEX(韻母對照資料表[十五音序], MATCH(TRUE, EXACT($T61, 韻母碼), 0))</f>
        <v>31</v>
      </c>
      <c r="AB61" s="112" t="str" cm="1">
        <f t="array" ref="AB61" xml:space="preserve"> INDEX(韻母對照資料表[舒促聲], MATCH(TRUE, EXACT($T61, 韻母碼), 0))</f>
        <v>舒聲
（平/上/去）</v>
      </c>
      <c r="AC61" s="112" t="str" cm="1">
        <f t="array" ref="AC61" xml:space="preserve"> INDEX(韻母對照資料表[十五音識別碼], MATCH(TRUE, EXACT($T61, 韻母碼), 0))</f>
        <v>更舒</v>
      </c>
    </row>
    <row r="62" spans="1:29" ht="51">
      <c r="A62" s="98">
        <v>59</v>
      </c>
      <c r="B62" s="99">
        <v>30</v>
      </c>
      <c r="C62" s="100" t="s">
        <v>724</v>
      </c>
      <c r="D62" s="101" t="s">
        <v>896</v>
      </c>
      <c r="E62" s="102" t="s">
        <v>897</v>
      </c>
      <c r="F62" s="103" t="s">
        <v>887</v>
      </c>
      <c r="G62" s="103" t="s">
        <v>887</v>
      </c>
      <c r="H62" s="103" t="s">
        <v>887</v>
      </c>
      <c r="I62" s="103" t="s">
        <v>887</v>
      </c>
      <c r="J62" s="104"/>
      <c r="K62" s="105">
        <f>IF(韻母對照資料表[[#This Row],[台語音標+]]="", 0, LEN(韻母對照資料表[[#This Row],[台語音標+]]))</f>
        <v>0</v>
      </c>
      <c r="L62" s="106" t="str">
        <f>韻母對照資料表[[#This Row],[十五音]]&amp;LEFT(韻母對照資料表[[#This Row],[舒促聲]],1)</f>
        <v>丩舒</v>
      </c>
      <c r="M62" s="88"/>
      <c r="N62" s="88"/>
      <c r="O62" s="88" t="str">
        <f xml:space="preserve"> "    - xform/" &amp; 韻母對照資料表[[#This Row],[台語音標+]] &amp; "/" &amp; 韻母對照資料表[[#This Row],[十五音]] &amp; "/"</f>
        <v xml:space="preserve">    - xform//丩/</v>
      </c>
      <c r="P62" s="88"/>
      <c r="Q62" s="88"/>
      <c r="R62" s="88"/>
      <c r="S62" s="109">
        <v>65</v>
      </c>
      <c r="T62" s="110" t="s">
        <v>898</v>
      </c>
      <c r="U62" s="111" t="str" cm="1">
        <f t="array" ref="U62" xml:space="preserve"> INDEX(韻母對照資料表[國際音標], MATCH(TRUE, EXACT($T62, 韻母碼), 0))</f>
        <v>io</v>
      </c>
      <c r="V62" s="111" t="str" cm="1">
        <f t="array" ref="V62" xml:space="preserve"> INDEX(韻母對照資料表[白話字], MATCH(TRUE, EXACT($T62, 韻母碼), 0))</f>
        <v>io</v>
      </c>
      <c r="W62" s="111" t="str" cm="1">
        <f t="array" ref="W62" xml:space="preserve"> INDEX(韻母對照資料表[台羅音標], MATCH(TRUE, EXACT($T62, 韻母碼), 0))</f>
        <v>io</v>
      </c>
      <c r="X62" s="111" t="str" cm="1">
        <f t="array" ref="X62" xml:space="preserve"> INDEX(韻母對照資料表[閩拼方案], MATCH(TRUE, EXACT($T62, 韻母碼), 0))</f>
        <v>io</v>
      </c>
      <c r="Y62" s="111" t="str" cm="1">
        <f t="array" ref="Y62" xml:space="preserve"> INDEX(韻母對照資料表[方音符號], MATCH(TRUE, EXACT($T62, 韻母碼), 0))</f>
        <v>ㄧㄜ</v>
      </c>
      <c r="Z62" s="112" t="str" cm="1">
        <f t="array" ref="Z62" xml:space="preserve"> INDEX(韻母對照資料表[十五音], MATCH(TRUE, EXACT($T62, 韻母碼), 0))</f>
        <v>茄</v>
      </c>
      <c r="AA62" s="112" cm="1">
        <f t="array" ref="AA62" xml:space="preserve"> INDEX(韻母對照資料表[十五音序], MATCH(TRUE, EXACT($T62, 韻母碼), 0))</f>
        <v>33</v>
      </c>
      <c r="AB62" s="112" t="str" cm="1">
        <f t="array" ref="AB62" xml:space="preserve"> INDEX(韻母對照資料表[舒促聲], MATCH(TRUE, EXACT($T62, 韻母碼), 0))</f>
        <v>舒聲
（平/上/去）</v>
      </c>
      <c r="AC62" s="112" t="str" cm="1">
        <f t="array" ref="AC62" xml:space="preserve"> INDEX(韻母對照資料表[十五音識別碼], MATCH(TRUE, EXACT($T62, 韻母碼), 0))</f>
        <v>茄舒</v>
      </c>
    </row>
    <row r="63" spans="1:29" ht="51">
      <c r="A63" s="98">
        <v>60</v>
      </c>
      <c r="B63" s="99">
        <v>30</v>
      </c>
      <c r="C63" s="100" t="s">
        <v>726</v>
      </c>
      <c r="D63" s="101" t="s">
        <v>896</v>
      </c>
      <c r="E63" s="118"/>
      <c r="F63" s="119"/>
      <c r="G63" s="119"/>
      <c r="H63" s="119"/>
      <c r="I63" s="119"/>
      <c r="J63" s="104" t="s">
        <v>887</v>
      </c>
      <c r="K63" s="105">
        <f>IF(韻母對照資料表[[#This Row],[台語音標+]]="", 0, LEN(韻母對照資料表[[#This Row],[台語音標+]]))</f>
        <v>2</v>
      </c>
      <c r="L63" s="106" t="str">
        <f>韻母對照資料表[[#This Row],[十五音]]&amp;LEFT(韻母對照資料表[[#This Row],[舒促聲]],1)</f>
        <v>丩促</v>
      </c>
      <c r="M63" s="88"/>
      <c r="N63" s="88"/>
      <c r="O63" s="88" t="str">
        <f xml:space="preserve"> "    - xform/" &amp; 韻母對照資料表[[#This Row],[台語音標+]] &amp; "/" &amp; 韻母對照資料表[[#This Row],[十五音]] &amp; "/"</f>
        <v xml:space="preserve">    - xform/iu/丩/</v>
      </c>
      <c r="P63" s="88"/>
      <c r="Q63" s="88"/>
      <c r="R63" s="88"/>
      <c r="S63" s="109">
        <v>63</v>
      </c>
      <c r="T63" s="110" t="s">
        <v>899</v>
      </c>
      <c r="U63" s="111" t="str" cm="1">
        <f t="array" ref="U63" xml:space="preserve"> INDEX(韻母對照資料表[國際音標], MATCH(TRUE, EXACT($T63, 韻母碼), 0))</f>
        <v>uĩ</v>
      </c>
      <c r="V63" s="111" t="str" cm="1">
        <f t="array" ref="V63" xml:space="preserve"> INDEX(韻母對照資料表[白話字], MATCH(TRUE, EXACT($T63, 韻母碼), 0))</f>
        <v>uiⁿ</v>
      </c>
      <c r="W63" s="111" t="str" cm="1">
        <f t="array" ref="W63" xml:space="preserve"> INDEX(韻母對照資料表[台羅音標], MATCH(TRUE, EXACT($T63, 韻母碼), 0))</f>
        <v>uinn</v>
      </c>
      <c r="X63" s="111" t="str" cm="1">
        <f t="array" ref="X63" xml:space="preserve"> INDEX(韻母對照資料表[閩拼方案], MATCH(TRUE, EXACT($T63, 韻母碼), 0))</f>
        <v>nui</v>
      </c>
      <c r="Y63" s="111" t="str" cm="1">
        <f t="array" ref="Y63" xml:space="preserve"> INDEX(韻母對照資料表[方音符號], MATCH(TRUE, EXACT($T63, 韻母碼), 0))</f>
        <v>ㄨㆪ</v>
      </c>
      <c r="Z63" s="112" t="str" cm="1">
        <f t="array" ref="Z63" xml:space="preserve"> INDEX(韻母對照資料表[十五音], MATCH(TRUE, EXACT($T63, 韻母碼), 0))</f>
        <v>褌</v>
      </c>
      <c r="AA63" s="112" cm="1">
        <f t="array" ref="AA63" xml:space="preserve"> INDEX(韻母對照資料表[十五音序], MATCH(TRUE, EXACT($T63, 韻母碼), 0))</f>
        <v>32</v>
      </c>
      <c r="AB63" s="112" t="str" cm="1">
        <f t="array" ref="AB63" xml:space="preserve"> INDEX(韻母對照資料表[舒促聲], MATCH(TRUE, EXACT($T63, 韻母碼), 0))</f>
        <v>舒聲
（平/上/去）</v>
      </c>
      <c r="AC63" s="112" t="str" cm="1">
        <f t="array" ref="AC63" xml:space="preserve"> INDEX(韻母對照資料表[十五音識別碼], MATCH(TRUE, EXACT($T63, 韻母碼), 0))</f>
        <v>褌舒</v>
      </c>
    </row>
    <row r="64" spans="1:29" ht="51">
      <c r="A64" s="98">
        <v>61</v>
      </c>
      <c r="B64" s="99">
        <v>31</v>
      </c>
      <c r="C64" s="100" t="s">
        <v>724</v>
      </c>
      <c r="D64" s="101" t="s">
        <v>548</v>
      </c>
      <c r="E64" s="102" t="s">
        <v>900</v>
      </c>
      <c r="F64" s="103" t="s">
        <v>901</v>
      </c>
      <c r="G64" s="103" t="s">
        <v>902</v>
      </c>
      <c r="H64" s="103" t="s">
        <v>903</v>
      </c>
      <c r="I64" s="103" t="s">
        <v>895</v>
      </c>
      <c r="J64" s="104" t="s">
        <v>895</v>
      </c>
      <c r="K64" s="105">
        <f>IF(韻母對照資料表[[#This Row],[台語音標+]]="", 0, LEN(韻母對照資料表[[#This Row],[台語音標+]]))</f>
        <v>3</v>
      </c>
      <c r="L64" s="106" t="str">
        <f>韻母對照資料表[[#This Row],[十五音]]&amp;LEFT(韻母對照資料表[[#This Row],[舒促聲]],1)</f>
        <v>更舒</v>
      </c>
      <c r="M64" s="88"/>
      <c r="N64" s="88"/>
      <c r="O64" s="88" t="str">
        <f xml:space="preserve"> "    - xform/" &amp; 韻母對照資料表[[#This Row],[台語音標+]] &amp; "/" &amp; 韻母對照資料表[[#This Row],[十五音]] &amp; "/"</f>
        <v xml:space="preserve">    - xform/enn/更/</v>
      </c>
      <c r="P64" s="88"/>
      <c r="Q64" s="88"/>
      <c r="R64" s="88"/>
      <c r="S64" s="109">
        <v>67</v>
      </c>
      <c r="T64" s="110" t="s">
        <v>904</v>
      </c>
      <c r="U64" s="111" t="str" cm="1">
        <f t="array" ref="U64" xml:space="preserve"> INDEX(韻母對照資料表[國際音標], MATCH(TRUE, EXACT($T64, 韻母碼), 0))</f>
        <v>ĩ</v>
      </c>
      <c r="V64" s="111" t="str" cm="1">
        <f t="array" ref="V64" xml:space="preserve"> INDEX(韻母對照資料表[白話字], MATCH(TRUE, EXACT($T64, 韻母碼), 0))</f>
        <v>iⁿ</v>
      </c>
      <c r="W64" s="111" t="str" cm="1">
        <f t="array" ref="W64" xml:space="preserve"> INDEX(韻母對照資料表[台羅音標], MATCH(TRUE, EXACT($T64, 韻母碼), 0))</f>
        <v>inn</v>
      </c>
      <c r="X64" s="111" t="str" cm="1">
        <f t="array" ref="X64" xml:space="preserve"> INDEX(韻母對照資料表[閩拼方案], MATCH(TRUE, EXACT($T64, 韻母碼), 0))</f>
        <v>ni</v>
      </c>
      <c r="Y64" s="111" t="str" cm="1">
        <f t="array" ref="Y64" xml:space="preserve"> INDEX(韻母對照資料表[方音符號], MATCH(TRUE, EXACT($T64, 韻母碼), 0))</f>
        <v>ㆪ</v>
      </c>
      <c r="Z64" s="112" t="str" cm="1">
        <f t="array" ref="Z64" xml:space="preserve"> INDEX(韻母對照資料表[十五音], MATCH(TRUE, EXACT($T64, 韻母碼), 0))</f>
        <v>梔</v>
      </c>
      <c r="AA64" s="112" cm="1">
        <f t="array" ref="AA64" xml:space="preserve"> INDEX(韻母對照資料表[十五音序], MATCH(TRUE, EXACT($T64, 韻母碼), 0))</f>
        <v>34</v>
      </c>
      <c r="AB64" s="112" t="str" cm="1">
        <f t="array" ref="AB64" xml:space="preserve"> INDEX(韻母對照資料表[舒促聲], MATCH(TRUE, EXACT($T64, 韻母碼), 0))</f>
        <v>舒聲
（平/上/去）</v>
      </c>
      <c r="AC64" s="112" t="str" cm="1">
        <f t="array" ref="AC64" xml:space="preserve"> INDEX(韻母對照資料表[十五音識別碼], MATCH(TRUE, EXACT($T64, 韻母碼), 0))</f>
        <v>梔舒</v>
      </c>
    </row>
    <row r="65" spans="1:29" ht="51">
      <c r="A65" s="98">
        <v>62</v>
      </c>
      <c r="B65" s="99">
        <v>31</v>
      </c>
      <c r="C65" s="100" t="s">
        <v>726</v>
      </c>
      <c r="D65" s="101" t="s">
        <v>548</v>
      </c>
      <c r="E65" s="102" t="s">
        <v>905</v>
      </c>
      <c r="F65" s="103" t="s">
        <v>906</v>
      </c>
      <c r="G65" s="103" t="s">
        <v>907</v>
      </c>
      <c r="H65" s="103" t="s">
        <v>908</v>
      </c>
      <c r="I65" s="103" t="s">
        <v>909</v>
      </c>
      <c r="J65" s="104" t="s">
        <v>892</v>
      </c>
      <c r="K65" s="105">
        <f>IF(韻母對照資料表[[#This Row],[台語音標+]]="", 0, LEN(韻母對照資料表[[#This Row],[台語音標+]]))</f>
        <v>4</v>
      </c>
      <c r="L65" s="106" t="str">
        <f>韻母對照資料表[[#This Row],[十五音]]&amp;LEFT(韻母對照資料表[[#This Row],[舒促聲]],1)</f>
        <v>更促</v>
      </c>
      <c r="M65" s="88"/>
      <c r="N65" s="88"/>
      <c r="O65" s="88" t="str">
        <f xml:space="preserve"> "    - xform/" &amp; 韻母對照資料表[[#This Row],[台語音標+]] &amp; "/" &amp; 韻母對照資料表[[#This Row],[十五音]] &amp; "/"</f>
        <v xml:space="preserve">    - xform/ehnn/更/</v>
      </c>
      <c r="P65" s="88"/>
      <c r="Q65" s="88"/>
      <c r="R65" s="88"/>
      <c r="S65" s="109">
        <v>66</v>
      </c>
      <c r="T65" s="110" t="s">
        <v>910</v>
      </c>
      <c r="U65" s="111" t="str" cm="1">
        <f t="array" ref="U65" xml:space="preserve"> INDEX(韻母對照資料表[國際音標], MATCH(TRUE, EXACT($T65, 韻母碼), 0))</f>
        <v>io?</v>
      </c>
      <c r="V65" s="111" t="str" cm="1">
        <f t="array" ref="V65" xml:space="preserve"> INDEX(韻母對照資料表[白話字], MATCH(TRUE, EXACT($T65, 韻母碼), 0))</f>
        <v>ioh</v>
      </c>
      <c r="W65" s="111" t="str" cm="1">
        <f t="array" ref="W65" xml:space="preserve"> INDEX(韻母對照資料表[台羅音標], MATCH(TRUE, EXACT($T65, 韻母碼), 0))</f>
        <v>ioh</v>
      </c>
      <c r="X65" s="111" t="str" cm="1">
        <f t="array" ref="X65" xml:space="preserve"> INDEX(韻母對照資料表[閩拼方案], MATCH(TRUE, EXACT($T65, 韻母碼), 0))</f>
        <v>ioh</v>
      </c>
      <c r="Y65" s="111" t="str" cm="1">
        <f t="array" ref="Y65" xml:space="preserve"> INDEX(韻母對照資料表[方音符號], MATCH(TRUE, EXACT($T65, 韻母碼), 0))</f>
        <v>ㄧㄜㆷ</v>
      </c>
      <c r="Z65" s="112" t="str" cm="1">
        <f t="array" ref="Z65" xml:space="preserve"> INDEX(韻母對照資料表[十五音], MATCH(TRUE, EXACT($T65, 韻母碼), 0))</f>
        <v>茄</v>
      </c>
      <c r="AA65" s="112" cm="1">
        <f t="array" ref="AA65" xml:space="preserve"> INDEX(韻母對照資料表[十五音序], MATCH(TRUE, EXACT($T65, 韻母碼), 0))</f>
        <v>33</v>
      </c>
      <c r="AB65" s="112" t="str" cm="1">
        <f t="array" ref="AB65" xml:space="preserve"> INDEX(韻母對照資料表[舒促聲], MATCH(TRUE, EXACT($T65, 韻母碼), 0))</f>
        <v>促聲
（入）</v>
      </c>
      <c r="AC65" s="112" t="str" cm="1">
        <f t="array" ref="AC65" xml:space="preserve"> INDEX(韻母對照資料表[十五音識別碼], MATCH(TRUE, EXACT($T65, 韻母碼), 0))</f>
        <v>茄促</v>
      </c>
    </row>
    <row r="66" spans="1:29" ht="51">
      <c r="A66" s="98">
        <v>63</v>
      </c>
      <c r="B66" s="99">
        <v>32</v>
      </c>
      <c r="C66" s="100" t="s">
        <v>724</v>
      </c>
      <c r="D66" s="101" t="s">
        <v>551</v>
      </c>
      <c r="E66" s="102" t="s">
        <v>911</v>
      </c>
      <c r="F66" s="103" t="s">
        <v>912</v>
      </c>
      <c r="G66" s="103" t="s">
        <v>913</v>
      </c>
      <c r="H66" s="103" t="s">
        <v>914</v>
      </c>
      <c r="I66" s="103" t="s">
        <v>899</v>
      </c>
      <c r="J66" s="104" t="s">
        <v>899</v>
      </c>
      <c r="K66" s="105">
        <f>IF(韻母對照資料表[[#This Row],[台語音標+]]="", 0, LEN(韻母對照資料表[[#This Row],[台語音標+]]))</f>
        <v>4</v>
      </c>
      <c r="L66" s="106" t="str">
        <f>韻母對照資料表[[#This Row],[十五音]]&amp;LEFT(韻母對照資料表[[#This Row],[舒促聲]],1)</f>
        <v>褌舒</v>
      </c>
      <c r="M66" s="88"/>
      <c r="N66" s="88"/>
      <c r="O66" s="88" t="str">
        <f xml:space="preserve"> "    - xform/" &amp; 韻母對照資料表[[#This Row],[台語音標+]] &amp; "/" &amp; 韻母對照資料表[[#This Row],[十五音]] &amp; "/"</f>
        <v xml:space="preserve">    - xform/uinn/褌/</v>
      </c>
      <c r="P66" s="88"/>
      <c r="Q66" s="88"/>
      <c r="R66" s="88"/>
      <c r="S66" s="109">
        <v>68</v>
      </c>
      <c r="T66" s="110" t="s">
        <v>915</v>
      </c>
      <c r="U66" s="111" t="str" cm="1">
        <f t="array" ref="U66" xml:space="preserve"> INDEX(韻母對照資料表[國際音標], MATCH(TRUE, EXACT($T66, 韻母碼), 0))</f>
        <v>ĩ?</v>
      </c>
      <c r="V66" s="111" t="str" cm="1">
        <f t="array" ref="V66" xml:space="preserve"> INDEX(韻母對照資料表[白話字], MATCH(TRUE, EXACT($T66, 韻母碼), 0))</f>
        <v>iⁿh</v>
      </c>
      <c r="W66" s="111" t="str" cm="1">
        <f t="array" ref="W66" xml:space="preserve"> INDEX(韻母對照資料表[台羅音標], MATCH(TRUE, EXACT($T66, 韻母碼), 0))</f>
        <v>innh</v>
      </c>
      <c r="X66" s="111" t="str" cm="1">
        <f t="array" ref="X66" xml:space="preserve"> INDEX(韻母對照資料表[閩拼方案], MATCH(TRUE, EXACT($T66, 韻母碼), 0))</f>
        <v>nih</v>
      </c>
      <c r="Y66" s="111" t="str" cm="1">
        <f t="array" ref="Y66" xml:space="preserve"> INDEX(韻母對照資料表[方音符號], MATCH(TRUE, EXACT($T66, 韻母碼), 0))</f>
        <v>ㆪㆷ</v>
      </c>
      <c r="Z66" s="112" t="str" cm="1">
        <f t="array" ref="Z66" xml:space="preserve"> INDEX(韻母對照資料表[十五音], MATCH(TRUE, EXACT($T66, 韻母碼), 0))</f>
        <v>梔</v>
      </c>
      <c r="AA66" s="112" cm="1">
        <f t="array" ref="AA66" xml:space="preserve"> INDEX(韻母對照資料表[十五音序], MATCH(TRUE, EXACT($T66, 韻母碼), 0))</f>
        <v>34</v>
      </c>
      <c r="AB66" s="112" t="str" cm="1">
        <f t="array" ref="AB66" xml:space="preserve"> INDEX(韻母對照資料表[舒促聲], MATCH(TRUE, EXACT($T66, 韻母碼), 0))</f>
        <v>促聲
（入）</v>
      </c>
      <c r="AC66" s="112" t="str" cm="1">
        <f t="array" ref="AC66" xml:space="preserve"> INDEX(韻母對照資料表[十五音識別碼], MATCH(TRUE, EXACT($T66, 韻母碼), 0))</f>
        <v>梔促</v>
      </c>
    </row>
    <row r="67" spans="1:29" ht="51">
      <c r="A67" s="98">
        <v>64</v>
      </c>
      <c r="B67" s="99">
        <v>32</v>
      </c>
      <c r="C67" s="100" t="s">
        <v>726</v>
      </c>
      <c r="D67" s="101" t="s">
        <v>551</v>
      </c>
      <c r="E67" s="118">
        <v>0</v>
      </c>
      <c r="F67" s="119">
        <v>0</v>
      </c>
      <c r="G67" s="119">
        <v>0</v>
      </c>
      <c r="H67" s="119">
        <v>0</v>
      </c>
      <c r="I67" s="119">
        <v>0</v>
      </c>
      <c r="J67" s="104"/>
      <c r="K67" s="105">
        <f>IF(韻母對照資料表[[#This Row],[台語音標+]]="", 0, LEN(韻母對照資料表[[#This Row],[台語音標+]]))</f>
        <v>0</v>
      </c>
      <c r="L67" s="106" t="str">
        <f>韻母對照資料表[[#This Row],[十五音]]&amp;LEFT(韻母對照資料表[[#This Row],[舒促聲]],1)</f>
        <v>褌促</v>
      </c>
      <c r="M67" s="88"/>
      <c r="N67" s="88"/>
      <c r="O67" s="88" t="str">
        <f xml:space="preserve"> "    - xform/" &amp; 韻母對照資料表[[#This Row],[台語音標+]] &amp; "/" &amp; 韻母對照資料表[[#This Row],[十五音]] &amp; "/"</f>
        <v xml:space="preserve">    - xform//褌/</v>
      </c>
      <c r="P67" s="88"/>
      <c r="Q67" s="88"/>
      <c r="R67" s="88"/>
      <c r="S67" s="109">
        <v>69</v>
      </c>
      <c r="T67" s="110" t="s">
        <v>916</v>
      </c>
      <c r="U67" s="111" t="str" cm="1">
        <f t="array" ref="U67" xml:space="preserve"> INDEX(韻母對照資料表[國際音標], MATCH(TRUE, EXACT($T67, 韻母碼), 0))</f>
        <v>iɔ̃</v>
      </c>
      <c r="V67" s="111" t="str" cm="1">
        <f t="array" ref="V67" xml:space="preserve"> INDEX(韻母對照資料表[白話字], MATCH(TRUE, EXACT($T67, 韻母碼), 0))</f>
        <v>ioⁿ</v>
      </c>
      <c r="W67" s="111" t="str" cm="1">
        <f t="array" ref="W67" xml:space="preserve"> INDEX(韻母對照資料表[台羅音標], MATCH(TRUE, EXACT($T67, 韻母碼), 0))</f>
        <v>ionn</v>
      </c>
      <c r="X67" s="111" t="str" cm="1">
        <f t="array" ref="X67" xml:space="preserve"> INDEX(韻母對照資料表[閩拼方案], MATCH(TRUE, EXACT($T67, 韻母碼), 0))</f>
        <v>nioo</v>
      </c>
      <c r="Y67" s="111" t="str" cm="1">
        <f t="array" ref="Y67" xml:space="preserve"> INDEX(韻母對照資料表[方音符號], MATCH(TRUE, EXACT($T67, 韻母碼), 0))</f>
        <v>ㄧㆧ</v>
      </c>
      <c r="Z67" s="112" t="str" cm="1">
        <f t="array" ref="Z67" xml:space="preserve"> INDEX(韻母對照資料表[十五音], MATCH(TRUE, EXACT($T67, 韻母碼), 0))</f>
        <v>薑</v>
      </c>
      <c r="AA67" s="112" cm="1">
        <f t="array" ref="AA67" xml:space="preserve"> INDEX(韻母對照資料表[十五音序], MATCH(TRUE, EXACT($T67, 韻母碼), 0))</f>
        <v>35</v>
      </c>
      <c r="AB67" s="112" t="str" cm="1">
        <f t="array" ref="AB67" xml:space="preserve"> INDEX(韻母對照資料表[舒促聲], MATCH(TRUE, EXACT($T67, 韻母碼), 0))</f>
        <v>舒聲
（平/上/去）</v>
      </c>
      <c r="AC67" s="112" t="str" cm="1">
        <f t="array" ref="AC67" xml:space="preserve"> INDEX(韻母對照資料表[十五音識別碼], MATCH(TRUE, EXACT($T67, 韻母碼), 0))</f>
        <v>薑舒</v>
      </c>
    </row>
    <row r="68" spans="1:29" ht="51">
      <c r="A68" s="98">
        <v>65</v>
      </c>
      <c r="B68" s="99">
        <v>33</v>
      </c>
      <c r="C68" s="100" t="s">
        <v>724</v>
      </c>
      <c r="D68" s="101" t="s">
        <v>554</v>
      </c>
      <c r="E68" s="102" t="s">
        <v>917</v>
      </c>
      <c r="F68" s="103" t="s">
        <v>918</v>
      </c>
      <c r="G68" s="103" t="s">
        <v>898</v>
      </c>
      <c r="H68" s="103" t="s">
        <v>898</v>
      </c>
      <c r="I68" s="103" t="s">
        <v>898</v>
      </c>
      <c r="J68" s="104" t="s">
        <v>898</v>
      </c>
      <c r="K68" s="105">
        <f>IF(韻母對照資料表[[#This Row],[台語音標+]]="", 0, LEN(韻母對照資料表[[#This Row],[台語音標+]]))</f>
        <v>2</v>
      </c>
      <c r="L68" s="106" t="str">
        <f>韻母對照資料表[[#This Row],[十五音]]&amp;LEFT(韻母對照資料表[[#This Row],[舒促聲]],1)</f>
        <v>茄舒</v>
      </c>
      <c r="M68" s="88"/>
      <c r="N68" s="88"/>
      <c r="O68" s="88" t="str">
        <f xml:space="preserve"> "    - xform/" &amp; 韻母對照資料表[[#This Row],[台語音標+]] &amp; "/" &amp; 韻母對照資料表[[#This Row],[十五音]] &amp; "/"</f>
        <v xml:space="preserve">    - xform/io/茄/</v>
      </c>
      <c r="P68" s="88"/>
      <c r="Q68" s="88"/>
      <c r="R68" s="88"/>
      <c r="S68" s="109">
        <v>73</v>
      </c>
      <c r="T68" s="110" t="s">
        <v>919</v>
      </c>
      <c r="U68" s="111" t="str" cm="1">
        <f t="array" ref="U68" xml:space="preserve"> INDEX(韻母對照資料表[國際音標], MATCH(TRUE, EXACT($T68, 韻母碼), 0))</f>
        <v>uã</v>
      </c>
      <c r="V68" s="111" t="str" cm="1">
        <f t="array" ref="V68" xml:space="preserve"> INDEX(韻母對照資料表[白話字], MATCH(TRUE, EXACT($T68, 韻母碼), 0))</f>
        <v>oaⁿ</v>
      </c>
      <c r="W68" s="111" t="str" cm="1">
        <f t="array" ref="W68" xml:space="preserve"> INDEX(韻母對照資料表[台羅音標], MATCH(TRUE, EXACT($T68, 韻母碼), 0))</f>
        <v>uann</v>
      </c>
      <c r="X68" s="111" t="str" cm="1">
        <f t="array" ref="X68" xml:space="preserve"> INDEX(韻母對照資料表[閩拼方案], MATCH(TRUE, EXACT($T68, 韻母碼), 0))</f>
        <v>nua</v>
      </c>
      <c r="Y68" s="111" t="str" cm="1">
        <f t="array" ref="Y68" xml:space="preserve"> INDEX(韻母對照資料表[方音符號], MATCH(TRUE, EXACT($T68, 韻母碼), 0))</f>
        <v>ㄨㆩ</v>
      </c>
      <c r="Z68" s="112" t="str" cm="1">
        <f t="array" ref="Z68" xml:space="preserve"> INDEX(韻母對照資料表[十五音], MATCH(TRUE, EXACT($T68, 韻母碼), 0))</f>
        <v>官</v>
      </c>
      <c r="AA68" s="112" cm="1">
        <f t="array" ref="AA68" xml:space="preserve"> INDEX(韻母對照資料表[十五音序], MATCH(TRUE, EXACT($T68, 韻母碼), 0))</f>
        <v>37</v>
      </c>
      <c r="AB68" s="112" t="str" cm="1">
        <f t="array" ref="AB68" xml:space="preserve"> INDEX(韻母對照資料表[舒促聲], MATCH(TRUE, EXACT($T68, 韻母碼), 0))</f>
        <v>舒聲
（平/上/去）</v>
      </c>
      <c r="AC68" s="112" t="str" cm="1">
        <f t="array" ref="AC68" xml:space="preserve"> INDEX(韻母對照資料表[十五音識別碼], MATCH(TRUE, EXACT($T68, 韻母碼), 0))</f>
        <v>官舒</v>
      </c>
    </row>
    <row r="69" spans="1:29" ht="51">
      <c r="A69" s="98">
        <v>66</v>
      </c>
      <c r="B69" s="99">
        <v>33</v>
      </c>
      <c r="C69" s="100" t="s">
        <v>726</v>
      </c>
      <c r="D69" s="101" t="s">
        <v>554</v>
      </c>
      <c r="E69" s="102" t="s">
        <v>920</v>
      </c>
      <c r="F69" s="103" t="s">
        <v>921</v>
      </c>
      <c r="G69" s="103" t="s">
        <v>910</v>
      </c>
      <c r="H69" s="103" t="s">
        <v>910</v>
      </c>
      <c r="I69" s="103" t="s">
        <v>910</v>
      </c>
      <c r="J69" s="104" t="s">
        <v>910</v>
      </c>
      <c r="K69" s="105">
        <f>IF(韻母對照資料表[[#This Row],[台語音標+]]="", 0, LEN(韻母對照資料表[[#This Row],[台語音標+]]))</f>
        <v>3</v>
      </c>
      <c r="L69" s="106" t="str">
        <f>韻母對照資料表[[#This Row],[十五音]]&amp;LEFT(韻母對照資料表[[#This Row],[舒促聲]],1)</f>
        <v>茄促</v>
      </c>
      <c r="M69" s="88"/>
      <c r="N69" s="88"/>
      <c r="O69" s="88" t="str">
        <f xml:space="preserve"> "    - xform/" &amp; 韻母對照資料表[[#This Row],[台語音標+]] &amp; "/" &amp; 韻母對照資料表[[#This Row],[十五音]] &amp; "/"</f>
        <v xml:space="preserve">    - xform/ioh/茄/</v>
      </c>
      <c r="P69" s="88"/>
      <c r="Q69" s="88"/>
      <c r="R69" s="88"/>
      <c r="S69" s="109">
        <v>71</v>
      </c>
      <c r="T69" s="110" t="s">
        <v>922</v>
      </c>
      <c r="U69" s="111" t="str" cm="1">
        <f t="array" ref="U69" xml:space="preserve"> INDEX(韻母對照資料表[國際音標], MATCH(TRUE, EXACT($T69, 韻母碼), 0))</f>
        <v>iã</v>
      </c>
      <c r="V69" s="111" t="str" cm="1">
        <f t="array" ref="V69" xml:space="preserve"> INDEX(韻母對照資料表[白話字], MATCH(TRUE, EXACT($T69, 韻母碼), 0))</f>
        <v>iaⁿ</v>
      </c>
      <c r="W69" s="111" t="str" cm="1">
        <f t="array" ref="W69" xml:space="preserve"> INDEX(韻母對照資料表[台羅音標], MATCH(TRUE, EXACT($T69, 韻母碼), 0))</f>
        <v>iannh</v>
      </c>
      <c r="X69" s="111" t="str" cm="1">
        <f t="array" ref="X69" xml:space="preserve"> INDEX(韻母對照資料表[閩拼方案], MATCH(TRUE, EXACT($T69, 韻母碼), 0))</f>
        <v>nia</v>
      </c>
      <c r="Y69" s="111" t="str" cm="1">
        <f t="array" ref="Y69" xml:space="preserve"> INDEX(韻母對照資料表[方音符號], MATCH(TRUE, EXACT($T69, 韻母碼), 0))</f>
        <v>ㄧㆩ</v>
      </c>
      <c r="Z69" s="112" t="str" cm="1">
        <f t="array" ref="Z69" xml:space="preserve"> INDEX(韻母對照資料表[十五音], MATCH(TRUE, EXACT($T69, 韻母碼), 0))</f>
        <v>驚</v>
      </c>
      <c r="AA69" s="112" cm="1">
        <f t="array" ref="AA69" xml:space="preserve"> INDEX(韻母對照資料表[十五音序], MATCH(TRUE, EXACT($T69, 韻母碼), 0))</f>
        <v>36</v>
      </c>
      <c r="AB69" s="112" t="str" cm="1">
        <f t="array" ref="AB69" xml:space="preserve"> INDEX(韻母對照資料表[舒促聲], MATCH(TRUE, EXACT($T69, 韻母碼), 0))</f>
        <v>舒聲
（平/上/去）</v>
      </c>
      <c r="AC69" s="112" t="str" cm="1">
        <f t="array" ref="AC69" xml:space="preserve"> INDEX(韻母對照資料表[十五音識別碼], MATCH(TRUE, EXACT($T69, 韻母碼), 0))</f>
        <v>驚舒</v>
      </c>
    </row>
    <row r="70" spans="1:29" ht="51">
      <c r="A70" s="98">
        <v>67</v>
      </c>
      <c r="B70" s="99">
        <v>34</v>
      </c>
      <c r="C70" s="100" t="s">
        <v>724</v>
      </c>
      <c r="D70" s="101" t="s">
        <v>455</v>
      </c>
      <c r="E70" s="102" t="s">
        <v>923</v>
      </c>
      <c r="F70" s="103" t="s">
        <v>924</v>
      </c>
      <c r="G70" s="103" t="s">
        <v>925</v>
      </c>
      <c r="H70" s="103" t="s">
        <v>926</v>
      </c>
      <c r="I70" s="103" t="s">
        <v>904</v>
      </c>
      <c r="J70" s="104" t="s">
        <v>904</v>
      </c>
      <c r="K70" s="105">
        <f>IF(韻母對照資料表[[#This Row],[台語音標+]]="", 0, LEN(韻母對照資料表[[#This Row],[台語音標+]]))</f>
        <v>3</v>
      </c>
      <c r="L70" s="106" t="str">
        <f>韻母對照資料表[[#This Row],[十五音]]&amp;LEFT(韻母對照資料表[[#This Row],[舒促聲]],1)</f>
        <v>梔舒</v>
      </c>
      <c r="M70" s="88"/>
      <c r="N70" s="88"/>
      <c r="O70" s="88" t="str">
        <f xml:space="preserve"> "    - xform/" &amp; 韻母對照資料表[[#This Row],[台語音標+]] &amp; "/" &amp; 韻母對照資料表[[#This Row],[十五音]] &amp; "/"</f>
        <v xml:space="preserve">    - xform/inn/梔/</v>
      </c>
      <c r="P70" s="88"/>
      <c r="Q70" s="88"/>
      <c r="R70" s="88"/>
      <c r="S70" s="109">
        <v>77</v>
      </c>
      <c r="T70" s="110" t="s">
        <v>927</v>
      </c>
      <c r="U70" s="111" t="str" cm="1">
        <f t="array" ref="U70" xml:space="preserve"> INDEX(韻母對照資料表[國際音標], MATCH(TRUE, EXACT($T70, 韻母碼), 0))</f>
        <v>e</v>
      </c>
      <c r="V70" s="111" t="str" cm="1">
        <f t="array" ref="V70" xml:space="preserve"> INDEX(韻母對照資料表[白話字], MATCH(TRUE, EXACT($T70, 韻母碼), 0))</f>
        <v>e</v>
      </c>
      <c r="W70" s="111" t="str" cm="1">
        <f t="array" ref="W70" xml:space="preserve"> INDEX(韻母對照資料表[台羅音標], MATCH(TRUE, EXACT($T70, 韻母碼), 0))</f>
        <v>e</v>
      </c>
      <c r="X70" s="111" t="str" cm="1">
        <f t="array" ref="X70" xml:space="preserve"> INDEX(韻母對照資料表[閩拼方案], MATCH(TRUE, EXACT($T70, 韻母碼), 0))</f>
        <v>e</v>
      </c>
      <c r="Y70" s="111" t="str" cm="1">
        <f t="array" ref="Y70" xml:space="preserve"> INDEX(韻母對照資料表[方音符號], MATCH(TRUE, EXACT($T70, 韻母碼), 0))</f>
        <v>ㆤ</v>
      </c>
      <c r="Z70" s="112" t="str" cm="1">
        <f t="array" ref="Z70" xml:space="preserve"> INDEX(韻母對照資料表[十五音], MATCH(TRUE, EXACT($T70, 韻母碼), 0))</f>
        <v>伽</v>
      </c>
      <c r="AA70" s="112" cm="1">
        <f t="array" ref="AA70" xml:space="preserve"> INDEX(韻母對照資料表[十五音序], MATCH(TRUE, EXACT($T70, 韻母碼), 0))</f>
        <v>39</v>
      </c>
      <c r="AB70" s="112" t="str" cm="1">
        <f t="array" ref="AB70" xml:space="preserve"> INDEX(韻母對照資料表[舒促聲], MATCH(TRUE, EXACT($T70, 韻母碼), 0))</f>
        <v>舒聲
（平/上/去）</v>
      </c>
      <c r="AC70" s="112" t="str" cm="1">
        <f t="array" ref="AC70" xml:space="preserve"> INDEX(韻母對照資料表[十五音識別碼], MATCH(TRUE, EXACT($T70, 韻母碼), 0))</f>
        <v>伽舒</v>
      </c>
    </row>
    <row r="71" spans="1:29" ht="51">
      <c r="A71" s="98">
        <v>68</v>
      </c>
      <c r="B71" s="99">
        <v>34</v>
      </c>
      <c r="C71" s="100" t="s">
        <v>726</v>
      </c>
      <c r="D71" s="101" t="s">
        <v>455</v>
      </c>
      <c r="E71" s="102" t="s">
        <v>928</v>
      </c>
      <c r="F71" s="103" t="s">
        <v>929</v>
      </c>
      <c r="G71" s="103" t="s">
        <v>930</v>
      </c>
      <c r="H71" s="103" t="s">
        <v>931</v>
      </c>
      <c r="I71" s="103" t="s">
        <v>932</v>
      </c>
      <c r="J71" s="104" t="s">
        <v>915</v>
      </c>
      <c r="K71" s="105">
        <f>IF(韻母對照資料表[[#This Row],[台語音標+]]="", 0, LEN(韻母對照資料表[[#This Row],[台語音標+]]))</f>
        <v>4</v>
      </c>
      <c r="L71" s="106" t="str">
        <f>韻母對照資料表[[#This Row],[十五音]]&amp;LEFT(韻母對照資料表[[#This Row],[舒促聲]],1)</f>
        <v>梔促</v>
      </c>
      <c r="M71" s="88"/>
      <c r="N71" s="88"/>
      <c r="O71" s="88" t="str">
        <f xml:space="preserve"> "    - xform/" &amp; 韻母對照資料表[[#This Row],[台語音標+]] &amp; "/" &amp; 韻母對照資料表[[#This Row],[十五音]] &amp; "/"</f>
        <v xml:space="preserve">    - xform/ihnn/梔/</v>
      </c>
      <c r="P71" s="88"/>
      <c r="Q71" s="88"/>
      <c r="R71" s="88"/>
      <c r="S71" s="109">
        <v>75</v>
      </c>
      <c r="T71" s="110" t="s">
        <v>933</v>
      </c>
      <c r="U71" s="111" t="str" cm="1">
        <f t="array" ref="U71" xml:space="preserve"> INDEX(韻母對照資料表[國際音標], MATCH(TRUE, EXACT($T71, 韻母碼), 0))</f>
        <v>ŋ̍</v>
      </c>
      <c r="V71" s="111" t="str" cm="1">
        <f t="array" ref="V71" xml:space="preserve"> INDEX(韻母對照資料表[白話字], MATCH(TRUE, EXACT($T71, 韻母碼), 0))</f>
        <v>ng</v>
      </c>
      <c r="W71" s="111" t="str" cm="1">
        <f t="array" ref="W71" xml:space="preserve"> INDEX(韻母對照資料表[台羅音標], MATCH(TRUE, EXACT($T71, 韻母碼), 0))</f>
        <v>ng</v>
      </c>
      <c r="X71" s="111" t="str" cm="1">
        <f t="array" ref="X71" xml:space="preserve"> INDEX(韻母對照資料表[閩拼方案], MATCH(TRUE, EXACT($T71, 韻母碼), 0))</f>
        <v>ng</v>
      </c>
      <c r="Y71" s="111" t="str" cm="1">
        <f t="array" ref="Y71" xml:space="preserve"> INDEX(韻母對照資料表[方音符號], MATCH(TRUE, EXACT($T71, 韻母碼), 0))</f>
        <v>ㆭ</v>
      </c>
      <c r="Z71" s="112" t="str" cm="1">
        <f t="array" ref="Z71" xml:space="preserve"> INDEX(韻母對照資料表[十五音], MATCH(TRUE, EXACT($T71, 韻母碼), 0))</f>
        <v>鋼</v>
      </c>
      <c r="AA71" s="112" cm="1">
        <f t="array" ref="AA71" xml:space="preserve"> INDEX(韻母對照資料表[十五音序], MATCH(TRUE, EXACT($T71, 韻母碼), 0))</f>
        <v>38</v>
      </c>
      <c r="AB71" s="112" t="str" cm="1">
        <f t="array" ref="AB71" xml:space="preserve"> INDEX(韻母對照資料表[舒促聲], MATCH(TRUE, EXACT($T71, 韻母碼), 0))</f>
        <v>舒聲
（平/上/去）</v>
      </c>
      <c r="AC71" s="112" t="str" cm="1">
        <f t="array" ref="AC71" xml:space="preserve"> INDEX(韻母對照資料表[十五音識別碼], MATCH(TRUE, EXACT($T71, 韻母碼), 0))</f>
        <v>鋼舒</v>
      </c>
    </row>
    <row r="72" spans="1:29" ht="51">
      <c r="A72" s="98">
        <v>69</v>
      </c>
      <c r="B72" s="99">
        <v>35</v>
      </c>
      <c r="C72" s="100" t="s">
        <v>724</v>
      </c>
      <c r="D72" s="101" t="s">
        <v>558</v>
      </c>
      <c r="E72" s="102" t="s">
        <v>934</v>
      </c>
      <c r="F72" s="103" t="s">
        <v>935</v>
      </c>
      <c r="G72" s="103" t="s">
        <v>936</v>
      </c>
      <c r="H72" s="103" t="s">
        <v>937</v>
      </c>
      <c r="I72" s="103" t="s">
        <v>916</v>
      </c>
      <c r="J72" s="104" t="s">
        <v>916</v>
      </c>
      <c r="K72" s="105">
        <f>IF(韻母對照資料表[[#This Row],[台語音標+]]="", 0, LEN(韻母對照資料表[[#This Row],[台語音標+]]))</f>
        <v>4</v>
      </c>
      <c r="L72" s="106" t="str">
        <f>韻母對照資料表[[#This Row],[十五音]]&amp;LEFT(韻母對照資料表[[#This Row],[舒促聲]],1)</f>
        <v>薑舒</v>
      </c>
      <c r="M72" s="88"/>
      <c r="N72" s="88"/>
      <c r="O72" s="88" t="str">
        <f xml:space="preserve"> "    - xform/" &amp; 韻母對照資料表[[#This Row],[台語音標+]] &amp; "/" &amp; 韻母對照資料表[[#This Row],[十五音]] &amp; "/"</f>
        <v xml:space="preserve">    - xform/ionn/薑/</v>
      </c>
      <c r="P72" s="88"/>
      <c r="Q72" s="88"/>
      <c r="R72" s="88"/>
      <c r="S72" s="109">
        <v>78</v>
      </c>
      <c r="T72" s="110" t="s">
        <v>938</v>
      </c>
      <c r="U72" s="111" t="str" cm="1">
        <f t="array" ref="U72" xml:space="preserve"> INDEX(韻母對照資料表[國際音標], MATCH(TRUE, EXACT($T72, 韻母碼), 0))</f>
        <v>e?</v>
      </c>
      <c r="V72" s="111" t="str" cm="1">
        <f t="array" ref="V72" xml:space="preserve"> INDEX(韻母對照資料表[白話字], MATCH(TRUE, EXACT($T72, 韻母碼), 0))</f>
        <v>eh</v>
      </c>
      <c r="W72" s="111" t="str" cm="1">
        <f t="array" ref="W72" xml:space="preserve"> INDEX(韻母對照資料表[台羅音標], MATCH(TRUE, EXACT($T72, 韻母碼), 0))</f>
        <v>eh</v>
      </c>
      <c r="X72" s="111" t="str" cm="1">
        <f t="array" ref="X72" xml:space="preserve"> INDEX(韻母對照資料表[閩拼方案], MATCH(TRUE, EXACT($T72, 韻母碼), 0))</f>
        <v>eh</v>
      </c>
      <c r="Y72" s="111" t="str" cm="1">
        <f t="array" ref="Y72" xml:space="preserve"> INDEX(韻母對照資料表[方音符號], MATCH(TRUE, EXACT($T72, 韻母碼), 0))</f>
        <v>ㆤㆷ</v>
      </c>
      <c r="Z72" s="112" t="str" cm="1">
        <f t="array" ref="Z72" xml:space="preserve"> INDEX(韻母對照資料表[十五音], MATCH(TRUE, EXACT($T72, 韻母碼), 0))</f>
        <v>伽</v>
      </c>
      <c r="AA72" s="112" cm="1">
        <f t="array" ref="AA72" xml:space="preserve"> INDEX(韻母對照資料表[十五音序], MATCH(TRUE, EXACT($T72, 韻母碼), 0))</f>
        <v>39</v>
      </c>
      <c r="AB72" s="112" t="str" cm="1">
        <f t="array" ref="AB72" xml:space="preserve"> INDEX(韻母對照資料表[舒促聲], MATCH(TRUE, EXACT($T72, 韻母碼), 0))</f>
        <v>促聲
（入）</v>
      </c>
      <c r="AC72" s="112" t="str" cm="1">
        <f t="array" ref="AC72" xml:space="preserve"> INDEX(韻母對照資料表[十五音識別碼], MATCH(TRUE, EXACT($T72, 韻母碼), 0))</f>
        <v>伽促</v>
      </c>
    </row>
    <row r="73" spans="1:29" ht="51">
      <c r="A73" s="98">
        <v>70</v>
      </c>
      <c r="B73" s="99">
        <v>35</v>
      </c>
      <c r="C73" s="100" t="s">
        <v>726</v>
      </c>
      <c r="D73" s="101" t="s">
        <v>558</v>
      </c>
      <c r="E73" s="118">
        <v>0</v>
      </c>
      <c r="F73" s="119">
        <v>0</v>
      </c>
      <c r="G73" s="119">
        <v>0</v>
      </c>
      <c r="H73" s="119">
        <v>0</v>
      </c>
      <c r="I73" s="119">
        <v>0</v>
      </c>
      <c r="J73" s="104"/>
      <c r="K73" s="105">
        <f>IF(韻母對照資料表[[#This Row],[台語音標+]]="", 0, LEN(韻母對照資料表[[#This Row],[台語音標+]]))</f>
        <v>0</v>
      </c>
      <c r="L73" s="106" t="str">
        <f>韻母對照資料表[[#This Row],[十五音]]&amp;LEFT(韻母對照資料表[[#This Row],[舒促聲]],1)</f>
        <v>薑促</v>
      </c>
      <c r="M73" s="88"/>
      <c r="N73" s="88"/>
      <c r="O73" s="88" t="str">
        <f xml:space="preserve"> "    - xform/" &amp; 韻母對照資料表[[#This Row],[台語音標+]] &amp; "/" &amp; 韻母對照資料表[[#This Row],[十五音]] &amp; "/"</f>
        <v xml:space="preserve">    - xform//薑/</v>
      </c>
      <c r="P73" s="88"/>
      <c r="Q73" s="88"/>
      <c r="R73" s="88"/>
      <c r="S73" s="109">
        <v>79</v>
      </c>
      <c r="T73" s="110" t="s">
        <v>939</v>
      </c>
      <c r="U73" s="111" t="str" cm="1">
        <f t="array" ref="U73" xml:space="preserve"> INDEX(韻母對照資料表[國際音標], MATCH(TRUE, EXACT($T73, 韻母碼), 0))</f>
        <v>ãi</v>
      </c>
      <c r="V73" s="111" t="str" cm="1">
        <f t="array" ref="V73" xml:space="preserve"> INDEX(韻母對照資料表[白話字], MATCH(TRUE, EXACT($T73, 韻母碼), 0))</f>
        <v>aiⁿ</v>
      </c>
      <c r="W73" s="111" t="str" cm="1">
        <f t="array" ref="W73" xml:space="preserve"> INDEX(韻母對照資料表[台羅音標], MATCH(TRUE, EXACT($T73, 韻母碼), 0))</f>
        <v>ainn</v>
      </c>
      <c r="X73" s="111" t="str" cm="1">
        <f t="array" ref="X73" xml:space="preserve"> INDEX(韻母對照資料表[閩拼方案], MATCH(TRUE, EXACT($T73, 韻母碼), 0))</f>
        <v>nai</v>
      </c>
      <c r="Y73" s="111" t="str" cm="1">
        <f t="array" ref="Y73" xml:space="preserve"> INDEX(韻母對照資料表[方音符號], MATCH(TRUE, EXACT($T73, 韻母碼), 0))</f>
        <v>ㆮ</v>
      </c>
      <c r="Z73" s="112" t="str" cm="1">
        <f t="array" ref="Z73" xml:space="preserve"> INDEX(韻母對照資料表[十五音], MATCH(TRUE, EXACT($T73, 韻母碼), 0))</f>
        <v>閒</v>
      </c>
      <c r="AA73" s="112" cm="1">
        <f t="array" ref="AA73" xml:space="preserve"> INDEX(韻母對照資料表[十五音序], MATCH(TRUE, EXACT($T73, 韻母碼), 0))</f>
        <v>40</v>
      </c>
      <c r="AB73" s="112" t="str" cm="1">
        <f t="array" ref="AB73" xml:space="preserve"> INDEX(韻母對照資料表[舒促聲], MATCH(TRUE, EXACT($T73, 韻母碼), 0))</f>
        <v>舒聲
（平/上/去）</v>
      </c>
      <c r="AC73" s="112" t="str" cm="1">
        <f t="array" ref="AC73" xml:space="preserve"> INDEX(韻母對照資料表[十五音識別碼], MATCH(TRUE, EXACT($T73, 韻母碼), 0))</f>
        <v>閒舒</v>
      </c>
    </row>
    <row r="74" spans="1:29" ht="51">
      <c r="A74" s="98">
        <v>71</v>
      </c>
      <c r="B74" s="99">
        <v>36</v>
      </c>
      <c r="C74" s="100" t="s">
        <v>724</v>
      </c>
      <c r="D74" s="101" t="s">
        <v>577</v>
      </c>
      <c r="E74" s="102" t="s">
        <v>940</v>
      </c>
      <c r="F74" s="103" t="s">
        <v>941</v>
      </c>
      <c r="G74" s="103" t="s">
        <v>942</v>
      </c>
      <c r="H74" s="103" t="s">
        <v>943</v>
      </c>
      <c r="I74" s="103" t="s">
        <v>944</v>
      </c>
      <c r="J74" s="104" t="s">
        <v>922</v>
      </c>
      <c r="K74" s="105">
        <f>IF(韻母對照資料表[[#This Row],[台語音標+]]="", 0, LEN(韻母對照資料表[[#This Row],[台語音標+]]))</f>
        <v>4</v>
      </c>
      <c r="L74" s="106" t="str">
        <f>韻母對照資料表[[#This Row],[十五音]]&amp;LEFT(韻母對照資料表[[#This Row],[舒促聲]],1)</f>
        <v>驚舒</v>
      </c>
      <c r="M74" s="88"/>
      <c r="N74" s="88"/>
      <c r="O74" s="88" t="str">
        <f xml:space="preserve"> "    - xform/" &amp; 韻母對照資料表[[#This Row],[台語音標+]] &amp; "/" &amp; 韻母對照資料表[[#This Row],[十五音]] &amp; "/"</f>
        <v xml:space="preserve">    - xform/iann/驚/</v>
      </c>
      <c r="P74" s="88"/>
      <c r="Q74" s="88"/>
      <c r="R74" s="88"/>
      <c r="S74" s="109">
        <v>81</v>
      </c>
      <c r="T74" s="110" t="s">
        <v>945</v>
      </c>
      <c r="U74" s="111" t="str" cm="1">
        <f t="array" ref="U74" xml:space="preserve"> INDEX(韻母對照資料表[國際音標], MATCH(TRUE, EXACT($T74, 韻母碼), 0))</f>
        <v>õu</v>
      </c>
      <c r="V74" s="111" t="str" cm="1">
        <f t="array" ref="V74" xml:space="preserve"> INDEX(韻母對照資料表[白話字], MATCH(TRUE, EXACT($T74, 韻母碼), 0))</f>
        <v>oⁿ</v>
      </c>
      <c r="W74" s="111" t="str" cm="1">
        <f t="array" ref="W74" xml:space="preserve"> INDEX(韻母對照資料表[台羅音標], MATCH(TRUE, EXACT($T74, 韻母碼), 0))</f>
        <v>onn</v>
      </c>
      <c r="X74" s="111" t="str" cm="1">
        <f t="array" ref="X74" xml:space="preserve"> INDEX(韻母對照資料表[閩拼方案], MATCH(TRUE, EXACT($T74, 韻母碼), 0))</f>
        <v>noo</v>
      </c>
      <c r="Y74" s="111" t="str" cm="1">
        <f t="array" ref="Y74" xml:space="preserve"> INDEX(韻母對照資料表[方音符號], MATCH(TRUE, EXACT($T74, 韻母碼), 0))</f>
        <v>ㆧ</v>
      </c>
      <c r="Z74" s="112" t="str" cm="1">
        <f t="array" ref="Z74" xml:space="preserve"> INDEX(韻母對照資料表[十五音], MATCH(TRUE, EXACT($T74, 韻母碼), 0))</f>
        <v>姑</v>
      </c>
      <c r="AA74" s="112" cm="1">
        <f t="array" ref="AA74" xml:space="preserve"> INDEX(韻母對照資料表[十五音序], MATCH(TRUE, EXACT($T74, 韻母碼), 0))</f>
        <v>41</v>
      </c>
      <c r="AB74" s="112" t="str" cm="1">
        <f t="array" ref="AB74" xml:space="preserve"> INDEX(韻母對照資料表[舒促聲], MATCH(TRUE, EXACT($T74, 韻母碼), 0))</f>
        <v>舒聲
（平/上/去）</v>
      </c>
      <c r="AC74" s="112" t="str" cm="1">
        <f t="array" ref="AC74" xml:space="preserve"> INDEX(韻母對照資料表[十五音識別碼], MATCH(TRUE, EXACT($T74, 韻母碼), 0))</f>
        <v>姑舒</v>
      </c>
    </row>
    <row r="75" spans="1:29" ht="51">
      <c r="A75" s="98">
        <v>72</v>
      </c>
      <c r="B75" s="99">
        <v>36</v>
      </c>
      <c r="C75" s="100" t="s">
        <v>726</v>
      </c>
      <c r="D75" s="101" t="s">
        <v>577</v>
      </c>
      <c r="E75" s="118">
        <v>0</v>
      </c>
      <c r="F75" s="119">
        <v>0</v>
      </c>
      <c r="G75" s="119">
        <v>0</v>
      </c>
      <c r="H75" s="119">
        <v>0</v>
      </c>
      <c r="I75" s="119">
        <v>0</v>
      </c>
      <c r="J75" s="104"/>
      <c r="K75" s="105">
        <f>IF(韻母對照資料表[[#This Row],[台語音標+]]="", 0, LEN(韻母對照資料表[[#This Row],[台語音標+]]))</f>
        <v>0</v>
      </c>
      <c r="L75" s="106" t="str">
        <f>韻母對照資料表[[#This Row],[十五音]]&amp;LEFT(韻母對照資料表[[#This Row],[舒促聲]],1)</f>
        <v>驚促</v>
      </c>
      <c r="M75" s="88"/>
      <c r="N75" s="88"/>
      <c r="O75" s="88" t="str">
        <f xml:space="preserve"> "    - xform/" &amp; 韻母對照資料表[[#This Row],[台語音標+]] &amp; "/" &amp; 韻母對照資料表[[#This Row],[十五音]] &amp; "/"</f>
        <v xml:space="preserve">    - xform//驚/</v>
      </c>
      <c r="P75" s="88"/>
      <c r="Q75" s="88"/>
      <c r="R75" s="88"/>
      <c r="S75" s="109">
        <v>83</v>
      </c>
      <c r="T75" s="110" t="s">
        <v>698</v>
      </c>
      <c r="U75" s="111" t="str" cm="1">
        <f t="array" ref="U75" xml:space="preserve"> INDEX(韻母對照資料表[國際音標], MATCH(TRUE, EXACT($T75, 韻母碼), 0))</f>
        <v>m̩</v>
      </c>
      <c r="V75" s="111" t="str" cm="1">
        <f t="array" ref="V75" xml:space="preserve"> INDEX(韻母對照資料表[白話字], MATCH(TRUE, EXACT($T75, 韻母碼), 0))</f>
        <v>m</v>
      </c>
      <c r="W75" s="111" t="str" cm="1">
        <f t="array" ref="W75" xml:space="preserve"> INDEX(韻母對照資料表[台羅音標], MATCH(TRUE, EXACT($T75, 韻母碼), 0))</f>
        <v>m</v>
      </c>
      <c r="X75" s="111" t="str" cm="1">
        <f t="array" ref="X75" xml:space="preserve"> INDEX(韻母對照資料表[閩拼方案], MATCH(TRUE, EXACT($T75, 韻母碼), 0))</f>
        <v>m</v>
      </c>
      <c r="Y75" s="111" t="str" cm="1">
        <f t="array" ref="Y75" xml:space="preserve"> INDEX(韻母對照資料表[方音符號], MATCH(TRUE, EXACT($T75, 韻母碼), 0))</f>
        <v>ㆬ</v>
      </c>
      <c r="Z75" s="112" t="str" cm="1">
        <f t="array" ref="Z75" xml:space="preserve"> INDEX(韻母對照資料表[十五音], MATCH(TRUE, EXACT($T75, 韻母碼), 0))</f>
        <v>姆</v>
      </c>
      <c r="AA75" s="112" cm="1">
        <f t="array" ref="AA75" xml:space="preserve"> INDEX(韻母對照資料表[十五音序], MATCH(TRUE, EXACT($T75, 韻母碼), 0))</f>
        <v>42</v>
      </c>
      <c r="AB75" s="112" t="str" cm="1">
        <f t="array" ref="AB75" xml:space="preserve"> INDEX(韻母對照資料表[舒促聲], MATCH(TRUE, EXACT($T75, 韻母碼), 0))</f>
        <v>舒聲
（平/上/去）</v>
      </c>
      <c r="AC75" s="112" t="str" cm="1">
        <f t="array" ref="AC75" xml:space="preserve"> INDEX(韻母對照資料表[十五音識別碼], MATCH(TRUE, EXACT($T75, 韻母碼), 0))</f>
        <v>姆舒</v>
      </c>
    </row>
    <row r="76" spans="1:29" ht="51">
      <c r="A76" s="98">
        <v>73</v>
      </c>
      <c r="B76" s="99">
        <v>37</v>
      </c>
      <c r="C76" s="100" t="s">
        <v>724</v>
      </c>
      <c r="D76" s="101" t="s">
        <v>560</v>
      </c>
      <c r="E76" s="102" t="s">
        <v>946</v>
      </c>
      <c r="F76" s="103" t="s">
        <v>947</v>
      </c>
      <c r="G76" s="103" t="s">
        <v>948</v>
      </c>
      <c r="H76" s="103" t="s">
        <v>949</v>
      </c>
      <c r="I76" s="103" t="s">
        <v>919</v>
      </c>
      <c r="J76" s="104" t="s">
        <v>919</v>
      </c>
      <c r="K76" s="105">
        <f>IF(韻母對照資料表[[#This Row],[台語音標+]]="", 0, LEN(韻母對照資料表[[#This Row],[台語音標+]]))</f>
        <v>4</v>
      </c>
      <c r="L76" s="106" t="str">
        <f>韻母對照資料表[[#This Row],[十五音]]&amp;LEFT(韻母對照資料表[[#This Row],[舒促聲]],1)</f>
        <v>官舒</v>
      </c>
      <c r="M76" s="88"/>
      <c r="N76" s="88"/>
      <c r="O76" s="88" t="str">
        <f xml:space="preserve"> "    - xform/" &amp; 韻母對照資料表[[#This Row],[台語音標+]] &amp; "/" &amp; 韻母對照資料表[[#This Row],[十五音]] &amp; "/"</f>
        <v xml:space="preserve">    - xform/uann/官/</v>
      </c>
      <c r="P76" s="88"/>
      <c r="Q76" s="88"/>
      <c r="R76" s="88"/>
      <c r="S76" s="109">
        <v>85</v>
      </c>
      <c r="T76" s="110" t="s">
        <v>950</v>
      </c>
      <c r="U76" s="111" t="str" cm="1">
        <f t="array" ref="U76" xml:space="preserve"> INDEX(韻母對照資料表[國際音標], MATCH(TRUE, EXACT($T76, 韻母碼), 0))</f>
        <v>uaŋ</v>
      </c>
      <c r="V76" s="111" t="str" cm="1">
        <f t="array" ref="V76" xml:space="preserve"> INDEX(韻母對照資料表[白話字], MATCH(TRUE, EXACT($T76, 韻母碼), 0))</f>
        <v>oang</v>
      </c>
      <c r="W76" s="111" t="str" cm="1">
        <f t="array" ref="W76" xml:space="preserve"> INDEX(韻母對照資料表[台羅音標], MATCH(TRUE, EXACT($T76, 韻母碼), 0))</f>
        <v>uang</v>
      </c>
      <c r="X76" s="111" t="str" cm="1">
        <f t="array" ref="X76" xml:space="preserve"> INDEX(韻母對照資料表[閩拼方案], MATCH(TRUE, EXACT($T76, 韻母碼), 0))</f>
        <v>uang</v>
      </c>
      <c r="Y76" s="111" t="str" cm="1">
        <f t="array" ref="Y76" xml:space="preserve"> INDEX(韻母對照資料表[方音符號], MATCH(TRUE, EXACT($T76, 韻母碼), 0))</f>
        <v>ㄨㄤ</v>
      </c>
      <c r="Z76" s="112" t="str" cm="1">
        <f t="array" ref="Z76" xml:space="preserve"> INDEX(韻母對照資料表[十五音], MATCH(TRUE, EXACT($T76, 韻母碼), 0))</f>
        <v>光</v>
      </c>
      <c r="AA76" s="112" cm="1">
        <f t="array" ref="AA76" xml:space="preserve"> INDEX(韻母對照資料表[十五音序], MATCH(TRUE, EXACT($T76, 韻母碼), 0))</f>
        <v>43</v>
      </c>
      <c r="AB76" s="112" t="str" cm="1">
        <f t="array" ref="AB76" xml:space="preserve"> INDEX(韻母對照資料表[舒促聲], MATCH(TRUE, EXACT($T76, 韻母碼), 0))</f>
        <v>舒聲
（平/上/去）</v>
      </c>
      <c r="AC76" s="112" t="str" cm="1">
        <f t="array" ref="AC76" xml:space="preserve"> INDEX(韻母對照資料表[十五音識別碼], MATCH(TRUE, EXACT($T76, 韻母碼), 0))</f>
        <v>光舒</v>
      </c>
    </row>
    <row r="77" spans="1:29" ht="51">
      <c r="A77" s="98">
        <v>74</v>
      </c>
      <c r="B77" s="99">
        <v>37</v>
      </c>
      <c r="C77" s="100" t="s">
        <v>726</v>
      </c>
      <c r="D77" s="101" t="s">
        <v>560</v>
      </c>
      <c r="E77" s="118">
        <v>0</v>
      </c>
      <c r="F77" s="119">
        <v>0</v>
      </c>
      <c r="G77" s="119">
        <v>0</v>
      </c>
      <c r="H77" s="119">
        <v>0</v>
      </c>
      <c r="I77" s="119">
        <v>0</v>
      </c>
      <c r="J77" s="104"/>
      <c r="K77" s="105">
        <f>IF(韻母對照資料表[[#This Row],[台語音標+]]="", 0, LEN(韻母對照資料表[[#This Row],[台語音標+]]))</f>
        <v>0</v>
      </c>
      <c r="L77" s="106" t="str">
        <f>韻母對照資料表[[#This Row],[十五音]]&amp;LEFT(韻母對照資料表[[#This Row],[舒促聲]],1)</f>
        <v>官促</v>
      </c>
      <c r="M77" s="88"/>
      <c r="N77" s="88"/>
      <c r="O77" s="88" t="str">
        <f xml:space="preserve"> "    - xform/" &amp; 韻母對照資料表[[#This Row],[台語音標+]] &amp; "/" &amp; 韻母對照資料表[[#This Row],[十五音]] &amp; "/"</f>
        <v xml:space="preserve">    - xform//官/</v>
      </c>
      <c r="P77" s="88"/>
      <c r="Q77" s="88"/>
      <c r="R77" s="88"/>
      <c r="S77" s="109">
        <v>86</v>
      </c>
      <c r="T77" s="110" t="s">
        <v>951</v>
      </c>
      <c r="U77" s="111" t="str" cm="1">
        <f t="array" ref="U77" xml:space="preserve"> INDEX(韻母對照資料表[國際音標], MATCH(TRUE, EXACT($T77, 韻母碼), 0))</f>
        <v>uak̚</v>
      </c>
      <c r="V77" s="111" t="str" cm="1">
        <f t="array" ref="V77" xml:space="preserve"> INDEX(韻母對照資料表[白話字], MATCH(TRUE, EXACT($T77, 韻母碼), 0))</f>
        <v>oak</v>
      </c>
      <c r="W77" s="111" t="str" cm="1">
        <f t="array" ref="W77" xml:space="preserve"> INDEX(韻母對照資料表[台羅音標], MATCH(TRUE, EXACT($T77, 韻母碼), 0))</f>
        <v>uak</v>
      </c>
      <c r="X77" s="111" t="str" cm="1">
        <f t="array" ref="X77" xml:space="preserve"> INDEX(韻母對照資料表[閩拼方案], MATCH(TRUE, EXACT($T77, 韻母碼), 0))</f>
        <v>uak</v>
      </c>
      <c r="Y77" s="111" t="str" cm="1">
        <f t="array" ref="Y77" xml:space="preserve"> INDEX(韻母對照資料表[方音符號], MATCH(TRUE, EXACT($T77, 韻母碼), 0))</f>
        <v>ㄨㄚㆻ</v>
      </c>
      <c r="Z77" s="112" t="str" cm="1">
        <f t="array" ref="Z77" xml:space="preserve"> INDEX(韻母對照資料表[十五音], MATCH(TRUE, EXACT($T77, 韻母碼), 0))</f>
        <v>光</v>
      </c>
      <c r="AA77" s="112" cm="1">
        <f t="array" ref="AA77" xml:space="preserve"> INDEX(韻母對照資料表[十五音序], MATCH(TRUE, EXACT($T77, 韻母碼), 0))</f>
        <v>43</v>
      </c>
      <c r="AB77" s="112" t="str" cm="1">
        <f t="array" ref="AB77" xml:space="preserve"> INDEX(韻母對照資料表[舒促聲], MATCH(TRUE, EXACT($T77, 韻母碼), 0))</f>
        <v>促聲
（入）</v>
      </c>
      <c r="AC77" s="112" t="str" cm="1">
        <f t="array" ref="AC77" xml:space="preserve"> INDEX(韻母對照資料表[十五音識別碼], MATCH(TRUE, EXACT($T77, 韻母碼), 0))</f>
        <v>光促</v>
      </c>
    </row>
    <row r="78" spans="1:29" ht="51">
      <c r="A78" s="98">
        <v>75</v>
      </c>
      <c r="B78" s="99">
        <v>38</v>
      </c>
      <c r="C78" s="100" t="s">
        <v>724</v>
      </c>
      <c r="D78" s="101" t="s">
        <v>952</v>
      </c>
      <c r="E78" s="102" t="s">
        <v>953</v>
      </c>
      <c r="F78" s="103" t="s">
        <v>954</v>
      </c>
      <c r="G78" s="103" t="s">
        <v>933</v>
      </c>
      <c r="H78" s="103" t="s">
        <v>933</v>
      </c>
      <c r="I78" s="103" t="s">
        <v>933</v>
      </c>
      <c r="J78" s="104" t="s">
        <v>933</v>
      </c>
      <c r="K78" s="105">
        <f>IF(韻母對照資料表[[#This Row],[台語音標+]]="", 0, LEN(韻母對照資料表[[#This Row],[台語音標+]]))</f>
        <v>2</v>
      </c>
      <c r="L78" s="106" t="str">
        <f>韻母對照資料表[[#This Row],[十五音]]&amp;LEFT(韻母對照資料表[[#This Row],[舒促聲]],1)</f>
        <v>鋼舒</v>
      </c>
      <c r="M78" s="88"/>
      <c r="N78" s="88"/>
      <c r="O78" s="88" t="str">
        <f xml:space="preserve"> "    - xform/" &amp; 韻母對照資料表[[#This Row],[台語音標+]] &amp; "/" &amp; 韻母對照資料表[[#This Row],[十五音]] &amp; "/"</f>
        <v xml:space="preserve">    - xform/ng/鋼/</v>
      </c>
      <c r="P78" s="88"/>
      <c r="Q78" s="88"/>
      <c r="R78" s="88"/>
      <c r="S78" s="109">
        <v>87</v>
      </c>
      <c r="T78" s="110" t="s">
        <v>955</v>
      </c>
      <c r="U78" s="111" t="str" cm="1">
        <f t="array" ref="U78" xml:space="preserve"> INDEX(韻母對照資料表[國際音標], MATCH(TRUE, EXACT($T78, 韻母碼), 0))</f>
        <v>uãi</v>
      </c>
      <c r="V78" s="111" t="str" cm="1">
        <f t="array" ref="V78" xml:space="preserve"> INDEX(韻母對照資料表[白話字], MATCH(TRUE, EXACT($T78, 韻母碼), 0))</f>
        <v>oaiⁿ</v>
      </c>
      <c r="W78" s="111" t="str" cm="1">
        <f t="array" ref="W78" xml:space="preserve"> INDEX(韻母對照資料表[台羅音標], MATCH(TRUE, EXACT($T78, 韻母碼), 0))</f>
        <v>uainn</v>
      </c>
      <c r="X78" s="111" t="str" cm="1">
        <f t="array" ref="X78" xml:space="preserve"> INDEX(韻母對照資料表[閩拼方案], MATCH(TRUE, EXACT($T78, 韻母碼), 0))</f>
        <v>nuai</v>
      </c>
      <c r="Y78" s="111" t="str" cm="1">
        <f t="array" ref="Y78" xml:space="preserve"> INDEX(韻母對照資料表[方音符號], MATCH(TRUE, EXACT($T78, 韻母碼), 0))</f>
        <v>ㄨㆮ</v>
      </c>
      <c r="Z78" s="112" t="str" cm="1">
        <f t="array" ref="Z78" xml:space="preserve"> INDEX(韻母對照資料表[十五音], MATCH(TRUE, EXACT($T78, 韻母碼), 0))</f>
        <v>閂</v>
      </c>
      <c r="AA78" s="112" cm="1">
        <f t="array" ref="AA78" xml:space="preserve"> INDEX(韻母對照資料表[十五音序], MATCH(TRUE, EXACT($T78, 韻母碼), 0))</f>
        <v>44</v>
      </c>
      <c r="AB78" s="112" t="str" cm="1">
        <f t="array" ref="AB78" xml:space="preserve"> INDEX(韻母對照資料表[舒促聲], MATCH(TRUE, EXACT($T78, 韻母碼), 0))</f>
        <v>舒聲
（平/上/去）</v>
      </c>
      <c r="AC78" s="112" t="str" cm="1">
        <f t="array" ref="AC78" xml:space="preserve"> INDEX(韻母對照資料表[十五音識別碼], MATCH(TRUE, EXACT($T78, 韻母碼), 0))</f>
        <v>閂舒</v>
      </c>
    </row>
    <row r="79" spans="1:29" ht="51">
      <c r="A79" s="98">
        <v>76</v>
      </c>
      <c r="B79" s="99">
        <v>38</v>
      </c>
      <c r="C79" s="100" t="s">
        <v>726</v>
      </c>
      <c r="D79" s="101" t="s">
        <v>952</v>
      </c>
      <c r="E79" s="118">
        <v>0</v>
      </c>
      <c r="F79" s="119">
        <v>0</v>
      </c>
      <c r="G79" s="119">
        <v>0</v>
      </c>
      <c r="H79" s="119">
        <v>0</v>
      </c>
      <c r="I79" s="119">
        <v>0</v>
      </c>
      <c r="J79" s="104"/>
      <c r="K79" s="105">
        <f>IF(韻母對照資料表[[#This Row],[台語音標+]]="", 0, LEN(韻母對照資料表[[#This Row],[台語音標+]]))</f>
        <v>0</v>
      </c>
      <c r="L79" s="106" t="str">
        <f>韻母對照資料表[[#This Row],[十五音]]&amp;LEFT(韻母對照資料表[[#This Row],[舒促聲]],1)</f>
        <v>鋼促</v>
      </c>
      <c r="M79" s="88"/>
      <c r="N79" s="88"/>
      <c r="O79" s="88" t="str">
        <f xml:space="preserve"> "    - xform/" &amp; 韻母對照資料表[[#This Row],[台語音標+]] &amp; "/" &amp; 韻母對照資料表[[#This Row],[十五音]] &amp; "/"</f>
        <v xml:space="preserve">    - xform//鋼/</v>
      </c>
      <c r="P79" s="88"/>
      <c r="Q79" s="88"/>
      <c r="R79" s="88"/>
      <c r="S79" s="109">
        <v>88</v>
      </c>
      <c r="T79" s="110" t="s">
        <v>956</v>
      </c>
      <c r="U79" s="111" t="str" cm="1">
        <f t="array" ref="U79" xml:space="preserve"> INDEX(韻母對照資料表[國際音標], MATCH(TRUE, EXACT($T79, 韻母碼), 0))</f>
        <v>uãi?</v>
      </c>
      <c r="V79" s="111" t="str" cm="1">
        <f t="array" ref="V79" xml:space="preserve"> INDEX(韻母對照資料表[白話字], MATCH(TRUE, EXACT($T79, 韻母碼), 0))</f>
        <v>oaiⁿh</v>
      </c>
      <c r="W79" s="111" t="str" cm="1">
        <f t="array" ref="W79" xml:space="preserve"> INDEX(韻母對照資料表[台羅音標], MATCH(TRUE, EXACT($T79, 韻母碼), 0))</f>
        <v>uainnh</v>
      </c>
      <c r="X79" s="111" t="str" cm="1">
        <f t="array" ref="X79" xml:space="preserve"> INDEX(韻母對照資料表[閩拼方案], MATCH(TRUE, EXACT($T79, 韻母碼), 0))</f>
        <v>nuaih</v>
      </c>
      <c r="Y79" s="111" t="str" cm="1">
        <f t="array" ref="Y79" xml:space="preserve"> INDEX(韻母對照資料表[方音符號], MATCH(TRUE, EXACT($T79, 韻母碼), 0))</f>
        <v>ㄨㆮㆷ</v>
      </c>
      <c r="Z79" s="112" t="str" cm="1">
        <f t="array" ref="Z79" xml:space="preserve"> INDEX(韻母對照資料表[十五音], MATCH(TRUE, EXACT($T79, 韻母碼), 0))</f>
        <v>閂</v>
      </c>
      <c r="AA79" s="112" cm="1">
        <f t="array" ref="AA79" xml:space="preserve"> INDEX(韻母對照資料表[十五音序], MATCH(TRUE, EXACT($T79, 韻母碼), 0))</f>
        <v>44</v>
      </c>
      <c r="AB79" s="112" t="str" cm="1">
        <f t="array" ref="AB79" xml:space="preserve"> INDEX(韻母對照資料表[舒促聲], MATCH(TRUE, EXACT($T79, 韻母碼), 0))</f>
        <v>促聲
（入）</v>
      </c>
      <c r="AC79" s="112" t="str" cm="1">
        <f t="array" ref="AC79" xml:space="preserve"> INDEX(韻母對照資料表[十五音識別碼], MATCH(TRUE, EXACT($T79, 韻母碼), 0))</f>
        <v>閂促</v>
      </c>
    </row>
    <row r="80" spans="1:29" ht="51">
      <c r="A80" s="98">
        <v>77</v>
      </c>
      <c r="B80" s="99">
        <v>39</v>
      </c>
      <c r="C80" s="100" t="s">
        <v>724</v>
      </c>
      <c r="D80" s="101" t="s">
        <v>519</v>
      </c>
      <c r="E80" s="102" t="s">
        <v>957</v>
      </c>
      <c r="F80" s="103" t="s">
        <v>927</v>
      </c>
      <c r="G80" s="103" t="s">
        <v>927</v>
      </c>
      <c r="H80" s="103" t="s">
        <v>927</v>
      </c>
      <c r="I80" s="103" t="s">
        <v>927</v>
      </c>
      <c r="J80" s="104" t="s">
        <v>927</v>
      </c>
      <c r="K80" s="105">
        <f>IF(韻母對照資料表[[#This Row],[台語音標+]]="", 0, LEN(韻母對照資料表[[#This Row],[台語音標+]]))</f>
        <v>1</v>
      </c>
      <c r="L80" s="106" t="str">
        <f>韻母對照資料表[[#This Row],[十五音]]&amp;LEFT(韻母對照資料表[[#This Row],[舒促聲]],1)</f>
        <v>伽舒</v>
      </c>
      <c r="M80" s="88"/>
      <c r="N80" s="88"/>
      <c r="O80" s="88" t="str">
        <f xml:space="preserve"> "    - xform/" &amp; 韻母對照資料表[[#This Row],[台語音標+]] &amp; "/" &amp; 韻母對照資料表[[#This Row],[十五音]] &amp; "/"</f>
        <v xml:space="preserve">    - xform/e/伽/</v>
      </c>
      <c r="P80" s="88"/>
      <c r="Q80" s="88"/>
      <c r="R80" s="88"/>
      <c r="S80" s="109">
        <v>91</v>
      </c>
      <c r="T80" s="110" t="s">
        <v>958</v>
      </c>
      <c r="U80" s="111" t="str" cm="1">
        <f t="array" ref="U80" xml:space="preserve"> INDEX(韻母對照資料表[國際音標], MATCH(TRUE, EXACT($T80, 韻母碼), 0))</f>
        <v>iãu</v>
      </c>
      <c r="V80" s="111" t="str" cm="1">
        <f t="array" ref="V80" xml:space="preserve"> INDEX(韻母對照資料表[白話字], MATCH(TRUE, EXACT($T80, 韻母碼), 0))</f>
        <v>iauⁿ</v>
      </c>
      <c r="W80" s="111" t="str" cm="1">
        <f t="array" ref="W80" xml:space="preserve"> INDEX(韻母對照資料表[台羅音標], MATCH(TRUE, EXACT($T80, 韻母碼), 0))</f>
        <v>iaunn</v>
      </c>
      <c r="X80" s="111" t="str" cm="1">
        <f t="array" ref="X80" xml:space="preserve"> INDEX(韻母對照資料表[閩拼方案], MATCH(TRUE, EXACT($T80, 韻母碼), 0))</f>
        <v>niao</v>
      </c>
      <c r="Y80" s="111" t="str" cm="1">
        <f t="array" ref="Y80" xml:space="preserve"> INDEX(韻母對照資料表[方音符號], MATCH(TRUE, EXACT($T80, 韻母碼), 0))</f>
        <v>ㄧㆯ</v>
      </c>
      <c r="Z80" s="112" t="str" cm="1">
        <f t="array" ref="Z80" xml:space="preserve"> INDEX(韻母對照資料表[十五音], MATCH(TRUE, EXACT($T80, 韻母碼), 0))</f>
        <v>嘄</v>
      </c>
      <c r="AA80" s="112" cm="1">
        <f t="array" ref="AA80" xml:space="preserve"> INDEX(韻母對照資料表[十五音序], MATCH(TRUE, EXACT($T80, 韻母碼), 0))</f>
        <v>46</v>
      </c>
      <c r="AB80" s="112" t="str" cm="1">
        <f t="array" ref="AB80" xml:space="preserve"> INDEX(韻母對照資料表[舒促聲], MATCH(TRUE, EXACT($T80, 韻母碼), 0))</f>
        <v>舒聲
（平/上/去）</v>
      </c>
      <c r="AC80" s="112" t="str" cm="1">
        <f t="array" ref="AC80" xml:space="preserve"> INDEX(韻母對照資料表[十五音識別碼], MATCH(TRUE, EXACT($T80, 韻母碼), 0))</f>
        <v>嘄舒</v>
      </c>
    </row>
    <row r="81" spans="1:29" ht="51">
      <c r="A81" s="98">
        <v>78</v>
      </c>
      <c r="B81" s="99">
        <v>39</v>
      </c>
      <c r="C81" s="100" t="s">
        <v>726</v>
      </c>
      <c r="D81" s="101" t="s">
        <v>519</v>
      </c>
      <c r="E81" s="102" t="s">
        <v>959</v>
      </c>
      <c r="F81" s="103" t="s">
        <v>960</v>
      </c>
      <c r="G81" s="103" t="s">
        <v>938</v>
      </c>
      <c r="H81" s="103" t="s">
        <v>938</v>
      </c>
      <c r="I81" s="103" t="s">
        <v>938</v>
      </c>
      <c r="J81" s="104" t="s">
        <v>938</v>
      </c>
      <c r="K81" s="105">
        <f>IF(韻母對照資料表[[#This Row],[台語音標+]]="", 0, LEN(韻母對照資料表[[#This Row],[台語音標+]]))</f>
        <v>2</v>
      </c>
      <c r="L81" s="106" t="str">
        <f>韻母對照資料表[[#This Row],[十五音]]&amp;LEFT(韻母對照資料表[[#This Row],[舒促聲]],1)</f>
        <v>伽促</v>
      </c>
      <c r="M81" s="88"/>
      <c r="N81" s="88"/>
      <c r="O81" s="88" t="str">
        <f xml:space="preserve"> "    - xform/" &amp; 韻母對照資料表[[#This Row],[台語音標+]] &amp; "/" &amp; 韻母對照資料表[[#This Row],[十五音]] &amp; "/"</f>
        <v xml:space="preserve">    - xform/eh/伽/</v>
      </c>
      <c r="P81" s="88"/>
      <c r="Q81" s="121" t="s">
        <v>750</v>
      </c>
      <c r="R81" s="88"/>
      <c r="S81" s="109">
        <v>89</v>
      </c>
      <c r="T81" s="110" t="s">
        <v>961</v>
      </c>
      <c r="U81" s="111" t="str" cm="1">
        <f t="array" ref="U81" xml:space="preserve"> INDEX(韻母對照資料表[國際音標], MATCH(TRUE, EXACT($T81, 韻母碼), 0))</f>
        <v>uẽi</v>
      </c>
      <c r="V81" s="111" t="str" cm="1">
        <f t="array" ref="V81" xml:space="preserve"> INDEX(韻母對照資料表[白話字], MATCH(TRUE, EXACT($T81, 韻母碼), 0))</f>
        <v>oeⁿ</v>
      </c>
      <c r="W81" s="111" t="str" cm="1">
        <f t="array" ref="W81" xml:space="preserve"> INDEX(韻母對照資料表[台羅音標], MATCH(TRUE, EXACT($T81, 韻母碼), 0))</f>
        <v>uenn</v>
      </c>
      <c r="X81" s="111" t="str" cm="1">
        <f t="array" ref="X81" xml:space="preserve"> INDEX(韻母對照資料表[閩拼方案], MATCH(TRUE, EXACT($T81, 韻母碼), 0))</f>
        <v>nue</v>
      </c>
      <c r="Y81" s="111" t="str" cm="1">
        <f t="array" ref="Y81" xml:space="preserve"> INDEX(韻母對照資料表[方音符號], MATCH(TRUE, EXACT($T81, 韻母碼), 0))</f>
        <v>ㄨㆥ</v>
      </c>
      <c r="Z81" s="112" t="str" cm="1">
        <f t="array" ref="Z81" xml:space="preserve"> INDEX(韻母對照資料表[十五音], MATCH(TRUE, EXACT($T81, 韻母碼), 0))</f>
        <v>糜</v>
      </c>
      <c r="AA81" s="112" cm="1">
        <f t="array" ref="AA81" xml:space="preserve"> INDEX(韻母對照資料表[十五音序], MATCH(TRUE, EXACT($T81, 韻母碼), 0))</f>
        <v>45</v>
      </c>
      <c r="AB81" s="112" t="str" cm="1">
        <f t="array" ref="AB81" xml:space="preserve"> INDEX(韻母對照資料表[舒促聲], MATCH(TRUE, EXACT($T81, 韻母碼), 0))</f>
        <v>舒聲
（平/上/去）</v>
      </c>
      <c r="AC81" s="112" t="str" cm="1">
        <f t="array" ref="AC81" xml:space="preserve"> INDEX(韻母對照資料表[十五音識別碼], MATCH(TRUE, EXACT($T81, 韻母碼), 0))</f>
        <v>糜舒</v>
      </c>
    </row>
    <row r="82" spans="1:29" ht="51">
      <c r="A82" s="98">
        <v>79</v>
      </c>
      <c r="B82" s="99">
        <v>40</v>
      </c>
      <c r="C82" s="100" t="s">
        <v>724</v>
      </c>
      <c r="D82" s="101" t="s">
        <v>571</v>
      </c>
      <c r="E82" s="102" t="s">
        <v>962</v>
      </c>
      <c r="F82" s="103" t="s">
        <v>963</v>
      </c>
      <c r="G82" s="103" t="s">
        <v>964</v>
      </c>
      <c r="H82" s="103" t="s">
        <v>965</v>
      </c>
      <c r="I82" s="103" t="s">
        <v>939</v>
      </c>
      <c r="J82" s="104" t="s">
        <v>939</v>
      </c>
      <c r="K82" s="105">
        <f>IF(韻母對照資料表[[#This Row],[台語音標+]]="", 0, LEN(韻母對照資料表[[#This Row],[台語音標+]]))</f>
        <v>4</v>
      </c>
      <c r="L82" s="106" t="str">
        <f>韻母對照資料表[[#This Row],[十五音]]&amp;LEFT(韻母對照資料表[[#This Row],[舒促聲]],1)</f>
        <v>閒舒</v>
      </c>
      <c r="M82" s="88"/>
      <c r="N82" s="88"/>
      <c r="O82" s="88" t="str">
        <f xml:space="preserve"> "    - xform/" &amp; 韻母對照資料表[[#This Row],[台語音標+]] &amp; "/" &amp; 韻母對照資料表[[#This Row],[十五音]] &amp; "/"</f>
        <v xml:space="preserve">    - xform/ainn/閒/</v>
      </c>
      <c r="P82" s="88"/>
      <c r="Q82" s="88"/>
      <c r="R82" s="88"/>
      <c r="S82" s="109">
        <v>92</v>
      </c>
      <c r="T82" s="110" t="s">
        <v>966</v>
      </c>
      <c r="U82" s="111" t="str" cm="1">
        <f t="array" ref="U82" xml:space="preserve"> INDEX(韻母對照資料表[國際音標], MATCH(TRUE, EXACT($T82, 韻母碼), 0))</f>
        <v>iãu?</v>
      </c>
      <c r="V82" s="111" t="str" cm="1">
        <f t="array" ref="V82" xml:space="preserve"> INDEX(韻母對照資料表[白話字], MATCH(TRUE, EXACT($T82, 韻母碼), 0))</f>
        <v>iauⁿh</v>
      </c>
      <c r="W82" s="111" t="str" cm="1">
        <f t="array" ref="W82" xml:space="preserve"> INDEX(韻母對照資料表[台羅音標], MATCH(TRUE, EXACT($T82, 韻母碼), 0))</f>
        <v>iaunnh</v>
      </c>
      <c r="X82" s="111" t="str" cm="1">
        <f t="array" ref="X82" xml:space="preserve"> INDEX(韻母對照資料表[閩拼方案], MATCH(TRUE, EXACT($T82, 韻母碼), 0))</f>
        <v>niaoh</v>
      </c>
      <c r="Y82" s="111" t="str" cm="1">
        <f t="array" ref="Y82" xml:space="preserve"> INDEX(韻母對照資料表[方音符號], MATCH(TRUE, EXACT($T82, 韻母碼), 0))</f>
        <v>ㄧㆯㆷ</v>
      </c>
      <c r="Z82" s="112" t="str" cm="1">
        <f t="array" ref="Z82" xml:space="preserve"> INDEX(韻母對照資料表[十五音], MATCH(TRUE, EXACT($T82, 韻母碼), 0))</f>
        <v>嘄</v>
      </c>
      <c r="AA82" s="112" cm="1">
        <f t="array" ref="AA82" xml:space="preserve"> INDEX(韻母對照資料表[十五音序], MATCH(TRUE, EXACT($T82, 韻母碼), 0))</f>
        <v>46</v>
      </c>
      <c r="AB82" s="112" t="str" cm="1">
        <f t="array" ref="AB82" xml:space="preserve"> INDEX(韻母對照資料表[舒促聲], MATCH(TRUE, EXACT($T82, 韻母碼), 0))</f>
        <v>促聲
（入）</v>
      </c>
      <c r="AC82" s="112" t="str" cm="1">
        <f t="array" ref="AC82" xml:space="preserve"> INDEX(韻母對照資料表[十五音識別碼], MATCH(TRUE, EXACT($T82, 韻母碼), 0))</f>
        <v>嘄促</v>
      </c>
    </row>
    <row r="83" spans="1:29" ht="51">
      <c r="A83" s="98">
        <v>80</v>
      </c>
      <c r="B83" s="99">
        <v>40</v>
      </c>
      <c r="C83" s="100" t="s">
        <v>726</v>
      </c>
      <c r="D83" s="101" t="s">
        <v>571</v>
      </c>
      <c r="E83" s="118">
        <v>0</v>
      </c>
      <c r="F83" s="119">
        <v>0</v>
      </c>
      <c r="G83" s="119">
        <v>0</v>
      </c>
      <c r="H83" s="119">
        <v>0</v>
      </c>
      <c r="I83" s="119">
        <v>0</v>
      </c>
      <c r="J83" s="104"/>
      <c r="K83" s="105">
        <f>IF(韻母對照資料表[[#This Row],[台語音標+]]="", 0, LEN(韻母對照資料表[[#This Row],[台語音標+]]))</f>
        <v>0</v>
      </c>
      <c r="L83" s="106" t="str">
        <f>韻母對照資料表[[#This Row],[十五音]]&amp;LEFT(韻母對照資料表[[#This Row],[舒促聲]],1)</f>
        <v>閒促</v>
      </c>
      <c r="M83" s="88"/>
      <c r="N83" s="88"/>
      <c r="O83" s="88" t="str">
        <f xml:space="preserve"> "    - xform/" &amp; 韻母對照資料表[[#This Row],[台語音標+]] &amp; "/" &amp; 韻母對照資料表[[#This Row],[十五音]] &amp; "/"</f>
        <v xml:space="preserve">    - xform//閒/</v>
      </c>
      <c r="P83" s="88"/>
      <c r="Q83" s="88"/>
      <c r="R83" s="88"/>
      <c r="S83" s="109">
        <v>93</v>
      </c>
      <c r="T83" s="110" t="s">
        <v>967</v>
      </c>
      <c r="U83" s="111" t="str" cm="1">
        <f t="array" ref="U83" xml:space="preserve"> INDEX(韻母對照資料表[國際音標], MATCH(TRUE, EXACT($T83, 韻母碼), 0))</f>
        <v>ɔm</v>
      </c>
      <c r="V83" s="111" t="str" cm="1">
        <f t="array" ref="V83" xml:space="preserve"> INDEX(韻母對照資料表[白話字], MATCH(TRUE, EXACT($T83, 韻母碼), 0))</f>
        <v>om</v>
      </c>
      <c r="W83" s="111" t="str" cm="1">
        <f t="array" ref="W83" xml:space="preserve"> INDEX(韻母對照資料表[台羅音標], MATCH(TRUE, EXACT($T83, 韻母碼), 0))</f>
        <v>om</v>
      </c>
      <c r="X83" s="111" t="str" cm="1">
        <f t="array" ref="X83" xml:space="preserve"> INDEX(韻母對照資料表[閩拼方案], MATCH(TRUE, EXACT($T83, 韻母碼), 0))</f>
        <v>om</v>
      </c>
      <c r="Y83" s="111" t="str" cm="1">
        <f t="array" ref="Y83" xml:space="preserve"> INDEX(韻母對照資料表[方音符號], MATCH(TRUE, EXACT($T83, 韻母碼), 0))</f>
        <v>ㆱ</v>
      </c>
      <c r="Z83" s="112" t="str" cm="1">
        <f t="array" ref="Z83" xml:space="preserve"> INDEX(韻母對照資料表[十五音], MATCH(TRUE, EXACT($T83, 韻母碼), 0))</f>
        <v>箴</v>
      </c>
      <c r="AA83" s="112" cm="1">
        <f t="array" ref="AA83" xml:space="preserve"> INDEX(韻母對照資料表[十五音序], MATCH(TRUE, EXACT($T83, 韻母碼), 0))</f>
        <v>47</v>
      </c>
      <c r="AB83" s="112" t="str" cm="1">
        <f t="array" ref="AB83" xml:space="preserve"> INDEX(韻母對照資料表[舒促聲], MATCH(TRUE, EXACT($T83, 韻母碼), 0))</f>
        <v>舒聲
（平/上/去）</v>
      </c>
      <c r="AC83" s="112" t="str" cm="1">
        <f t="array" ref="AC83" xml:space="preserve"> INDEX(韻母對照資料表[十五音識別碼], MATCH(TRUE, EXACT($T83, 韻母碼), 0))</f>
        <v>箴舒</v>
      </c>
    </row>
    <row r="84" spans="1:29" ht="51">
      <c r="A84" s="98">
        <v>81</v>
      </c>
      <c r="B84" s="99">
        <v>41</v>
      </c>
      <c r="C84" s="100" t="s">
        <v>724</v>
      </c>
      <c r="D84" s="101" t="s">
        <v>564</v>
      </c>
      <c r="E84" s="102" t="s">
        <v>968</v>
      </c>
      <c r="F84" s="103" t="s">
        <v>969</v>
      </c>
      <c r="G84" s="103" t="s">
        <v>970</v>
      </c>
      <c r="H84" s="103" t="s">
        <v>971</v>
      </c>
      <c r="I84" s="103" t="s">
        <v>972</v>
      </c>
      <c r="J84" s="104" t="s">
        <v>945</v>
      </c>
      <c r="K84" s="105">
        <f>IF(韻母對照資料表[[#This Row],[台語音標+]]="", 0, LEN(韻母對照資料表[[#This Row],[台語音標+]]))</f>
        <v>4</v>
      </c>
      <c r="L84" s="106" t="str">
        <f>韻母對照資料表[[#This Row],[十五音]]&amp;LEFT(韻母對照資料表[[#This Row],[舒促聲]],1)</f>
        <v>姑舒</v>
      </c>
      <c r="M84" s="88"/>
      <c r="N84" s="88"/>
      <c r="O84" s="88" t="str">
        <f xml:space="preserve"> "    - xform/" &amp; 韻母對照資料表[[#This Row],[台語音標+]] &amp; "/" &amp; 韻母對照資料表[[#This Row],[十五音]] &amp; "/"</f>
        <v xml:space="preserve">    - xform/oonn/姑/</v>
      </c>
      <c r="P84" s="88"/>
      <c r="Q84" s="121" t="s">
        <v>750</v>
      </c>
      <c r="R84" s="88"/>
      <c r="S84" s="109">
        <v>94</v>
      </c>
      <c r="T84" s="110" t="s">
        <v>973</v>
      </c>
      <c r="U84" s="111" t="str" cm="1">
        <f t="array" ref="U84" xml:space="preserve"> INDEX(韻母對照資料表[國際音標], MATCH(TRUE, EXACT($T84, 韻母碼), 0))</f>
        <v>ɔp̚</v>
      </c>
      <c r="V84" s="111" t="str" cm="1">
        <f t="array" ref="V84" xml:space="preserve"> INDEX(韻母對照資料表[白話字], MATCH(TRUE, EXACT($T84, 韻母碼), 0))</f>
        <v>op</v>
      </c>
      <c r="W84" s="111" t="str" cm="1">
        <f t="array" ref="W84" xml:space="preserve"> INDEX(韻母對照資料表[台羅音標], MATCH(TRUE, EXACT($T84, 韻母碼), 0))</f>
        <v>op</v>
      </c>
      <c r="X84" s="111" t="str" cm="1">
        <f t="array" ref="X84" xml:space="preserve"> INDEX(韻母對照資料表[閩拼方案], MATCH(TRUE, EXACT($T84, 韻母碼), 0))</f>
        <v>op</v>
      </c>
      <c r="Y84" s="111" t="str" cm="1">
        <f t="array" ref="Y84" xml:space="preserve"> INDEX(韻母對照資料表[方音符號], MATCH(TRUE, EXACT($T84, 韻母碼), 0))</f>
        <v>ㆦㆴ</v>
      </c>
      <c r="Z84" s="112" t="str" cm="1">
        <f t="array" ref="Z84" xml:space="preserve"> INDEX(韻母對照資料表[十五音], MATCH(TRUE, EXACT($T84, 韻母碼), 0))</f>
        <v>箴</v>
      </c>
      <c r="AA84" s="112" cm="1">
        <f t="array" ref="AA84" xml:space="preserve"> INDEX(韻母對照資料表[十五音序], MATCH(TRUE, EXACT($T84, 韻母碼), 0))</f>
        <v>47</v>
      </c>
      <c r="AB84" s="112" t="str" cm="1">
        <f t="array" ref="AB84" xml:space="preserve"> INDEX(韻母對照資料表[舒促聲], MATCH(TRUE, EXACT($T84, 韻母碼), 0))</f>
        <v>促聲
（入）</v>
      </c>
      <c r="AC84" s="112" t="str" cm="1">
        <f t="array" ref="AC84" xml:space="preserve"> INDEX(韻母對照資料表[十五音識別碼], MATCH(TRUE, EXACT($T84, 韻母碼), 0))</f>
        <v>箴促</v>
      </c>
    </row>
    <row r="85" spans="1:29" ht="51">
      <c r="A85" s="98">
        <v>82</v>
      </c>
      <c r="B85" s="99">
        <v>41</v>
      </c>
      <c r="C85" s="100" t="s">
        <v>726</v>
      </c>
      <c r="D85" s="101" t="s">
        <v>564</v>
      </c>
      <c r="E85" s="118">
        <v>0</v>
      </c>
      <c r="F85" s="119">
        <v>0</v>
      </c>
      <c r="G85" s="119">
        <v>0</v>
      </c>
      <c r="H85" s="119">
        <v>0</v>
      </c>
      <c r="I85" s="119">
        <v>0</v>
      </c>
      <c r="J85" s="104"/>
      <c r="K85" s="105">
        <f>IF(韻母對照資料表[[#This Row],[台語音標+]]="", 0, LEN(韻母對照資料表[[#This Row],[台語音標+]]))</f>
        <v>0</v>
      </c>
      <c r="L85" s="106" t="str">
        <f>韻母對照資料表[[#This Row],[十五音]]&amp;LEFT(韻母對照資料表[[#This Row],[舒促聲]],1)</f>
        <v>姑促</v>
      </c>
      <c r="M85" s="88"/>
      <c r="N85" s="88"/>
      <c r="O85" s="88" t="str">
        <f xml:space="preserve"> "    - xform/" &amp; 韻母對照資料表[[#This Row],[台語音標+]] &amp; "/" &amp; 韻母對照資料表[[#This Row],[十五音]] &amp; "/"</f>
        <v xml:space="preserve">    - xform//姑/</v>
      </c>
      <c r="P85" s="88"/>
      <c r="Q85" s="88"/>
      <c r="R85" s="88"/>
      <c r="S85" s="109">
        <v>95</v>
      </c>
      <c r="T85" s="110" t="s">
        <v>974</v>
      </c>
      <c r="U85" s="111" t="str" cm="1">
        <f t="array" ref="U85" xml:space="preserve"> INDEX(韻母對照資料表[國際音標], MATCH(TRUE, EXACT($T85, 韻母碼), 0))</f>
        <v>ãu</v>
      </c>
      <c r="V85" s="111" t="str" cm="1">
        <f t="array" ref="V85" xml:space="preserve"> INDEX(韻母對照資料表[白話字], MATCH(TRUE, EXACT($T85, 韻母碼), 0))</f>
        <v>auⁿ</v>
      </c>
      <c r="W85" s="111" t="str" cm="1">
        <f t="array" ref="W85" xml:space="preserve"> INDEX(韻母對照資料表[台羅音標], MATCH(TRUE, EXACT($T85, 韻母碼), 0))</f>
        <v>aunn</v>
      </c>
      <c r="X85" s="111" t="str" cm="1">
        <f t="array" ref="X85" xml:space="preserve"> INDEX(韻母對照資料表[閩拼方案], MATCH(TRUE, EXACT($T85, 韻母碼), 0))</f>
        <v>nao</v>
      </c>
      <c r="Y85" s="111" t="str" cm="1">
        <f t="array" ref="Y85" xml:space="preserve"> INDEX(韻母對照資料表[方音符號], MATCH(TRUE, EXACT($T85, 韻母碼), 0))</f>
        <v>ㆯ</v>
      </c>
      <c r="Z85" s="112" t="str" cm="1">
        <f t="array" ref="Z85" xml:space="preserve"> INDEX(韻母對照資料表[十五音], MATCH(TRUE, EXACT($T85, 韻母碼), 0))</f>
        <v>爻</v>
      </c>
      <c r="AA85" s="112" cm="1">
        <f t="array" ref="AA85" xml:space="preserve"> INDEX(韻母對照資料表[十五音序], MATCH(TRUE, EXACT($T85, 韻母碼), 0))</f>
        <v>48</v>
      </c>
      <c r="AB85" s="112" t="str" cm="1">
        <f t="array" ref="AB85" xml:space="preserve"> INDEX(韻母對照資料表[舒促聲], MATCH(TRUE, EXACT($T85, 韻母碼), 0))</f>
        <v>舒聲
（平/上/去）</v>
      </c>
      <c r="AC85" s="112" t="str" cm="1">
        <f t="array" ref="AC85" xml:space="preserve"> INDEX(韻母對照資料表[十五音識別碼], MATCH(TRUE, EXACT($T85, 韻母碼), 0))</f>
        <v>爻舒</v>
      </c>
    </row>
    <row r="86" spans="1:29" ht="51">
      <c r="A86" s="98">
        <v>83</v>
      </c>
      <c r="B86" s="99">
        <v>42</v>
      </c>
      <c r="C86" s="100" t="s">
        <v>724</v>
      </c>
      <c r="D86" s="101" t="s">
        <v>567</v>
      </c>
      <c r="E86" s="102" t="s">
        <v>975</v>
      </c>
      <c r="F86" s="103" t="s">
        <v>976</v>
      </c>
      <c r="G86" s="103" t="s">
        <v>698</v>
      </c>
      <c r="H86" s="103" t="s">
        <v>698</v>
      </c>
      <c r="I86" s="103" t="s">
        <v>698</v>
      </c>
      <c r="J86" s="104" t="s">
        <v>698</v>
      </c>
      <c r="K86" s="105">
        <f>IF(韻母對照資料表[[#This Row],[台語音標+]]="", 0, LEN(韻母對照資料表[[#This Row],[台語音標+]]))</f>
        <v>1</v>
      </c>
      <c r="L86" s="106" t="str">
        <f>韻母對照資料表[[#This Row],[十五音]]&amp;LEFT(韻母對照資料表[[#This Row],[舒促聲]],1)</f>
        <v>姆舒</v>
      </c>
      <c r="M86" s="88"/>
      <c r="N86" s="88"/>
      <c r="O86" s="88" t="str">
        <f xml:space="preserve"> "    - xform/" &amp; 韻母對照資料表[[#This Row],[台語音標+]] &amp; "/" &amp; 韻母對照資料表[[#This Row],[十五音]] &amp; "/"</f>
        <v xml:space="preserve">    - xform/m/姆/</v>
      </c>
      <c r="P86" s="88"/>
      <c r="Q86" s="88"/>
      <c r="R86" s="88"/>
      <c r="S86" s="109">
        <v>97</v>
      </c>
      <c r="T86" s="110" t="s">
        <v>977</v>
      </c>
      <c r="U86" s="111" t="str" cm="1">
        <f t="array" ref="U86" xml:space="preserve"> INDEX(韻母對照資料表[國際音標], MATCH(TRUE, EXACT($T86, 韻母碼), 0))</f>
        <v>ɔ̃</v>
      </c>
      <c r="V86" s="111" t="str" cm="1">
        <f t="array" ref="V86" xml:space="preserve"> INDEX(韻母對照資料表[白話字], MATCH(TRUE, EXACT($T86, 韻母碼), 0))</f>
        <v>oⁿ</v>
      </c>
      <c r="W86" s="111" t="str" cm="1">
        <f t="array" ref="W86" xml:space="preserve"> INDEX(韻母對照資料表[台羅音標], MATCH(TRUE, EXACT($T86, 韻母碼), 0))</f>
        <v>onn</v>
      </c>
      <c r="X86" s="111" t="str" cm="1">
        <f t="array" ref="X86" xml:space="preserve"> INDEX(韻母對照資料表[閩拼方案], MATCH(TRUE, EXACT($T86, 韻母碼), 0))</f>
        <v>noo</v>
      </c>
      <c r="Y86" s="111" t="str" cm="1">
        <f t="array" ref="Y86" xml:space="preserve"> INDEX(韻母對照資料表[方音符號], MATCH(TRUE, EXACT($T86, 韻母碼), 0))</f>
        <v>ㆧ</v>
      </c>
      <c r="Z86" s="112" t="str" cm="1">
        <f t="array" ref="Z86" xml:space="preserve"> INDEX(韻母對照資料表[十五音], MATCH(TRUE, EXACT($T86, 韻母碼), 0))</f>
        <v>扛</v>
      </c>
      <c r="AA86" s="112" cm="1">
        <f t="array" ref="AA86" xml:space="preserve"> INDEX(韻母對照資料表[十五音序], MATCH(TRUE, EXACT($T86, 韻母碼), 0))</f>
        <v>49</v>
      </c>
      <c r="AB86" s="112" t="str" cm="1">
        <f t="array" ref="AB86" xml:space="preserve"> INDEX(韻母對照資料表[舒促聲], MATCH(TRUE, EXACT($T86, 韻母碼), 0))</f>
        <v>舒聲
（平/上/去）</v>
      </c>
      <c r="AC86" s="112" t="str" cm="1">
        <f t="array" ref="AC86" xml:space="preserve"> INDEX(韻母對照資料表[十五音識別碼], MATCH(TRUE, EXACT($T86, 韻母碼), 0))</f>
        <v>扛舒</v>
      </c>
    </row>
    <row r="87" spans="1:29" ht="51">
      <c r="A87" s="98">
        <v>84</v>
      </c>
      <c r="B87" s="99">
        <v>42</v>
      </c>
      <c r="C87" s="100" t="s">
        <v>726</v>
      </c>
      <c r="D87" s="101" t="s">
        <v>567</v>
      </c>
      <c r="E87" s="118">
        <v>0</v>
      </c>
      <c r="F87" s="119">
        <v>0</v>
      </c>
      <c r="G87" s="119">
        <v>0</v>
      </c>
      <c r="H87" s="119">
        <v>0</v>
      </c>
      <c r="I87" s="119">
        <v>0</v>
      </c>
      <c r="J87" s="104"/>
      <c r="K87" s="105">
        <f>IF(韻母對照資料表[[#This Row],[台語音標+]]="", 0, LEN(韻母對照資料表[[#This Row],[台語音標+]]))</f>
        <v>0</v>
      </c>
      <c r="L87" s="106" t="str">
        <f>韻母對照資料表[[#This Row],[十五音]]&amp;LEFT(韻母對照資料表[[#This Row],[舒促聲]],1)</f>
        <v>姆促</v>
      </c>
      <c r="M87" s="88"/>
      <c r="N87" s="88"/>
      <c r="O87" s="88" t="str">
        <f xml:space="preserve"> "    - xform/" &amp; 韻母對照資料表[[#This Row],[台語音標+]] &amp; "/" &amp; 韻母對照資料表[[#This Row],[十五音]] &amp; "/"</f>
        <v xml:space="preserve">    - xform//姆/</v>
      </c>
      <c r="P87" s="88"/>
      <c r="Q87" s="88"/>
      <c r="R87" s="88"/>
      <c r="S87" s="109">
        <v>98</v>
      </c>
      <c r="T87" s="110" t="s">
        <v>978</v>
      </c>
      <c r="U87" s="111" t="str" cm="1">
        <f t="array" ref="U87" xml:space="preserve"> INDEX(韻母對照資料表[國際音標], MATCH(TRUE, EXACT($T87, 韻母碼), 0))</f>
        <v>ɔ̃?</v>
      </c>
      <c r="V87" s="111" t="str" cm="1">
        <f t="array" ref="V87" xml:space="preserve"> INDEX(韻母對照資料表[白話字], MATCH(TRUE, EXACT($T87, 韻母碼), 0))</f>
        <v>oⁿh</v>
      </c>
      <c r="W87" s="111" t="str" cm="1">
        <f t="array" ref="W87" xml:space="preserve"> INDEX(韻母對照資料表[台羅音標], MATCH(TRUE, EXACT($T87, 韻母碼), 0))</f>
        <v>onnh</v>
      </c>
      <c r="X87" s="111" t="str" cm="1">
        <f t="array" ref="X87" xml:space="preserve"> INDEX(韻母對照資料表[閩拼方案], MATCH(TRUE, EXACT($T87, 韻母碼), 0))</f>
        <v>nooh</v>
      </c>
      <c r="Y87" s="111" t="str" cm="1">
        <f t="array" ref="Y87" xml:space="preserve"> INDEX(韻母對照資料表[方音符號], MATCH(TRUE, EXACT($T87, 韻母碼), 0))</f>
        <v>ㆧㆷ</v>
      </c>
      <c r="Z87" s="112" t="str" cm="1">
        <f t="array" ref="Z87" xml:space="preserve"> INDEX(韻母對照資料表[十五音], MATCH(TRUE, EXACT($T87, 韻母碼), 0))</f>
        <v>扛</v>
      </c>
      <c r="AA87" s="112" cm="1">
        <f t="array" ref="AA87" xml:space="preserve"> INDEX(韻母對照資料表[十五音序], MATCH(TRUE, EXACT($T87, 韻母碼), 0))</f>
        <v>49</v>
      </c>
      <c r="AB87" s="112" t="str" cm="1">
        <f t="array" ref="AB87" xml:space="preserve"> INDEX(韻母對照資料表[舒促聲], MATCH(TRUE, EXACT($T87, 韻母碼), 0))</f>
        <v>促聲
（入）</v>
      </c>
      <c r="AC87" s="112" t="str" cm="1">
        <f t="array" ref="AC87" xml:space="preserve"> INDEX(韻母對照資料表[十五音識別碼], MATCH(TRUE, EXACT($T87, 韻母碼), 0))</f>
        <v>扛促</v>
      </c>
    </row>
    <row r="88" spans="1:29" ht="51">
      <c r="A88" s="98">
        <v>85</v>
      </c>
      <c r="B88" s="99">
        <v>43</v>
      </c>
      <c r="C88" s="100" t="s">
        <v>724</v>
      </c>
      <c r="D88" s="101" t="s">
        <v>565</v>
      </c>
      <c r="E88" s="102" t="s">
        <v>979</v>
      </c>
      <c r="F88" s="103" t="s">
        <v>980</v>
      </c>
      <c r="G88" s="103" t="s">
        <v>950</v>
      </c>
      <c r="H88" s="103" t="s">
        <v>981</v>
      </c>
      <c r="I88" s="103" t="s">
        <v>950</v>
      </c>
      <c r="J88" s="104" t="s">
        <v>950</v>
      </c>
      <c r="K88" s="105">
        <f>IF(韻母對照資料表[[#This Row],[台語音標+]]="", 0, LEN(韻母對照資料表[[#This Row],[台語音標+]]))</f>
        <v>4</v>
      </c>
      <c r="L88" s="106" t="str">
        <f>韻母對照資料表[[#This Row],[十五音]]&amp;LEFT(韻母對照資料表[[#This Row],[舒促聲]],1)</f>
        <v>光舒</v>
      </c>
      <c r="M88" s="88"/>
      <c r="N88" s="88"/>
      <c r="O88" s="88" t="str">
        <f xml:space="preserve"> "    - xform/" &amp; 韻母對照資料表[[#This Row],[台語音標+]] &amp; "/" &amp; 韻母對照資料表[[#This Row],[十五音]] &amp; "/"</f>
        <v xml:space="preserve">    - xform/uang/光/</v>
      </c>
      <c r="P88" s="88"/>
      <c r="Q88" s="88"/>
      <c r="R88" s="88"/>
      <c r="S88" s="109">
        <v>99</v>
      </c>
      <c r="T88" s="110" t="s">
        <v>982</v>
      </c>
      <c r="U88" s="111" t="str" cm="1">
        <f t="array" ref="U88" xml:space="preserve"> INDEX(韻母對照資料表[國際音標], MATCH(TRUE, EXACT($T88, 韻母碼), 0))</f>
        <v>ĩu</v>
      </c>
      <c r="V88" s="111" t="str" cm="1">
        <f t="array" ref="V88" xml:space="preserve"> INDEX(韻母對照資料表[白話字], MATCH(TRUE, EXACT($T88, 韻母碼), 0))</f>
        <v>iuⁿ</v>
      </c>
      <c r="W88" s="111" t="str" cm="1">
        <f t="array" ref="W88" xml:space="preserve"> INDEX(韻母對照資料表[台羅音標], MATCH(TRUE, EXACT($T88, 韻母碼), 0))</f>
        <v>iunn</v>
      </c>
      <c r="X88" s="111" t="str" cm="1">
        <f t="array" ref="X88" xml:space="preserve"> INDEX(韻母對照資料表[閩拼方案], MATCH(TRUE, EXACT($T88, 韻母碼), 0))</f>
        <v>niu</v>
      </c>
      <c r="Y88" s="111" t="str" cm="1">
        <f t="array" ref="Y88" xml:space="preserve"> INDEX(韻母對照資料表[方音符號], MATCH(TRUE, EXACT($T88, 韻母碼), 0))</f>
        <v>ㄧㆫ</v>
      </c>
      <c r="Z88" s="112" t="str" cm="1">
        <f t="array" ref="Z88" xml:space="preserve"> INDEX(韻母對照資料表[十五音], MATCH(TRUE, EXACT($T88, 韻母碼), 0))</f>
        <v>牛</v>
      </c>
      <c r="AA88" s="112" cm="1">
        <f t="array" ref="AA88" xml:space="preserve"> INDEX(韻母對照資料表[十五音序], MATCH(TRUE, EXACT($T88, 韻母碼), 0))</f>
        <v>50</v>
      </c>
      <c r="AB88" s="112" t="str" cm="1">
        <f t="array" ref="AB88" xml:space="preserve"> INDEX(韻母對照資料表[舒促聲], MATCH(TRUE, EXACT($T88, 韻母碼), 0))</f>
        <v>舒聲
（平/上/去）</v>
      </c>
      <c r="AC88" s="112" t="str" cm="1">
        <f t="array" ref="AC88" xml:space="preserve"> INDEX(韻母對照資料表[十五音識別碼], MATCH(TRUE, EXACT($T88, 韻母碼), 0))</f>
        <v>牛舒</v>
      </c>
    </row>
    <row r="89" spans="1:29" ht="51">
      <c r="A89" s="98">
        <v>86</v>
      </c>
      <c r="B89" s="99">
        <v>43</v>
      </c>
      <c r="C89" s="100" t="s">
        <v>726</v>
      </c>
      <c r="D89" s="101" t="s">
        <v>565</v>
      </c>
      <c r="E89" s="102" t="s">
        <v>983</v>
      </c>
      <c r="F89" s="103" t="s">
        <v>984</v>
      </c>
      <c r="G89" s="103" t="s">
        <v>951</v>
      </c>
      <c r="H89" s="103" t="s">
        <v>985</v>
      </c>
      <c r="I89" s="103" t="s">
        <v>951</v>
      </c>
      <c r="J89" s="104" t="s">
        <v>951</v>
      </c>
      <c r="K89" s="105">
        <f>IF(韻母對照資料表[[#This Row],[台語音標+]]="", 0, LEN(韻母對照資料表[[#This Row],[台語音標+]]))</f>
        <v>3</v>
      </c>
      <c r="L89" s="106" t="str">
        <f>韻母對照資料表[[#This Row],[十五音]]&amp;LEFT(韻母對照資料表[[#This Row],[舒促聲]],1)</f>
        <v>光促</v>
      </c>
      <c r="M89" s="88"/>
      <c r="N89" s="88"/>
      <c r="O89" s="88" t="str">
        <f xml:space="preserve"> "    - xform/" &amp; 韻母對照資料表[[#This Row],[台語音標+]] &amp; "/" &amp; 韻母對照資料表[[#This Row],[十五音]] &amp; "/"</f>
        <v xml:space="preserve">    - xform/uak/光/</v>
      </c>
      <c r="P89" s="88"/>
      <c r="Q89" s="88"/>
      <c r="R89" s="88"/>
      <c r="S89" s="88"/>
      <c r="T89" s="88"/>
      <c r="U89" s="88"/>
      <c r="X89" s="88"/>
      <c r="Y89" s="88"/>
      <c r="Z89" s="88"/>
    </row>
    <row r="90" spans="1:29" ht="51">
      <c r="A90" s="98">
        <v>87</v>
      </c>
      <c r="B90" s="99">
        <v>44</v>
      </c>
      <c r="C90" s="100" t="s">
        <v>724</v>
      </c>
      <c r="D90" s="101" t="s">
        <v>986</v>
      </c>
      <c r="E90" s="102" t="s">
        <v>987</v>
      </c>
      <c r="F90" s="103" t="s">
        <v>988</v>
      </c>
      <c r="G90" s="103" t="s">
        <v>989</v>
      </c>
      <c r="H90" s="103" t="s">
        <v>990</v>
      </c>
      <c r="I90" s="103" t="s">
        <v>955</v>
      </c>
      <c r="J90" s="104" t="s">
        <v>955</v>
      </c>
      <c r="K90" s="105">
        <f>IF(韻母對照資料表[[#This Row],[台語音標+]]="", 0, LEN(韻母對照資料表[[#This Row],[台語音標+]]))</f>
        <v>5</v>
      </c>
      <c r="L90" s="106" t="str">
        <f>韻母對照資料表[[#This Row],[十五音]]&amp;LEFT(韻母對照資料表[[#This Row],[舒促聲]],1)</f>
        <v>閂舒</v>
      </c>
      <c r="M90" s="88"/>
      <c r="N90" s="88"/>
      <c r="O90" s="88" t="str">
        <f xml:space="preserve"> "    - xform/" &amp; 韻母對照資料表[[#This Row],[台語音標+]] &amp; "/" &amp; 韻母對照資料表[[#This Row],[十五音]] &amp; "/"</f>
        <v xml:space="preserve">    - xform/uainn/閂/</v>
      </c>
      <c r="P90" s="88"/>
      <c r="Q90" s="88"/>
      <c r="R90" s="88"/>
      <c r="S90" s="88"/>
      <c r="T90" s="88"/>
      <c r="U90" s="88"/>
      <c r="X90" s="88"/>
      <c r="Y90" s="88"/>
      <c r="Z90" s="88"/>
    </row>
    <row r="91" spans="1:29" ht="51">
      <c r="A91" s="98">
        <v>88</v>
      </c>
      <c r="B91" s="99">
        <v>44</v>
      </c>
      <c r="C91" s="100" t="s">
        <v>726</v>
      </c>
      <c r="D91" s="101" t="s">
        <v>986</v>
      </c>
      <c r="E91" s="102" t="s">
        <v>991</v>
      </c>
      <c r="F91" s="103" t="s">
        <v>992</v>
      </c>
      <c r="G91" s="103" t="s">
        <v>993</v>
      </c>
      <c r="H91" s="103" t="s">
        <v>994</v>
      </c>
      <c r="I91" s="103" t="s">
        <v>995</v>
      </c>
      <c r="J91" s="104" t="s">
        <v>956</v>
      </c>
      <c r="K91" s="105">
        <f>IF(韻母對照資料表[[#This Row],[台語音標+]]="", 0, LEN(韻母對照資料表[[#This Row],[台語音標+]]))</f>
        <v>6</v>
      </c>
      <c r="L91" s="106" t="str">
        <f>韻母對照資料表[[#This Row],[十五音]]&amp;LEFT(韻母對照資料表[[#This Row],[舒促聲]],1)</f>
        <v>閂促</v>
      </c>
      <c r="M91" s="88"/>
      <c r="N91" s="88"/>
      <c r="O91" s="88" t="str">
        <f xml:space="preserve"> "    - xform/" &amp; 韻母對照資料表[[#This Row],[台語音標+]] &amp; "/" &amp; 韻母對照資料表[[#This Row],[十五音]] &amp; "/"</f>
        <v xml:space="preserve">    - xform/uaihnn/閂/</v>
      </c>
      <c r="P91" s="88"/>
      <c r="Q91" s="88"/>
      <c r="R91" s="88"/>
      <c r="S91" s="88"/>
      <c r="T91" s="88"/>
      <c r="U91" s="88"/>
      <c r="X91" s="88"/>
      <c r="Y91" s="88"/>
      <c r="Z91" s="88"/>
    </row>
    <row r="92" spans="1:29" ht="51">
      <c r="A92" s="98">
        <v>89</v>
      </c>
      <c r="B92" s="99">
        <v>45</v>
      </c>
      <c r="C92" s="100" t="s">
        <v>724</v>
      </c>
      <c r="D92" s="101" t="s">
        <v>568</v>
      </c>
      <c r="E92" s="102" t="s">
        <v>996</v>
      </c>
      <c r="F92" s="103" t="s">
        <v>997</v>
      </c>
      <c r="G92" s="103" t="s">
        <v>998</v>
      </c>
      <c r="H92" s="103" t="s">
        <v>999</v>
      </c>
      <c r="I92" s="103" t="s">
        <v>961</v>
      </c>
      <c r="J92" s="104" t="s">
        <v>961</v>
      </c>
      <c r="K92" s="105">
        <f>IF(韻母對照資料表[[#This Row],[台語音標+]]="", 0, LEN(韻母對照資料表[[#This Row],[台語音標+]]))</f>
        <v>4</v>
      </c>
      <c r="L92" s="106" t="str">
        <f>韻母對照資料表[[#This Row],[十五音]]&amp;LEFT(韻母對照資料表[[#This Row],[舒促聲]],1)</f>
        <v>糜舒</v>
      </c>
      <c r="M92" s="88"/>
      <c r="N92" s="88"/>
      <c r="O92" s="88" t="str">
        <f xml:space="preserve"> "    - xform/" &amp; 韻母對照資料表[[#This Row],[台語音標+]] &amp; "/" &amp; 韻母對照資料表[[#This Row],[十五音]] &amp; "/"</f>
        <v xml:space="preserve">    - xform/uenn/糜/</v>
      </c>
      <c r="P92" s="88"/>
      <c r="Q92" s="88"/>
      <c r="R92" s="88"/>
      <c r="S92" s="88"/>
      <c r="T92" s="88"/>
      <c r="U92" s="88"/>
      <c r="X92" s="88"/>
      <c r="Y92" s="88"/>
      <c r="Z92" s="88"/>
    </row>
    <row r="93" spans="1:29" ht="51">
      <c r="A93" s="98">
        <v>90</v>
      </c>
      <c r="B93" s="99">
        <v>45</v>
      </c>
      <c r="C93" s="100" t="s">
        <v>726</v>
      </c>
      <c r="D93" s="101" t="s">
        <v>568</v>
      </c>
      <c r="E93" s="118">
        <v>0</v>
      </c>
      <c r="F93" s="103" t="s">
        <v>1000</v>
      </c>
      <c r="G93" s="119">
        <v>0</v>
      </c>
      <c r="H93" s="119">
        <v>0</v>
      </c>
      <c r="I93" s="119">
        <v>0</v>
      </c>
      <c r="J93" s="104"/>
      <c r="K93" s="105">
        <f>IF(韻母對照資料表[[#This Row],[台語音標+]]="", 0, LEN(韻母對照資料表[[#This Row],[台語音標+]]))</f>
        <v>0</v>
      </c>
      <c r="L93" s="106" t="str">
        <f>韻母對照資料表[[#This Row],[十五音]]&amp;LEFT(韻母對照資料表[[#This Row],[舒促聲]],1)</f>
        <v>糜促</v>
      </c>
      <c r="M93" s="88"/>
      <c r="N93" s="88"/>
      <c r="O93" s="88" t="str">
        <f xml:space="preserve"> "    - xform/" &amp; 韻母對照資料表[[#This Row],[台語音標+]] &amp; "/" &amp; 韻母對照資料表[[#This Row],[十五音]] &amp; "/"</f>
        <v xml:space="preserve">    - xform//糜/</v>
      </c>
      <c r="P93" s="88"/>
      <c r="Q93" s="88"/>
      <c r="R93" s="88"/>
      <c r="S93" s="88"/>
      <c r="T93" s="88"/>
      <c r="U93" s="88"/>
      <c r="X93" s="88"/>
      <c r="Y93" s="88"/>
      <c r="Z93" s="88"/>
    </row>
    <row r="94" spans="1:29" ht="51">
      <c r="A94" s="98">
        <v>91</v>
      </c>
      <c r="B94" s="99">
        <v>46</v>
      </c>
      <c r="C94" s="100" t="s">
        <v>724</v>
      </c>
      <c r="D94" s="101" t="s">
        <v>1001</v>
      </c>
      <c r="E94" s="102" t="s">
        <v>1002</v>
      </c>
      <c r="F94" s="103" t="s">
        <v>1003</v>
      </c>
      <c r="G94" s="103" t="s">
        <v>1004</v>
      </c>
      <c r="H94" s="103" t="s">
        <v>1005</v>
      </c>
      <c r="I94" s="103" t="s">
        <v>958</v>
      </c>
      <c r="J94" s="104" t="s">
        <v>958</v>
      </c>
      <c r="K94" s="105">
        <f>IF(韻母對照資料表[[#This Row],[台語音標+]]="", 0, LEN(韻母對照資料表[[#This Row],[台語音標+]]))</f>
        <v>5</v>
      </c>
      <c r="L94" s="106" t="str">
        <f>韻母對照資料表[[#This Row],[十五音]]&amp;LEFT(韻母對照資料表[[#This Row],[舒促聲]],1)</f>
        <v>嘄舒</v>
      </c>
      <c r="M94" s="88"/>
      <c r="N94" s="88"/>
      <c r="O94" s="88" t="str">
        <f xml:space="preserve"> "    - xform/" &amp; 韻母對照資料表[[#This Row],[台語音標+]] &amp; "/" &amp; 韻母對照資料表[[#This Row],[十五音]] &amp; "/"</f>
        <v xml:space="preserve">    - xform/iaunn/嘄/</v>
      </c>
      <c r="P94" s="88"/>
      <c r="Q94" s="88"/>
      <c r="R94" s="88"/>
      <c r="S94" s="88"/>
      <c r="T94" s="88"/>
      <c r="U94" s="88"/>
      <c r="X94" s="88"/>
      <c r="Y94" s="88"/>
      <c r="Z94" s="88"/>
    </row>
    <row r="95" spans="1:29" ht="51">
      <c r="A95" s="98">
        <v>92</v>
      </c>
      <c r="B95" s="99">
        <v>46</v>
      </c>
      <c r="C95" s="100" t="s">
        <v>726</v>
      </c>
      <c r="D95" s="101" t="s">
        <v>1001</v>
      </c>
      <c r="E95" s="102" t="s">
        <v>1006</v>
      </c>
      <c r="F95" s="103" t="s">
        <v>1007</v>
      </c>
      <c r="G95" s="103" t="s">
        <v>1008</v>
      </c>
      <c r="H95" s="103" t="s">
        <v>1009</v>
      </c>
      <c r="I95" s="103" t="s">
        <v>1010</v>
      </c>
      <c r="J95" s="104" t="s">
        <v>966</v>
      </c>
      <c r="K95" s="105">
        <f>IF(韻母對照資料表[[#This Row],[台語音標+]]="", 0, LEN(韻母對照資料表[[#This Row],[台語音標+]]))</f>
        <v>6</v>
      </c>
      <c r="L95" s="106" t="str">
        <f>韻母對照資料表[[#This Row],[十五音]]&amp;LEFT(韻母對照資料表[[#This Row],[舒促聲]],1)</f>
        <v>嘄促</v>
      </c>
      <c r="M95" s="88"/>
      <c r="N95" s="88"/>
      <c r="O95" s="88" t="str">
        <f xml:space="preserve"> "    - xform/" &amp; 韻母對照資料表[[#This Row],[台語音標+]] &amp; "/" &amp; 韻母對照資料表[[#This Row],[十五音]] &amp; "/"</f>
        <v xml:space="preserve">    - xform/iauhnn/嘄/</v>
      </c>
      <c r="P95" s="88"/>
      <c r="Q95" s="88"/>
      <c r="R95" s="88"/>
      <c r="S95" s="88"/>
      <c r="T95" s="88"/>
      <c r="U95" s="88"/>
      <c r="X95" s="88"/>
      <c r="Y95" s="88"/>
      <c r="Z95" s="88"/>
    </row>
    <row r="96" spans="1:29" ht="51">
      <c r="A96" s="98">
        <v>93</v>
      </c>
      <c r="B96" s="99">
        <v>47</v>
      </c>
      <c r="C96" s="100" t="s">
        <v>724</v>
      </c>
      <c r="D96" s="101" t="s">
        <v>574</v>
      </c>
      <c r="E96" s="102" t="s">
        <v>1011</v>
      </c>
      <c r="F96" s="103" t="s">
        <v>1012</v>
      </c>
      <c r="G96" s="103" t="s">
        <v>967</v>
      </c>
      <c r="H96" s="103" t="s">
        <v>967</v>
      </c>
      <c r="I96" s="103" t="s">
        <v>967</v>
      </c>
      <c r="J96" s="104" t="s">
        <v>967</v>
      </c>
      <c r="K96" s="105">
        <f>IF(韻母對照資料表[[#This Row],[台語音標+]]="", 0, LEN(韻母對照資料表[[#This Row],[台語音標+]]))</f>
        <v>2</v>
      </c>
      <c r="L96" s="106" t="str">
        <f>韻母對照資料表[[#This Row],[十五音]]&amp;LEFT(韻母對照資料表[[#This Row],[舒促聲]],1)</f>
        <v>箴舒</v>
      </c>
      <c r="M96" s="88"/>
      <c r="N96" s="88"/>
      <c r="O96" s="88" t="str">
        <f xml:space="preserve"> "    - xform/" &amp; 韻母對照資料表[[#This Row],[台語音標+]] &amp; "/" &amp; 韻母對照資料表[[#This Row],[十五音]] &amp; "/"</f>
        <v xml:space="preserve">    - xform/om/箴/</v>
      </c>
      <c r="P96" s="88"/>
      <c r="Q96" s="88"/>
      <c r="R96" s="88"/>
      <c r="S96" s="88"/>
      <c r="T96" s="88"/>
      <c r="U96" s="88"/>
      <c r="X96" s="88"/>
      <c r="Y96" s="88"/>
      <c r="Z96" s="88"/>
    </row>
    <row r="97" spans="1:26" ht="51">
      <c r="A97" s="98">
        <v>94</v>
      </c>
      <c r="B97" s="99">
        <v>47</v>
      </c>
      <c r="C97" s="100" t="s">
        <v>726</v>
      </c>
      <c r="D97" s="101" t="s">
        <v>574</v>
      </c>
      <c r="E97" s="102" t="s">
        <v>1013</v>
      </c>
      <c r="F97" s="103" t="s">
        <v>1014</v>
      </c>
      <c r="G97" s="103" t="s">
        <v>973</v>
      </c>
      <c r="H97" s="103" t="s">
        <v>973</v>
      </c>
      <c r="I97" s="103" t="s">
        <v>973</v>
      </c>
      <c r="J97" s="104" t="s">
        <v>973</v>
      </c>
      <c r="K97" s="105">
        <f>IF(韻母對照資料表[[#This Row],[台語音標+]]="", 0, LEN(韻母對照資料表[[#This Row],[台語音標+]]))</f>
        <v>2</v>
      </c>
      <c r="L97" s="106" t="str">
        <f>韻母對照資料表[[#This Row],[十五音]]&amp;LEFT(韻母對照資料表[[#This Row],[舒促聲]],1)</f>
        <v>箴促</v>
      </c>
      <c r="M97" s="88"/>
      <c r="N97" s="88"/>
      <c r="O97" s="88" t="str">
        <f xml:space="preserve"> "    - xform/" &amp; 韻母對照資料表[[#This Row],[台語音標+]] &amp; "/" &amp; 韻母對照資料表[[#This Row],[十五音]] &amp; "/"</f>
        <v xml:space="preserve">    - xform/op/箴/</v>
      </c>
      <c r="P97" s="88"/>
      <c r="Q97" s="88"/>
      <c r="R97" s="88"/>
      <c r="S97" s="88"/>
      <c r="T97" s="88"/>
      <c r="U97" s="88"/>
      <c r="X97" s="88"/>
      <c r="Y97" s="88"/>
      <c r="Z97" s="88"/>
    </row>
    <row r="98" spans="1:26" ht="51">
      <c r="A98" s="98">
        <v>95</v>
      </c>
      <c r="B98" s="99">
        <v>48</v>
      </c>
      <c r="C98" s="100" t="s">
        <v>724</v>
      </c>
      <c r="D98" s="101" t="s">
        <v>575</v>
      </c>
      <c r="E98" s="102" t="s">
        <v>1015</v>
      </c>
      <c r="F98" s="103" t="s">
        <v>1016</v>
      </c>
      <c r="G98" s="103" t="s">
        <v>1017</v>
      </c>
      <c r="H98" s="103" t="s">
        <v>1018</v>
      </c>
      <c r="I98" s="103" t="s">
        <v>974</v>
      </c>
      <c r="J98" s="104" t="s">
        <v>974</v>
      </c>
      <c r="K98" s="105">
        <f>IF(韻母對照資料表[[#This Row],[台語音標+]]="", 0, LEN(韻母對照資料表[[#This Row],[台語音標+]]))</f>
        <v>4</v>
      </c>
      <c r="L98" s="106" t="str">
        <f>韻母對照資料表[[#This Row],[十五音]]&amp;LEFT(韻母對照資料表[[#This Row],[舒促聲]],1)</f>
        <v>爻舒</v>
      </c>
      <c r="M98" s="88"/>
      <c r="N98" s="88"/>
      <c r="O98" s="88" t="str">
        <f xml:space="preserve"> "    - xform/" &amp; 韻母對照資料表[[#This Row],[台語音標+]] &amp; "/" &amp; 韻母對照資料表[[#This Row],[十五音]] &amp; "/"</f>
        <v xml:space="preserve">    - xform/aunn/爻/</v>
      </c>
      <c r="P98" s="88"/>
      <c r="Q98" s="88"/>
      <c r="R98" s="88"/>
      <c r="S98" s="88"/>
      <c r="T98" s="88"/>
      <c r="U98" s="88"/>
      <c r="X98" s="88"/>
      <c r="Y98" s="88"/>
      <c r="Z98" s="88"/>
    </row>
    <row r="99" spans="1:26" ht="51">
      <c r="A99" s="98">
        <v>96</v>
      </c>
      <c r="B99" s="99">
        <v>48</v>
      </c>
      <c r="C99" s="100" t="s">
        <v>726</v>
      </c>
      <c r="D99" s="101" t="s">
        <v>575</v>
      </c>
      <c r="E99" s="118">
        <v>0</v>
      </c>
      <c r="F99" s="119">
        <v>0</v>
      </c>
      <c r="G99" s="119">
        <v>0</v>
      </c>
      <c r="H99" s="119">
        <v>0</v>
      </c>
      <c r="I99" s="119">
        <v>0</v>
      </c>
      <c r="J99" s="104"/>
      <c r="K99" s="105">
        <f>IF(韻母對照資料表[[#This Row],[台語音標+]]="", 0, LEN(韻母對照資料表[[#This Row],[台語音標+]]))</f>
        <v>0</v>
      </c>
      <c r="L99" s="106" t="str">
        <f>韻母對照資料表[[#This Row],[十五音]]&amp;LEFT(韻母對照資料表[[#This Row],[舒促聲]],1)</f>
        <v>爻促</v>
      </c>
      <c r="M99" s="88"/>
      <c r="N99" s="88"/>
      <c r="O99" s="88" t="str">
        <f xml:space="preserve"> "    - xform/" &amp; 韻母對照資料表[[#This Row],[台語音標+]] &amp; "/" &amp; 韻母對照資料表[[#This Row],[十五音]] &amp; "/"</f>
        <v xml:space="preserve">    - xform//爻/</v>
      </c>
      <c r="P99" s="88"/>
      <c r="Q99" s="88"/>
      <c r="R99" s="88"/>
      <c r="S99" s="88"/>
      <c r="T99" s="88"/>
      <c r="U99" s="88"/>
      <c r="X99" s="88"/>
      <c r="Y99" s="88"/>
      <c r="Z99" s="88"/>
    </row>
    <row r="100" spans="1:26" ht="51">
      <c r="A100" s="98">
        <v>97</v>
      </c>
      <c r="B100" s="99">
        <v>49</v>
      </c>
      <c r="C100" s="100" t="s">
        <v>724</v>
      </c>
      <c r="D100" s="101" t="s">
        <v>1019</v>
      </c>
      <c r="E100" s="102" t="s">
        <v>968</v>
      </c>
      <c r="F100" s="103" t="s">
        <v>1020</v>
      </c>
      <c r="G100" s="103" t="s">
        <v>970</v>
      </c>
      <c r="H100" s="103" t="s">
        <v>971</v>
      </c>
      <c r="I100" s="103" t="s">
        <v>972</v>
      </c>
      <c r="J100" s="104" t="s">
        <v>977</v>
      </c>
      <c r="K100" s="105">
        <f>IF(韻母對照資料表[[#This Row],[台語音標+]]="", 0, LEN(韻母對照資料表[[#This Row],[台語音標+]]))</f>
        <v>3</v>
      </c>
      <c r="L100" s="106" t="str">
        <f>韻母對照資料表[[#This Row],[十五音]]&amp;LEFT(韻母對照資料表[[#This Row],[舒促聲]],1)</f>
        <v>扛舒</v>
      </c>
      <c r="M100" s="88"/>
      <c r="N100" s="88"/>
      <c r="O100" s="88" t="str">
        <f xml:space="preserve"> "    - xform/" &amp; 韻母對照資料表[[#This Row],[台語音標+]] &amp; "/" &amp; 韻母對照資料表[[#This Row],[十五音]] &amp; "/"</f>
        <v xml:space="preserve">    - xform/onn/扛/</v>
      </c>
      <c r="P100" s="88"/>
      <c r="Q100" s="121" t="s">
        <v>750</v>
      </c>
      <c r="R100" s="88"/>
      <c r="S100" s="88"/>
      <c r="T100" s="88"/>
      <c r="U100" s="88"/>
      <c r="X100" s="88"/>
      <c r="Y100" s="88"/>
      <c r="Z100" s="88"/>
    </row>
    <row r="101" spans="1:26" ht="51">
      <c r="A101" s="98">
        <v>98</v>
      </c>
      <c r="B101" s="99">
        <v>49</v>
      </c>
      <c r="C101" s="100" t="s">
        <v>726</v>
      </c>
      <c r="D101" s="101" t="s">
        <v>1019</v>
      </c>
      <c r="E101" s="102" t="s">
        <v>1021</v>
      </c>
      <c r="F101" s="103" t="s">
        <v>1022</v>
      </c>
      <c r="G101" s="103" t="s">
        <v>1023</v>
      </c>
      <c r="H101" s="103" t="s">
        <v>1024</v>
      </c>
      <c r="I101" s="103" t="s">
        <v>1025</v>
      </c>
      <c r="J101" s="104" t="s">
        <v>978</v>
      </c>
      <c r="K101" s="105">
        <f>IF(韻母對照資料表[[#This Row],[台語音標+]]="", 0, LEN(韻母對照資料表[[#This Row],[台語音標+]]))</f>
        <v>4</v>
      </c>
      <c r="L101" s="106" t="str">
        <f>韻母對照資料表[[#This Row],[十五音]]&amp;LEFT(韻母對照資料表[[#This Row],[舒促聲]],1)</f>
        <v>扛促</v>
      </c>
      <c r="M101" s="88"/>
      <c r="N101" s="88"/>
      <c r="O101" s="88" t="str">
        <f xml:space="preserve"> "    - xform/" &amp; 韻母對照資料表[[#This Row],[台語音標+]] &amp; "/" &amp; 韻母對照資料表[[#This Row],[十五音]] &amp; "/"</f>
        <v xml:space="preserve">    - xform/ohnn/扛/</v>
      </c>
      <c r="P101" s="88"/>
      <c r="Q101" s="121" t="s">
        <v>750</v>
      </c>
      <c r="R101" s="88"/>
      <c r="S101" s="88"/>
      <c r="T101" s="88"/>
      <c r="U101" s="88"/>
      <c r="X101" s="88"/>
      <c r="Y101" s="88"/>
      <c r="Z101" s="88"/>
    </row>
    <row r="102" spans="1:26" ht="51">
      <c r="A102" s="98">
        <v>99</v>
      </c>
      <c r="B102" s="99">
        <v>50</v>
      </c>
      <c r="C102" s="100" t="s">
        <v>724</v>
      </c>
      <c r="D102" s="101" t="s">
        <v>1026</v>
      </c>
      <c r="E102" s="102" t="s">
        <v>1027</v>
      </c>
      <c r="F102" s="103" t="s">
        <v>1028</v>
      </c>
      <c r="G102" s="103" t="s">
        <v>1029</v>
      </c>
      <c r="H102" s="103" t="s">
        <v>1030</v>
      </c>
      <c r="I102" s="103" t="s">
        <v>982</v>
      </c>
      <c r="J102" s="104" t="s">
        <v>982</v>
      </c>
      <c r="K102" s="105">
        <f>IF(韻母對照資料表[[#This Row],[台語音標+]]="", 0, LEN(韻母對照資料表[[#This Row],[台語音標+]]))</f>
        <v>4</v>
      </c>
      <c r="L102" s="106" t="str">
        <f>韻母對照資料表[[#This Row],[十五音]]&amp;LEFT(韻母對照資料表[[#This Row],[舒促聲]],1)</f>
        <v>牛舒</v>
      </c>
      <c r="M102" s="88"/>
      <c r="N102" s="88"/>
      <c r="O102" s="88" t="str">
        <f xml:space="preserve"> "    - xform/" &amp; 韻母對照資料表[[#This Row],[台語音標+]] &amp; "/" &amp; 韻母對照資料表[[#This Row],[十五音]] &amp; "/"</f>
        <v xml:space="preserve">    - xform/iunn/牛/</v>
      </c>
      <c r="P102" s="88"/>
      <c r="Q102" s="88"/>
      <c r="R102" s="88"/>
      <c r="S102" s="88"/>
      <c r="T102" s="88"/>
      <c r="U102" s="88"/>
      <c r="X102" s="88"/>
      <c r="Y102" s="88"/>
      <c r="Z102" s="88"/>
    </row>
    <row r="103" spans="1:26" ht="51">
      <c r="A103" s="98">
        <v>100</v>
      </c>
      <c r="B103" s="122">
        <v>50</v>
      </c>
      <c r="C103" s="100" t="s">
        <v>726</v>
      </c>
      <c r="D103" s="123" t="s">
        <v>1026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24"/>
      <c r="K103" s="125">
        <f>IF(韻母對照資料表[[#This Row],[台語音標+]]="", 0, LEN(韻母對照資料表[[#This Row],[台語音標+]]))</f>
        <v>0</v>
      </c>
      <c r="L103" s="126" t="str">
        <f>韻母對照資料表[[#This Row],[十五音]]&amp;LEFT(韻母對照資料表[[#This Row],[舒促聲]],1)</f>
        <v>牛促</v>
      </c>
      <c r="M103" s="88"/>
      <c r="N103" s="88"/>
      <c r="O103" s="88" t="str">
        <f xml:space="preserve"> "    - xform/" &amp; 韻母對照資料表[[#This Row],[台語音標+]] &amp; "/" &amp; 韻母對照資料表[[#This Row],[十五音]] &amp; "/"</f>
        <v xml:space="preserve">    - xform//牛/</v>
      </c>
      <c r="P103" s="88"/>
      <c r="Q103" s="88"/>
      <c r="R103" s="88"/>
      <c r="S103" s="88"/>
      <c r="T103" s="88"/>
      <c r="U103" s="88"/>
      <c r="X103" s="88"/>
      <c r="Y103" s="88"/>
      <c r="Z103" s="88"/>
    </row>
    <row r="105" spans="1:26">
      <c r="A105" s="85" t="s">
        <v>714</v>
      </c>
      <c r="B105" s="86" t="s">
        <v>718</v>
      </c>
      <c r="C105" s="85" t="s">
        <v>719</v>
      </c>
      <c r="D105" s="85" t="s">
        <v>600</v>
      </c>
      <c r="E105" s="85" t="s">
        <v>601</v>
      </c>
      <c r="F105" s="85" t="s">
        <v>716</v>
      </c>
      <c r="G105" s="85" t="s">
        <v>603</v>
      </c>
      <c r="H105" s="85" t="s">
        <v>717</v>
      </c>
      <c r="I105" s="85" t="s">
        <v>605</v>
      </c>
    </row>
    <row r="106" spans="1:26" ht="51">
      <c r="A106" s="127">
        <v>26</v>
      </c>
      <c r="B106" s="99">
        <v>13</v>
      </c>
      <c r="C106" s="100" t="s">
        <v>726</v>
      </c>
      <c r="D106" s="101" t="s">
        <v>796</v>
      </c>
      <c r="E106" s="118">
        <v>0</v>
      </c>
      <c r="F106" s="119">
        <v>0</v>
      </c>
      <c r="G106" s="119">
        <v>0</v>
      </c>
      <c r="H106" s="119">
        <v>0</v>
      </c>
      <c r="I106" s="119">
        <v>0</v>
      </c>
    </row>
    <row r="107" spans="1:26" ht="51">
      <c r="A107" s="127">
        <v>27</v>
      </c>
      <c r="B107" s="99">
        <v>14</v>
      </c>
      <c r="C107" s="100" t="s">
        <v>724</v>
      </c>
      <c r="D107" s="101" t="s">
        <v>457</v>
      </c>
      <c r="E107" s="102" t="s">
        <v>800</v>
      </c>
      <c r="F107" s="103" t="s">
        <v>801</v>
      </c>
      <c r="G107" s="103" t="s">
        <v>798</v>
      </c>
      <c r="H107" s="103" t="s">
        <v>798</v>
      </c>
      <c r="I107" s="103" t="s">
        <v>798</v>
      </c>
    </row>
    <row r="108" spans="1:26" ht="51">
      <c r="A108" s="127">
        <v>28</v>
      </c>
      <c r="B108" s="99">
        <v>14</v>
      </c>
      <c r="C108" s="100" t="s">
        <v>726</v>
      </c>
      <c r="D108" s="101" t="s">
        <v>457</v>
      </c>
      <c r="E108" s="102" t="s">
        <v>803</v>
      </c>
      <c r="F108" s="103" t="s">
        <v>804</v>
      </c>
      <c r="G108" s="103" t="s">
        <v>799</v>
      </c>
      <c r="H108" s="103" t="s">
        <v>799</v>
      </c>
      <c r="I108" s="103" t="s">
        <v>799</v>
      </c>
    </row>
    <row r="109" spans="1:26" ht="51">
      <c r="A109" s="127">
        <v>29</v>
      </c>
      <c r="B109" s="99">
        <v>15</v>
      </c>
      <c r="C109" s="100" t="s">
        <v>724</v>
      </c>
      <c r="D109" s="101" t="s">
        <v>464</v>
      </c>
      <c r="E109" s="102" t="s">
        <v>806</v>
      </c>
      <c r="F109" s="103" t="s">
        <v>807</v>
      </c>
      <c r="G109" s="103" t="s">
        <v>802</v>
      </c>
      <c r="H109" s="103" t="s">
        <v>802</v>
      </c>
      <c r="I109" s="103" t="s">
        <v>802</v>
      </c>
    </row>
    <row r="110" spans="1:26" ht="51">
      <c r="A110" s="127">
        <v>30</v>
      </c>
      <c r="B110" s="99">
        <v>15</v>
      </c>
      <c r="C110" s="100" t="s">
        <v>726</v>
      </c>
      <c r="D110" s="101" t="s">
        <v>464</v>
      </c>
      <c r="E110" s="102" t="s">
        <v>809</v>
      </c>
      <c r="F110" s="103" t="s">
        <v>810</v>
      </c>
      <c r="G110" s="103" t="s">
        <v>805</v>
      </c>
      <c r="H110" s="103" t="s">
        <v>805</v>
      </c>
      <c r="I110" s="103" t="s">
        <v>805</v>
      </c>
    </row>
    <row r="111" spans="1:26" ht="51">
      <c r="A111" s="127">
        <v>31</v>
      </c>
      <c r="B111" s="99">
        <v>16</v>
      </c>
      <c r="C111" s="100" t="s">
        <v>724</v>
      </c>
      <c r="D111" s="101" t="s">
        <v>470</v>
      </c>
      <c r="E111" s="102" t="s">
        <v>812</v>
      </c>
      <c r="F111" s="103" t="s">
        <v>811</v>
      </c>
      <c r="G111" s="103" t="s">
        <v>811</v>
      </c>
      <c r="H111" s="103" t="s">
        <v>811</v>
      </c>
      <c r="I111" s="103" t="s">
        <v>811</v>
      </c>
    </row>
    <row r="112" spans="1:26" ht="51">
      <c r="A112" s="127">
        <v>32</v>
      </c>
      <c r="B112" s="99">
        <v>16</v>
      </c>
      <c r="C112" s="100" t="s">
        <v>726</v>
      </c>
      <c r="D112" s="101" t="s">
        <v>470</v>
      </c>
      <c r="E112" s="118">
        <v>0</v>
      </c>
      <c r="F112" s="119">
        <v>0</v>
      </c>
      <c r="G112" s="119">
        <v>0</v>
      </c>
      <c r="H112" s="119">
        <v>0</v>
      </c>
      <c r="I112" s="119">
        <v>0</v>
      </c>
    </row>
    <row r="113" spans="1:9" ht="51">
      <c r="A113" s="127">
        <v>33</v>
      </c>
      <c r="B113" s="99">
        <v>17</v>
      </c>
      <c r="C113" s="100" t="s">
        <v>724</v>
      </c>
      <c r="D113" s="101" t="s">
        <v>474</v>
      </c>
      <c r="E113" s="102" t="s">
        <v>815</v>
      </c>
      <c r="F113" s="103" t="s">
        <v>808</v>
      </c>
      <c r="G113" s="103" t="s">
        <v>808</v>
      </c>
      <c r="H113" s="103" t="s">
        <v>808</v>
      </c>
      <c r="I113" s="103" t="s">
        <v>808</v>
      </c>
    </row>
    <row r="114" spans="1:9" ht="51">
      <c r="A114" s="127">
        <v>34</v>
      </c>
      <c r="B114" s="99">
        <v>17</v>
      </c>
      <c r="C114" s="100" t="s">
        <v>726</v>
      </c>
      <c r="D114" s="101" t="s">
        <v>474</v>
      </c>
      <c r="E114" s="102" t="s">
        <v>817</v>
      </c>
      <c r="F114" s="103" t="s">
        <v>818</v>
      </c>
      <c r="G114" s="103" t="s">
        <v>813</v>
      </c>
      <c r="H114" s="103" t="s">
        <v>813</v>
      </c>
      <c r="I114" s="103" t="s">
        <v>813</v>
      </c>
    </row>
    <row r="115" spans="1:9" ht="51">
      <c r="A115" s="127">
        <v>35</v>
      </c>
      <c r="B115" s="99">
        <v>18</v>
      </c>
      <c r="C115" s="100" t="s">
        <v>724</v>
      </c>
      <c r="D115" s="101" t="s">
        <v>480</v>
      </c>
      <c r="E115" s="102" t="s">
        <v>820</v>
      </c>
      <c r="F115" s="103" t="s">
        <v>821</v>
      </c>
      <c r="G115" s="103" t="s">
        <v>814</v>
      </c>
      <c r="H115" s="103" t="s">
        <v>814</v>
      </c>
      <c r="I115" s="103" t="s">
        <v>814</v>
      </c>
    </row>
    <row r="116" spans="1:9" ht="51">
      <c r="A116" s="127">
        <v>36</v>
      </c>
      <c r="B116" s="99">
        <v>18</v>
      </c>
      <c r="C116" s="100" t="s">
        <v>726</v>
      </c>
      <c r="D116" s="101" t="s">
        <v>480</v>
      </c>
      <c r="E116" s="102" t="s">
        <v>823</v>
      </c>
      <c r="F116" s="103" t="s">
        <v>824</v>
      </c>
      <c r="G116" s="103" t="s">
        <v>816</v>
      </c>
      <c r="H116" s="103" t="s">
        <v>816</v>
      </c>
      <c r="I116" s="103" t="s">
        <v>816</v>
      </c>
    </row>
    <row r="117" spans="1:9" ht="51">
      <c r="A117" s="127">
        <v>37</v>
      </c>
      <c r="B117" s="99">
        <v>19</v>
      </c>
      <c r="C117" s="100" t="s">
        <v>724</v>
      </c>
      <c r="D117" s="101" t="s">
        <v>486</v>
      </c>
      <c r="E117" s="102" t="s">
        <v>826</v>
      </c>
      <c r="F117" s="103" t="s">
        <v>819</v>
      </c>
      <c r="G117" s="103" t="s">
        <v>819</v>
      </c>
      <c r="H117" s="103" t="s">
        <v>819</v>
      </c>
      <c r="I117" s="103" t="s">
        <v>819</v>
      </c>
    </row>
    <row r="118" spans="1:9" ht="51">
      <c r="A118" s="127">
        <v>38</v>
      </c>
      <c r="B118" s="99">
        <v>19</v>
      </c>
      <c r="C118" s="100" t="s">
        <v>726</v>
      </c>
      <c r="D118" s="101" t="s">
        <v>486</v>
      </c>
      <c r="E118" s="102" t="s">
        <v>828</v>
      </c>
      <c r="F118" s="103" t="s">
        <v>829</v>
      </c>
      <c r="G118" s="103" t="s">
        <v>822</v>
      </c>
      <c r="H118" s="103" t="s">
        <v>822</v>
      </c>
      <c r="I118" s="103" t="s">
        <v>822</v>
      </c>
    </row>
    <row r="119" spans="1:9" ht="51">
      <c r="A119" s="127">
        <v>39</v>
      </c>
      <c r="B119" s="99">
        <v>20</v>
      </c>
      <c r="C119" s="100" t="s">
        <v>724</v>
      </c>
      <c r="D119" s="101" t="s">
        <v>493</v>
      </c>
      <c r="E119" s="102" t="s">
        <v>831</v>
      </c>
      <c r="F119" s="103" t="s">
        <v>825</v>
      </c>
      <c r="G119" s="103" t="s">
        <v>825</v>
      </c>
      <c r="H119" s="103" t="s">
        <v>832</v>
      </c>
      <c r="I119" s="103" t="s">
        <v>825</v>
      </c>
    </row>
    <row r="120" spans="1:9" ht="51">
      <c r="A120" s="127">
        <v>40</v>
      </c>
      <c r="B120" s="99">
        <v>20</v>
      </c>
      <c r="C120" s="100" t="s">
        <v>726</v>
      </c>
      <c r="D120" s="101" t="s">
        <v>493</v>
      </c>
      <c r="E120" s="102" t="s">
        <v>834</v>
      </c>
      <c r="F120" s="103" t="s">
        <v>835</v>
      </c>
      <c r="G120" s="103" t="s">
        <v>827</v>
      </c>
      <c r="H120" s="103" t="s">
        <v>836</v>
      </c>
      <c r="I120" s="103" t="s">
        <v>827</v>
      </c>
    </row>
    <row r="121" spans="1:9" ht="51">
      <c r="A121" s="127">
        <v>41</v>
      </c>
      <c r="B121" s="99">
        <v>21</v>
      </c>
      <c r="C121" s="100" t="s">
        <v>724</v>
      </c>
      <c r="D121" s="101" t="s">
        <v>498</v>
      </c>
      <c r="E121" s="102" t="s">
        <v>838</v>
      </c>
      <c r="F121" s="103" t="s">
        <v>839</v>
      </c>
      <c r="G121" s="103" t="s">
        <v>830</v>
      </c>
      <c r="H121" s="103" t="s">
        <v>830</v>
      </c>
      <c r="I121" s="103" t="s">
        <v>830</v>
      </c>
    </row>
    <row r="122" spans="1:9" ht="51">
      <c r="A122" s="127">
        <v>42</v>
      </c>
      <c r="B122" s="99">
        <v>21</v>
      </c>
      <c r="C122" s="100" t="s">
        <v>726</v>
      </c>
      <c r="D122" s="101" t="s">
        <v>498</v>
      </c>
      <c r="E122" s="102" t="s">
        <v>841</v>
      </c>
      <c r="F122" s="103" t="s">
        <v>842</v>
      </c>
      <c r="G122" s="103" t="s">
        <v>837</v>
      </c>
      <c r="H122" s="103" t="s">
        <v>837</v>
      </c>
      <c r="I122" s="103" t="s">
        <v>837</v>
      </c>
    </row>
    <row r="123" spans="1:9" ht="51">
      <c r="A123" s="127">
        <v>43</v>
      </c>
      <c r="B123" s="99">
        <v>22</v>
      </c>
      <c r="C123" s="100" t="s">
        <v>724</v>
      </c>
      <c r="D123" s="101" t="s">
        <v>504</v>
      </c>
      <c r="E123" s="102" t="s">
        <v>844</v>
      </c>
      <c r="F123" s="103" t="s">
        <v>833</v>
      </c>
      <c r="G123" s="103" t="s">
        <v>833</v>
      </c>
      <c r="H123" s="103" t="s">
        <v>833</v>
      </c>
      <c r="I123" s="103" t="s">
        <v>833</v>
      </c>
    </row>
    <row r="124" spans="1:9" ht="51">
      <c r="A124" s="127">
        <v>44</v>
      </c>
      <c r="B124" s="99">
        <v>22</v>
      </c>
      <c r="C124" s="100" t="s">
        <v>726</v>
      </c>
      <c r="D124" s="101" t="s">
        <v>504</v>
      </c>
      <c r="E124" s="102" t="s">
        <v>846</v>
      </c>
      <c r="F124" s="103" t="s">
        <v>847</v>
      </c>
      <c r="G124" s="103" t="s">
        <v>840</v>
      </c>
      <c r="H124" s="103" t="s">
        <v>840</v>
      </c>
      <c r="I124" s="103" t="s">
        <v>840</v>
      </c>
    </row>
    <row r="125" spans="1:9" ht="51">
      <c r="A125" s="127">
        <v>45</v>
      </c>
      <c r="B125" s="99">
        <v>23</v>
      </c>
      <c r="C125" s="100" t="s">
        <v>724</v>
      </c>
      <c r="D125" s="101" t="s">
        <v>511</v>
      </c>
      <c r="E125" s="102" t="s">
        <v>849</v>
      </c>
      <c r="F125" s="103" t="s">
        <v>843</v>
      </c>
      <c r="G125" s="103" t="s">
        <v>850</v>
      </c>
      <c r="H125" s="103" t="s">
        <v>843</v>
      </c>
      <c r="I125" s="103" t="s">
        <v>843</v>
      </c>
    </row>
    <row r="126" spans="1:9" ht="51">
      <c r="A126" s="127">
        <v>46</v>
      </c>
      <c r="B126" s="99">
        <v>23</v>
      </c>
      <c r="C126" s="100" t="s">
        <v>726</v>
      </c>
      <c r="D126" s="101" t="s">
        <v>511</v>
      </c>
      <c r="E126" s="102" t="s">
        <v>852</v>
      </c>
      <c r="F126" s="103" t="s">
        <v>853</v>
      </c>
      <c r="G126" s="103" t="s">
        <v>854</v>
      </c>
      <c r="H126" s="103" t="s">
        <v>845</v>
      </c>
      <c r="I126" s="103" t="s">
        <v>845</v>
      </c>
    </row>
    <row r="127" spans="1:9" ht="51">
      <c r="A127" s="127">
        <v>47</v>
      </c>
      <c r="B127" s="99">
        <v>24</v>
      </c>
      <c r="C127" s="100" t="s">
        <v>724</v>
      </c>
      <c r="D127" s="101" t="s">
        <v>516</v>
      </c>
      <c r="E127" s="102" t="s">
        <v>856</v>
      </c>
      <c r="F127" s="103" t="s">
        <v>848</v>
      </c>
      <c r="G127" s="103" t="s">
        <v>848</v>
      </c>
      <c r="H127" s="103" t="s">
        <v>848</v>
      </c>
      <c r="I127" s="103" t="s">
        <v>848</v>
      </c>
    </row>
    <row r="128" spans="1:9" ht="51">
      <c r="A128" s="127">
        <v>48</v>
      </c>
      <c r="B128" s="99">
        <v>24</v>
      </c>
      <c r="C128" s="100" t="s">
        <v>726</v>
      </c>
      <c r="D128" s="101" t="s">
        <v>516</v>
      </c>
      <c r="E128" s="102" t="s">
        <v>858</v>
      </c>
      <c r="F128" s="103" t="s">
        <v>859</v>
      </c>
      <c r="G128" s="103" t="s">
        <v>855</v>
      </c>
      <c r="H128" s="103" t="s">
        <v>855</v>
      </c>
      <c r="I128" s="103" t="s">
        <v>855</v>
      </c>
    </row>
    <row r="129" spans="1:9" ht="51">
      <c r="A129" s="127">
        <v>49</v>
      </c>
      <c r="B129" s="99">
        <v>25</v>
      </c>
      <c r="C129" s="100" t="s">
        <v>724</v>
      </c>
      <c r="D129" s="101" t="s">
        <v>522</v>
      </c>
      <c r="E129" s="102" t="s">
        <v>861</v>
      </c>
      <c r="F129" s="103" t="s">
        <v>862</v>
      </c>
      <c r="G129" s="103" t="s">
        <v>851</v>
      </c>
      <c r="H129" s="103" t="s">
        <v>863</v>
      </c>
      <c r="I129" s="103" t="s">
        <v>851</v>
      </c>
    </row>
    <row r="130" spans="1:9" ht="51">
      <c r="A130" s="127">
        <v>50</v>
      </c>
      <c r="B130" s="99">
        <v>25</v>
      </c>
      <c r="C130" s="100" t="s">
        <v>726</v>
      </c>
      <c r="D130" s="101" t="s">
        <v>522</v>
      </c>
      <c r="E130" s="102" t="s">
        <v>865</v>
      </c>
      <c r="F130" s="103" t="s">
        <v>866</v>
      </c>
      <c r="G130" s="103" t="s">
        <v>860</v>
      </c>
      <c r="H130" s="103" t="s">
        <v>867</v>
      </c>
      <c r="I130" s="103" t="s">
        <v>860</v>
      </c>
    </row>
    <row r="131" spans="1:9" ht="51">
      <c r="A131" s="127">
        <v>51</v>
      </c>
      <c r="B131" s="99">
        <v>26</v>
      </c>
      <c r="C131" s="100" t="s">
        <v>724</v>
      </c>
      <c r="D131" s="101" t="s">
        <v>488</v>
      </c>
      <c r="E131" s="102" t="s">
        <v>869</v>
      </c>
      <c r="F131" s="103" t="s">
        <v>870</v>
      </c>
      <c r="G131" s="103" t="s">
        <v>871</v>
      </c>
      <c r="H131" s="103" t="s">
        <v>872</v>
      </c>
      <c r="I131" s="103" t="s">
        <v>857</v>
      </c>
    </row>
    <row r="132" spans="1:9" ht="51">
      <c r="A132" s="127">
        <v>52</v>
      </c>
      <c r="B132" s="99">
        <v>26</v>
      </c>
      <c r="C132" s="100" t="s">
        <v>726</v>
      </c>
      <c r="D132" s="101" t="s">
        <v>488</v>
      </c>
      <c r="E132" s="102" t="s">
        <v>874</v>
      </c>
      <c r="F132" s="103" t="s">
        <v>875</v>
      </c>
      <c r="G132" s="103" t="s">
        <v>876</v>
      </c>
      <c r="H132" s="103" t="s">
        <v>877</v>
      </c>
      <c r="I132" s="103" t="s">
        <v>878</v>
      </c>
    </row>
    <row r="133" spans="1:9" ht="51">
      <c r="A133" s="127">
        <v>53</v>
      </c>
      <c r="B133" s="99">
        <v>27</v>
      </c>
      <c r="C133" s="100" t="s">
        <v>724</v>
      </c>
      <c r="D133" s="101" t="s">
        <v>880</v>
      </c>
      <c r="E133" s="102" t="s">
        <v>881</v>
      </c>
      <c r="F133" s="103" t="s">
        <v>864</v>
      </c>
      <c r="G133" s="103" t="s">
        <v>864</v>
      </c>
      <c r="H133" s="103" t="s">
        <v>864</v>
      </c>
      <c r="I133" s="103" t="s">
        <v>864</v>
      </c>
    </row>
    <row r="134" spans="1:9" ht="51">
      <c r="A134" s="127">
        <v>54</v>
      </c>
      <c r="B134" s="99">
        <v>27</v>
      </c>
      <c r="C134" s="100" t="s">
        <v>726</v>
      </c>
      <c r="D134" s="101" t="s">
        <v>880</v>
      </c>
      <c r="E134" s="102" t="s">
        <v>883</v>
      </c>
      <c r="F134" s="103" t="s">
        <v>884</v>
      </c>
      <c r="G134" s="103" t="s">
        <v>879</v>
      </c>
      <c r="H134" s="103" t="s">
        <v>879</v>
      </c>
      <c r="I134" s="103" t="s">
        <v>879</v>
      </c>
    </row>
    <row r="135" spans="1:9" ht="51">
      <c r="A135" s="127">
        <v>55</v>
      </c>
      <c r="B135" s="99">
        <v>28</v>
      </c>
      <c r="C135" s="100" t="s">
        <v>724</v>
      </c>
      <c r="D135" s="101" t="s">
        <v>532</v>
      </c>
      <c r="E135" s="102" t="s">
        <v>886</v>
      </c>
      <c r="F135" s="103" t="s">
        <v>873</v>
      </c>
      <c r="G135" s="103" t="s">
        <v>873</v>
      </c>
      <c r="H135" s="103" t="s">
        <v>873</v>
      </c>
      <c r="I135" s="103" t="s">
        <v>873</v>
      </c>
    </row>
    <row r="136" spans="1:9" ht="51">
      <c r="A136" s="127">
        <v>56</v>
      </c>
      <c r="B136" s="99">
        <v>28</v>
      </c>
      <c r="C136" s="100" t="s">
        <v>726</v>
      </c>
      <c r="D136" s="101" t="s">
        <v>532</v>
      </c>
      <c r="E136" s="102" t="s">
        <v>888</v>
      </c>
      <c r="F136" s="103" t="s">
        <v>889</v>
      </c>
      <c r="G136" s="103" t="s">
        <v>885</v>
      </c>
      <c r="H136" s="103" t="s">
        <v>885</v>
      </c>
      <c r="I136" s="103" t="s">
        <v>885</v>
      </c>
    </row>
    <row r="137" spans="1:9" ht="51">
      <c r="A137" s="127">
        <v>57</v>
      </c>
      <c r="B137" s="99">
        <v>29</v>
      </c>
      <c r="C137" s="100" t="s">
        <v>724</v>
      </c>
      <c r="D137" s="101" t="s">
        <v>536</v>
      </c>
      <c r="E137" s="102" t="s">
        <v>891</v>
      </c>
      <c r="F137" s="103" t="s">
        <v>882</v>
      </c>
      <c r="G137" s="103" t="s">
        <v>882</v>
      </c>
      <c r="H137" s="103" t="s">
        <v>882</v>
      </c>
      <c r="I137" s="103" t="s">
        <v>882</v>
      </c>
    </row>
    <row r="138" spans="1:9" ht="51">
      <c r="A138" s="127">
        <v>58</v>
      </c>
      <c r="B138" s="99">
        <v>29</v>
      </c>
      <c r="C138" s="100" t="s">
        <v>726</v>
      </c>
      <c r="D138" s="101" t="s">
        <v>536</v>
      </c>
      <c r="E138" s="102" t="s">
        <v>893</v>
      </c>
      <c r="F138" s="103" t="s">
        <v>894</v>
      </c>
      <c r="G138" s="103" t="s">
        <v>890</v>
      </c>
      <c r="H138" s="103" t="s">
        <v>890</v>
      </c>
      <c r="I138" s="103" t="s">
        <v>890</v>
      </c>
    </row>
    <row r="139" spans="1:9" ht="51">
      <c r="A139" s="127">
        <v>59</v>
      </c>
      <c r="B139" s="99">
        <v>30</v>
      </c>
      <c r="C139" s="100" t="s">
        <v>724</v>
      </c>
      <c r="D139" s="101" t="s">
        <v>896</v>
      </c>
      <c r="E139" s="102" t="s">
        <v>897</v>
      </c>
      <c r="F139" s="103" t="s">
        <v>887</v>
      </c>
      <c r="G139" s="103" t="s">
        <v>887</v>
      </c>
      <c r="H139" s="103" t="s">
        <v>887</v>
      </c>
      <c r="I139" s="103" t="s">
        <v>887</v>
      </c>
    </row>
    <row r="140" spans="1:9" ht="51">
      <c r="A140" s="127">
        <v>60</v>
      </c>
      <c r="B140" s="99">
        <v>30</v>
      </c>
      <c r="C140" s="100" t="s">
        <v>726</v>
      </c>
      <c r="D140" s="101" t="s">
        <v>896</v>
      </c>
      <c r="E140" s="118"/>
      <c r="F140" s="119"/>
      <c r="G140" s="119"/>
      <c r="H140" s="119"/>
      <c r="I140" s="119"/>
    </row>
    <row r="141" spans="1:9" ht="51">
      <c r="A141" s="127">
        <v>61</v>
      </c>
      <c r="B141" s="99">
        <v>31</v>
      </c>
      <c r="C141" s="100" t="s">
        <v>724</v>
      </c>
      <c r="D141" s="101" t="s">
        <v>548</v>
      </c>
      <c r="E141" s="102" t="s">
        <v>900</v>
      </c>
      <c r="F141" s="103" t="s">
        <v>901</v>
      </c>
      <c r="G141" s="103" t="s">
        <v>902</v>
      </c>
      <c r="H141" s="103" t="s">
        <v>903</v>
      </c>
      <c r="I141" s="103" t="s">
        <v>895</v>
      </c>
    </row>
    <row r="142" spans="1:9" ht="51">
      <c r="A142" s="127">
        <v>62</v>
      </c>
      <c r="B142" s="99">
        <v>31</v>
      </c>
      <c r="C142" s="100" t="s">
        <v>726</v>
      </c>
      <c r="D142" s="101" t="s">
        <v>548</v>
      </c>
      <c r="E142" s="102" t="s">
        <v>905</v>
      </c>
      <c r="F142" s="103" t="s">
        <v>906</v>
      </c>
      <c r="G142" s="103" t="s">
        <v>907</v>
      </c>
      <c r="H142" s="103" t="s">
        <v>908</v>
      </c>
      <c r="I142" s="103" t="s">
        <v>909</v>
      </c>
    </row>
    <row r="143" spans="1:9" ht="51">
      <c r="A143" s="127">
        <v>63</v>
      </c>
      <c r="B143" s="99">
        <v>32</v>
      </c>
      <c r="C143" s="100" t="s">
        <v>724</v>
      </c>
      <c r="D143" s="101" t="s">
        <v>551</v>
      </c>
      <c r="E143" s="102" t="s">
        <v>911</v>
      </c>
      <c r="F143" s="103" t="s">
        <v>912</v>
      </c>
      <c r="G143" s="103" t="s">
        <v>913</v>
      </c>
      <c r="H143" s="103" t="s">
        <v>914</v>
      </c>
      <c r="I143" s="103" t="s">
        <v>899</v>
      </c>
    </row>
    <row r="144" spans="1:9" ht="51">
      <c r="A144" s="127">
        <v>64</v>
      </c>
      <c r="B144" s="99">
        <v>32</v>
      </c>
      <c r="C144" s="100" t="s">
        <v>726</v>
      </c>
      <c r="D144" s="101" t="s">
        <v>551</v>
      </c>
      <c r="E144" s="118">
        <v>0</v>
      </c>
      <c r="F144" s="119">
        <v>0</v>
      </c>
      <c r="G144" s="119">
        <v>0</v>
      </c>
      <c r="H144" s="119">
        <v>0</v>
      </c>
      <c r="I144" s="119">
        <v>0</v>
      </c>
    </row>
    <row r="145" spans="1:9" ht="51">
      <c r="A145" s="127">
        <v>65</v>
      </c>
      <c r="B145" s="99">
        <v>33</v>
      </c>
      <c r="C145" s="100" t="s">
        <v>724</v>
      </c>
      <c r="D145" s="101" t="s">
        <v>554</v>
      </c>
      <c r="E145" s="102" t="s">
        <v>917</v>
      </c>
      <c r="F145" s="103" t="s">
        <v>918</v>
      </c>
      <c r="G145" s="103" t="s">
        <v>898</v>
      </c>
      <c r="H145" s="103" t="s">
        <v>898</v>
      </c>
      <c r="I145" s="103" t="s">
        <v>898</v>
      </c>
    </row>
    <row r="146" spans="1:9" ht="51">
      <c r="A146" s="127">
        <v>66</v>
      </c>
      <c r="B146" s="99">
        <v>33</v>
      </c>
      <c r="C146" s="100" t="s">
        <v>726</v>
      </c>
      <c r="D146" s="101" t="s">
        <v>554</v>
      </c>
      <c r="E146" s="102" t="s">
        <v>920</v>
      </c>
      <c r="F146" s="103" t="s">
        <v>921</v>
      </c>
      <c r="G146" s="103" t="s">
        <v>910</v>
      </c>
      <c r="H146" s="103" t="s">
        <v>910</v>
      </c>
      <c r="I146" s="103" t="s">
        <v>910</v>
      </c>
    </row>
    <row r="147" spans="1:9" ht="51">
      <c r="A147" s="127">
        <v>67</v>
      </c>
      <c r="B147" s="99">
        <v>34</v>
      </c>
      <c r="C147" s="100" t="s">
        <v>724</v>
      </c>
      <c r="D147" s="101" t="s">
        <v>455</v>
      </c>
      <c r="E147" s="102" t="s">
        <v>923</v>
      </c>
      <c r="F147" s="103" t="s">
        <v>924</v>
      </c>
      <c r="G147" s="103" t="s">
        <v>925</v>
      </c>
      <c r="H147" s="103" t="s">
        <v>926</v>
      </c>
      <c r="I147" s="103" t="s">
        <v>904</v>
      </c>
    </row>
    <row r="148" spans="1:9" ht="51">
      <c r="A148" s="127">
        <v>68</v>
      </c>
      <c r="B148" s="99">
        <v>34</v>
      </c>
      <c r="C148" s="100" t="s">
        <v>726</v>
      </c>
      <c r="D148" s="101" t="s">
        <v>455</v>
      </c>
      <c r="E148" s="102" t="s">
        <v>928</v>
      </c>
      <c r="F148" s="103" t="s">
        <v>929</v>
      </c>
      <c r="G148" s="103" t="s">
        <v>930</v>
      </c>
      <c r="H148" s="103" t="s">
        <v>931</v>
      </c>
      <c r="I148" s="103" t="s">
        <v>932</v>
      </c>
    </row>
    <row r="149" spans="1:9" ht="51">
      <c r="A149" s="127">
        <v>69</v>
      </c>
      <c r="B149" s="99">
        <v>35</v>
      </c>
      <c r="C149" s="100" t="s">
        <v>724</v>
      </c>
      <c r="D149" s="101" t="s">
        <v>558</v>
      </c>
      <c r="E149" s="102" t="s">
        <v>934</v>
      </c>
      <c r="F149" s="103" t="s">
        <v>935</v>
      </c>
      <c r="G149" s="103" t="s">
        <v>936</v>
      </c>
      <c r="H149" s="103" t="s">
        <v>937</v>
      </c>
      <c r="I149" s="103" t="s">
        <v>916</v>
      </c>
    </row>
    <row r="150" spans="1:9" ht="51">
      <c r="A150" s="127">
        <v>70</v>
      </c>
      <c r="B150" s="99">
        <v>35</v>
      </c>
      <c r="C150" s="100" t="s">
        <v>726</v>
      </c>
      <c r="D150" s="101" t="s">
        <v>558</v>
      </c>
      <c r="E150" s="118">
        <v>0</v>
      </c>
      <c r="F150" s="119">
        <v>0</v>
      </c>
      <c r="G150" s="119">
        <v>0</v>
      </c>
      <c r="H150" s="119">
        <v>0</v>
      </c>
      <c r="I150" s="119">
        <v>0</v>
      </c>
    </row>
    <row r="151" spans="1:9" ht="51">
      <c r="A151" s="127">
        <v>71</v>
      </c>
      <c r="B151" s="99">
        <v>36</v>
      </c>
      <c r="C151" s="100" t="s">
        <v>724</v>
      </c>
      <c r="D151" s="101" t="s">
        <v>577</v>
      </c>
      <c r="E151" s="102" t="s">
        <v>940</v>
      </c>
      <c r="F151" s="103" t="s">
        <v>941</v>
      </c>
      <c r="G151" s="103" t="s">
        <v>942</v>
      </c>
      <c r="H151" s="103" t="s">
        <v>943</v>
      </c>
      <c r="I151" s="103" t="s">
        <v>944</v>
      </c>
    </row>
    <row r="152" spans="1:9" ht="51">
      <c r="A152" s="127">
        <v>72</v>
      </c>
      <c r="B152" s="99">
        <v>36</v>
      </c>
      <c r="C152" s="100" t="s">
        <v>726</v>
      </c>
      <c r="D152" s="101" t="s">
        <v>577</v>
      </c>
      <c r="E152" s="118">
        <v>0</v>
      </c>
      <c r="F152" s="119">
        <v>0</v>
      </c>
      <c r="G152" s="119">
        <v>0</v>
      </c>
      <c r="H152" s="119">
        <v>0</v>
      </c>
      <c r="I152" s="119">
        <v>0</v>
      </c>
    </row>
    <row r="153" spans="1:9" ht="51">
      <c r="A153" s="127">
        <v>73</v>
      </c>
      <c r="B153" s="99">
        <v>37</v>
      </c>
      <c r="C153" s="100" t="s">
        <v>724</v>
      </c>
      <c r="D153" s="101" t="s">
        <v>560</v>
      </c>
      <c r="E153" s="102" t="s">
        <v>946</v>
      </c>
      <c r="F153" s="103" t="s">
        <v>947</v>
      </c>
      <c r="G153" s="103" t="s">
        <v>948</v>
      </c>
      <c r="H153" s="103" t="s">
        <v>949</v>
      </c>
      <c r="I153" s="103" t="s">
        <v>919</v>
      </c>
    </row>
    <row r="154" spans="1:9" ht="51">
      <c r="A154" s="127">
        <v>74</v>
      </c>
      <c r="B154" s="99">
        <v>37</v>
      </c>
      <c r="C154" s="100" t="s">
        <v>726</v>
      </c>
      <c r="D154" s="101" t="s">
        <v>560</v>
      </c>
      <c r="E154" s="118">
        <v>0</v>
      </c>
      <c r="F154" s="119">
        <v>0</v>
      </c>
      <c r="G154" s="119">
        <v>0</v>
      </c>
      <c r="H154" s="119">
        <v>0</v>
      </c>
      <c r="I154" s="119">
        <v>0</v>
      </c>
    </row>
    <row r="155" spans="1:9" ht="51">
      <c r="A155" s="127">
        <v>75</v>
      </c>
      <c r="B155" s="99">
        <v>38</v>
      </c>
      <c r="C155" s="100" t="s">
        <v>724</v>
      </c>
      <c r="D155" s="101" t="s">
        <v>952</v>
      </c>
      <c r="E155" s="102" t="s">
        <v>953</v>
      </c>
      <c r="F155" s="103" t="s">
        <v>954</v>
      </c>
      <c r="G155" s="103" t="s">
        <v>933</v>
      </c>
      <c r="H155" s="103" t="s">
        <v>933</v>
      </c>
      <c r="I155" s="103" t="s">
        <v>933</v>
      </c>
    </row>
    <row r="156" spans="1:9" ht="51">
      <c r="A156" s="127">
        <v>76</v>
      </c>
      <c r="B156" s="99">
        <v>38</v>
      </c>
      <c r="C156" s="100" t="s">
        <v>726</v>
      </c>
      <c r="D156" s="101" t="s">
        <v>952</v>
      </c>
      <c r="E156" s="118">
        <v>0</v>
      </c>
      <c r="F156" s="119">
        <v>0</v>
      </c>
      <c r="G156" s="119">
        <v>0</v>
      </c>
      <c r="H156" s="119">
        <v>0</v>
      </c>
      <c r="I156" s="119">
        <v>0</v>
      </c>
    </row>
    <row r="157" spans="1:9" ht="51">
      <c r="A157" s="127">
        <v>77</v>
      </c>
      <c r="B157" s="99">
        <v>39</v>
      </c>
      <c r="C157" s="100" t="s">
        <v>724</v>
      </c>
      <c r="D157" s="101" t="s">
        <v>519</v>
      </c>
      <c r="E157" s="102" t="s">
        <v>957</v>
      </c>
      <c r="F157" s="103" t="s">
        <v>927</v>
      </c>
      <c r="G157" s="103" t="s">
        <v>927</v>
      </c>
      <c r="H157" s="103" t="s">
        <v>927</v>
      </c>
      <c r="I157" s="103" t="s">
        <v>927</v>
      </c>
    </row>
    <row r="158" spans="1:9" ht="51">
      <c r="A158" s="127">
        <v>78</v>
      </c>
      <c r="B158" s="99">
        <v>39</v>
      </c>
      <c r="C158" s="100" t="s">
        <v>726</v>
      </c>
      <c r="D158" s="101" t="s">
        <v>519</v>
      </c>
      <c r="E158" s="102" t="s">
        <v>959</v>
      </c>
      <c r="F158" s="103" t="s">
        <v>960</v>
      </c>
      <c r="G158" s="103" t="s">
        <v>938</v>
      </c>
      <c r="H158" s="103" t="s">
        <v>938</v>
      </c>
      <c r="I158" s="103" t="s">
        <v>938</v>
      </c>
    </row>
    <row r="159" spans="1:9" ht="51">
      <c r="A159" s="127">
        <v>79</v>
      </c>
      <c r="B159" s="99">
        <v>40</v>
      </c>
      <c r="C159" s="100" t="s">
        <v>724</v>
      </c>
      <c r="D159" s="101" t="s">
        <v>571</v>
      </c>
      <c r="E159" s="102" t="s">
        <v>962</v>
      </c>
      <c r="F159" s="103" t="s">
        <v>963</v>
      </c>
      <c r="G159" s="103" t="s">
        <v>964</v>
      </c>
      <c r="H159" s="103" t="s">
        <v>965</v>
      </c>
      <c r="I159" s="103" t="s">
        <v>939</v>
      </c>
    </row>
    <row r="160" spans="1:9" ht="51">
      <c r="A160" s="127">
        <v>80</v>
      </c>
      <c r="B160" s="99">
        <v>40</v>
      </c>
      <c r="C160" s="100" t="s">
        <v>726</v>
      </c>
      <c r="D160" s="101" t="s">
        <v>571</v>
      </c>
      <c r="E160" s="118">
        <v>0</v>
      </c>
      <c r="F160" s="119">
        <v>0</v>
      </c>
      <c r="G160" s="119">
        <v>0</v>
      </c>
      <c r="H160" s="119">
        <v>0</v>
      </c>
      <c r="I160" s="119">
        <v>0</v>
      </c>
    </row>
    <row r="161" spans="1:9" ht="51">
      <c r="A161" s="127">
        <v>81</v>
      </c>
      <c r="B161" s="99">
        <v>41</v>
      </c>
      <c r="C161" s="100" t="s">
        <v>724</v>
      </c>
      <c r="D161" s="101" t="s">
        <v>564</v>
      </c>
      <c r="E161" s="102" t="s">
        <v>968</v>
      </c>
      <c r="F161" s="103" t="s">
        <v>969</v>
      </c>
      <c r="G161" s="103" t="s">
        <v>970</v>
      </c>
      <c r="H161" s="103" t="s">
        <v>971</v>
      </c>
      <c r="I161" s="103" t="s">
        <v>972</v>
      </c>
    </row>
    <row r="162" spans="1:9" ht="51">
      <c r="A162" s="127">
        <v>82</v>
      </c>
      <c r="B162" s="99">
        <v>41</v>
      </c>
      <c r="C162" s="100" t="s">
        <v>726</v>
      </c>
      <c r="D162" s="101" t="s">
        <v>564</v>
      </c>
      <c r="E162" s="118">
        <v>0</v>
      </c>
      <c r="F162" s="119">
        <v>0</v>
      </c>
      <c r="G162" s="119">
        <v>0</v>
      </c>
      <c r="H162" s="119">
        <v>0</v>
      </c>
      <c r="I162" s="119">
        <v>0</v>
      </c>
    </row>
    <row r="163" spans="1:9" ht="51">
      <c r="A163" s="127">
        <v>83</v>
      </c>
      <c r="B163" s="99">
        <v>42</v>
      </c>
      <c r="C163" s="100" t="s">
        <v>724</v>
      </c>
      <c r="D163" s="101" t="s">
        <v>567</v>
      </c>
      <c r="E163" s="102" t="s">
        <v>975</v>
      </c>
      <c r="F163" s="103" t="s">
        <v>976</v>
      </c>
      <c r="G163" s="103" t="s">
        <v>698</v>
      </c>
      <c r="H163" s="103" t="s">
        <v>698</v>
      </c>
      <c r="I163" s="103" t="s">
        <v>698</v>
      </c>
    </row>
    <row r="164" spans="1:9" ht="51">
      <c r="A164" s="127">
        <v>84</v>
      </c>
      <c r="B164" s="99">
        <v>42</v>
      </c>
      <c r="C164" s="100" t="s">
        <v>726</v>
      </c>
      <c r="D164" s="101" t="s">
        <v>567</v>
      </c>
      <c r="E164" s="118">
        <v>0</v>
      </c>
      <c r="F164" s="119">
        <v>0</v>
      </c>
      <c r="G164" s="119">
        <v>0</v>
      </c>
      <c r="H164" s="119">
        <v>0</v>
      </c>
      <c r="I164" s="119">
        <v>0</v>
      </c>
    </row>
    <row r="165" spans="1:9" ht="51">
      <c r="A165" s="127">
        <v>85</v>
      </c>
      <c r="B165" s="99">
        <v>43</v>
      </c>
      <c r="C165" s="100" t="s">
        <v>724</v>
      </c>
      <c r="D165" s="101" t="s">
        <v>565</v>
      </c>
      <c r="E165" s="102" t="s">
        <v>979</v>
      </c>
      <c r="F165" s="103" t="s">
        <v>980</v>
      </c>
      <c r="G165" s="103" t="s">
        <v>950</v>
      </c>
      <c r="H165" s="103" t="s">
        <v>981</v>
      </c>
      <c r="I165" s="103" t="s">
        <v>950</v>
      </c>
    </row>
    <row r="166" spans="1:9" ht="51">
      <c r="A166" s="127">
        <v>86</v>
      </c>
      <c r="B166" s="99">
        <v>43</v>
      </c>
      <c r="C166" s="100" t="s">
        <v>726</v>
      </c>
      <c r="D166" s="101" t="s">
        <v>565</v>
      </c>
      <c r="E166" s="102" t="s">
        <v>983</v>
      </c>
      <c r="F166" s="103" t="s">
        <v>984</v>
      </c>
      <c r="G166" s="103" t="s">
        <v>951</v>
      </c>
      <c r="H166" s="103" t="s">
        <v>985</v>
      </c>
      <c r="I166" s="103" t="s">
        <v>951</v>
      </c>
    </row>
    <row r="167" spans="1:9" ht="51">
      <c r="A167" s="127">
        <v>87</v>
      </c>
      <c r="B167" s="99">
        <v>44</v>
      </c>
      <c r="C167" s="100" t="s">
        <v>724</v>
      </c>
      <c r="D167" s="101" t="s">
        <v>986</v>
      </c>
      <c r="E167" s="102" t="s">
        <v>987</v>
      </c>
      <c r="F167" s="103" t="s">
        <v>988</v>
      </c>
      <c r="G167" s="103" t="s">
        <v>989</v>
      </c>
      <c r="H167" s="103" t="s">
        <v>990</v>
      </c>
      <c r="I167" s="103" t="s">
        <v>955</v>
      </c>
    </row>
    <row r="168" spans="1:9" ht="51">
      <c r="A168" s="127">
        <v>88</v>
      </c>
      <c r="B168" s="99">
        <v>44</v>
      </c>
      <c r="C168" s="100" t="s">
        <v>726</v>
      </c>
      <c r="D168" s="101" t="s">
        <v>986</v>
      </c>
      <c r="E168" s="102" t="s">
        <v>991</v>
      </c>
      <c r="F168" s="103" t="s">
        <v>992</v>
      </c>
      <c r="G168" s="103" t="s">
        <v>993</v>
      </c>
      <c r="H168" s="103" t="s">
        <v>994</v>
      </c>
      <c r="I168" s="103" t="s">
        <v>995</v>
      </c>
    </row>
    <row r="169" spans="1:9" ht="51">
      <c r="A169" s="127">
        <v>89</v>
      </c>
      <c r="B169" s="99">
        <v>45</v>
      </c>
      <c r="C169" s="100" t="s">
        <v>724</v>
      </c>
      <c r="D169" s="101" t="s">
        <v>568</v>
      </c>
      <c r="E169" s="102" t="s">
        <v>996</v>
      </c>
      <c r="F169" s="103" t="s">
        <v>997</v>
      </c>
      <c r="G169" s="103" t="s">
        <v>998</v>
      </c>
      <c r="H169" s="103" t="s">
        <v>999</v>
      </c>
      <c r="I169" s="103" t="s">
        <v>961</v>
      </c>
    </row>
    <row r="170" spans="1:9" ht="51">
      <c r="A170" s="127">
        <v>90</v>
      </c>
      <c r="B170" s="99">
        <v>45</v>
      </c>
      <c r="C170" s="100" t="s">
        <v>726</v>
      </c>
      <c r="D170" s="101" t="s">
        <v>568</v>
      </c>
      <c r="E170" s="118">
        <v>0</v>
      </c>
      <c r="F170" s="103" t="s">
        <v>1000</v>
      </c>
      <c r="G170" s="119">
        <v>0</v>
      </c>
      <c r="H170" s="119">
        <v>0</v>
      </c>
      <c r="I170" s="119">
        <v>0</v>
      </c>
    </row>
    <row r="171" spans="1:9" ht="51">
      <c r="A171" s="127">
        <v>91</v>
      </c>
      <c r="B171" s="99">
        <v>46</v>
      </c>
      <c r="C171" s="100" t="s">
        <v>724</v>
      </c>
      <c r="D171" s="101" t="s">
        <v>1001</v>
      </c>
      <c r="E171" s="102" t="s">
        <v>1002</v>
      </c>
      <c r="F171" s="103" t="s">
        <v>1003</v>
      </c>
      <c r="G171" s="103" t="s">
        <v>1004</v>
      </c>
      <c r="H171" s="103" t="s">
        <v>1005</v>
      </c>
      <c r="I171" s="103" t="s">
        <v>958</v>
      </c>
    </row>
    <row r="172" spans="1:9" ht="51">
      <c r="A172" s="127">
        <v>92</v>
      </c>
      <c r="B172" s="99">
        <v>46</v>
      </c>
      <c r="C172" s="100" t="s">
        <v>726</v>
      </c>
      <c r="D172" s="101" t="s">
        <v>1001</v>
      </c>
      <c r="E172" s="102" t="s">
        <v>1006</v>
      </c>
      <c r="F172" s="103" t="s">
        <v>1007</v>
      </c>
      <c r="G172" s="103" t="s">
        <v>1008</v>
      </c>
      <c r="H172" s="103" t="s">
        <v>1009</v>
      </c>
      <c r="I172" s="103" t="s">
        <v>1010</v>
      </c>
    </row>
    <row r="173" spans="1:9" ht="51">
      <c r="A173" s="127">
        <v>93</v>
      </c>
      <c r="B173" s="99">
        <v>47</v>
      </c>
      <c r="C173" s="100" t="s">
        <v>724</v>
      </c>
      <c r="D173" s="101" t="s">
        <v>574</v>
      </c>
      <c r="E173" s="102" t="s">
        <v>1011</v>
      </c>
      <c r="F173" s="103" t="s">
        <v>1012</v>
      </c>
      <c r="G173" s="103" t="s">
        <v>967</v>
      </c>
      <c r="H173" s="103" t="s">
        <v>967</v>
      </c>
      <c r="I173" s="103" t="s">
        <v>967</v>
      </c>
    </row>
    <row r="174" spans="1:9" ht="51">
      <c r="A174" s="127">
        <v>94</v>
      </c>
      <c r="B174" s="99">
        <v>47</v>
      </c>
      <c r="C174" s="100" t="s">
        <v>726</v>
      </c>
      <c r="D174" s="101" t="s">
        <v>574</v>
      </c>
      <c r="E174" s="102" t="s">
        <v>1013</v>
      </c>
      <c r="F174" s="103" t="s">
        <v>1014</v>
      </c>
      <c r="G174" s="103" t="s">
        <v>973</v>
      </c>
      <c r="H174" s="103" t="s">
        <v>973</v>
      </c>
      <c r="I174" s="103" t="s">
        <v>973</v>
      </c>
    </row>
    <row r="175" spans="1:9" ht="51">
      <c r="A175" s="127">
        <v>95</v>
      </c>
      <c r="B175" s="99">
        <v>48</v>
      </c>
      <c r="C175" s="100" t="s">
        <v>724</v>
      </c>
      <c r="D175" s="101" t="s">
        <v>575</v>
      </c>
      <c r="E175" s="102" t="s">
        <v>1015</v>
      </c>
      <c r="F175" s="103" t="s">
        <v>1016</v>
      </c>
      <c r="G175" s="103" t="s">
        <v>1017</v>
      </c>
      <c r="H175" s="103" t="s">
        <v>1018</v>
      </c>
      <c r="I175" s="103" t="s">
        <v>974</v>
      </c>
    </row>
    <row r="176" spans="1:9" ht="51">
      <c r="A176" s="127">
        <v>96</v>
      </c>
      <c r="B176" s="99">
        <v>48</v>
      </c>
      <c r="C176" s="100" t="s">
        <v>726</v>
      </c>
      <c r="D176" s="101" t="s">
        <v>575</v>
      </c>
      <c r="E176" s="118">
        <v>0</v>
      </c>
      <c r="F176" s="119">
        <v>0</v>
      </c>
      <c r="G176" s="119">
        <v>0</v>
      </c>
      <c r="H176" s="119">
        <v>0</v>
      </c>
      <c r="I176" s="119">
        <v>0</v>
      </c>
    </row>
    <row r="177" spans="1:9" ht="51">
      <c r="A177" s="127">
        <v>97</v>
      </c>
      <c r="B177" s="99">
        <v>49</v>
      </c>
      <c r="C177" s="100" t="s">
        <v>724</v>
      </c>
      <c r="D177" s="101" t="s">
        <v>1019</v>
      </c>
      <c r="E177" s="102" t="s">
        <v>968</v>
      </c>
      <c r="F177" s="103" t="s">
        <v>1020</v>
      </c>
      <c r="G177" s="103" t="s">
        <v>970</v>
      </c>
      <c r="H177" s="103" t="s">
        <v>971</v>
      </c>
      <c r="I177" s="103" t="s">
        <v>972</v>
      </c>
    </row>
    <row r="178" spans="1:9" ht="51">
      <c r="A178" s="127">
        <v>98</v>
      </c>
      <c r="B178" s="99">
        <v>49</v>
      </c>
      <c r="C178" s="100" t="s">
        <v>726</v>
      </c>
      <c r="D178" s="101" t="s">
        <v>1019</v>
      </c>
      <c r="E178" s="102" t="s">
        <v>1021</v>
      </c>
      <c r="F178" s="103" t="s">
        <v>1022</v>
      </c>
      <c r="G178" s="103" t="s">
        <v>1023</v>
      </c>
      <c r="H178" s="103" t="s">
        <v>1024</v>
      </c>
      <c r="I178" s="103" t="s">
        <v>1025</v>
      </c>
    </row>
    <row r="179" spans="1:9" ht="51">
      <c r="A179" s="127">
        <v>99</v>
      </c>
      <c r="B179" s="99">
        <v>50</v>
      </c>
      <c r="C179" s="100" t="s">
        <v>724</v>
      </c>
      <c r="D179" s="101" t="s">
        <v>1026</v>
      </c>
      <c r="E179" s="102" t="s">
        <v>1027</v>
      </c>
      <c r="F179" s="103" t="s">
        <v>1028</v>
      </c>
      <c r="G179" s="103" t="s">
        <v>1029</v>
      </c>
      <c r="H179" s="103" t="s">
        <v>1030</v>
      </c>
      <c r="I179" s="103" t="s">
        <v>982</v>
      </c>
    </row>
    <row r="180" spans="1:9" ht="51">
      <c r="A180" s="127">
        <v>100</v>
      </c>
      <c r="B180" s="99">
        <v>50</v>
      </c>
      <c r="C180" s="100" t="s">
        <v>726</v>
      </c>
      <c r="D180" s="101" t="s">
        <v>1026</v>
      </c>
      <c r="E180" s="118">
        <v>0</v>
      </c>
      <c r="F180" s="119">
        <v>0</v>
      </c>
      <c r="G180" s="119">
        <v>0</v>
      </c>
      <c r="H180" s="119">
        <v>0</v>
      </c>
      <c r="I180" s="119">
        <v>0</v>
      </c>
    </row>
  </sheetData>
  <phoneticPr fontId="2" type="noConversion"/>
  <conditionalFormatting sqref="A139:D140 A141:I180">
    <cfRule type="expression" dxfId="13" priority="1">
      <formula>LEFT($C139,2)="舒聲"</formula>
    </cfRule>
    <cfRule type="expression" dxfId="12" priority="2">
      <formula>LEFT($C139,2)="促聲"</formula>
    </cfRule>
  </conditionalFormatting>
  <conditionalFormatting sqref="A4:J61 A62:D63 J62:J63 A64:J103 A106:I138">
    <cfRule type="expression" dxfId="11" priority="5">
      <formula>LEFT($C4,2)="舒聲"</formula>
    </cfRule>
    <cfRule type="expression" dxfId="10" priority="6">
      <formula>LEFT($C4,2)="促聲"</formula>
    </cfRule>
  </conditionalFormatting>
  <conditionalFormatting sqref="E62:I62">
    <cfRule type="expression" dxfId="9" priority="7">
      <formula>LEFT($C63,2)="舒聲"</formula>
    </cfRule>
    <cfRule type="expression" dxfId="8" priority="8">
      <formula>LEFT($C63,2)="促聲"</formula>
    </cfRule>
  </conditionalFormatting>
  <conditionalFormatting sqref="E139:I139">
    <cfRule type="expression" dxfId="7" priority="3">
      <formula>LEFT($C140,2)="舒聲"</formula>
    </cfRule>
    <cfRule type="expression" dxfId="6" priority="4">
      <formula>LEFT($C140,2)="促聲"</formula>
    </cfRule>
  </conditionalFormatting>
  <hyperlinks>
    <hyperlink ref="A1" location="韻母對照表!A4" display="韻母對照表!A4" xr:uid="{D5D1A9E8-BDFB-46FD-A36D-D63C6FD65797}"/>
    <hyperlink ref="B1" location="韻母對照表!A24" display="韻母對照表!A24" xr:uid="{9A622E45-ADEE-47BF-922E-AB65EDA15EAE}"/>
    <hyperlink ref="C1" location="韻母對照表!A44" display="韻母對照表!A44" xr:uid="{9AA9E71D-2037-41CC-845F-87E1FE9A2092}"/>
    <hyperlink ref="D1" location="韻母對照表!A64" display="韻母對照表!A64" xr:uid="{98E6F8A8-F48D-4A6E-8B8C-B0F5457B3DD0}"/>
    <hyperlink ref="E1" location="韻母對照表!A84" display="韻母對照表!A84" xr:uid="{0686E5CB-9F17-4BD7-9ADE-4AB01D6DB6D9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4E5-7216-4E6C-9E11-B1B1984C3F78}">
  <dimension ref="A1:S184"/>
  <sheetViews>
    <sheetView showGridLines="0" zoomScaleNormal="100" workbookViewId="0">
      <pane ySplit="3" topLeftCell="A105" activePane="bottomLeft" state="frozen"/>
      <selection activeCell="F1" sqref="F1"/>
      <selection pane="bottomLeft" activeCell="O107" sqref="O107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customWidth="1"/>
    <col min="6" max="6" width="13" style="90" customWidth="1"/>
    <col min="7" max="9" width="13" style="81" customWidth="1"/>
    <col min="10" max="11" width="13.375" style="90" hidden="1" customWidth="1" outlineLevel="1"/>
    <col min="12" max="12" width="13.75" style="89" hidden="1" customWidth="1" outlineLevel="1"/>
    <col min="13" max="13" width="13.75" style="89" customWidth="1" collapsed="1"/>
    <col min="14" max="14" width="19.125" style="89" customWidth="1"/>
    <col min="15" max="19" width="13.75" style="88" customWidth="1"/>
    <col min="20" max="21" width="14.875" style="88" customWidth="1"/>
    <col min="22" max="22" width="21.25" style="88" customWidth="1"/>
    <col min="23" max="23" width="25" style="88" customWidth="1"/>
    <col min="24" max="16384" width="10" style="88"/>
  </cols>
  <sheetData>
    <row r="1" spans="1:14" s="84" customFormat="1" ht="26.25" customHeight="1">
      <c r="A1" s="82">
        <v>1</v>
      </c>
      <c r="B1" s="82">
        <v>2</v>
      </c>
      <c r="C1" s="82">
        <v>3</v>
      </c>
      <c r="D1" s="82">
        <v>4</v>
      </c>
      <c r="E1" s="82">
        <v>5</v>
      </c>
      <c r="F1" s="83">
        <v>6</v>
      </c>
      <c r="G1" s="83">
        <v>7</v>
      </c>
      <c r="H1" s="83">
        <v>8</v>
      </c>
      <c r="I1" s="83">
        <v>9</v>
      </c>
      <c r="J1" s="83">
        <v>10</v>
      </c>
      <c r="K1" s="83">
        <v>11</v>
      </c>
      <c r="L1" s="83">
        <v>12</v>
      </c>
    </row>
    <row r="2" spans="1:14" ht="26.25" customHeight="1">
      <c r="B2" s="84"/>
      <c r="C2" s="88"/>
      <c r="D2" s="88"/>
      <c r="E2" s="89"/>
      <c r="G2" s="89"/>
      <c r="H2" s="89"/>
      <c r="I2" s="89"/>
      <c r="L2" s="88"/>
      <c r="M2" s="88"/>
      <c r="N2" s="88"/>
    </row>
    <row r="3" spans="1:14" ht="45.75">
      <c r="A3" s="141" t="s">
        <v>714</v>
      </c>
      <c r="B3" s="141" t="s">
        <v>718</v>
      </c>
      <c r="C3" s="141" t="s">
        <v>719</v>
      </c>
      <c r="D3" s="141" t="s">
        <v>600</v>
      </c>
      <c r="E3" s="141" t="s">
        <v>601</v>
      </c>
      <c r="F3" s="141" t="s">
        <v>716</v>
      </c>
      <c r="G3" s="141" t="s">
        <v>603</v>
      </c>
      <c r="H3" s="141" t="s">
        <v>717</v>
      </c>
      <c r="I3" s="141" t="s">
        <v>605</v>
      </c>
      <c r="J3" s="110" t="s">
        <v>722</v>
      </c>
      <c r="K3" s="110" t="s">
        <v>723</v>
      </c>
      <c r="L3" s="142" t="s">
        <v>720</v>
      </c>
      <c r="M3" s="88"/>
      <c r="N3" s="88"/>
    </row>
    <row r="4" spans="1:14" ht="51">
      <c r="A4" s="98">
        <v>1</v>
      </c>
      <c r="B4" s="99">
        <v>1</v>
      </c>
      <c r="C4" s="100" t="s">
        <v>724</v>
      </c>
      <c r="D4" s="101" t="s">
        <v>384</v>
      </c>
      <c r="E4" s="102" t="s">
        <v>725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5">
        <v>2</v>
      </c>
      <c r="L4" s="106" t="s">
        <v>1031</v>
      </c>
      <c r="M4" s="88"/>
      <c r="N4" s="88"/>
    </row>
    <row r="5" spans="1:14" ht="51">
      <c r="A5" s="98">
        <v>2</v>
      </c>
      <c r="B5" s="99">
        <v>1</v>
      </c>
      <c r="C5" s="100" t="s">
        <v>726</v>
      </c>
      <c r="D5" s="101" t="s">
        <v>384</v>
      </c>
      <c r="E5" s="102" t="s">
        <v>727</v>
      </c>
      <c r="F5" s="103" t="s">
        <v>728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5">
        <v>2</v>
      </c>
      <c r="L5" s="106" t="s">
        <v>1032</v>
      </c>
      <c r="M5" s="88"/>
      <c r="N5" s="88"/>
    </row>
    <row r="6" spans="1:14" ht="51">
      <c r="A6" s="98">
        <v>3</v>
      </c>
      <c r="B6" s="99">
        <v>2</v>
      </c>
      <c r="C6" s="100" t="s">
        <v>724</v>
      </c>
      <c r="D6" s="101" t="s">
        <v>391</v>
      </c>
      <c r="E6" s="102" t="s">
        <v>729</v>
      </c>
      <c r="F6" s="103" t="s">
        <v>730</v>
      </c>
      <c r="G6" s="103" t="s">
        <v>730</v>
      </c>
      <c r="H6" s="103" t="s">
        <v>730</v>
      </c>
      <c r="I6" s="103" t="s">
        <v>730</v>
      </c>
      <c r="J6" s="113" t="s">
        <v>730</v>
      </c>
      <c r="K6" s="114">
        <v>3</v>
      </c>
      <c r="L6" s="106" t="s">
        <v>1033</v>
      </c>
      <c r="M6" s="88"/>
      <c r="N6" s="88"/>
    </row>
    <row r="7" spans="1:14" ht="51">
      <c r="A7" s="98">
        <v>4</v>
      </c>
      <c r="B7" s="99">
        <v>2</v>
      </c>
      <c r="C7" s="100" t="s">
        <v>726</v>
      </c>
      <c r="D7" s="101" t="s">
        <v>391</v>
      </c>
      <c r="E7" s="102" t="s">
        <v>732</v>
      </c>
      <c r="F7" s="103" t="s">
        <v>733</v>
      </c>
      <c r="G7" s="103" t="s">
        <v>734</v>
      </c>
      <c r="H7" s="103" t="s">
        <v>734</v>
      </c>
      <c r="I7" s="103" t="s">
        <v>734</v>
      </c>
      <c r="J7" s="113" t="s">
        <v>734</v>
      </c>
      <c r="K7" s="114">
        <v>3</v>
      </c>
      <c r="L7" s="106" t="s">
        <v>1034</v>
      </c>
      <c r="M7" s="88"/>
      <c r="N7" s="88"/>
    </row>
    <row r="8" spans="1:14" ht="51">
      <c r="A8" s="98">
        <v>5</v>
      </c>
      <c r="B8" s="99">
        <v>3</v>
      </c>
      <c r="C8" s="100" t="s">
        <v>724</v>
      </c>
      <c r="D8" s="101" t="s">
        <v>397</v>
      </c>
      <c r="E8" s="102" t="s">
        <v>736</v>
      </c>
      <c r="F8" s="103" t="s">
        <v>737</v>
      </c>
      <c r="G8" s="103" t="s">
        <v>737</v>
      </c>
      <c r="H8" s="103" t="s">
        <v>737</v>
      </c>
      <c r="I8" s="103" t="s">
        <v>737</v>
      </c>
      <c r="J8" s="104" t="s">
        <v>737</v>
      </c>
      <c r="K8" s="105">
        <v>2</v>
      </c>
      <c r="L8" s="106" t="s">
        <v>1035</v>
      </c>
      <c r="M8" s="88"/>
      <c r="N8" s="88"/>
    </row>
    <row r="9" spans="1:14" ht="51">
      <c r="A9" s="98">
        <v>6</v>
      </c>
      <c r="B9" s="99">
        <v>3</v>
      </c>
      <c r="C9" s="100" t="s">
        <v>726</v>
      </c>
      <c r="D9" s="101" t="s">
        <v>397</v>
      </c>
      <c r="E9" s="102" t="s">
        <v>738</v>
      </c>
      <c r="F9" s="103" t="s">
        <v>739</v>
      </c>
      <c r="G9" s="103" t="s">
        <v>740</v>
      </c>
      <c r="H9" s="103" t="s">
        <v>740</v>
      </c>
      <c r="I9" s="103" t="s">
        <v>740</v>
      </c>
      <c r="J9" s="104" t="s">
        <v>740</v>
      </c>
      <c r="K9" s="105">
        <v>2</v>
      </c>
      <c r="L9" s="106" t="s">
        <v>1036</v>
      </c>
      <c r="M9" s="88"/>
      <c r="N9" s="88"/>
    </row>
    <row r="10" spans="1:14" ht="51">
      <c r="A10" s="98">
        <v>7</v>
      </c>
      <c r="B10" s="99">
        <v>4</v>
      </c>
      <c r="C10" s="100" t="s">
        <v>724</v>
      </c>
      <c r="D10" s="101" t="s">
        <v>404</v>
      </c>
      <c r="E10" s="102" t="s">
        <v>741</v>
      </c>
      <c r="F10" s="103" t="s">
        <v>742</v>
      </c>
      <c r="G10" s="103" t="s">
        <v>742</v>
      </c>
      <c r="H10" s="103" t="s">
        <v>742</v>
      </c>
      <c r="I10" s="103" t="s">
        <v>742</v>
      </c>
      <c r="J10" s="104" t="s">
        <v>742</v>
      </c>
      <c r="K10" s="105">
        <v>2</v>
      </c>
      <c r="L10" s="106" t="s">
        <v>1037</v>
      </c>
      <c r="M10" s="88"/>
      <c r="N10" s="88"/>
    </row>
    <row r="11" spans="1:14" ht="51">
      <c r="A11" s="98">
        <v>8</v>
      </c>
      <c r="B11" s="99">
        <v>4</v>
      </c>
      <c r="C11" s="100" t="s">
        <v>726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5">
        <v>0</v>
      </c>
      <c r="L11" s="106" t="s">
        <v>1038</v>
      </c>
      <c r="M11" s="88"/>
      <c r="N11" s="88"/>
    </row>
    <row r="12" spans="1:14" ht="51">
      <c r="A12" s="98">
        <v>9</v>
      </c>
      <c r="B12" s="99">
        <v>5</v>
      </c>
      <c r="C12" s="100" t="s">
        <v>724</v>
      </c>
      <c r="D12" s="101" t="s">
        <v>409</v>
      </c>
      <c r="E12" s="102" t="s">
        <v>743</v>
      </c>
      <c r="F12" s="103" t="s">
        <v>744</v>
      </c>
      <c r="G12" s="103" t="s">
        <v>745</v>
      </c>
      <c r="H12" s="103" t="s">
        <v>745</v>
      </c>
      <c r="I12" s="103" t="s">
        <v>746</v>
      </c>
      <c r="J12" s="104" t="s">
        <v>746</v>
      </c>
      <c r="K12" s="105">
        <v>2</v>
      </c>
      <c r="L12" s="106" t="s">
        <v>1039</v>
      </c>
      <c r="M12" s="88"/>
      <c r="N12" s="88"/>
    </row>
    <row r="13" spans="1:14" ht="51">
      <c r="A13" s="98">
        <v>10</v>
      </c>
      <c r="B13" s="99">
        <v>5</v>
      </c>
      <c r="C13" s="100" t="s">
        <v>726</v>
      </c>
      <c r="D13" s="101" t="s">
        <v>409</v>
      </c>
      <c r="E13" s="102" t="s">
        <v>748</v>
      </c>
      <c r="F13" s="103" t="s">
        <v>749</v>
      </c>
      <c r="G13" s="103">
        <v>0</v>
      </c>
      <c r="H13" s="103" t="s">
        <v>747</v>
      </c>
      <c r="I13" s="103" t="s">
        <v>747</v>
      </c>
      <c r="J13" s="104" t="s">
        <v>747</v>
      </c>
      <c r="K13" s="105">
        <v>3</v>
      </c>
      <c r="L13" s="106" t="s">
        <v>1040</v>
      </c>
      <c r="M13" s="88"/>
      <c r="N13" s="88"/>
    </row>
    <row r="14" spans="1:14" ht="51">
      <c r="A14" s="98">
        <v>11</v>
      </c>
      <c r="B14" s="99">
        <v>6</v>
      </c>
      <c r="C14" s="100" t="s">
        <v>724</v>
      </c>
      <c r="D14" s="101" t="s">
        <v>416</v>
      </c>
      <c r="E14" s="102" t="s">
        <v>751</v>
      </c>
      <c r="F14" s="103" t="s">
        <v>752</v>
      </c>
      <c r="G14" s="103" t="s">
        <v>752</v>
      </c>
      <c r="H14" s="103" t="s">
        <v>752</v>
      </c>
      <c r="I14" s="103" t="s">
        <v>752</v>
      </c>
      <c r="J14" s="104" t="s">
        <v>752</v>
      </c>
      <c r="K14" s="105">
        <v>2</v>
      </c>
      <c r="L14" s="106" t="s">
        <v>1041</v>
      </c>
      <c r="M14" s="88"/>
      <c r="N14" s="88"/>
    </row>
    <row r="15" spans="1:14" ht="51">
      <c r="A15" s="98">
        <v>12</v>
      </c>
      <c r="B15" s="99">
        <v>6</v>
      </c>
      <c r="C15" s="100" t="s">
        <v>726</v>
      </c>
      <c r="D15" s="101" t="s">
        <v>416</v>
      </c>
      <c r="E15" s="102" t="s">
        <v>753</v>
      </c>
      <c r="F15" s="103" t="s">
        <v>754</v>
      </c>
      <c r="G15" s="103" t="s">
        <v>755</v>
      </c>
      <c r="H15" s="103" t="s">
        <v>755</v>
      </c>
      <c r="I15" s="103" t="s">
        <v>755</v>
      </c>
      <c r="J15" s="104" t="s">
        <v>755</v>
      </c>
      <c r="K15" s="105">
        <v>2</v>
      </c>
      <c r="L15" s="106" t="s">
        <v>1042</v>
      </c>
      <c r="M15" s="88"/>
      <c r="N15" s="88"/>
    </row>
    <row r="16" spans="1:14" ht="51">
      <c r="A16" s="98">
        <v>13</v>
      </c>
      <c r="B16" s="99">
        <v>7</v>
      </c>
      <c r="C16" s="100" t="s">
        <v>724</v>
      </c>
      <c r="D16" s="101" t="s">
        <v>420</v>
      </c>
      <c r="E16" s="102" t="s">
        <v>756</v>
      </c>
      <c r="F16" s="103" t="s">
        <v>757</v>
      </c>
      <c r="G16" s="103" t="s">
        <v>758</v>
      </c>
      <c r="H16" s="103" t="s">
        <v>758</v>
      </c>
      <c r="I16" s="103" t="s">
        <v>758</v>
      </c>
      <c r="J16" s="104" t="s">
        <v>758</v>
      </c>
      <c r="K16" s="105">
        <v>3</v>
      </c>
      <c r="L16" s="106" t="s">
        <v>1043</v>
      </c>
      <c r="M16" s="88"/>
      <c r="N16" s="88"/>
    </row>
    <row r="17" spans="1:14" ht="51">
      <c r="A17" s="98">
        <v>14</v>
      </c>
      <c r="B17" s="99">
        <v>7</v>
      </c>
      <c r="C17" s="100" t="s">
        <v>726</v>
      </c>
      <c r="D17" s="101" t="s">
        <v>420</v>
      </c>
      <c r="E17" s="102" t="s">
        <v>759</v>
      </c>
      <c r="F17" s="103" t="s">
        <v>760</v>
      </c>
      <c r="G17" s="103" t="s">
        <v>761</v>
      </c>
      <c r="H17" s="103" t="s">
        <v>761</v>
      </c>
      <c r="I17" s="103" t="s">
        <v>761</v>
      </c>
      <c r="J17" s="104" t="s">
        <v>761</v>
      </c>
      <c r="K17" s="105">
        <v>2</v>
      </c>
      <c r="L17" s="106" t="s">
        <v>1044</v>
      </c>
      <c r="M17" s="88"/>
      <c r="N17" s="88"/>
    </row>
    <row r="18" spans="1:14" ht="51">
      <c r="A18" s="98">
        <v>15</v>
      </c>
      <c r="B18" s="99">
        <v>8</v>
      </c>
      <c r="C18" s="100" t="s">
        <v>724</v>
      </c>
      <c r="D18" s="101" t="s">
        <v>426</v>
      </c>
      <c r="E18" s="102" t="s">
        <v>762</v>
      </c>
      <c r="F18" s="103" t="s">
        <v>763</v>
      </c>
      <c r="G18" s="103" t="s">
        <v>763</v>
      </c>
      <c r="H18" s="103" t="s">
        <v>764</v>
      </c>
      <c r="I18" s="103" t="s">
        <v>763</v>
      </c>
      <c r="J18" s="104" t="s">
        <v>763</v>
      </c>
      <c r="K18" s="105">
        <v>3</v>
      </c>
      <c r="L18" s="106" t="s">
        <v>1045</v>
      </c>
      <c r="M18" s="88"/>
      <c r="N18" s="88"/>
    </row>
    <row r="19" spans="1:14" ht="51">
      <c r="A19" s="98">
        <v>16</v>
      </c>
      <c r="B19" s="99">
        <v>8</v>
      </c>
      <c r="C19" s="100" t="s">
        <v>726</v>
      </c>
      <c r="D19" s="101" t="s">
        <v>426</v>
      </c>
      <c r="E19" s="102" t="s">
        <v>766</v>
      </c>
      <c r="F19" s="103" t="s">
        <v>767</v>
      </c>
      <c r="G19" s="103" t="s">
        <v>765</v>
      </c>
      <c r="H19" s="103" t="s">
        <v>768</v>
      </c>
      <c r="I19" s="103" t="s">
        <v>765</v>
      </c>
      <c r="J19" s="104" t="s">
        <v>765</v>
      </c>
      <c r="K19" s="105">
        <v>4</v>
      </c>
      <c r="L19" s="106" t="s">
        <v>1046</v>
      </c>
      <c r="M19" s="88"/>
      <c r="N19" s="88"/>
    </row>
    <row r="20" spans="1:14" ht="51">
      <c r="A20" s="98">
        <v>17</v>
      </c>
      <c r="B20" s="99">
        <v>9</v>
      </c>
      <c r="C20" s="100" t="s">
        <v>724</v>
      </c>
      <c r="D20" s="101" t="s">
        <v>429</v>
      </c>
      <c r="E20" s="102" t="s">
        <v>769</v>
      </c>
      <c r="F20" s="103" t="s">
        <v>770</v>
      </c>
      <c r="G20" s="103" t="s">
        <v>771</v>
      </c>
      <c r="H20" s="103" t="s">
        <v>772</v>
      </c>
      <c r="I20" s="103" t="s">
        <v>771</v>
      </c>
      <c r="J20" s="104" t="s">
        <v>771</v>
      </c>
      <c r="K20" s="105">
        <v>3</v>
      </c>
      <c r="L20" s="106" t="s">
        <v>1047</v>
      </c>
      <c r="M20" s="88"/>
      <c r="N20" s="88"/>
    </row>
    <row r="21" spans="1:14" ht="51">
      <c r="A21" s="134">
        <v>18</v>
      </c>
      <c r="B21" s="122">
        <v>9</v>
      </c>
      <c r="C21" s="135" t="s">
        <v>726</v>
      </c>
      <c r="D21" s="123" t="s">
        <v>429</v>
      </c>
      <c r="E21" s="136" t="s">
        <v>773</v>
      </c>
      <c r="F21" s="137" t="s">
        <v>774</v>
      </c>
      <c r="G21" s="137" t="s">
        <v>775</v>
      </c>
      <c r="H21" s="137" t="s">
        <v>776</v>
      </c>
      <c r="I21" s="137" t="s">
        <v>775</v>
      </c>
      <c r="J21" s="124" t="s">
        <v>775</v>
      </c>
      <c r="K21" s="125">
        <v>2</v>
      </c>
      <c r="L21" s="126" t="s">
        <v>1048</v>
      </c>
      <c r="M21" s="88"/>
      <c r="N21" s="88"/>
    </row>
    <row r="22" spans="1:14" ht="51">
      <c r="A22" s="143">
        <v>19</v>
      </c>
      <c r="B22" s="144">
        <v>10</v>
      </c>
      <c r="C22" s="145" t="s">
        <v>724</v>
      </c>
      <c r="D22" s="146" t="s">
        <v>436</v>
      </c>
      <c r="E22" s="147" t="s">
        <v>777</v>
      </c>
      <c r="F22" s="148" t="s">
        <v>778</v>
      </c>
      <c r="G22" s="148" t="s">
        <v>778</v>
      </c>
      <c r="H22" s="148" t="s">
        <v>779</v>
      </c>
      <c r="I22" s="148" t="s">
        <v>778</v>
      </c>
      <c r="J22" s="110" t="s">
        <v>778</v>
      </c>
      <c r="K22" s="149">
        <v>3</v>
      </c>
      <c r="L22" s="142" t="s">
        <v>1049</v>
      </c>
      <c r="M22" s="88"/>
      <c r="N22" s="88"/>
    </row>
    <row r="23" spans="1:14" ht="51">
      <c r="A23" s="143">
        <v>20</v>
      </c>
      <c r="B23" s="144">
        <v>10</v>
      </c>
      <c r="C23" s="145" t="s">
        <v>726</v>
      </c>
      <c r="D23" s="146" t="s">
        <v>436</v>
      </c>
      <c r="E23" s="147" t="s">
        <v>780</v>
      </c>
      <c r="F23" s="148" t="s">
        <v>781</v>
      </c>
      <c r="G23" s="148" t="s">
        <v>782</v>
      </c>
      <c r="H23" s="148" t="s">
        <v>783</v>
      </c>
      <c r="I23" s="148" t="s">
        <v>782</v>
      </c>
      <c r="J23" s="110" t="s">
        <v>782</v>
      </c>
      <c r="K23" s="149">
        <v>3</v>
      </c>
      <c r="L23" s="142" t="s">
        <v>1050</v>
      </c>
      <c r="M23" s="88"/>
      <c r="N23" s="88"/>
    </row>
    <row r="24" spans="1:14" ht="45.75">
      <c r="A24" s="141" t="s">
        <v>714</v>
      </c>
      <c r="B24" s="141" t="s">
        <v>718</v>
      </c>
      <c r="C24" s="141" t="s">
        <v>719</v>
      </c>
      <c r="D24" s="141" t="s">
        <v>600</v>
      </c>
      <c r="E24" s="141" t="s">
        <v>601</v>
      </c>
      <c r="F24" s="141" t="s">
        <v>716</v>
      </c>
      <c r="G24" s="141" t="s">
        <v>603</v>
      </c>
      <c r="H24" s="141" t="s">
        <v>717</v>
      </c>
      <c r="I24" s="141" t="s">
        <v>605</v>
      </c>
      <c r="J24" s="110"/>
      <c r="K24" s="110"/>
      <c r="L24" s="142"/>
      <c r="M24" s="88"/>
      <c r="N24" s="88"/>
    </row>
    <row r="25" spans="1:14" ht="51">
      <c r="A25" s="128">
        <v>21</v>
      </c>
      <c r="B25" s="129">
        <v>11</v>
      </c>
      <c r="C25" s="130" t="s">
        <v>724</v>
      </c>
      <c r="D25" s="131" t="s">
        <v>443</v>
      </c>
      <c r="E25" s="132" t="s">
        <v>784</v>
      </c>
      <c r="F25" s="133" t="s">
        <v>785</v>
      </c>
      <c r="G25" s="133" t="s">
        <v>786</v>
      </c>
      <c r="H25" s="133" t="s">
        <v>787</v>
      </c>
      <c r="I25" s="133" t="s">
        <v>786</v>
      </c>
      <c r="J25" s="138" t="s">
        <v>786</v>
      </c>
      <c r="K25" s="139">
        <v>2</v>
      </c>
      <c r="L25" s="140" t="s">
        <v>1051</v>
      </c>
      <c r="M25" s="88"/>
      <c r="N25" s="88"/>
    </row>
    <row r="26" spans="1:14" ht="51">
      <c r="A26" s="98">
        <v>22</v>
      </c>
      <c r="B26" s="99">
        <v>11</v>
      </c>
      <c r="C26" s="100" t="s">
        <v>726</v>
      </c>
      <c r="D26" s="101" t="s">
        <v>443</v>
      </c>
      <c r="E26" s="118">
        <v>0</v>
      </c>
      <c r="F26" s="119">
        <v>0</v>
      </c>
      <c r="G26" s="119">
        <v>0</v>
      </c>
      <c r="H26" s="119">
        <v>0</v>
      </c>
      <c r="I26" s="119">
        <v>0</v>
      </c>
      <c r="J26" s="104"/>
      <c r="K26" s="105">
        <v>0</v>
      </c>
      <c r="L26" s="106" t="s">
        <v>1052</v>
      </c>
      <c r="M26" s="88"/>
      <c r="N26" s="88"/>
    </row>
    <row r="27" spans="1:14" ht="51">
      <c r="A27" s="98">
        <v>23</v>
      </c>
      <c r="B27" s="99">
        <v>12</v>
      </c>
      <c r="C27" s="100" t="s">
        <v>724</v>
      </c>
      <c r="D27" s="101" t="s">
        <v>448</v>
      </c>
      <c r="E27" s="102" t="s">
        <v>789</v>
      </c>
      <c r="F27" s="103" t="s">
        <v>788</v>
      </c>
      <c r="G27" s="103" t="s">
        <v>790</v>
      </c>
      <c r="H27" s="103" t="s">
        <v>788</v>
      </c>
      <c r="I27" s="103" t="s">
        <v>788</v>
      </c>
      <c r="J27" s="104" t="s">
        <v>788</v>
      </c>
      <c r="K27" s="105">
        <v>3</v>
      </c>
      <c r="L27" s="106" t="s">
        <v>1053</v>
      </c>
      <c r="M27" s="88"/>
      <c r="N27" s="88"/>
    </row>
    <row r="28" spans="1:14" ht="51">
      <c r="A28" s="98">
        <v>24</v>
      </c>
      <c r="B28" s="99">
        <v>12</v>
      </c>
      <c r="C28" s="100" t="s">
        <v>726</v>
      </c>
      <c r="D28" s="101" t="s">
        <v>448</v>
      </c>
      <c r="E28" s="102" t="s">
        <v>792</v>
      </c>
      <c r="F28" s="103" t="s">
        <v>793</v>
      </c>
      <c r="G28" s="103" t="s">
        <v>794</v>
      </c>
      <c r="H28" s="103" t="s">
        <v>795</v>
      </c>
      <c r="I28" s="103" t="s">
        <v>795</v>
      </c>
      <c r="J28" s="104" t="s">
        <v>795</v>
      </c>
      <c r="K28" s="105">
        <v>4</v>
      </c>
      <c r="L28" s="106" t="s">
        <v>1054</v>
      </c>
      <c r="M28" s="88"/>
      <c r="N28" s="88"/>
    </row>
    <row r="29" spans="1:14" ht="51">
      <c r="A29" s="98">
        <v>25</v>
      </c>
      <c r="B29" s="99">
        <v>13</v>
      </c>
      <c r="C29" s="100" t="s">
        <v>724</v>
      </c>
      <c r="D29" s="101" t="s">
        <v>796</v>
      </c>
      <c r="E29" s="102" t="s">
        <v>797</v>
      </c>
      <c r="F29" s="103" t="s">
        <v>791</v>
      </c>
      <c r="G29" s="103" t="s">
        <v>745</v>
      </c>
      <c r="H29" s="103" t="s">
        <v>745</v>
      </c>
      <c r="I29" s="103" t="s">
        <v>745</v>
      </c>
      <c r="J29" s="113" t="s">
        <v>791</v>
      </c>
      <c r="K29" s="114">
        <v>2</v>
      </c>
      <c r="L29" s="106" t="s">
        <v>1055</v>
      </c>
      <c r="M29" s="88"/>
      <c r="N29" s="88"/>
    </row>
    <row r="30" spans="1:14" ht="51">
      <c r="A30" s="98">
        <v>26</v>
      </c>
      <c r="B30" s="99">
        <v>13</v>
      </c>
      <c r="C30" s="100" t="s">
        <v>726</v>
      </c>
      <c r="D30" s="101" t="s">
        <v>796</v>
      </c>
      <c r="E30" s="118">
        <v>0</v>
      </c>
      <c r="F30" s="119">
        <v>0</v>
      </c>
      <c r="G30" s="119">
        <v>0</v>
      </c>
      <c r="H30" s="119">
        <v>0</v>
      </c>
      <c r="I30" s="119">
        <v>0</v>
      </c>
      <c r="J30" s="104"/>
      <c r="K30" s="105">
        <v>0</v>
      </c>
      <c r="L30" s="106" t="s">
        <v>1056</v>
      </c>
      <c r="M30" s="88"/>
      <c r="N30" s="88"/>
    </row>
    <row r="31" spans="1:14" ht="51">
      <c r="A31" s="98">
        <v>27</v>
      </c>
      <c r="B31" s="99">
        <v>14</v>
      </c>
      <c r="C31" s="100" t="s">
        <v>724</v>
      </c>
      <c r="D31" s="101" t="s">
        <v>457</v>
      </c>
      <c r="E31" s="102" t="s">
        <v>800</v>
      </c>
      <c r="F31" s="103" t="s">
        <v>801</v>
      </c>
      <c r="G31" s="103" t="s">
        <v>798</v>
      </c>
      <c r="H31" s="103" t="s">
        <v>798</v>
      </c>
      <c r="I31" s="103" t="s">
        <v>798</v>
      </c>
      <c r="J31" s="104" t="s">
        <v>798</v>
      </c>
      <c r="K31" s="105">
        <v>4</v>
      </c>
      <c r="L31" s="106" t="s">
        <v>1057</v>
      </c>
      <c r="M31" s="88"/>
      <c r="N31" s="88"/>
    </row>
    <row r="32" spans="1:14" ht="51">
      <c r="A32" s="98">
        <v>28</v>
      </c>
      <c r="B32" s="99">
        <v>14</v>
      </c>
      <c r="C32" s="100" t="s">
        <v>726</v>
      </c>
      <c r="D32" s="101" t="s">
        <v>457</v>
      </c>
      <c r="E32" s="102" t="s">
        <v>803</v>
      </c>
      <c r="F32" s="103" t="s">
        <v>804</v>
      </c>
      <c r="G32" s="103" t="s">
        <v>799</v>
      </c>
      <c r="H32" s="103" t="s">
        <v>799</v>
      </c>
      <c r="I32" s="103" t="s">
        <v>799</v>
      </c>
      <c r="J32" s="104" t="s">
        <v>799</v>
      </c>
      <c r="K32" s="105">
        <v>3</v>
      </c>
      <c r="L32" s="106" t="s">
        <v>1058</v>
      </c>
      <c r="M32" s="88"/>
      <c r="N32" s="88"/>
    </row>
    <row r="33" spans="1:14" ht="51">
      <c r="A33" s="98">
        <v>29</v>
      </c>
      <c r="B33" s="99">
        <v>15</v>
      </c>
      <c r="C33" s="100" t="s">
        <v>724</v>
      </c>
      <c r="D33" s="101" t="s">
        <v>464</v>
      </c>
      <c r="E33" s="102" t="s">
        <v>806</v>
      </c>
      <c r="F33" s="103" t="s">
        <v>807</v>
      </c>
      <c r="G33" s="103" t="s">
        <v>802</v>
      </c>
      <c r="H33" s="103" t="s">
        <v>802</v>
      </c>
      <c r="I33" s="103" t="s">
        <v>802</v>
      </c>
      <c r="J33" s="104" t="s">
        <v>802</v>
      </c>
      <c r="K33" s="105">
        <v>1</v>
      </c>
      <c r="L33" s="106" t="s">
        <v>1059</v>
      </c>
      <c r="M33" s="88"/>
      <c r="N33" s="88"/>
    </row>
    <row r="34" spans="1:14" ht="51">
      <c r="A34" s="98">
        <v>30</v>
      </c>
      <c r="B34" s="99">
        <v>15</v>
      </c>
      <c r="C34" s="100" t="s">
        <v>726</v>
      </c>
      <c r="D34" s="101" t="s">
        <v>464</v>
      </c>
      <c r="E34" s="102" t="s">
        <v>809</v>
      </c>
      <c r="F34" s="103" t="s">
        <v>810</v>
      </c>
      <c r="G34" s="103" t="s">
        <v>805</v>
      </c>
      <c r="H34" s="103" t="s">
        <v>805</v>
      </c>
      <c r="I34" s="103" t="s">
        <v>805</v>
      </c>
      <c r="J34" s="104" t="s">
        <v>805</v>
      </c>
      <c r="K34" s="105">
        <v>2</v>
      </c>
      <c r="L34" s="106" t="s">
        <v>1060</v>
      </c>
      <c r="M34" s="88"/>
      <c r="N34" s="88"/>
    </row>
    <row r="35" spans="1:14" ht="51">
      <c r="A35" s="98">
        <v>31</v>
      </c>
      <c r="B35" s="99">
        <v>16</v>
      </c>
      <c r="C35" s="100" t="s">
        <v>724</v>
      </c>
      <c r="D35" s="101" t="s">
        <v>470</v>
      </c>
      <c r="E35" s="102" t="s">
        <v>812</v>
      </c>
      <c r="F35" s="103" t="s">
        <v>811</v>
      </c>
      <c r="G35" s="103" t="s">
        <v>811</v>
      </c>
      <c r="H35" s="103" t="s">
        <v>811</v>
      </c>
      <c r="I35" s="103" t="s">
        <v>811</v>
      </c>
      <c r="J35" s="104" t="s">
        <v>811</v>
      </c>
      <c r="K35" s="105">
        <v>2</v>
      </c>
      <c r="L35" s="106" t="s">
        <v>1061</v>
      </c>
      <c r="M35" s="88"/>
      <c r="N35" s="88"/>
    </row>
    <row r="36" spans="1:14" ht="51">
      <c r="A36" s="98">
        <v>32</v>
      </c>
      <c r="B36" s="99">
        <v>16</v>
      </c>
      <c r="C36" s="100" t="s">
        <v>726</v>
      </c>
      <c r="D36" s="101" t="s">
        <v>470</v>
      </c>
      <c r="E36" s="118">
        <v>0</v>
      </c>
      <c r="F36" s="119">
        <v>0</v>
      </c>
      <c r="G36" s="119">
        <v>0</v>
      </c>
      <c r="H36" s="119">
        <v>0</v>
      </c>
      <c r="I36" s="119">
        <v>0</v>
      </c>
      <c r="J36" s="104"/>
      <c r="K36" s="105">
        <v>0</v>
      </c>
      <c r="L36" s="106" t="s">
        <v>1062</v>
      </c>
      <c r="M36" s="88"/>
      <c r="N36" s="88"/>
    </row>
    <row r="37" spans="1:14" ht="51">
      <c r="A37" s="98">
        <v>33</v>
      </c>
      <c r="B37" s="99">
        <v>17</v>
      </c>
      <c r="C37" s="100" t="s">
        <v>724</v>
      </c>
      <c r="D37" s="101" t="s">
        <v>474</v>
      </c>
      <c r="E37" s="102" t="s">
        <v>815</v>
      </c>
      <c r="F37" s="103" t="s">
        <v>808</v>
      </c>
      <c r="G37" s="103" t="s">
        <v>808</v>
      </c>
      <c r="H37" s="103" t="s">
        <v>808</v>
      </c>
      <c r="I37" s="103" t="s">
        <v>808</v>
      </c>
      <c r="J37" s="104" t="s">
        <v>808</v>
      </c>
      <c r="K37" s="105">
        <v>2</v>
      </c>
      <c r="L37" s="106" t="s">
        <v>1063</v>
      </c>
      <c r="M37" s="88"/>
      <c r="N37" s="88"/>
    </row>
    <row r="38" spans="1:14" ht="51">
      <c r="A38" s="98">
        <v>34</v>
      </c>
      <c r="B38" s="99">
        <v>17</v>
      </c>
      <c r="C38" s="100" t="s">
        <v>726</v>
      </c>
      <c r="D38" s="101" t="s">
        <v>474</v>
      </c>
      <c r="E38" s="102" t="s">
        <v>817</v>
      </c>
      <c r="F38" s="103" t="s">
        <v>818</v>
      </c>
      <c r="G38" s="103" t="s">
        <v>813</v>
      </c>
      <c r="H38" s="103" t="s">
        <v>813</v>
      </c>
      <c r="I38" s="103" t="s">
        <v>813</v>
      </c>
      <c r="J38" s="104" t="s">
        <v>813</v>
      </c>
      <c r="K38" s="105">
        <v>2</v>
      </c>
      <c r="L38" s="106" t="s">
        <v>1064</v>
      </c>
      <c r="M38" s="88"/>
      <c r="N38" s="88"/>
    </row>
    <row r="39" spans="1:14" ht="51">
      <c r="A39" s="98">
        <v>35</v>
      </c>
      <c r="B39" s="99">
        <v>18</v>
      </c>
      <c r="C39" s="100" t="s">
        <v>724</v>
      </c>
      <c r="D39" s="101" t="s">
        <v>480</v>
      </c>
      <c r="E39" s="102" t="s">
        <v>820</v>
      </c>
      <c r="F39" s="103" t="s">
        <v>821</v>
      </c>
      <c r="G39" s="103" t="s">
        <v>814</v>
      </c>
      <c r="H39" s="103" t="s">
        <v>814</v>
      </c>
      <c r="I39" s="103" t="s">
        <v>814</v>
      </c>
      <c r="J39" s="104" t="s">
        <v>814</v>
      </c>
      <c r="K39" s="105">
        <v>4</v>
      </c>
      <c r="L39" s="106" t="s">
        <v>1065</v>
      </c>
      <c r="M39" s="88"/>
      <c r="N39" s="88"/>
    </row>
    <row r="40" spans="1:14" ht="51">
      <c r="A40" s="98">
        <v>36</v>
      </c>
      <c r="B40" s="99">
        <v>18</v>
      </c>
      <c r="C40" s="100" t="s">
        <v>726</v>
      </c>
      <c r="D40" s="101" t="s">
        <v>480</v>
      </c>
      <c r="E40" s="102" t="s">
        <v>823</v>
      </c>
      <c r="F40" s="103" t="s">
        <v>824</v>
      </c>
      <c r="G40" s="103" t="s">
        <v>816</v>
      </c>
      <c r="H40" s="103" t="s">
        <v>816</v>
      </c>
      <c r="I40" s="103" t="s">
        <v>816</v>
      </c>
      <c r="J40" s="104" t="s">
        <v>816</v>
      </c>
      <c r="K40" s="105">
        <v>3</v>
      </c>
      <c r="L40" s="106" t="s">
        <v>1066</v>
      </c>
      <c r="M40" s="88"/>
      <c r="N40" s="88"/>
    </row>
    <row r="41" spans="1:14" ht="51">
      <c r="A41" s="98">
        <v>37</v>
      </c>
      <c r="B41" s="99">
        <v>19</v>
      </c>
      <c r="C41" s="100" t="s">
        <v>724</v>
      </c>
      <c r="D41" s="101" t="s">
        <v>486</v>
      </c>
      <c r="E41" s="102" t="s">
        <v>826</v>
      </c>
      <c r="F41" s="103" t="s">
        <v>819</v>
      </c>
      <c r="G41" s="103" t="s">
        <v>819</v>
      </c>
      <c r="H41" s="103" t="s">
        <v>819</v>
      </c>
      <c r="I41" s="103" t="s">
        <v>819</v>
      </c>
      <c r="J41" s="104" t="s">
        <v>819</v>
      </c>
      <c r="K41" s="105">
        <v>2</v>
      </c>
      <c r="L41" s="106" t="s">
        <v>1067</v>
      </c>
      <c r="M41" s="88"/>
      <c r="N41" s="88"/>
    </row>
    <row r="42" spans="1:14" ht="51">
      <c r="A42" s="98">
        <v>38</v>
      </c>
      <c r="B42" s="99">
        <v>19</v>
      </c>
      <c r="C42" s="100" t="s">
        <v>726</v>
      </c>
      <c r="D42" s="101" t="s">
        <v>486</v>
      </c>
      <c r="E42" s="102" t="s">
        <v>828</v>
      </c>
      <c r="F42" s="103" t="s">
        <v>829</v>
      </c>
      <c r="G42" s="103" t="s">
        <v>822</v>
      </c>
      <c r="H42" s="103" t="s">
        <v>822</v>
      </c>
      <c r="I42" s="103" t="s">
        <v>822</v>
      </c>
      <c r="J42" s="104" t="s">
        <v>822</v>
      </c>
      <c r="K42" s="105">
        <v>2</v>
      </c>
      <c r="L42" s="106" t="s">
        <v>1068</v>
      </c>
      <c r="M42" s="88"/>
      <c r="N42" s="88"/>
    </row>
    <row r="43" spans="1:14" ht="51">
      <c r="A43" s="98">
        <v>39</v>
      </c>
      <c r="B43" s="99">
        <v>20</v>
      </c>
      <c r="C43" s="100" t="s">
        <v>724</v>
      </c>
      <c r="D43" s="101" t="s">
        <v>493</v>
      </c>
      <c r="E43" s="102" t="s">
        <v>831</v>
      </c>
      <c r="F43" s="103" t="s">
        <v>825</v>
      </c>
      <c r="G43" s="103" t="s">
        <v>825</v>
      </c>
      <c r="H43" s="103" t="s">
        <v>832</v>
      </c>
      <c r="I43" s="103" t="s">
        <v>825</v>
      </c>
      <c r="J43" s="104" t="s">
        <v>825</v>
      </c>
      <c r="K43" s="105">
        <v>2</v>
      </c>
      <c r="L43" s="106" t="s">
        <v>1069</v>
      </c>
      <c r="M43" s="88"/>
      <c r="N43" s="88"/>
    </row>
    <row r="44" spans="1:14" ht="51">
      <c r="A44" s="98">
        <v>40</v>
      </c>
      <c r="B44" s="99">
        <v>20</v>
      </c>
      <c r="C44" s="100" t="s">
        <v>726</v>
      </c>
      <c r="D44" s="101" t="s">
        <v>493</v>
      </c>
      <c r="E44" s="102" t="s">
        <v>834</v>
      </c>
      <c r="F44" s="103" t="s">
        <v>835</v>
      </c>
      <c r="G44" s="103" t="s">
        <v>827</v>
      </c>
      <c r="H44" s="103" t="s">
        <v>836</v>
      </c>
      <c r="I44" s="103" t="s">
        <v>827</v>
      </c>
      <c r="J44" s="104" t="s">
        <v>827</v>
      </c>
      <c r="K44" s="105">
        <v>3</v>
      </c>
      <c r="L44" s="106" t="s">
        <v>1070</v>
      </c>
      <c r="M44" s="88"/>
      <c r="N44" s="88"/>
    </row>
    <row r="45" spans="1:14" ht="45.75">
      <c r="A45" s="95" t="s">
        <v>714</v>
      </c>
      <c r="B45" s="96" t="s">
        <v>718</v>
      </c>
      <c r="C45" s="97" t="s">
        <v>719</v>
      </c>
      <c r="D45" s="97" t="s">
        <v>600</v>
      </c>
      <c r="E45" s="97" t="s">
        <v>601</v>
      </c>
      <c r="F45" s="97" t="s">
        <v>716</v>
      </c>
      <c r="G45" s="97" t="s">
        <v>603</v>
      </c>
      <c r="H45" s="97" t="s">
        <v>717</v>
      </c>
      <c r="I45" s="97" t="s">
        <v>605</v>
      </c>
      <c r="J45" s="104"/>
      <c r="K45" s="104"/>
      <c r="L45" s="106"/>
      <c r="M45" s="88"/>
      <c r="N45" s="88"/>
    </row>
    <row r="46" spans="1:14" ht="51">
      <c r="A46" s="98">
        <v>41</v>
      </c>
      <c r="B46" s="99">
        <v>21</v>
      </c>
      <c r="C46" s="100" t="s">
        <v>724</v>
      </c>
      <c r="D46" s="101" t="s">
        <v>498</v>
      </c>
      <c r="E46" s="102" t="s">
        <v>838</v>
      </c>
      <c r="F46" s="103" t="s">
        <v>839</v>
      </c>
      <c r="G46" s="103" t="s">
        <v>830</v>
      </c>
      <c r="H46" s="103" t="s">
        <v>830</v>
      </c>
      <c r="I46" s="103" t="s">
        <v>830</v>
      </c>
      <c r="J46" s="104" t="s">
        <v>830</v>
      </c>
      <c r="K46" s="105">
        <v>3</v>
      </c>
      <c r="L46" s="106" t="s">
        <v>1071</v>
      </c>
      <c r="M46" s="88"/>
      <c r="N46" s="88"/>
    </row>
    <row r="47" spans="1:14" ht="51">
      <c r="A47" s="98">
        <v>42</v>
      </c>
      <c r="B47" s="99">
        <v>21</v>
      </c>
      <c r="C47" s="100" t="s">
        <v>726</v>
      </c>
      <c r="D47" s="101" t="s">
        <v>498</v>
      </c>
      <c r="E47" s="102" t="s">
        <v>841</v>
      </c>
      <c r="F47" s="103" t="s">
        <v>842</v>
      </c>
      <c r="G47" s="103" t="s">
        <v>837</v>
      </c>
      <c r="H47" s="103" t="s">
        <v>837</v>
      </c>
      <c r="I47" s="103" t="s">
        <v>837</v>
      </c>
      <c r="J47" s="104" t="s">
        <v>837</v>
      </c>
      <c r="K47" s="105">
        <v>2</v>
      </c>
      <c r="L47" s="106" t="s">
        <v>1072</v>
      </c>
      <c r="M47" s="88"/>
      <c r="N47" s="88"/>
    </row>
    <row r="48" spans="1:14" ht="51">
      <c r="A48" s="98">
        <v>43</v>
      </c>
      <c r="B48" s="99">
        <v>22</v>
      </c>
      <c r="C48" s="100" t="s">
        <v>724</v>
      </c>
      <c r="D48" s="101" t="s">
        <v>504</v>
      </c>
      <c r="E48" s="102" t="s">
        <v>844</v>
      </c>
      <c r="F48" s="103" t="s">
        <v>833</v>
      </c>
      <c r="G48" s="103" t="s">
        <v>833</v>
      </c>
      <c r="H48" s="103" t="s">
        <v>833</v>
      </c>
      <c r="I48" s="103" t="s">
        <v>833</v>
      </c>
      <c r="J48" s="104" t="s">
        <v>833</v>
      </c>
      <c r="K48" s="105">
        <v>3</v>
      </c>
      <c r="L48" s="106" t="s">
        <v>1073</v>
      </c>
      <c r="M48" s="88"/>
      <c r="N48" s="88"/>
    </row>
    <row r="49" spans="1:14" ht="51">
      <c r="A49" s="98">
        <v>44</v>
      </c>
      <c r="B49" s="99">
        <v>22</v>
      </c>
      <c r="C49" s="100" t="s">
        <v>726</v>
      </c>
      <c r="D49" s="101" t="s">
        <v>504</v>
      </c>
      <c r="E49" s="102" t="s">
        <v>846</v>
      </c>
      <c r="F49" s="103" t="s">
        <v>847</v>
      </c>
      <c r="G49" s="103" t="s">
        <v>840</v>
      </c>
      <c r="H49" s="103" t="s">
        <v>840</v>
      </c>
      <c r="I49" s="103" t="s">
        <v>840</v>
      </c>
      <c r="J49" s="104" t="s">
        <v>840</v>
      </c>
      <c r="K49" s="105">
        <v>3</v>
      </c>
      <c r="L49" s="106" t="s">
        <v>1074</v>
      </c>
      <c r="M49" s="88"/>
      <c r="N49" s="88"/>
    </row>
    <row r="50" spans="1:14" ht="51">
      <c r="A50" s="98">
        <v>45</v>
      </c>
      <c r="B50" s="99">
        <v>23</v>
      </c>
      <c r="C50" s="100" t="s">
        <v>724</v>
      </c>
      <c r="D50" s="101" t="s">
        <v>511</v>
      </c>
      <c r="E50" s="102" t="s">
        <v>849</v>
      </c>
      <c r="F50" s="103" t="s">
        <v>843</v>
      </c>
      <c r="G50" s="103" t="s">
        <v>850</v>
      </c>
      <c r="H50" s="103" t="s">
        <v>843</v>
      </c>
      <c r="I50" s="103" t="s">
        <v>843</v>
      </c>
      <c r="J50" s="104" t="s">
        <v>843</v>
      </c>
      <c r="K50" s="105">
        <v>2</v>
      </c>
      <c r="L50" s="106" t="s">
        <v>1075</v>
      </c>
      <c r="M50" s="88"/>
      <c r="N50" s="88"/>
    </row>
    <row r="51" spans="1:14" ht="51">
      <c r="A51" s="98">
        <v>46</v>
      </c>
      <c r="B51" s="99">
        <v>23</v>
      </c>
      <c r="C51" s="100" t="s">
        <v>726</v>
      </c>
      <c r="D51" s="101" t="s">
        <v>511</v>
      </c>
      <c r="E51" s="102" t="s">
        <v>852</v>
      </c>
      <c r="F51" s="103" t="s">
        <v>853</v>
      </c>
      <c r="G51" s="103" t="s">
        <v>854</v>
      </c>
      <c r="H51" s="103" t="s">
        <v>845</v>
      </c>
      <c r="I51" s="103" t="s">
        <v>845</v>
      </c>
      <c r="J51" s="104" t="s">
        <v>845</v>
      </c>
      <c r="K51" s="105">
        <v>3</v>
      </c>
      <c r="L51" s="106" t="s">
        <v>1076</v>
      </c>
      <c r="M51" s="88"/>
      <c r="N51" s="88"/>
    </row>
    <row r="52" spans="1:14" ht="51">
      <c r="A52" s="98">
        <v>47</v>
      </c>
      <c r="B52" s="99">
        <v>24</v>
      </c>
      <c r="C52" s="100" t="s">
        <v>724</v>
      </c>
      <c r="D52" s="101" t="s">
        <v>516</v>
      </c>
      <c r="E52" s="102" t="s">
        <v>856</v>
      </c>
      <c r="F52" s="103" t="s">
        <v>848</v>
      </c>
      <c r="G52" s="103" t="s">
        <v>848</v>
      </c>
      <c r="H52" s="103" t="s">
        <v>848</v>
      </c>
      <c r="I52" s="103" t="s">
        <v>848</v>
      </c>
      <c r="J52" s="104" t="s">
        <v>848</v>
      </c>
      <c r="K52" s="105">
        <v>2</v>
      </c>
      <c r="L52" s="106" t="s">
        <v>1077</v>
      </c>
      <c r="M52" s="88"/>
      <c r="N52" s="88"/>
    </row>
    <row r="53" spans="1:14" ht="51">
      <c r="A53" s="98">
        <v>48</v>
      </c>
      <c r="B53" s="99">
        <v>24</v>
      </c>
      <c r="C53" s="100" t="s">
        <v>726</v>
      </c>
      <c r="D53" s="101" t="s">
        <v>516</v>
      </c>
      <c r="E53" s="102" t="s">
        <v>858</v>
      </c>
      <c r="F53" s="103" t="s">
        <v>859</v>
      </c>
      <c r="G53" s="103" t="s">
        <v>855</v>
      </c>
      <c r="H53" s="103" t="s">
        <v>855</v>
      </c>
      <c r="I53" s="103" t="s">
        <v>855</v>
      </c>
      <c r="J53" s="104" t="s">
        <v>855</v>
      </c>
      <c r="K53" s="105">
        <v>3</v>
      </c>
      <c r="L53" s="106" t="s">
        <v>1078</v>
      </c>
      <c r="M53" s="88"/>
      <c r="N53" s="88"/>
    </row>
    <row r="54" spans="1:14" ht="51">
      <c r="A54" s="98">
        <v>49</v>
      </c>
      <c r="B54" s="99">
        <v>25</v>
      </c>
      <c r="C54" s="100" t="s">
        <v>724</v>
      </c>
      <c r="D54" s="101" t="s">
        <v>522</v>
      </c>
      <c r="E54" s="102" t="s">
        <v>861</v>
      </c>
      <c r="F54" s="103" t="s">
        <v>862</v>
      </c>
      <c r="G54" s="103" t="s">
        <v>851</v>
      </c>
      <c r="H54" s="103" t="s">
        <v>863</v>
      </c>
      <c r="I54" s="103" t="s">
        <v>851</v>
      </c>
      <c r="J54" s="104" t="s">
        <v>851</v>
      </c>
      <c r="K54" s="105">
        <v>2</v>
      </c>
      <c r="L54" s="106" t="s">
        <v>1079</v>
      </c>
      <c r="M54" s="88"/>
      <c r="N54" s="88"/>
    </row>
    <row r="55" spans="1:14" ht="51">
      <c r="A55" s="98">
        <v>50</v>
      </c>
      <c r="B55" s="99">
        <v>25</v>
      </c>
      <c r="C55" s="100" t="s">
        <v>726</v>
      </c>
      <c r="D55" s="101" t="s">
        <v>522</v>
      </c>
      <c r="E55" s="102" t="s">
        <v>865</v>
      </c>
      <c r="F55" s="103" t="s">
        <v>866</v>
      </c>
      <c r="G55" s="103" t="s">
        <v>860</v>
      </c>
      <c r="H55" s="103" t="s">
        <v>867</v>
      </c>
      <c r="I55" s="103" t="s">
        <v>860</v>
      </c>
      <c r="J55" s="104" t="s">
        <v>860</v>
      </c>
      <c r="K55" s="105">
        <v>3</v>
      </c>
      <c r="L55" s="106" t="s">
        <v>1080</v>
      </c>
      <c r="M55" s="88"/>
      <c r="N55" s="88"/>
    </row>
    <row r="56" spans="1:14" ht="51">
      <c r="A56" s="98">
        <v>51</v>
      </c>
      <c r="B56" s="99">
        <v>26</v>
      </c>
      <c r="C56" s="100" t="s">
        <v>724</v>
      </c>
      <c r="D56" s="101" t="s">
        <v>488</v>
      </c>
      <c r="E56" s="102" t="s">
        <v>869</v>
      </c>
      <c r="F56" s="103" t="s">
        <v>870</v>
      </c>
      <c r="G56" s="103" t="s">
        <v>871</v>
      </c>
      <c r="H56" s="103" t="s">
        <v>872</v>
      </c>
      <c r="I56" s="103" t="s">
        <v>857</v>
      </c>
      <c r="J56" s="104" t="s">
        <v>857</v>
      </c>
      <c r="K56" s="105">
        <v>3</v>
      </c>
      <c r="L56" s="106" t="s">
        <v>1081</v>
      </c>
      <c r="M56" s="88"/>
      <c r="N56" s="88"/>
    </row>
    <row r="57" spans="1:14" ht="51">
      <c r="A57" s="98">
        <v>52</v>
      </c>
      <c r="B57" s="99">
        <v>26</v>
      </c>
      <c r="C57" s="100" t="s">
        <v>726</v>
      </c>
      <c r="D57" s="101" t="s">
        <v>488</v>
      </c>
      <c r="E57" s="102" t="s">
        <v>874</v>
      </c>
      <c r="F57" s="103" t="s">
        <v>875</v>
      </c>
      <c r="G57" s="103" t="s">
        <v>876</v>
      </c>
      <c r="H57" s="103" t="s">
        <v>877</v>
      </c>
      <c r="I57" s="103" t="s">
        <v>878</v>
      </c>
      <c r="J57" s="104" t="s">
        <v>868</v>
      </c>
      <c r="K57" s="105">
        <v>4</v>
      </c>
      <c r="L57" s="106" t="s">
        <v>1082</v>
      </c>
      <c r="M57" s="88"/>
      <c r="N57" s="88"/>
    </row>
    <row r="58" spans="1:14" ht="51">
      <c r="A58" s="98">
        <v>53</v>
      </c>
      <c r="B58" s="99">
        <v>27</v>
      </c>
      <c r="C58" s="100" t="s">
        <v>724</v>
      </c>
      <c r="D58" s="101" t="s">
        <v>880</v>
      </c>
      <c r="E58" s="102" t="s">
        <v>881</v>
      </c>
      <c r="F58" s="103" t="s">
        <v>864</v>
      </c>
      <c r="G58" s="103" t="s">
        <v>864</v>
      </c>
      <c r="H58" s="103" t="s">
        <v>864</v>
      </c>
      <c r="I58" s="103" t="s">
        <v>864</v>
      </c>
      <c r="J58" s="104" t="s">
        <v>864</v>
      </c>
      <c r="K58" s="105">
        <v>1</v>
      </c>
      <c r="L58" s="106" t="s">
        <v>1083</v>
      </c>
      <c r="M58" s="88"/>
      <c r="N58" s="88"/>
    </row>
    <row r="59" spans="1:14" ht="51">
      <c r="A59" s="98">
        <v>54</v>
      </c>
      <c r="B59" s="99">
        <v>27</v>
      </c>
      <c r="C59" s="100" t="s">
        <v>726</v>
      </c>
      <c r="D59" s="101" t="s">
        <v>880</v>
      </c>
      <c r="E59" s="102" t="s">
        <v>883</v>
      </c>
      <c r="F59" s="103" t="s">
        <v>884</v>
      </c>
      <c r="G59" s="103" t="s">
        <v>879</v>
      </c>
      <c r="H59" s="103" t="s">
        <v>879</v>
      </c>
      <c r="I59" s="103" t="s">
        <v>879</v>
      </c>
      <c r="J59" s="104" t="s">
        <v>879</v>
      </c>
      <c r="K59" s="105">
        <v>2</v>
      </c>
      <c r="L59" s="106" t="s">
        <v>1084</v>
      </c>
      <c r="M59" s="88"/>
      <c r="N59" s="88"/>
    </row>
    <row r="60" spans="1:14" ht="51">
      <c r="A60" s="98">
        <v>55</v>
      </c>
      <c r="B60" s="99">
        <v>28</v>
      </c>
      <c r="C60" s="100" t="s">
        <v>724</v>
      </c>
      <c r="D60" s="101" t="s">
        <v>532</v>
      </c>
      <c r="E60" s="102" t="s">
        <v>886</v>
      </c>
      <c r="F60" s="103" t="s">
        <v>873</v>
      </c>
      <c r="G60" s="103" t="s">
        <v>873</v>
      </c>
      <c r="H60" s="103" t="s">
        <v>873</v>
      </c>
      <c r="I60" s="103" t="s">
        <v>873</v>
      </c>
      <c r="J60" s="104" t="s">
        <v>873</v>
      </c>
      <c r="K60" s="105">
        <v>1</v>
      </c>
      <c r="L60" s="106" t="s">
        <v>1085</v>
      </c>
      <c r="M60" s="88"/>
      <c r="N60" s="88"/>
    </row>
    <row r="61" spans="1:14" ht="51">
      <c r="A61" s="98">
        <v>56</v>
      </c>
      <c r="B61" s="99">
        <v>28</v>
      </c>
      <c r="C61" s="100" t="s">
        <v>726</v>
      </c>
      <c r="D61" s="101" t="s">
        <v>532</v>
      </c>
      <c r="E61" s="102" t="s">
        <v>888</v>
      </c>
      <c r="F61" s="103" t="s">
        <v>889</v>
      </c>
      <c r="G61" s="103" t="s">
        <v>885</v>
      </c>
      <c r="H61" s="103" t="s">
        <v>885</v>
      </c>
      <c r="I61" s="103" t="s">
        <v>885</v>
      </c>
      <c r="J61" s="104" t="s">
        <v>885</v>
      </c>
      <c r="K61" s="105">
        <v>2</v>
      </c>
      <c r="L61" s="106" t="s">
        <v>1086</v>
      </c>
      <c r="M61" s="88"/>
      <c r="N61" s="88"/>
    </row>
    <row r="62" spans="1:14" ht="51">
      <c r="A62" s="98">
        <v>57</v>
      </c>
      <c r="B62" s="99">
        <v>29</v>
      </c>
      <c r="C62" s="100" t="s">
        <v>724</v>
      </c>
      <c r="D62" s="101" t="s">
        <v>536</v>
      </c>
      <c r="E62" s="102" t="s">
        <v>891</v>
      </c>
      <c r="F62" s="103" t="s">
        <v>882</v>
      </c>
      <c r="G62" s="103" t="s">
        <v>882</v>
      </c>
      <c r="H62" s="103" t="s">
        <v>882</v>
      </c>
      <c r="I62" s="103" t="s">
        <v>882</v>
      </c>
      <c r="J62" s="104" t="s">
        <v>882</v>
      </c>
      <c r="K62" s="105">
        <v>1</v>
      </c>
      <c r="L62" s="106" t="s">
        <v>1087</v>
      </c>
      <c r="M62" s="88"/>
      <c r="N62" s="88"/>
    </row>
    <row r="63" spans="1:14" ht="51">
      <c r="A63" s="98">
        <v>58</v>
      </c>
      <c r="B63" s="99">
        <v>29</v>
      </c>
      <c r="C63" s="100" t="s">
        <v>726</v>
      </c>
      <c r="D63" s="101" t="s">
        <v>536</v>
      </c>
      <c r="E63" s="102" t="s">
        <v>893</v>
      </c>
      <c r="F63" s="103" t="s">
        <v>894</v>
      </c>
      <c r="G63" s="103" t="s">
        <v>890</v>
      </c>
      <c r="H63" s="103" t="s">
        <v>890</v>
      </c>
      <c r="I63" s="103" t="s">
        <v>890</v>
      </c>
      <c r="J63" s="104" t="s">
        <v>890</v>
      </c>
      <c r="K63" s="105">
        <v>2</v>
      </c>
      <c r="L63" s="106" t="s">
        <v>1088</v>
      </c>
      <c r="M63" s="88"/>
      <c r="N63" s="88"/>
    </row>
    <row r="64" spans="1:14" ht="51">
      <c r="A64" s="98">
        <v>59</v>
      </c>
      <c r="B64" s="99">
        <v>30</v>
      </c>
      <c r="C64" s="100" t="s">
        <v>724</v>
      </c>
      <c r="D64" s="101" t="s">
        <v>896</v>
      </c>
      <c r="E64" s="102" t="s">
        <v>897</v>
      </c>
      <c r="F64" s="103" t="s">
        <v>887</v>
      </c>
      <c r="G64" s="103" t="s">
        <v>887</v>
      </c>
      <c r="H64" s="103" t="s">
        <v>887</v>
      </c>
      <c r="I64" s="103" t="s">
        <v>887</v>
      </c>
      <c r="J64" s="104"/>
      <c r="K64" s="105">
        <v>0</v>
      </c>
      <c r="L64" s="106" t="s">
        <v>1089</v>
      </c>
      <c r="M64" s="88"/>
      <c r="N64" s="88"/>
    </row>
    <row r="65" spans="1:14" ht="51">
      <c r="A65" s="98">
        <v>60</v>
      </c>
      <c r="B65" s="99">
        <v>30</v>
      </c>
      <c r="C65" s="100" t="s">
        <v>726</v>
      </c>
      <c r="D65" s="101" t="s">
        <v>896</v>
      </c>
      <c r="E65" s="118"/>
      <c r="F65" s="119"/>
      <c r="G65" s="119"/>
      <c r="H65" s="119"/>
      <c r="I65" s="119"/>
      <c r="J65" s="104" t="s">
        <v>887</v>
      </c>
      <c r="K65" s="105">
        <v>2</v>
      </c>
      <c r="L65" s="106" t="s">
        <v>1090</v>
      </c>
      <c r="M65" s="88"/>
      <c r="N65" s="88"/>
    </row>
    <row r="66" spans="1:14" ht="45.75">
      <c r="A66" s="95" t="s">
        <v>714</v>
      </c>
      <c r="B66" s="96" t="s">
        <v>718</v>
      </c>
      <c r="C66" s="97" t="s">
        <v>719</v>
      </c>
      <c r="D66" s="97" t="s">
        <v>600</v>
      </c>
      <c r="E66" s="97" t="s">
        <v>601</v>
      </c>
      <c r="F66" s="97" t="s">
        <v>716</v>
      </c>
      <c r="G66" s="97" t="s">
        <v>603</v>
      </c>
      <c r="H66" s="97" t="s">
        <v>717</v>
      </c>
      <c r="I66" s="97" t="s">
        <v>605</v>
      </c>
      <c r="J66" s="104"/>
      <c r="K66" s="104"/>
      <c r="L66" s="106"/>
      <c r="M66" s="88"/>
      <c r="N66" s="88"/>
    </row>
    <row r="67" spans="1:14" ht="51">
      <c r="A67" s="98">
        <v>61</v>
      </c>
      <c r="B67" s="99">
        <v>31</v>
      </c>
      <c r="C67" s="100" t="s">
        <v>724</v>
      </c>
      <c r="D67" s="101" t="s">
        <v>548</v>
      </c>
      <c r="E67" s="102" t="s">
        <v>900</v>
      </c>
      <c r="F67" s="103" t="s">
        <v>901</v>
      </c>
      <c r="G67" s="103" t="s">
        <v>902</v>
      </c>
      <c r="H67" s="103" t="s">
        <v>903</v>
      </c>
      <c r="I67" s="103" t="s">
        <v>895</v>
      </c>
      <c r="J67" s="104" t="s">
        <v>895</v>
      </c>
      <c r="K67" s="105">
        <v>3</v>
      </c>
      <c r="L67" s="106" t="s">
        <v>1091</v>
      </c>
      <c r="M67" s="88"/>
      <c r="N67" s="88"/>
    </row>
    <row r="68" spans="1:14" ht="51">
      <c r="A68" s="98">
        <v>62</v>
      </c>
      <c r="B68" s="99">
        <v>31</v>
      </c>
      <c r="C68" s="100" t="s">
        <v>726</v>
      </c>
      <c r="D68" s="101" t="s">
        <v>548</v>
      </c>
      <c r="E68" s="102" t="s">
        <v>905</v>
      </c>
      <c r="F68" s="103" t="s">
        <v>906</v>
      </c>
      <c r="G68" s="103" t="s">
        <v>907</v>
      </c>
      <c r="H68" s="103" t="s">
        <v>908</v>
      </c>
      <c r="I68" s="103" t="s">
        <v>909</v>
      </c>
      <c r="J68" s="104" t="s">
        <v>892</v>
      </c>
      <c r="K68" s="105">
        <v>4</v>
      </c>
      <c r="L68" s="106" t="s">
        <v>1092</v>
      </c>
      <c r="M68" s="88"/>
      <c r="N68" s="88"/>
    </row>
    <row r="69" spans="1:14" ht="51">
      <c r="A69" s="98">
        <v>63</v>
      </c>
      <c r="B69" s="99">
        <v>32</v>
      </c>
      <c r="C69" s="100" t="s">
        <v>724</v>
      </c>
      <c r="D69" s="101" t="s">
        <v>551</v>
      </c>
      <c r="E69" s="102" t="s">
        <v>911</v>
      </c>
      <c r="F69" s="103" t="s">
        <v>912</v>
      </c>
      <c r="G69" s="103" t="s">
        <v>913</v>
      </c>
      <c r="H69" s="103" t="s">
        <v>914</v>
      </c>
      <c r="I69" s="103" t="s">
        <v>899</v>
      </c>
      <c r="J69" s="104" t="s">
        <v>899</v>
      </c>
      <c r="K69" s="105">
        <v>4</v>
      </c>
      <c r="L69" s="106" t="s">
        <v>1093</v>
      </c>
      <c r="M69" s="88"/>
      <c r="N69" s="88"/>
    </row>
    <row r="70" spans="1:14" ht="51">
      <c r="A70" s="98">
        <v>64</v>
      </c>
      <c r="B70" s="99">
        <v>32</v>
      </c>
      <c r="C70" s="100" t="s">
        <v>726</v>
      </c>
      <c r="D70" s="101" t="s">
        <v>551</v>
      </c>
      <c r="E70" s="118">
        <v>0</v>
      </c>
      <c r="F70" s="119">
        <v>0</v>
      </c>
      <c r="G70" s="119">
        <v>0</v>
      </c>
      <c r="H70" s="119">
        <v>0</v>
      </c>
      <c r="I70" s="119">
        <v>0</v>
      </c>
      <c r="J70" s="104"/>
      <c r="K70" s="105">
        <v>0</v>
      </c>
      <c r="L70" s="106" t="s">
        <v>1094</v>
      </c>
      <c r="M70" s="88"/>
      <c r="N70" s="88"/>
    </row>
    <row r="71" spans="1:14" ht="51">
      <c r="A71" s="98">
        <v>65</v>
      </c>
      <c r="B71" s="99">
        <v>33</v>
      </c>
      <c r="C71" s="100" t="s">
        <v>724</v>
      </c>
      <c r="D71" s="101" t="s">
        <v>554</v>
      </c>
      <c r="E71" s="102" t="s">
        <v>917</v>
      </c>
      <c r="F71" s="103" t="s">
        <v>918</v>
      </c>
      <c r="G71" s="103" t="s">
        <v>898</v>
      </c>
      <c r="H71" s="103" t="s">
        <v>898</v>
      </c>
      <c r="I71" s="103" t="s">
        <v>898</v>
      </c>
      <c r="J71" s="104" t="s">
        <v>898</v>
      </c>
      <c r="K71" s="105">
        <v>2</v>
      </c>
      <c r="L71" s="106" t="s">
        <v>1095</v>
      </c>
      <c r="M71" s="88"/>
      <c r="N71" s="88"/>
    </row>
    <row r="72" spans="1:14" ht="51">
      <c r="A72" s="98">
        <v>66</v>
      </c>
      <c r="B72" s="99">
        <v>33</v>
      </c>
      <c r="C72" s="100" t="s">
        <v>726</v>
      </c>
      <c r="D72" s="101" t="s">
        <v>554</v>
      </c>
      <c r="E72" s="102" t="s">
        <v>920</v>
      </c>
      <c r="F72" s="103" t="s">
        <v>921</v>
      </c>
      <c r="G72" s="103" t="s">
        <v>910</v>
      </c>
      <c r="H72" s="103" t="s">
        <v>910</v>
      </c>
      <c r="I72" s="103" t="s">
        <v>910</v>
      </c>
      <c r="J72" s="104" t="s">
        <v>910</v>
      </c>
      <c r="K72" s="105">
        <v>3</v>
      </c>
      <c r="L72" s="106" t="s">
        <v>1096</v>
      </c>
      <c r="M72" s="88"/>
      <c r="N72" s="88"/>
    </row>
    <row r="73" spans="1:14" ht="51">
      <c r="A73" s="98">
        <v>67</v>
      </c>
      <c r="B73" s="99">
        <v>34</v>
      </c>
      <c r="C73" s="100" t="s">
        <v>724</v>
      </c>
      <c r="D73" s="101" t="s">
        <v>455</v>
      </c>
      <c r="E73" s="102" t="s">
        <v>923</v>
      </c>
      <c r="F73" s="103" t="s">
        <v>924</v>
      </c>
      <c r="G73" s="103" t="s">
        <v>925</v>
      </c>
      <c r="H73" s="103" t="s">
        <v>926</v>
      </c>
      <c r="I73" s="103" t="s">
        <v>904</v>
      </c>
      <c r="J73" s="104" t="s">
        <v>904</v>
      </c>
      <c r="K73" s="105">
        <v>3</v>
      </c>
      <c r="L73" s="106" t="s">
        <v>1097</v>
      </c>
      <c r="M73" s="88"/>
      <c r="N73" s="88"/>
    </row>
    <row r="74" spans="1:14" ht="51">
      <c r="A74" s="98">
        <v>68</v>
      </c>
      <c r="B74" s="99">
        <v>34</v>
      </c>
      <c r="C74" s="100" t="s">
        <v>726</v>
      </c>
      <c r="D74" s="101" t="s">
        <v>455</v>
      </c>
      <c r="E74" s="102" t="s">
        <v>928</v>
      </c>
      <c r="F74" s="103" t="s">
        <v>929</v>
      </c>
      <c r="G74" s="103" t="s">
        <v>930</v>
      </c>
      <c r="H74" s="103" t="s">
        <v>931</v>
      </c>
      <c r="I74" s="103" t="s">
        <v>932</v>
      </c>
      <c r="J74" s="104" t="s">
        <v>915</v>
      </c>
      <c r="K74" s="105">
        <v>4</v>
      </c>
      <c r="L74" s="106" t="s">
        <v>1098</v>
      </c>
      <c r="M74" s="88"/>
      <c r="N74" s="88"/>
    </row>
    <row r="75" spans="1:14" ht="51">
      <c r="A75" s="98">
        <v>69</v>
      </c>
      <c r="B75" s="99">
        <v>35</v>
      </c>
      <c r="C75" s="100" t="s">
        <v>724</v>
      </c>
      <c r="D75" s="101" t="s">
        <v>558</v>
      </c>
      <c r="E75" s="102" t="s">
        <v>934</v>
      </c>
      <c r="F75" s="103" t="s">
        <v>935</v>
      </c>
      <c r="G75" s="103" t="s">
        <v>936</v>
      </c>
      <c r="H75" s="103" t="s">
        <v>937</v>
      </c>
      <c r="I75" s="103" t="s">
        <v>916</v>
      </c>
      <c r="J75" s="104" t="s">
        <v>916</v>
      </c>
      <c r="K75" s="105">
        <v>4</v>
      </c>
      <c r="L75" s="106" t="s">
        <v>1099</v>
      </c>
      <c r="M75" s="88"/>
      <c r="N75" s="88"/>
    </row>
    <row r="76" spans="1:14" ht="51">
      <c r="A76" s="98">
        <v>70</v>
      </c>
      <c r="B76" s="99">
        <v>35</v>
      </c>
      <c r="C76" s="100" t="s">
        <v>726</v>
      </c>
      <c r="D76" s="101" t="s">
        <v>558</v>
      </c>
      <c r="E76" s="118">
        <v>0</v>
      </c>
      <c r="F76" s="119">
        <v>0</v>
      </c>
      <c r="G76" s="119">
        <v>0</v>
      </c>
      <c r="H76" s="119">
        <v>0</v>
      </c>
      <c r="I76" s="119">
        <v>0</v>
      </c>
      <c r="J76" s="104"/>
      <c r="K76" s="105">
        <v>0</v>
      </c>
      <c r="L76" s="106" t="s">
        <v>1100</v>
      </c>
      <c r="M76" s="88"/>
      <c r="N76" s="88"/>
    </row>
    <row r="77" spans="1:14" ht="51">
      <c r="A77" s="98">
        <v>71</v>
      </c>
      <c r="B77" s="99">
        <v>36</v>
      </c>
      <c r="C77" s="100" t="s">
        <v>724</v>
      </c>
      <c r="D77" s="101" t="s">
        <v>577</v>
      </c>
      <c r="E77" s="102" t="s">
        <v>940</v>
      </c>
      <c r="F77" s="103" t="s">
        <v>941</v>
      </c>
      <c r="G77" s="103" t="s">
        <v>942</v>
      </c>
      <c r="H77" s="103" t="s">
        <v>943</v>
      </c>
      <c r="I77" s="103" t="s">
        <v>944</v>
      </c>
      <c r="J77" s="104" t="s">
        <v>922</v>
      </c>
      <c r="K77" s="105">
        <v>4</v>
      </c>
      <c r="L77" s="106" t="s">
        <v>1101</v>
      </c>
      <c r="M77" s="88"/>
      <c r="N77" s="88"/>
    </row>
    <row r="78" spans="1:14" ht="51">
      <c r="A78" s="98">
        <v>72</v>
      </c>
      <c r="B78" s="99">
        <v>36</v>
      </c>
      <c r="C78" s="100" t="s">
        <v>726</v>
      </c>
      <c r="D78" s="101" t="s">
        <v>577</v>
      </c>
      <c r="E78" s="118">
        <v>0</v>
      </c>
      <c r="F78" s="119">
        <v>0</v>
      </c>
      <c r="G78" s="119">
        <v>0</v>
      </c>
      <c r="H78" s="119">
        <v>0</v>
      </c>
      <c r="I78" s="119">
        <v>0</v>
      </c>
      <c r="J78" s="104"/>
      <c r="K78" s="105">
        <v>0</v>
      </c>
      <c r="L78" s="106" t="s">
        <v>1102</v>
      </c>
      <c r="M78" s="88"/>
      <c r="N78" s="88"/>
    </row>
    <row r="79" spans="1:14" ht="51">
      <c r="A79" s="98">
        <v>73</v>
      </c>
      <c r="B79" s="99">
        <v>37</v>
      </c>
      <c r="C79" s="100" t="s">
        <v>724</v>
      </c>
      <c r="D79" s="101" t="s">
        <v>560</v>
      </c>
      <c r="E79" s="102" t="s">
        <v>946</v>
      </c>
      <c r="F79" s="103" t="s">
        <v>947</v>
      </c>
      <c r="G79" s="103" t="s">
        <v>948</v>
      </c>
      <c r="H79" s="103" t="s">
        <v>949</v>
      </c>
      <c r="I79" s="103" t="s">
        <v>919</v>
      </c>
      <c r="J79" s="104" t="s">
        <v>919</v>
      </c>
      <c r="K79" s="105">
        <v>4</v>
      </c>
      <c r="L79" s="106" t="s">
        <v>1103</v>
      </c>
      <c r="M79" s="88"/>
      <c r="N79" s="88"/>
    </row>
    <row r="80" spans="1:14" ht="51">
      <c r="A80" s="98">
        <v>74</v>
      </c>
      <c r="B80" s="99">
        <v>37</v>
      </c>
      <c r="C80" s="100" t="s">
        <v>726</v>
      </c>
      <c r="D80" s="101" t="s">
        <v>560</v>
      </c>
      <c r="E80" s="118">
        <v>0</v>
      </c>
      <c r="F80" s="119">
        <v>0</v>
      </c>
      <c r="G80" s="119">
        <v>0</v>
      </c>
      <c r="H80" s="119">
        <v>0</v>
      </c>
      <c r="I80" s="119">
        <v>0</v>
      </c>
      <c r="J80" s="104"/>
      <c r="K80" s="105">
        <v>0</v>
      </c>
      <c r="L80" s="106" t="s">
        <v>1104</v>
      </c>
      <c r="M80" s="88"/>
      <c r="N80" s="88"/>
    </row>
    <row r="81" spans="1:14" ht="51">
      <c r="A81" s="98">
        <v>75</v>
      </c>
      <c r="B81" s="99">
        <v>38</v>
      </c>
      <c r="C81" s="100" t="s">
        <v>724</v>
      </c>
      <c r="D81" s="101" t="s">
        <v>952</v>
      </c>
      <c r="E81" s="102" t="s">
        <v>953</v>
      </c>
      <c r="F81" s="103" t="s">
        <v>954</v>
      </c>
      <c r="G81" s="103" t="s">
        <v>933</v>
      </c>
      <c r="H81" s="103" t="s">
        <v>933</v>
      </c>
      <c r="I81" s="103" t="s">
        <v>933</v>
      </c>
      <c r="J81" s="104" t="s">
        <v>933</v>
      </c>
      <c r="K81" s="105">
        <v>2</v>
      </c>
      <c r="L81" s="106" t="s">
        <v>1105</v>
      </c>
      <c r="M81" s="88"/>
      <c r="N81" s="88"/>
    </row>
    <row r="82" spans="1:14" ht="51">
      <c r="A82" s="98">
        <v>76</v>
      </c>
      <c r="B82" s="99">
        <v>38</v>
      </c>
      <c r="C82" s="100" t="s">
        <v>726</v>
      </c>
      <c r="D82" s="101" t="s">
        <v>952</v>
      </c>
      <c r="E82" s="118">
        <v>0</v>
      </c>
      <c r="F82" s="119">
        <v>0</v>
      </c>
      <c r="G82" s="119">
        <v>0</v>
      </c>
      <c r="H82" s="119">
        <v>0</v>
      </c>
      <c r="I82" s="119">
        <v>0</v>
      </c>
      <c r="J82" s="104"/>
      <c r="K82" s="105">
        <v>0</v>
      </c>
      <c r="L82" s="106" t="s">
        <v>1106</v>
      </c>
      <c r="M82" s="88"/>
      <c r="N82" s="88"/>
    </row>
    <row r="83" spans="1:14" ht="51">
      <c r="A83" s="98">
        <v>77</v>
      </c>
      <c r="B83" s="99">
        <v>39</v>
      </c>
      <c r="C83" s="100" t="s">
        <v>724</v>
      </c>
      <c r="D83" s="101" t="s">
        <v>519</v>
      </c>
      <c r="E83" s="102" t="s">
        <v>957</v>
      </c>
      <c r="F83" s="103" t="s">
        <v>927</v>
      </c>
      <c r="G83" s="103" t="s">
        <v>927</v>
      </c>
      <c r="H83" s="103" t="s">
        <v>927</v>
      </c>
      <c r="I83" s="103" t="s">
        <v>927</v>
      </c>
      <c r="J83" s="104" t="s">
        <v>927</v>
      </c>
      <c r="K83" s="105">
        <v>1</v>
      </c>
      <c r="L83" s="106" t="s">
        <v>1107</v>
      </c>
      <c r="M83" s="88"/>
      <c r="N83" s="88"/>
    </row>
    <row r="84" spans="1:14" ht="51">
      <c r="A84" s="98">
        <v>78</v>
      </c>
      <c r="B84" s="99">
        <v>39</v>
      </c>
      <c r="C84" s="100" t="s">
        <v>726</v>
      </c>
      <c r="D84" s="101" t="s">
        <v>519</v>
      </c>
      <c r="E84" s="102" t="s">
        <v>959</v>
      </c>
      <c r="F84" s="103" t="s">
        <v>960</v>
      </c>
      <c r="G84" s="103" t="s">
        <v>938</v>
      </c>
      <c r="H84" s="103" t="s">
        <v>938</v>
      </c>
      <c r="I84" s="103" t="s">
        <v>938</v>
      </c>
      <c r="J84" s="104" t="s">
        <v>938</v>
      </c>
      <c r="K84" s="105">
        <v>2</v>
      </c>
      <c r="L84" s="106" t="s">
        <v>1108</v>
      </c>
      <c r="M84" s="88"/>
      <c r="N84" s="88"/>
    </row>
    <row r="85" spans="1:14" ht="51">
      <c r="A85" s="98">
        <v>79</v>
      </c>
      <c r="B85" s="99">
        <v>40</v>
      </c>
      <c r="C85" s="100" t="s">
        <v>724</v>
      </c>
      <c r="D85" s="101" t="s">
        <v>571</v>
      </c>
      <c r="E85" s="102" t="s">
        <v>962</v>
      </c>
      <c r="F85" s="103" t="s">
        <v>963</v>
      </c>
      <c r="G85" s="103" t="s">
        <v>964</v>
      </c>
      <c r="H85" s="103" t="s">
        <v>965</v>
      </c>
      <c r="I85" s="103" t="s">
        <v>939</v>
      </c>
      <c r="J85" s="104" t="s">
        <v>939</v>
      </c>
      <c r="K85" s="105">
        <v>4</v>
      </c>
      <c r="L85" s="106" t="s">
        <v>1109</v>
      </c>
      <c r="M85" s="88"/>
      <c r="N85" s="88"/>
    </row>
    <row r="86" spans="1:14" ht="51">
      <c r="A86" s="98">
        <v>80</v>
      </c>
      <c r="B86" s="99">
        <v>40</v>
      </c>
      <c r="C86" s="100" t="s">
        <v>726</v>
      </c>
      <c r="D86" s="101" t="s">
        <v>571</v>
      </c>
      <c r="E86" s="118">
        <v>0</v>
      </c>
      <c r="F86" s="119">
        <v>0</v>
      </c>
      <c r="G86" s="119">
        <v>0</v>
      </c>
      <c r="H86" s="119">
        <v>0</v>
      </c>
      <c r="I86" s="119">
        <v>0</v>
      </c>
      <c r="J86" s="104"/>
      <c r="K86" s="105">
        <v>0</v>
      </c>
      <c r="L86" s="106" t="s">
        <v>1110</v>
      </c>
      <c r="M86" s="88"/>
      <c r="N86" s="88"/>
    </row>
    <row r="87" spans="1:14" ht="45.75">
      <c r="A87" s="95" t="s">
        <v>714</v>
      </c>
      <c r="B87" s="96" t="s">
        <v>718</v>
      </c>
      <c r="C87" s="97" t="s">
        <v>719</v>
      </c>
      <c r="D87" s="97" t="s">
        <v>600</v>
      </c>
      <c r="E87" s="97" t="s">
        <v>601</v>
      </c>
      <c r="F87" s="97" t="s">
        <v>716</v>
      </c>
      <c r="G87" s="97" t="s">
        <v>603</v>
      </c>
      <c r="H87" s="97" t="s">
        <v>717</v>
      </c>
      <c r="I87" s="97" t="s">
        <v>605</v>
      </c>
      <c r="J87" s="104"/>
      <c r="K87" s="104"/>
      <c r="L87" s="106"/>
      <c r="M87" s="88"/>
      <c r="N87" s="88"/>
    </row>
    <row r="88" spans="1:14" ht="51">
      <c r="A88" s="98">
        <v>81</v>
      </c>
      <c r="B88" s="99">
        <v>41</v>
      </c>
      <c r="C88" s="100" t="s">
        <v>724</v>
      </c>
      <c r="D88" s="101" t="s">
        <v>564</v>
      </c>
      <c r="E88" s="102" t="s">
        <v>968</v>
      </c>
      <c r="F88" s="103" t="s">
        <v>969</v>
      </c>
      <c r="G88" s="103" t="s">
        <v>970</v>
      </c>
      <c r="H88" s="103" t="s">
        <v>971</v>
      </c>
      <c r="I88" s="103" t="s">
        <v>972</v>
      </c>
      <c r="J88" s="104" t="s">
        <v>945</v>
      </c>
      <c r="K88" s="105">
        <v>4</v>
      </c>
      <c r="L88" s="106" t="s">
        <v>1111</v>
      </c>
      <c r="M88" s="88"/>
      <c r="N88" s="88"/>
    </row>
    <row r="89" spans="1:14" ht="51">
      <c r="A89" s="98">
        <v>82</v>
      </c>
      <c r="B89" s="99">
        <v>41</v>
      </c>
      <c r="C89" s="100" t="s">
        <v>726</v>
      </c>
      <c r="D89" s="101" t="s">
        <v>564</v>
      </c>
      <c r="E89" s="118">
        <v>0</v>
      </c>
      <c r="F89" s="119">
        <v>0</v>
      </c>
      <c r="G89" s="119">
        <v>0</v>
      </c>
      <c r="H89" s="119">
        <v>0</v>
      </c>
      <c r="I89" s="119">
        <v>0</v>
      </c>
      <c r="J89" s="104"/>
      <c r="K89" s="105">
        <v>0</v>
      </c>
      <c r="L89" s="106" t="s">
        <v>1112</v>
      </c>
      <c r="M89" s="88"/>
      <c r="N89" s="88"/>
    </row>
    <row r="90" spans="1:14" ht="51">
      <c r="A90" s="98">
        <v>83</v>
      </c>
      <c r="B90" s="99">
        <v>42</v>
      </c>
      <c r="C90" s="100" t="s">
        <v>724</v>
      </c>
      <c r="D90" s="101" t="s">
        <v>567</v>
      </c>
      <c r="E90" s="102" t="s">
        <v>975</v>
      </c>
      <c r="F90" s="103" t="s">
        <v>976</v>
      </c>
      <c r="G90" s="103" t="s">
        <v>698</v>
      </c>
      <c r="H90" s="103" t="s">
        <v>698</v>
      </c>
      <c r="I90" s="103" t="s">
        <v>698</v>
      </c>
      <c r="J90" s="104" t="s">
        <v>698</v>
      </c>
      <c r="K90" s="105">
        <v>1</v>
      </c>
      <c r="L90" s="106" t="s">
        <v>1113</v>
      </c>
      <c r="M90" s="88"/>
      <c r="N90" s="88"/>
    </row>
    <row r="91" spans="1:14" ht="51">
      <c r="A91" s="98">
        <v>84</v>
      </c>
      <c r="B91" s="99">
        <v>42</v>
      </c>
      <c r="C91" s="100" t="s">
        <v>726</v>
      </c>
      <c r="D91" s="101" t="s">
        <v>567</v>
      </c>
      <c r="E91" s="118">
        <v>0</v>
      </c>
      <c r="F91" s="119">
        <v>0</v>
      </c>
      <c r="G91" s="119">
        <v>0</v>
      </c>
      <c r="H91" s="119">
        <v>0</v>
      </c>
      <c r="I91" s="119">
        <v>0</v>
      </c>
      <c r="J91" s="104"/>
      <c r="K91" s="105">
        <v>0</v>
      </c>
      <c r="L91" s="106" t="s">
        <v>1114</v>
      </c>
      <c r="M91" s="88"/>
      <c r="N91" s="88"/>
    </row>
    <row r="92" spans="1:14" ht="51">
      <c r="A92" s="98">
        <v>85</v>
      </c>
      <c r="B92" s="99">
        <v>43</v>
      </c>
      <c r="C92" s="100" t="s">
        <v>724</v>
      </c>
      <c r="D92" s="101" t="s">
        <v>565</v>
      </c>
      <c r="E92" s="102" t="s">
        <v>979</v>
      </c>
      <c r="F92" s="103" t="s">
        <v>980</v>
      </c>
      <c r="G92" s="103" t="s">
        <v>950</v>
      </c>
      <c r="H92" s="103" t="s">
        <v>981</v>
      </c>
      <c r="I92" s="103" t="s">
        <v>950</v>
      </c>
      <c r="J92" s="104" t="s">
        <v>950</v>
      </c>
      <c r="K92" s="105">
        <v>4</v>
      </c>
      <c r="L92" s="106" t="s">
        <v>1115</v>
      </c>
      <c r="M92" s="88"/>
      <c r="N92" s="88"/>
    </row>
    <row r="93" spans="1:14" ht="51">
      <c r="A93" s="98">
        <v>86</v>
      </c>
      <c r="B93" s="99">
        <v>43</v>
      </c>
      <c r="C93" s="100" t="s">
        <v>726</v>
      </c>
      <c r="D93" s="101" t="s">
        <v>565</v>
      </c>
      <c r="E93" s="102" t="s">
        <v>983</v>
      </c>
      <c r="F93" s="103" t="s">
        <v>984</v>
      </c>
      <c r="G93" s="103" t="s">
        <v>951</v>
      </c>
      <c r="H93" s="103" t="s">
        <v>985</v>
      </c>
      <c r="I93" s="103" t="s">
        <v>951</v>
      </c>
      <c r="J93" s="104" t="s">
        <v>951</v>
      </c>
      <c r="K93" s="105">
        <v>3</v>
      </c>
      <c r="L93" s="106" t="s">
        <v>1116</v>
      </c>
      <c r="M93" s="88"/>
      <c r="N93" s="88"/>
    </row>
    <row r="94" spans="1:14" ht="51">
      <c r="A94" s="98">
        <v>87</v>
      </c>
      <c r="B94" s="99">
        <v>44</v>
      </c>
      <c r="C94" s="100" t="s">
        <v>724</v>
      </c>
      <c r="D94" s="101" t="s">
        <v>986</v>
      </c>
      <c r="E94" s="102" t="s">
        <v>987</v>
      </c>
      <c r="F94" s="103" t="s">
        <v>988</v>
      </c>
      <c r="G94" s="103" t="s">
        <v>989</v>
      </c>
      <c r="H94" s="103" t="s">
        <v>990</v>
      </c>
      <c r="I94" s="103" t="s">
        <v>955</v>
      </c>
      <c r="J94" s="104" t="s">
        <v>955</v>
      </c>
      <c r="K94" s="105">
        <v>5</v>
      </c>
      <c r="L94" s="106" t="s">
        <v>1117</v>
      </c>
      <c r="M94" s="88"/>
      <c r="N94" s="88"/>
    </row>
    <row r="95" spans="1:14" ht="51">
      <c r="A95" s="98">
        <v>88</v>
      </c>
      <c r="B95" s="99">
        <v>44</v>
      </c>
      <c r="C95" s="100" t="s">
        <v>726</v>
      </c>
      <c r="D95" s="101" t="s">
        <v>986</v>
      </c>
      <c r="E95" s="102" t="s">
        <v>991</v>
      </c>
      <c r="F95" s="103" t="s">
        <v>992</v>
      </c>
      <c r="G95" s="103" t="s">
        <v>993</v>
      </c>
      <c r="H95" s="103" t="s">
        <v>994</v>
      </c>
      <c r="I95" s="103" t="s">
        <v>995</v>
      </c>
      <c r="J95" s="104" t="s">
        <v>956</v>
      </c>
      <c r="K95" s="105">
        <v>6</v>
      </c>
      <c r="L95" s="106" t="s">
        <v>1118</v>
      </c>
      <c r="M95" s="88"/>
      <c r="N95" s="88"/>
    </row>
    <row r="96" spans="1:14" ht="51">
      <c r="A96" s="98">
        <v>89</v>
      </c>
      <c r="B96" s="99">
        <v>45</v>
      </c>
      <c r="C96" s="100" t="s">
        <v>724</v>
      </c>
      <c r="D96" s="101" t="s">
        <v>568</v>
      </c>
      <c r="E96" s="102" t="s">
        <v>996</v>
      </c>
      <c r="F96" s="103" t="s">
        <v>997</v>
      </c>
      <c r="G96" s="103" t="s">
        <v>998</v>
      </c>
      <c r="H96" s="103" t="s">
        <v>999</v>
      </c>
      <c r="I96" s="103" t="s">
        <v>961</v>
      </c>
      <c r="J96" s="104" t="s">
        <v>961</v>
      </c>
      <c r="K96" s="105">
        <v>4</v>
      </c>
      <c r="L96" s="106" t="s">
        <v>1119</v>
      </c>
      <c r="M96" s="88"/>
      <c r="N96" s="88"/>
    </row>
    <row r="97" spans="1:14" ht="51">
      <c r="A97" s="98">
        <v>90</v>
      </c>
      <c r="B97" s="99">
        <v>45</v>
      </c>
      <c r="C97" s="100" t="s">
        <v>726</v>
      </c>
      <c r="D97" s="101" t="s">
        <v>568</v>
      </c>
      <c r="E97" s="118">
        <v>0</v>
      </c>
      <c r="F97" s="103" t="s">
        <v>1000</v>
      </c>
      <c r="G97" s="119">
        <v>0</v>
      </c>
      <c r="H97" s="119">
        <v>0</v>
      </c>
      <c r="I97" s="119">
        <v>0</v>
      </c>
      <c r="J97" s="104"/>
      <c r="K97" s="105">
        <v>0</v>
      </c>
      <c r="L97" s="106" t="s">
        <v>1120</v>
      </c>
      <c r="M97" s="88"/>
      <c r="N97" s="88"/>
    </row>
    <row r="98" spans="1:14" ht="51">
      <c r="A98" s="98">
        <v>91</v>
      </c>
      <c r="B98" s="99">
        <v>46</v>
      </c>
      <c r="C98" s="100" t="s">
        <v>724</v>
      </c>
      <c r="D98" s="101" t="s">
        <v>1001</v>
      </c>
      <c r="E98" s="102" t="s">
        <v>1002</v>
      </c>
      <c r="F98" s="103" t="s">
        <v>1003</v>
      </c>
      <c r="G98" s="103" t="s">
        <v>1004</v>
      </c>
      <c r="H98" s="103" t="s">
        <v>1005</v>
      </c>
      <c r="I98" s="103" t="s">
        <v>958</v>
      </c>
      <c r="J98" s="104" t="s">
        <v>958</v>
      </c>
      <c r="K98" s="105">
        <v>5</v>
      </c>
      <c r="L98" s="106" t="s">
        <v>1121</v>
      </c>
      <c r="M98" s="88"/>
      <c r="N98" s="88"/>
    </row>
    <row r="99" spans="1:14" ht="51">
      <c r="A99" s="98">
        <v>92</v>
      </c>
      <c r="B99" s="99">
        <v>46</v>
      </c>
      <c r="C99" s="100" t="s">
        <v>726</v>
      </c>
      <c r="D99" s="101" t="s">
        <v>1001</v>
      </c>
      <c r="E99" s="102" t="s">
        <v>1006</v>
      </c>
      <c r="F99" s="103" t="s">
        <v>1007</v>
      </c>
      <c r="G99" s="103" t="s">
        <v>1008</v>
      </c>
      <c r="H99" s="103" t="s">
        <v>1009</v>
      </c>
      <c r="I99" s="103" t="s">
        <v>1010</v>
      </c>
      <c r="J99" s="104" t="s">
        <v>966</v>
      </c>
      <c r="K99" s="105">
        <v>6</v>
      </c>
      <c r="L99" s="106" t="s">
        <v>1122</v>
      </c>
      <c r="M99" s="88"/>
      <c r="N99" s="88"/>
    </row>
    <row r="100" spans="1:14" ht="51">
      <c r="A100" s="98">
        <v>93</v>
      </c>
      <c r="B100" s="99">
        <v>47</v>
      </c>
      <c r="C100" s="100" t="s">
        <v>724</v>
      </c>
      <c r="D100" s="101" t="s">
        <v>574</v>
      </c>
      <c r="E100" s="102" t="s">
        <v>1011</v>
      </c>
      <c r="F100" s="103" t="s">
        <v>1012</v>
      </c>
      <c r="G100" s="103" t="s">
        <v>967</v>
      </c>
      <c r="H100" s="103" t="s">
        <v>967</v>
      </c>
      <c r="I100" s="103" t="s">
        <v>967</v>
      </c>
      <c r="J100" s="104" t="s">
        <v>967</v>
      </c>
      <c r="K100" s="105">
        <v>2</v>
      </c>
      <c r="L100" s="106" t="s">
        <v>1123</v>
      </c>
      <c r="M100" s="88"/>
      <c r="N100" s="88"/>
    </row>
    <row r="101" spans="1:14" ht="51">
      <c r="A101" s="98">
        <v>94</v>
      </c>
      <c r="B101" s="99">
        <v>47</v>
      </c>
      <c r="C101" s="100" t="s">
        <v>726</v>
      </c>
      <c r="D101" s="101" t="s">
        <v>574</v>
      </c>
      <c r="E101" s="102" t="s">
        <v>1013</v>
      </c>
      <c r="F101" s="103" t="s">
        <v>1014</v>
      </c>
      <c r="G101" s="103" t="s">
        <v>973</v>
      </c>
      <c r="H101" s="103" t="s">
        <v>973</v>
      </c>
      <c r="I101" s="103" t="s">
        <v>973</v>
      </c>
      <c r="J101" s="104" t="s">
        <v>973</v>
      </c>
      <c r="K101" s="105">
        <v>2</v>
      </c>
      <c r="L101" s="106" t="s">
        <v>1124</v>
      </c>
      <c r="M101" s="88"/>
      <c r="N101" s="88"/>
    </row>
    <row r="102" spans="1:14" ht="51">
      <c r="A102" s="98">
        <v>95</v>
      </c>
      <c r="B102" s="99">
        <v>48</v>
      </c>
      <c r="C102" s="100" t="s">
        <v>724</v>
      </c>
      <c r="D102" s="101" t="s">
        <v>575</v>
      </c>
      <c r="E102" s="102" t="s">
        <v>1015</v>
      </c>
      <c r="F102" s="103" t="s">
        <v>1016</v>
      </c>
      <c r="G102" s="103" t="s">
        <v>1017</v>
      </c>
      <c r="H102" s="103" t="s">
        <v>1018</v>
      </c>
      <c r="I102" s="103" t="s">
        <v>974</v>
      </c>
      <c r="J102" s="104" t="s">
        <v>974</v>
      </c>
      <c r="K102" s="105">
        <v>4</v>
      </c>
      <c r="L102" s="106" t="s">
        <v>1125</v>
      </c>
      <c r="M102" s="88"/>
      <c r="N102" s="88"/>
    </row>
    <row r="103" spans="1:14" ht="51">
      <c r="A103" s="98">
        <v>96</v>
      </c>
      <c r="B103" s="99">
        <v>48</v>
      </c>
      <c r="C103" s="100" t="s">
        <v>726</v>
      </c>
      <c r="D103" s="101" t="s">
        <v>575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04"/>
      <c r="K103" s="105">
        <v>0</v>
      </c>
      <c r="L103" s="106" t="s">
        <v>1126</v>
      </c>
      <c r="M103" s="88"/>
      <c r="N103" s="88"/>
    </row>
    <row r="104" spans="1:14" ht="51">
      <c r="A104" s="98">
        <v>97</v>
      </c>
      <c r="B104" s="99">
        <v>49</v>
      </c>
      <c r="C104" s="100" t="s">
        <v>724</v>
      </c>
      <c r="D104" s="101" t="s">
        <v>1019</v>
      </c>
      <c r="E104" s="102" t="s">
        <v>968</v>
      </c>
      <c r="F104" s="103" t="s">
        <v>1020</v>
      </c>
      <c r="G104" s="103" t="s">
        <v>970</v>
      </c>
      <c r="H104" s="103" t="s">
        <v>971</v>
      </c>
      <c r="I104" s="103" t="s">
        <v>972</v>
      </c>
      <c r="J104" s="104" t="s">
        <v>977</v>
      </c>
      <c r="K104" s="105">
        <v>3</v>
      </c>
      <c r="L104" s="106" t="s">
        <v>1127</v>
      </c>
      <c r="M104" s="88"/>
      <c r="N104" s="88"/>
    </row>
    <row r="105" spans="1:14" ht="51">
      <c r="A105" s="98">
        <v>98</v>
      </c>
      <c r="B105" s="99">
        <v>49</v>
      </c>
      <c r="C105" s="100" t="s">
        <v>726</v>
      </c>
      <c r="D105" s="101" t="s">
        <v>1019</v>
      </c>
      <c r="E105" s="102" t="s">
        <v>1021</v>
      </c>
      <c r="F105" s="103" t="s">
        <v>1022</v>
      </c>
      <c r="G105" s="103" t="s">
        <v>1023</v>
      </c>
      <c r="H105" s="103" t="s">
        <v>1024</v>
      </c>
      <c r="I105" s="103" t="s">
        <v>1025</v>
      </c>
      <c r="J105" s="104" t="s">
        <v>978</v>
      </c>
      <c r="K105" s="105">
        <v>4</v>
      </c>
      <c r="L105" s="106" t="s">
        <v>1128</v>
      </c>
      <c r="M105" s="88"/>
      <c r="N105" s="88"/>
    </row>
    <row r="106" spans="1:14" ht="51">
      <c r="A106" s="98">
        <v>99</v>
      </c>
      <c r="B106" s="99">
        <v>50</v>
      </c>
      <c r="C106" s="100" t="s">
        <v>724</v>
      </c>
      <c r="D106" s="101" t="s">
        <v>1026</v>
      </c>
      <c r="E106" s="102" t="s">
        <v>1027</v>
      </c>
      <c r="F106" s="103" t="s">
        <v>1028</v>
      </c>
      <c r="G106" s="103" t="s">
        <v>1029</v>
      </c>
      <c r="H106" s="103" t="s">
        <v>1030</v>
      </c>
      <c r="I106" s="103" t="s">
        <v>982</v>
      </c>
      <c r="J106" s="104" t="s">
        <v>982</v>
      </c>
      <c r="K106" s="105">
        <v>4</v>
      </c>
      <c r="L106" s="106" t="s">
        <v>1129</v>
      </c>
      <c r="M106" s="88"/>
      <c r="N106" s="88"/>
    </row>
    <row r="107" spans="1:14" ht="51">
      <c r="A107" s="98">
        <v>100</v>
      </c>
      <c r="B107" s="122">
        <v>50</v>
      </c>
      <c r="C107" s="100" t="s">
        <v>726</v>
      </c>
      <c r="D107" s="123" t="s">
        <v>1026</v>
      </c>
      <c r="E107" s="118">
        <v>0</v>
      </c>
      <c r="F107" s="119">
        <v>0</v>
      </c>
      <c r="G107" s="119">
        <v>0</v>
      </c>
      <c r="H107" s="119">
        <v>0</v>
      </c>
      <c r="I107" s="119">
        <v>0</v>
      </c>
      <c r="J107" s="124"/>
      <c r="K107" s="125">
        <v>0</v>
      </c>
      <c r="L107" s="126" t="s">
        <v>1130</v>
      </c>
      <c r="M107" s="88"/>
      <c r="N107" s="88"/>
    </row>
    <row r="117" spans="1:19" s="90" customFormat="1">
      <c r="A117" s="87"/>
      <c r="B117" s="81"/>
      <c r="C117" s="84"/>
      <c r="D117" s="81"/>
      <c r="E117" s="88"/>
      <c r="G117" s="81"/>
      <c r="H117" s="81"/>
      <c r="I117" s="81"/>
      <c r="L117" s="89"/>
      <c r="M117" s="89"/>
      <c r="N117" s="89"/>
      <c r="O117" s="88"/>
      <c r="P117" s="88"/>
      <c r="Q117" s="88"/>
      <c r="R117" s="88"/>
      <c r="S117" s="88"/>
    </row>
    <row r="118" spans="1:19" s="90" customFormat="1">
      <c r="A118" s="87"/>
      <c r="B118" s="81"/>
      <c r="C118" s="84"/>
      <c r="D118" s="81"/>
      <c r="E118" s="88"/>
      <c r="G118" s="81"/>
      <c r="H118" s="81"/>
      <c r="I118" s="81"/>
      <c r="L118" s="89"/>
      <c r="M118" s="89"/>
      <c r="N118" s="89"/>
      <c r="O118" s="88"/>
      <c r="P118" s="88"/>
      <c r="Q118" s="88"/>
      <c r="R118" s="88"/>
      <c r="S118" s="88"/>
    </row>
    <row r="119" spans="1:19" s="90" customFormat="1">
      <c r="A119" s="87"/>
      <c r="B119" s="81"/>
      <c r="C119" s="84"/>
      <c r="D119" s="81"/>
      <c r="E119" s="88"/>
      <c r="G119" s="81"/>
      <c r="H119" s="81"/>
      <c r="I119" s="81"/>
      <c r="L119" s="89"/>
      <c r="M119" s="89"/>
      <c r="N119" s="89"/>
      <c r="O119" s="88"/>
      <c r="P119" s="88"/>
      <c r="Q119" s="88"/>
      <c r="R119" s="88"/>
      <c r="S119" s="88"/>
    </row>
    <row r="120" spans="1:19" s="90" customFormat="1">
      <c r="A120" s="87"/>
      <c r="B120" s="81"/>
      <c r="C120" s="84"/>
      <c r="D120" s="81"/>
      <c r="E120" s="88"/>
      <c r="G120" s="81"/>
      <c r="H120" s="81"/>
      <c r="I120" s="81"/>
      <c r="L120" s="89"/>
      <c r="M120" s="89"/>
      <c r="N120" s="89"/>
      <c r="O120" s="88"/>
      <c r="P120" s="88"/>
      <c r="Q120" s="88"/>
      <c r="R120" s="88"/>
      <c r="S120" s="88"/>
    </row>
    <row r="121" spans="1:19" s="90" customFormat="1">
      <c r="A121" s="87"/>
      <c r="B121" s="81"/>
      <c r="C121" s="84"/>
      <c r="D121" s="81"/>
      <c r="E121" s="88"/>
      <c r="G121" s="81"/>
      <c r="H121" s="81"/>
      <c r="I121" s="81"/>
      <c r="L121" s="89"/>
      <c r="M121" s="89"/>
      <c r="N121" s="89"/>
      <c r="O121" s="88"/>
      <c r="P121" s="88"/>
      <c r="Q121" s="88"/>
      <c r="R121" s="88"/>
      <c r="S121" s="88"/>
    </row>
    <row r="122" spans="1:19" s="90" customFormat="1">
      <c r="A122" s="87"/>
      <c r="B122" s="81"/>
      <c r="C122" s="84"/>
      <c r="D122" s="81"/>
      <c r="E122" s="88"/>
      <c r="G122" s="81"/>
      <c r="H122" s="81"/>
      <c r="I122" s="81"/>
      <c r="L122" s="89"/>
      <c r="M122" s="89"/>
      <c r="N122" s="89"/>
      <c r="O122" s="88"/>
      <c r="P122" s="88"/>
      <c r="Q122" s="88"/>
      <c r="R122" s="88"/>
      <c r="S122" s="88"/>
    </row>
    <row r="123" spans="1:19" s="90" customFormat="1">
      <c r="A123" s="87"/>
      <c r="B123" s="81"/>
      <c r="C123" s="84"/>
      <c r="D123" s="81"/>
      <c r="E123" s="88"/>
      <c r="G123" s="81"/>
      <c r="H123" s="81"/>
      <c r="I123" s="81"/>
      <c r="L123" s="89"/>
      <c r="M123" s="89"/>
      <c r="N123" s="89"/>
      <c r="O123" s="88"/>
      <c r="P123" s="88"/>
      <c r="Q123" s="88"/>
      <c r="R123" s="88"/>
      <c r="S123" s="88"/>
    </row>
    <row r="124" spans="1:19" s="90" customFormat="1">
      <c r="A124" s="87"/>
      <c r="B124" s="81"/>
      <c r="C124" s="84"/>
      <c r="D124" s="81"/>
      <c r="E124" s="88"/>
      <c r="G124" s="81"/>
      <c r="H124" s="81"/>
      <c r="I124" s="81"/>
      <c r="L124" s="89"/>
      <c r="M124" s="89"/>
      <c r="N124" s="89"/>
      <c r="O124" s="88"/>
      <c r="P124" s="88"/>
      <c r="Q124" s="88"/>
      <c r="R124" s="88"/>
      <c r="S124" s="88"/>
    </row>
    <row r="125" spans="1:19" s="90" customFormat="1">
      <c r="A125" s="87"/>
      <c r="B125" s="81"/>
      <c r="C125" s="84"/>
      <c r="D125" s="81"/>
      <c r="E125" s="88"/>
      <c r="G125" s="81"/>
      <c r="H125" s="81"/>
      <c r="I125" s="81"/>
      <c r="L125" s="89"/>
      <c r="M125" s="89"/>
      <c r="N125" s="89"/>
      <c r="O125" s="88"/>
      <c r="P125" s="88"/>
      <c r="Q125" s="88"/>
      <c r="R125" s="88"/>
      <c r="S125" s="88"/>
    </row>
    <row r="126" spans="1:19" s="90" customFormat="1">
      <c r="A126" s="87"/>
      <c r="B126" s="81"/>
      <c r="C126" s="84"/>
      <c r="D126" s="81"/>
      <c r="E126" s="88"/>
      <c r="G126" s="81"/>
      <c r="H126" s="81"/>
      <c r="I126" s="81"/>
      <c r="L126" s="89"/>
      <c r="M126" s="89"/>
      <c r="N126" s="89"/>
      <c r="O126" s="88"/>
      <c r="P126" s="88"/>
      <c r="Q126" s="88"/>
      <c r="R126" s="88"/>
      <c r="S126" s="88"/>
    </row>
    <row r="127" spans="1:19" s="90" customFormat="1">
      <c r="A127" s="87"/>
      <c r="B127" s="81"/>
      <c r="C127" s="84"/>
      <c r="D127" s="81"/>
      <c r="E127" s="88"/>
      <c r="G127" s="81"/>
      <c r="H127" s="81"/>
      <c r="I127" s="81"/>
      <c r="L127" s="89"/>
      <c r="M127" s="89"/>
      <c r="N127" s="89"/>
      <c r="O127" s="88"/>
      <c r="P127" s="88"/>
      <c r="Q127" s="88"/>
      <c r="R127" s="88"/>
      <c r="S127" s="88"/>
    </row>
    <row r="128" spans="1:19" s="90" customFormat="1">
      <c r="A128" s="87"/>
      <c r="B128" s="81"/>
      <c r="C128" s="84"/>
      <c r="D128" s="81"/>
      <c r="E128" s="88"/>
      <c r="G128" s="81"/>
      <c r="H128" s="81"/>
      <c r="I128" s="81"/>
      <c r="L128" s="89"/>
      <c r="M128" s="89"/>
      <c r="N128" s="89"/>
      <c r="O128" s="88"/>
      <c r="P128" s="88"/>
      <c r="Q128" s="88"/>
      <c r="R128" s="88"/>
      <c r="S128" s="88"/>
    </row>
    <row r="129" spans="1:19" s="90" customFormat="1">
      <c r="A129" s="87"/>
      <c r="B129" s="81"/>
      <c r="C129" s="84"/>
      <c r="D129" s="81"/>
      <c r="E129" s="88"/>
      <c r="G129" s="81"/>
      <c r="H129" s="81"/>
      <c r="I129" s="81"/>
      <c r="L129" s="89"/>
      <c r="M129" s="89"/>
      <c r="N129" s="89"/>
      <c r="O129" s="88"/>
      <c r="P129" s="88"/>
      <c r="Q129" s="88"/>
      <c r="R129" s="88"/>
      <c r="S129" s="88"/>
    </row>
    <row r="130" spans="1:19" s="90" customFormat="1">
      <c r="A130" s="87"/>
      <c r="B130" s="81"/>
      <c r="C130" s="84"/>
      <c r="D130" s="81"/>
      <c r="E130" s="88"/>
      <c r="G130" s="81"/>
      <c r="H130" s="81"/>
      <c r="I130" s="81"/>
      <c r="L130" s="89"/>
      <c r="M130" s="89"/>
      <c r="N130" s="89"/>
      <c r="O130" s="88"/>
      <c r="P130" s="88"/>
      <c r="Q130" s="88"/>
      <c r="R130" s="88"/>
      <c r="S130" s="88"/>
    </row>
    <row r="131" spans="1:19" s="90" customFormat="1">
      <c r="A131" s="87"/>
      <c r="B131" s="81"/>
      <c r="C131" s="84"/>
      <c r="D131" s="81"/>
      <c r="E131" s="88"/>
      <c r="G131" s="81"/>
      <c r="H131" s="81"/>
      <c r="I131" s="81"/>
      <c r="L131" s="89"/>
      <c r="M131" s="89"/>
      <c r="N131" s="89"/>
      <c r="O131" s="88"/>
      <c r="P131" s="88"/>
      <c r="Q131" s="88"/>
      <c r="R131" s="88"/>
      <c r="S131" s="88"/>
    </row>
    <row r="132" spans="1:19" s="90" customFormat="1">
      <c r="A132" s="87"/>
      <c r="B132" s="81"/>
      <c r="C132" s="84"/>
      <c r="D132" s="81"/>
      <c r="E132" s="88"/>
      <c r="G132" s="81"/>
      <c r="H132" s="81"/>
      <c r="I132" s="81"/>
      <c r="L132" s="89"/>
      <c r="M132" s="89"/>
      <c r="N132" s="89"/>
      <c r="O132" s="88"/>
      <c r="P132" s="88"/>
      <c r="Q132" s="88"/>
      <c r="R132" s="88"/>
      <c r="S132" s="88"/>
    </row>
    <row r="133" spans="1:19" s="90" customFormat="1">
      <c r="A133" s="87"/>
      <c r="B133" s="81"/>
      <c r="C133" s="84"/>
      <c r="D133" s="81"/>
      <c r="E133" s="88"/>
      <c r="G133" s="81"/>
      <c r="H133" s="81"/>
      <c r="I133" s="81"/>
      <c r="L133" s="89"/>
      <c r="M133" s="89"/>
      <c r="N133" s="89"/>
      <c r="O133" s="88"/>
      <c r="P133" s="88"/>
      <c r="Q133" s="88"/>
      <c r="R133" s="88"/>
      <c r="S133" s="88"/>
    </row>
    <row r="134" spans="1:19" s="90" customFormat="1">
      <c r="A134" s="87"/>
      <c r="B134" s="81"/>
      <c r="C134" s="84"/>
      <c r="D134" s="81"/>
      <c r="E134" s="88"/>
      <c r="G134" s="81"/>
      <c r="H134" s="81"/>
      <c r="I134" s="81"/>
      <c r="L134" s="89"/>
      <c r="M134" s="89"/>
      <c r="N134" s="89"/>
      <c r="O134" s="88"/>
      <c r="P134" s="88"/>
      <c r="Q134" s="88"/>
      <c r="R134" s="88"/>
      <c r="S134" s="88"/>
    </row>
    <row r="135" spans="1:19" s="90" customFormat="1">
      <c r="A135" s="87"/>
      <c r="B135" s="81"/>
      <c r="C135" s="84"/>
      <c r="D135" s="81"/>
      <c r="E135" s="88"/>
      <c r="G135" s="81"/>
      <c r="H135" s="81"/>
      <c r="I135" s="81"/>
      <c r="L135" s="89"/>
      <c r="M135" s="89"/>
      <c r="N135" s="89"/>
      <c r="O135" s="88"/>
      <c r="P135" s="88"/>
      <c r="Q135" s="88"/>
      <c r="R135" s="88"/>
      <c r="S135" s="88"/>
    </row>
    <row r="136" spans="1:19" s="90" customFormat="1">
      <c r="A136" s="87"/>
      <c r="B136" s="81"/>
      <c r="C136" s="84"/>
      <c r="D136" s="81"/>
      <c r="E136" s="88"/>
      <c r="G136" s="81"/>
      <c r="H136" s="81"/>
      <c r="I136" s="81"/>
      <c r="L136" s="89"/>
      <c r="M136" s="89"/>
      <c r="N136" s="89"/>
      <c r="O136" s="88"/>
      <c r="P136" s="88"/>
      <c r="Q136" s="88"/>
      <c r="R136" s="88"/>
      <c r="S136" s="88"/>
    </row>
    <row r="137" spans="1:19" s="90" customFormat="1">
      <c r="A137" s="87"/>
      <c r="B137" s="81"/>
      <c r="C137" s="84"/>
      <c r="D137" s="81"/>
      <c r="E137" s="88"/>
      <c r="G137" s="81"/>
      <c r="H137" s="81"/>
      <c r="I137" s="81"/>
      <c r="L137" s="89"/>
      <c r="M137" s="89"/>
      <c r="N137" s="89"/>
      <c r="O137" s="88"/>
      <c r="P137" s="88"/>
      <c r="Q137" s="88"/>
      <c r="R137" s="88"/>
      <c r="S137" s="88"/>
    </row>
    <row r="138" spans="1:19" s="90" customFormat="1">
      <c r="A138" s="87"/>
      <c r="B138" s="81"/>
      <c r="C138" s="84"/>
      <c r="D138" s="81"/>
      <c r="E138" s="88"/>
      <c r="G138" s="81"/>
      <c r="H138" s="81"/>
      <c r="I138" s="81"/>
      <c r="L138" s="89"/>
      <c r="M138" s="89"/>
      <c r="N138" s="89"/>
      <c r="O138" s="88"/>
      <c r="P138" s="88"/>
      <c r="Q138" s="88"/>
      <c r="R138" s="88"/>
      <c r="S138" s="88"/>
    </row>
    <row r="139" spans="1:19" s="90" customFormat="1">
      <c r="A139" s="87"/>
      <c r="B139" s="81"/>
      <c r="C139" s="84"/>
      <c r="D139" s="81"/>
      <c r="E139" s="88"/>
      <c r="G139" s="81"/>
      <c r="H139" s="81"/>
      <c r="I139" s="81"/>
      <c r="L139" s="89"/>
      <c r="M139" s="89"/>
      <c r="N139" s="89"/>
      <c r="O139" s="88"/>
      <c r="P139" s="88"/>
      <c r="Q139" s="88"/>
      <c r="R139" s="88"/>
      <c r="S139" s="88"/>
    </row>
    <row r="140" spans="1:19" s="90" customFormat="1">
      <c r="A140" s="87"/>
      <c r="B140" s="81"/>
      <c r="C140" s="84"/>
      <c r="D140" s="81"/>
      <c r="E140" s="88"/>
      <c r="G140" s="81"/>
      <c r="H140" s="81"/>
      <c r="I140" s="81"/>
      <c r="L140" s="89"/>
      <c r="M140" s="89"/>
      <c r="N140" s="89"/>
      <c r="O140" s="88"/>
      <c r="P140" s="88"/>
      <c r="Q140" s="88"/>
      <c r="R140" s="88"/>
      <c r="S140" s="88"/>
    </row>
    <row r="141" spans="1:19" s="90" customFormat="1">
      <c r="A141" s="87"/>
      <c r="B141" s="81"/>
      <c r="C141" s="84"/>
      <c r="D141" s="81"/>
      <c r="E141" s="88"/>
      <c r="G141" s="81"/>
      <c r="H141" s="81"/>
      <c r="I141" s="81"/>
      <c r="L141" s="89"/>
      <c r="M141" s="89"/>
      <c r="N141" s="89"/>
      <c r="O141" s="88"/>
      <c r="P141" s="88"/>
      <c r="Q141" s="88"/>
      <c r="R141" s="88"/>
      <c r="S141" s="88"/>
    </row>
    <row r="142" spans="1:19" s="90" customFormat="1">
      <c r="A142" s="87"/>
      <c r="B142" s="81"/>
      <c r="C142" s="84"/>
      <c r="D142" s="81"/>
      <c r="E142" s="88"/>
      <c r="G142" s="81"/>
      <c r="H142" s="81"/>
      <c r="I142" s="81"/>
      <c r="L142" s="89"/>
      <c r="M142" s="89"/>
      <c r="N142" s="89"/>
      <c r="O142" s="88"/>
      <c r="P142" s="88"/>
      <c r="Q142" s="88"/>
      <c r="R142" s="88"/>
      <c r="S142" s="88"/>
    </row>
    <row r="143" spans="1:19" s="90" customFormat="1">
      <c r="A143" s="87"/>
      <c r="B143" s="81"/>
      <c r="C143" s="84"/>
      <c r="D143" s="81"/>
      <c r="E143" s="88"/>
      <c r="G143" s="81"/>
      <c r="H143" s="81"/>
      <c r="I143" s="81"/>
      <c r="L143" s="89"/>
      <c r="M143" s="89"/>
      <c r="N143" s="89"/>
      <c r="O143" s="88"/>
      <c r="P143" s="88"/>
      <c r="Q143" s="88"/>
      <c r="R143" s="88"/>
      <c r="S143" s="88"/>
    </row>
    <row r="144" spans="1:19" s="90" customFormat="1">
      <c r="A144" s="87"/>
      <c r="B144" s="81"/>
      <c r="C144" s="84"/>
      <c r="D144" s="81"/>
      <c r="E144" s="88"/>
      <c r="G144" s="81"/>
      <c r="H144" s="81"/>
      <c r="I144" s="81"/>
      <c r="L144" s="89"/>
      <c r="M144" s="89"/>
      <c r="N144" s="89"/>
      <c r="O144" s="88"/>
      <c r="P144" s="88"/>
      <c r="Q144" s="88"/>
      <c r="R144" s="88"/>
      <c r="S144" s="88"/>
    </row>
    <row r="145" spans="1:19" s="90" customFormat="1">
      <c r="A145" s="87"/>
      <c r="B145" s="81"/>
      <c r="C145" s="84"/>
      <c r="D145" s="81"/>
      <c r="E145" s="88"/>
      <c r="G145" s="81"/>
      <c r="H145" s="81"/>
      <c r="I145" s="81"/>
      <c r="L145" s="89"/>
      <c r="M145" s="89"/>
      <c r="N145" s="89"/>
      <c r="O145" s="88"/>
      <c r="P145" s="88"/>
      <c r="Q145" s="88"/>
      <c r="R145" s="88"/>
      <c r="S145" s="88"/>
    </row>
    <row r="146" spans="1:19" s="90" customFormat="1">
      <c r="A146" s="87"/>
      <c r="B146" s="81"/>
      <c r="C146" s="84"/>
      <c r="D146" s="81"/>
      <c r="E146" s="88"/>
      <c r="G146" s="81"/>
      <c r="H146" s="81"/>
      <c r="I146" s="81"/>
      <c r="L146" s="89"/>
      <c r="M146" s="89"/>
      <c r="N146" s="89"/>
      <c r="O146" s="88"/>
      <c r="P146" s="88"/>
      <c r="Q146" s="88"/>
      <c r="R146" s="88"/>
      <c r="S146" s="88"/>
    </row>
    <row r="147" spans="1:19" s="90" customFormat="1">
      <c r="A147" s="87"/>
      <c r="B147" s="81"/>
      <c r="C147" s="84"/>
      <c r="D147" s="81"/>
      <c r="E147" s="88"/>
      <c r="G147" s="81"/>
      <c r="H147" s="81"/>
      <c r="I147" s="81"/>
      <c r="L147" s="89"/>
      <c r="M147" s="89"/>
      <c r="N147" s="89"/>
      <c r="O147" s="88"/>
      <c r="P147" s="88"/>
      <c r="Q147" s="88"/>
      <c r="R147" s="88"/>
      <c r="S147" s="88"/>
    </row>
    <row r="148" spans="1:19" s="90" customFormat="1">
      <c r="A148" s="87"/>
      <c r="B148" s="81"/>
      <c r="C148" s="84"/>
      <c r="D148" s="81"/>
      <c r="E148" s="88"/>
      <c r="G148" s="81"/>
      <c r="H148" s="81"/>
      <c r="I148" s="81"/>
      <c r="L148" s="89"/>
      <c r="M148" s="89"/>
      <c r="N148" s="89"/>
      <c r="O148" s="88"/>
      <c r="P148" s="88"/>
      <c r="Q148" s="88"/>
      <c r="R148" s="88"/>
      <c r="S148" s="88"/>
    </row>
    <row r="149" spans="1:19" s="90" customFormat="1">
      <c r="A149" s="87"/>
      <c r="B149" s="81"/>
      <c r="C149" s="84"/>
      <c r="D149" s="81"/>
      <c r="E149" s="88"/>
      <c r="G149" s="81"/>
      <c r="H149" s="81"/>
      <c r="I149" s="81"/>
      <c r="L149" s="89"/>
      <c r="M149" s="89"/>
      <c r="N149" s="89"/>
      <c r="O149" s="88"/>
      <c r="P149" s="88"/>
      <c r="Q149" s="88"/>
      <c r="R149" s="88"/>
      <c r="S149" s="88"/>
    </row>
    <row r="150" spans="1:19" s="90" customFormat="1">
      <c r="A150" s="87"/>
      <c r="B150" s="81"/>
      <c r="C150" s="84"/>
      <c r="D150" s="81"/>
      <c r="E150" s="88"/>
      <c r="G150" s="81"/>
      <c r="H150" s="81"/>
      <c r="I150" s="81"/>
      <c r="L150" s="89"/>
      <c r="M150" s="89"/>
      <c r="N150" s="89"/>
      <c r="O150" s="88"/>
      <c r="P150" s="88"/>
      <c r="Q150" s="88"/>
      <c r="R150" s="88"/>
      <c r="S150" s="88"/>
    </row>
    <row r="151" spans="1:19" s="90" customFormat="1">
      <c r="A151" s="87"/>
      <c r="B151" s="81"/>
      <c r="C151" s="84"/>
      <c r="D151" s="81"/>
      <c r="E151" s="88"/>
      <c r="G151" s="81"/>
      <c r="H151" s="81"/>
      <c r="I151" s="81"/>
      <c r="L151" s="89"/>
      <c r="M151" s="89"/>
      <c r="N151" s="89"/>
      <c r="O151" s="88"/>
      <c r="P151" s="88"/>
      <c r="Q151" s="88"/>
      <c r="R151" s="88"/>
      <c r="S151" s="88"/>
    </row>
    <row r="152" spans="1:19" s="90" customFormat="1">
      <c r="A152" s="87"/>
      <c r="B152" s="81"/>
      <c r="C152" s="84"/>
      <c r="D152" s="81"/>
      <c r="E152" s="88"/>
      <c r="G152" s="81"/>
      <c r="H152" s="81"/>
      <c r="I152" s="81"/>
      <c r="L152" s="89"/>
      <c r="M152" s="89"/>
      <c r="N152" s="89"/>
      <c r="O152" s="88"/>
      <c r="P152" s="88"/>
      <c r="Q152" s="88"/>
      <c r="R152" s="88"/>
      <c r="S152" s="88"/>
    </row>
    <row r="153" spans="1:19" s="90" customFormat="1">
      <c r="A153" s="87"/>
      <c r="B153" s="81"/>
      <c r="C153" s="84"/>
      <c r="D153" s="81"/>
      <c r="E153" s="88"/>
      <c r="G153" s="81"/>
      <c r="H153" s="81"/>
      <c r="I153" s="81"/>
      <c r="L153" s="89"/>
      <c r="M153" s="89"/>
      <c r="N153" s="89"/>
      <c r="O153" s="88"/>
      <c r="P153" s="88"/>
      <c r="Q153" s="88"/>
      <c r="R153" s="88"/>
      <c r="S153" s="88"/>
    </row>
    <row r="154" spans="1:19" s="90" customFormat="1">
      <c r="A154" s="87"/>
      <c r="B154" s="81"/>
      <c r="C154" s="84"/>
      <c r="D154" s="81"/>
      <c r="E154" s="88"/>
      <c r="G154" s="81"/>
      <c r="H154" s="81"/>
      <c r="I154" s="81"/>
      <c r="L154" s="89"/>
      <c r="M154" s="89"/>
      <c r="N154" s="89"/>
      <c r="O154" s="88"/>
      <c r="P154" s="88"/>
      <c r="Q154" s="88"/>
      <c r="R154" s="88"/>
      <c r="S154" s="88"/>
    </row>
    <row r="155" spans="1:19" s="90" customFormat="1">
      <c r="A155" s="87"/>
      <c r="B155" s="81"/>
      <c r="C155" s="84"/>
      <c r="D155" s="81"/>
      <c r="E155" s="88"/>
      <c r="G155" s="81"/>
      <c r="H155" s="81"/>
      <c r="I155" s="81"/>
      <c r="L155" s="89"/>
      <c r="M155" s="89"/>
      <c r="N155" s="89"/>
      <c r="O155" s="88"/>
      <c r="P155" s="88"/>
      <c r="Q155" s="88"/>
      <c r="R155" s="88"/>
      <c r="S155" s="88"/>
    </row>
    <row r="156" spans="1:19" s="90" customFormat="1">
      <c r="A156" s="87"/>
      <c r="B156" s="81"/>
      <c r="C156" s="84"/>
      <c r="D156" s="81"/>
      <c r="E156" s="88"/>
      <c r="G156" s="81"/>
      <c r="H156" s="81"/>
      <c r="I156" s="81"/>
      <c r="L156" s="89"/>
      <c r="M156" s="89"/>
      <c r="N156" s="89"/>
      <c r="O156" s="88"/>
      <c r="P156" s="88"/>
      <c r="Q156" s="88"/>
      <c r="R156" s="88"/>
      <c r="S156" s="88"/>
    </row>
    <row r="157" spans="1:19" s="90" customFormat="1">
      <c r="A157" s="87"/>
      <c r="B157" s="81"/>
      <c r="C157" s="84"/>
      <c r="D157" s="81"/>
      <c r="E157" s="88"/>
      <c r="G157" s="81"/>
      <c r="H157" s="81"/>
      <c r="I157" s="81"/>
      <c r="L157" s="89"/>
      <c r="M157" s="89"/>
      <c r="N157" s="89"/>
      <c r="O157" s="88"/>
      <c r="P157" s="88"/>
      <c r="Q157" s="88"/>
      <c r="R157" s="88"/>
      <c r="S157" s="88"/>
    </row>
    <row r="158" spans="1:19" s="90" customFormat="1">
      <c r="A158" s="87"/>
      <c r="B158" s="81"/>
      <c r="C158" s="84"/>
      <c r="D158" s="81"/>
      <c r="E158" s="88"/>
      <c r="G158" s="81"/>
      <c r="H158" s="81"/>
      <c r="I158" s="81"/>
      <c r="L158" s="89"/>
      <c r="M158" s="89"/>
      <c r="N158" s="89"/>
      <c r="O158" s="88"/>
      <c r="P158" s="88"/>
      <c r="Q158" s="88"/>
      <c r="R158" s="88"/>
      <c r="S158" s="88"/>
    </row>
    <row r="159" spans="1:19" s="90" customFormat="1">
      <c r="A159" s="87"/>
      <c r="B159" s="81"/>
      <c r="C159" s="84"/>
      <c r="D159" s="81"/>
      <c r="E159" s="88"/>
      <c r="G159" s="81"/>
      <c r="H159" s="81"/>
      <c r="I159" s="81"/>
      <c r="L159" s="89"/>
      <c r="M159" s="89"/>
      <c r="N159" s="89"/>
      <c r="O159" s="88"/>
      <c r="P159" s="88"/>
      <c r="Q159" s="88"/>
      <c r="R159" s="88"/>
      <c r="S159" s="88"/>
    </row>
    <row r="160" spans="1:19" s="90" customFormat="1">
      <c r="A160" s="87"/>
      <c r="B160" s="81"/>
      <c r="C160" s="84"/>
      <c r="D160" s="81"/>
      <c r="E160" s="88"/>
      <c r="G160" s="81"/>
      <c r="H160" s="81"/>
      <c r="I160" s="81"/>
      <c r="L160" s="89"/>
      <c r="M160" s="89"/>
      <c r="N160" s="89"/>
      <c r="O160" s="88"/>
      <c r="P160" s="88"/>
      <c r="Q160" s="88"/>
      <c r="R160" s="88"/>
      <c r="S160" s="88"/>
    </row>
    <row r="161" spans="1:19" s="90" customFormat="1">
      <c r="A161" s="87"/>
      <c r="B161" s="81"/>
      <c r="C161" s="84"/>
      <c r="D161" s="81"/>
      <c r="E161" s="88"/>
      <c r="G161" s="81"/>
      <c r="H161" s="81"/>
      <c r="I161" s="81"/>
      <c r="L161" s="89"/>
      <c r="M161" s="89"/>
      <c r="N161" s="89"/>
      <c r="O161" s="88"/>
      <c r="P161" s="88"/>
      <c r="Q161" s="88"/>
      <c r="R161" s="88"/>
      <c r="S161" s="88"/>
    </row>
    <row r="162" spans="1:19" s="90" customFormat="1">
      <c r="A162" s="87"/>
      <c r="B162" s="81"/>
      <c r="C162" s="84"/>
      <c r="D162" s="81"/>
      <c r="E162" s="88"/>
      <c r="G162" s="81"/>
      <c r="H162" s="81"/>
      <c r="I162" s="81"/>
      <c r="L162" s="89"/>
      <c r="M162" s="89"/>
      <c r="N162" s="89"/>
      <c r="O162" s="88"/>
      <c r="P162" s="88"/>
      <c r="Q162" s="88"/>
      <c r="R162" s="88"/>
      <c r="S162" s="88"/>
    </row>
    <row r="163" spans="1:19" s="90" customFormat="1">
      <c r="A163" s="87"/>
      <c r="B163" s="81"/>
      <c r="C163" s="84"/>
      <c r="D163" s="81"/>
      <c r="E163" s="88"/>
      <c r="G163" s="81"/>
      <c r="H163" s="81"/>
      <c r="I163" s="81"/>
      <c r="L163" s="89"/>
      <c r="M163" s="89"/>
      <c r="N163" s="89"/>
      <c r="O163" s="88"/>
      <c r="P163" s="88"/>
      <c r="Q163" s="88"/>
      <c r="R163" s="88"/>
      <c r="S163" s="88"/>
    </row>
    <row r="164" spans="1:19" s="90" customFormat="1">
      <c r="A164" s="87"/>
      <c r="B164" s="81"/>
      <c r="C164" s="84"/>
      <c r="D164" s="81"/>
      <c r="E164" s="88"/>
      <c r="G164" s="81"/>
      <c r="H164" s="81"/>
      <c r="I164" s="81"/>
      <c r="L164" s="89"/>
      <c r="M164" s="89"/>
      <c r="N164" s="89"/>
      <c r="O164" s="88"/>
      <c r="P164" s="88"/>
      <c r="Q164" s="88"/>
      <c r="R164" s="88"/>
      <c r="S164" s="88"/>
    </row>
    <row r="165" spans="1:19" s="90" customFormat="1">
      <c r="A165" s="87"/>
      <c r="B165" s="81"/>
      <c r="C165" s="84"/>
      <c r="D165" s="81"/>
      <c r="E165" s="88"/>
      <c r="G165" s="81"/>
      <c r="H165" s="81"/>
      <c r="I165" s="81"/>
      <c r="L165" s="89"/>
      <c r="M165" s="89"/>
      <c r="N165" s="89"/>
      <c r="O165" s="88"/>
      <c r="P165" s="88"/>
      <c r="Q165" s="88"/>
      <c r="R165" s="88"/>
      <c r="S165" s="88"/>
    </row>
    <row r="166" spans="1:19" s="90" customFormat="1">
      <c r="A166" s="87"/>
      <c r="B166" s="81"/>
      <c r="C166" s="84"/>
      <c r="D166" s="81"/>
      <c r="E166" s="88"/>
      <c r="G166" s="81"/>
      <c r="H166" s="81"/>
      <c r="I166" s="81"/>
      <c r="L166" s="89"/>
      <c r="M166" s="89"/>
      <c r="N166" s="89"/>
      <c r="O166" s="88"/>
      <c r="P166" s="88"/>
      <c r="Q166" s="88"/>
      <c r="R166" s="88"/>
      <c r="S166" s="88"/>
    </row>
    <row r="167" spans="1:19" s="90" customFormat="1">
      <c r="A167" s="87"/>
      <c r="B167" s="81"/>
      <c r="C167" s="84"/>
      <c r="D167" s="81"/>
      <c r="E167" s="88"/>
      <c r="G167" s="81"/>
      <c r="H167" s="81"/>
      <c r="I167" s="81"/>
      <c r="L167" s="89"/>
      <c r="M167" s="89"/>
      <c r="N167" s="89"/>
      <c r="O167" s="88"/>
      <c r="P167" s="88"/>
      <c r="Q167" s="88"/>
      <c r="R167" s="88"/>
      <c r="S167" s="88"/>
    </row>
    <row r="168" spans="1:19" s="90" customFormat="1">
      <c r="A168" s="87"/>
      <c r="B168" s="81"/>
      <c r="C168" s="84"/>
      <c r="D168" s="81"/>
      <c r="E168" s="88"/>
      <c r="G168" s="81"/>
      <c r="H168" s="81"/>
      <c r="I168" s="81"/>
      <c r="L168" s="89"/>
      <c r="M168" s="89"/>
      <c r="N168" s="89"/>
      <c r="O168" s="88"/>
      <c r="P168" s="88"/>
      <c r="Q168" s="88"/>
      <c r="R168" s="88"/>
      <c r="S168" s="88"/>
    </row>
    <row r="169" spans="1:19" s="90" customFormat="1">
      <c r="A169" s="87"/>
      <c r="B169" s="81"/>
      <c r="C169" s="84"/>
      <c r="D169" s="81"/>
      <c r="E169" s="88"/>
      <c r="G169" s="81"/>
      <c r="H169" s="81"/>
      <c r="I169" s="81"/>
      <c r="L169" s="89"/>
      <c r="M169" s="89"/>
      <c r="N169" s="89"/>
      <c r="O169" s="88"/>
      <c r="P169" s="88"/>
      <c r="Q169" s="88"/>
      <c r="R169" s="88"/>
      <c r="S169" s="88"/>
    </row>
    <row r="170" spans="1:19" s="90" customFormat="1">
      <c r="A170" s="87"/>
      <c r="B170" s="81"/>
      <c r="C170" s="84"/>
      <c r="D170" s="81"/>
      <c r="E170" s="88"/>
      <c r="G170" s="81"/>
      <c r="H170" s="81"/>
      <c r="I170" s="81"/>
      <c r="L170" s="89"/>
      <c r="M170" s="89"/>
      <c r="N170" s="89"/>
      <c r="O170" s="88"/>
      <c r="P170" s="88"/>
      <c r="Q170" s="88"/>
      <c r="R170" s="88"/>
      <c r="S170" s="88"/>
    </row>
    <row r="171" spans="1:19" s="90" customFormat="1">
      <c r="A171" s="87"/>
      <c r="B171" s="81"/>
      <c r="C171" s="84"/>
      <c r="D171" s="81"/>
      <c r="E171" s="88"/>
      <c r="G171" s="81"/>
      <c r="H171" s="81"/>
      <c r="I171" s="81"/>
      <c r="L171" s="89"/>
      <c r="M171" s="89"/>
      <c r="N171" s="89"/>
      <c r="O171" s="88"/>
      <c r="P171" s="88"/>
      <c r="Q171" s="88"/>
      <c r="R171" s="88"/>
      <c r="S171" s="88"/>
    </row>
    <row r="172" spans="1:19" s="90" customFormat="1">
      <c r="A172" s="87"/>
      <c r="B172" s="81"/>
      <c r="C172" s="84"/>
      <c r="D172" s="81"/>
      <c r="E172" s="88"/>
      <c r="G172" s="81"/>
      <c r="H172" s="81"/>
      <c r="I172" s="81"/>
      <c r="L172" s="89"/>
      <c r="M172" s="89"/>
      <c r="N172" s="89"/>
      <c r="O172" s="88"/>
      <c r="P172" s="88"/>
      <c r="Q172" s="88"/>
      <c r="R172" s="88"/>
      <c r="S172" s="88"/>
    </row>
    <row r="173" spans="1:19" s="90" customFormat="1">
      <c r="A173" s="87"/>
      <c r="B173" s="81"/>
      <c r="C173" s="84"/>
      <c r="D173" s="81"/>
      <c r="E173" s="88"/>
      <c r="G173" s="81"/>
      <c r="H173" s="81"/>
      <c r="I173" s="81"/>
      <c r="L173" s="89"/>
      <c r="M173" s="89"/>
      <c r="N173" s="89"/>
      <c r="O173" s="88"/>
      <c r="P173" s="88"/>
      <c r="Q173" s="88"/>
      <c r="R173" s="88"/>
      <c r="S173" s="88"/>
    </row>
    <row r="174" spans="1:19" s="90" customFormat="1">
      <c r="A174" s="87"/>
      <c r="B174" s="81"/>
      <c r="C174" s="84"/>
      <c r="D174" s="81"/>
      <c r="E174" s="88"/>
      <c r="G174" s="81"/>
      <c r="H174" s="81"/>
      <c r="I174" s="81"/>
      <c r="L174" s="89"/>
      <c r="M174" s="89"/>
      <c r="N174" s="89"/>
      <c r="O174" s="88"/>
      <c r="P174" s="88"/>
      <c r="Q174" s="88"/>
      <c r="R174" s="88"/>
      <c r="S174" s="88"/>
    </row>
    <row r="175" spans="1:19" s="90" customFormat="1">
      <c r="A175" s="87"/>
      <c r="B175" s="81"/>
      <c r="C175" s="84"/>
      <c r="D175" s="81"/>
      <c r="E175" s="88"/>
      <c r="G175" s="81"/>
      <c r="H175" s="81"/>
      <c r="I175" s="81"/>
      <c r="L175" s="89"/>
      <c r="M175" s="89"/>
      <c r="N175" s="89"/>
      <c r="O175" s="88"/>
      <c r="P175" s="88"/>
      <c r="Q175" s="88"/>
      <c r="R175" s="88"/>
      <c r="S175" s="88"/>
    </row>
    <row r="176" spans="1:19" s="90" customFormat="1">
      <c r="A176" s="87"/>
      <c r="B176" s="81"/>
      <c r="C176" s="84"/>
      <c r="D176" s="81"/>
      <c r="E176" s="88"/>
      <c r="G176" s="81"/>
      <c r="H176" s="81"/>
      <c r="I176" s="81"/>
      <c r="L176" s="89"/>
      <c r="M176" s="89"/>
      <c r="N176" s="89"/>
      <c r="O176" s="88"/>
      <c r="P176" s="88"/>
      <c r="Q176" s="88"/>
      <c r="R176" s="88"/>
      <c r="S176" s="88"/>
    </row>
    <row r="177" spans="1:19" s="90" customFormat="1">
      <c r="A177" s="87"/>
      <c r="B177" s="81"/>
      <c r="C177" s="84"/>
      <c r="D177" s="81"/>
      <c r="E177" s="88"/>
      <c r="G177" s="81"/>
      <c r="H177" s="81"/>
      <c r="I177" s="81"/>
      <c r="L177" s="89"/>
      <c r="M177" s="89"/>
      <c r="N177" s="89"/>
      <c r="O177" s="88"/>
      <c r="P177" s="88"/>
      <c r="Q177" s="88"/>
      <c r="R177" s="88"/>
      <c r="S177" s="88"/>
    </row>
    <row r="178" spans="1:19" s="90" customFormat="1">
      <c r="A178" s="87"/>
      <c r="B178" s="81"/>
      <c r="C178" s="84"/>
      <c r="D178" s="81"/>
      <c r="E178" s="88"/>
      <c r="G178" s="81"/>
      <c r="H178" s="81"/>
      <c r="I178" s="81"/>
      <c r="L178" s="89"/>
      <c r="M178" s="89"/>
      <c r="N178" s="89"/>
      <c r="O178" s="88"/>
      <c r="P178" s="88"/>
      <c r="Q178" s="88"/>
      <c r="R178" s="88"/>
      <c r="S178" s="88"/>
    </row>
    <row r="179" spans="1:19" s="90" customFormat="1">
      <c r="A179" s="87"/>
      <c r="B179" s="81"/>
      <c r="C179" s="84"/>
      <c r="D179" s="81"/>
      <c r="E179" s="88"/>
      <c r="G179" s="81"/>
      <c r="H179" s="81"/>
      <c r="I179" s="81"/>
      <c r="L179" s="89"/>
      <c r="M179" s="89"/>
      <c r="N179" s="89"/>
      <c r="O179" s="88"/>
      <c r="P179" s="88"/>
      <c r="Q179" s="88"/>
      <c r="R179" s="88"/>
      <c r="S179" s="88"/>
    </row>
    <row r="180" spans="1:19" s="90" customFormat="1">
      <c r="A180" s="87"/>
      <c r="B180" s="81"/>
      <c r="C180" s="84"/>
      <c r="D180" s="81"/>
      <c r="E180" s="88"/>
      <c r="G180" s="81"/>
      <c r="H180" s="81"/>
      <c r="I180" s="81"/>
      <c r="L180" s="89"/>
      <c r="M180" s="89"/>
      <c r="N180" s="89"/>
      <c r="O180" s="88"/>
      <c r="P180" s="88"/>
      <c r="Q180" s="88"/>
      <c r="R180" s="88"/>
      <c r="S180" s="88"/>
    </row>
    <row r="181" spans="1:19" s="90" customFormat="1">
      <c r="A181" s="87"/>
      <c r="B181" s="81"/>
      <c r="C181" s="84"/>
      <c r="D181" s="81"/>
      <c r="E181" s="88"/>
      <c r="G181" s="81"/>
      <c r="H181" s="81"/>
      <c r="I181" s="81"/>
      <c r="L181" s="89"/>
      <c r="M181" s="89"/>
      <c r="N181" s="89"/>
      <c r="O181" s="88"/>
      <c r="P181" s="88"/>
      <c r="Q181" s="88"/>
      <c r="R181" s="88"/>
      <c r="S181" s="88"/>
    </row>
    <row r="182" spans="1:19" s="90" customFormat="1">
      <c r="A182" s="87"/>
      <c r="B182" s="81"/>
      <c r="C182" s="84"/>
      <c r="D182" s="81"/>
      <c r="E182" s="88"/>
      <c r="G182" s="81"/>
      <c r="H182" s="81"/>
      <c r="I182" s="81"/>
      <c r="L182" s="89"/>
      <c r="M182" s="89"/>
      <c r="N182" s="89"/>
      <c r="O182" s="88"/>
      <c r="P182" s="88"/>
      <c r="Q182" s="88"/>
      <c r="R182" s="88"/>
      <c r="S182" s="88"/>
    </row>
    <row r="183" spans="1:19" s="90" customFormat="1">
      <c r="A183" s="87"/>
      <c r="B183" s="81"/>
      <c r="C183" s="84"/>
      <c r="D183" s="81"/>
      <c r="E183" s="88"/>
      <c r="G183" s="81"/>
      <c r="H183" s="81"/>
      <c r="I183" s="81"/>
      <c r="L183" s="89"/>
      <c r="M183" s="89"/>
      <c r="N183" s="89"/>
      <c r="O183" s="88"/>
      <c r="P183" s="88"/>
      <c r="Q183" s="88"/>
      <c r="R183" s="88"/>
      <c r="S183" s="88"/>
    </row>
    <row r="184" spans="1:19" s="90" customFormat="1">
      <c r="A184" s="87"/>
      <c r="B184" s="81"/>
      <c r="C184" s="84"/>
      <c r="D184" s="81"/>
      <c r="E184" s="88"/>
      <c r="G184" s="81"/>
      <c r="H184" s="81"/>
      <c r="I184" s="81"/>
      <c r="L184" s="89"/>
      <c r="M184" s="89"/>
      <c r="N184" s="89"/>
      <c r="O184" s="88"/>
      <c r="P184" s="88"/>
      <c r="Q184" s="88"/>
      <c r="R184" s="88"/>
      <c r="S184" s="88"/>
    </row>
  </sheetData>
  <phoneticPr fontId="2" type="noConversion"/>
  <conditionalFormatting sqref="A4:J23 J24 A25:J44 J45 A46:J63 A64:D65 J64:J66 A67:J86 J87 A88:J107">
    <cfRule type="expression" dxfId="5" priority="7">
      <formula>LEFT($C4,2)="舒聲"</formula>
    </cfRule>
    <cfRule type="expression" dxfId="4" priority="8">
      <formula>LEFT($C4,2)="促聲"</formula>
    </cfRule>
  </conditionalFormatting>
  <conditionalFormatting sqref="E64:I64">
    <cfRule type="expression" dxfId="3" priority="9">
      <formula>LEFT($C65,2)="舒聲"</formula>
    </cfRule>
    <cfRule type="expression" dxfId="2" priority="10">
      <formula>LEFT($C65,2)="促聲"</formula>
    </cfRule>
  </conditionalFormatting>
  <conditionalFormatting sqref="J3">
    <cfRule type="expression" dxfId="1" priority="1">
      <formula>LEFT($C3,2)="舒聲"</formula>
    </cfRule>
    <cfRule type="expression" dxfId="0" priority="2">
      <formula>LEFT($C3,2)="促聲"</formula>
    </cfRule>
  </conditionalFormatting>
  <hyperlinks>
    <hyperlink ref="A1" location="韻母對照表!A4" display="韻母對照表!A4" xr:uid="{647D09CF-A622-41F8-88B7-51423A464D5E}"/>
    <hyperlink ref="B1" location="韻母對照表!A24" display="韻母對照表!A24" xr:uid="{2D0C759B-DCA1-4378-8830-96AC62D4D14E}"/>
    <hyperlink ref="C1" location="韻母對照表!A44" display="韻母對照表!A44" xr:uid="{BD5F4F75-90E2-46BA-A313-355187CD4D7F}"/>
    <hyperlink ref="D1" location="韻母對照表!A64" display="韻母對照表!A64" xr:uid="{F79FD1D4-C574-408D-8E1E-2D0906A35D2E}"/>
    <hyperlink ref="E1" location="韻母對照表!A84" display="韻母對照表!A84" xr:uid="{38992935-01CE-4B42-8D39-0781A7116A12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D424-30D0-4D76-AD0A-EEEB6F32EAFB}">
  <dimension ref="A1:I51"/>
  <sheetViews>
    <sheetView tabSelected="1" workbookViewId="0">
      <pane xSplit="13" ySplit="1" topLeftCell="N2" activePane="bottomRight" state="frozen"/>
      <selection pane="topRight" activeCell="O1" sqref="O1"/>
      <selection pane="bottomLeft" activeCell="A2" sqref="A2"/>
      <selection pane="bottomRight" activeCell="U12" sqref="U12"/>
    </sheetView>
  </sheetViews>
  <sheetFormatPr defaultRowHeight="16.5"/>
  <sheetData>
    <row r="1" spans="1:9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</row>
    <row r="2" spans="1:9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</row>
    <row r="3" spans="1:9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53" t="s">
        <v>1131</v>
      </c>
      <c r="G3" s="15" t="s">
        <v>392</v>
      </c>
      <c r="H3" s="15" t="s">
        <v>395</v>
      </c>
      <c r="I3" s="15" t="s">
        <v>396</v>
      </c>
    </row>
    <row r="4" spans="1:9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1132</v>
      </c>
      <c r="G4" s="15" t="s">
        <v>398</v>
      </c>
      <c r="H4" s="150" t="s">
        <v>402</v>
      </c>
      <c r="I4" s="15" t="s">
        <v>403</v>
      </c>
    </row>
    <row r="5" spans="1:9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1132</v>
      </c>
      <c r="F5" s="18" t="s">
        <v>407</v>
      </c>
      <c r="G5" s="15" t="s">
        <v>405</v>
      </c>
      <c r="H5" s="15" t="s">
        <v>408</v>
      </c>
      <c r="I5" s="15" t="s">
        <v>1132</v>
      </c>
    </row>
    <row r="6" spans="1:9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1133</v>
      </c>
      <c r="I6" s="15" t="s">
        <v>415</v>
      </c>
    </row>
    <row r="7" spans="1:9" ht="30">
      <c r="A7" s="17">
        <v>6</v>
      </c>
      <c r="B7" s="16" t="s">
        <v>416</v>
      </c>
      <c r="C7" s="15" t="s">
        <v>417</v>
      </c>
      <c r="D7" s="15" t="s">
        <v>1134</v>
      </c>
      <c r="E7" s="15" t="s">
        <v>419</v>
      </c>
      <c r="F7" s="18" t="s">
        <v>1132</v>
      </c>
      <c r="G7" s="15" t="s">
        <v>417</v>
      </c>
      <c r="H7" s="15" t="s">
        <v>1132</v>
      </c>
      <c r="I7" s="15" t="s">
        <v>1132</v>
      </c>
    </row>
    <row r="8" spans="1:9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</row>
    <row r="9" spans="1:9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1132</v>
      </c>
      <c r="F9" s="18" t="s">
        <v>1132</v>
      </c>
      <c r="G9" s="15" t="s">
        <v>427</v>
      </c>
      <c r="H9" s="15" t="s">
        <v>1132</v>
      </c>
      <c r="I9" s="15" t="s">
        <v>1132</v>
      </c>
    </row>
    <row r="10" spans="1:9" ht="30">
      <c r="A10" s="17">
        <v>9</v>
      </c>
      <c r="B10" s="16" t="s">
        <v>429</v>
      </c>
      <c r="C10" s="15" t="s">
        <v>430</v>
      </c>
      <c r="D10" s="15" t="s">
        <v>1135</v>
      </c>
      <c r="E10" s="15" t="s">
        <v>1136</v>
      </c>
      <c r="F10" s="18" t="s">
        <v>1149</v>
      </c>
      <c r="G10" s="15" t="s">
        <v>430</v>
      </c>
      <c r="H10" s="15" t="s">
        <v>1137</v>
      </c>
      <c r="I10" s="15" t="s">
        <v>435</v>
      </c>
    </row>
    <row r="11" spans="1:9" ht="30">
      <c r="A11" s="17">
        <v>10</v>
      </c>
      <c r="B11" s="16" t="s">
        <v>436</v>
      </c>
      <c r="C11" s="15" t="s">
        <v>1138</v>
      </c>
      <c r="D11" s="15" t="s">
        <v>438</v>
      </c>
      <c r="E11" s="15" t="s">
        <v>439</v>
      </c>
      <c r="F11" s="18" t="s">
        <v>1139</v>
      </c>
      <c r="G11" s="15" t="s">
        <v>1138</v>
      </c>
      <c r="H11" s="15" t="s">
        <v>1140</v>
      </c>
      <c r="I11" s="151" t="s">
        <v>1141</v>
      </c>
    </row>
    <row r="12" spans="1:9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1132</v>
      </c>
      <c r="F12" s="18" t="s">
        <v>446</v>
      </c>
      <c r="G12" s="15" t="s">
        <v>444</v>
      </c>
      <c r="H12" s="15" t="s">
        <v>447</v>
      </c>
      <c r="I12" s="15" t="s">
        <v>1132</v>
      </c>
    </row>
    <row r="13" spans="1:9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1142</v>
      </c>
    </row>
    <row r="14" spans="1:9" ht="30">
      <c r="A14" s="17">
        <v>13</v>
      </c>
      <c r="B14" s="16" t="s">
        <v>1165</v>
      </c>
      <c r="C14" s="15" t="s">
        <v>1166</v>
      </c>
      <c r="D14" s="15" t="s">
        <v>1167</v>
      </c>
      <c r="E14" s="15" t="s">
        <v>1168</v>
      </c>
      <c r="F14" s="18" t="s">
        <v>1169</v>
      </c>
      <c r="G14" s="15" t="s">
        <v>1166</v>
      </c>
      <c r="H14" s="15" t="s">
        <v>1170</v>
      </c>
      <c r="I14" s="15" t="s">
        <v>1132</v>
      </c>
    </row>
    <row r="15" spans="1:9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</row>
    <row r="16" spans="1:9" ht="30">
      <c r="A16" s="17">
        <v>15</v>
      </c>
      <c r="B16" s="16" t="s">
        <v>464</v>
      </c>
      <c r="C16" s="15" t="s">
        <v>465</v>
      </c>
      <c r="D16" s="15" t="s">
        <v>1143</v>
      </c>
      <c r="E16" s="15" t="s">
        <v>1144</v>
      </c>
      <c r="F16" s="18" t="s">
        <v>468</v>
      </c>
      <c r="G16" s="15" t="s">
        <v>465</v>
      </c>
      <c r="H16" s="15" t="s">
        <v>469</v>
      </c>
      <c r="I16" s="15" t="s">
        <v>1132</v>
      </c>
    </row>
    <row r="17" spans="1:9" ht="30">
      <c r="A17" s="17">
        <v>16</v>
      </c>
      <c r="B17" s="16" t="s">
        <v>470</v>
      </c>
      <c r="C17" s="15" t="s">
        <v>471</v>
      </c>
      <c r="D17" s="15" t="s">
        <v>472</v>
      </c>
      <c r="E17" s="152" t="s">
        <v>1145</v>
      </c>
      <c r="F17" s="18" t="s">
        <v>473</v>
      </c>
      <c r="G17" s="15" t="s">
        <v>471</v>
      </c>
      <c r="H17" s="152" t="s">
        <v>1146</v>
      </c>
      <c r="I17" s="15" t="s">
        <v>1132</v>
      </c>
    </row>
    <row r="18" spans="1:9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1147</v>
      </c>
      <c r="F18" s="18" t="s">
        <v>1132</v>
      </c>
      <c r="G18" s="15" t="s">
        <v>475</v>
      </c>
      <c r="H18" s="15" t="s">
        <v>479</v>
      </c>
      <c r="I18" s="154" t="s">
        <v>1148</v>
      </c>
    </row>
    <row r="19" spans="1:9" ht="30">
      <c r="A19" s="17">
        <v>18</v>
      </c>
      <c r="B19" s="16" t="s">
        <v>480</v>
      </c>
      <c r="C19" s="15" t="s">
        <v>1150</v>
      </c>
      <c r="D19" s="15" t="s">
        <v>1132</v>
      </c>
      <c r="E19" s="15" t="s">
        <v>482</v>
      </c>
      <c r="F19" s="18" t="s">
        <v>483</v>
      </c>
      <c r="G19" s="15" t="s">
        <v>1150</v>
      </c>
      <c r="H19" s="15" t="s">
        <v>484</v>
      </c>
      <c r="I19" s="15" t="s">
        <v>485</v>
      </c>
    </row>
    <row r="20" spans="1:9" ht="30">
      <c r="A20" s="17">
        <v>19</v>
      </c>
      <c r="B20" s="16" t="s">
        <v>486</v>
      </c>
      <c r="C20" s="15" t="s">
        <v>487</v>
      </c>
      <c r="D20" s="15" t="s">
        <v>1151</v>
      </c>
      <c r="E20" s="15" t="s">
        <v>1152</v>
      </c>
      <c r="F20" s="155" t="s">
        <v>1153</v>
      </c>
      <c r="G20" s="15" t="s">
        <v>487</v>
      </c>
      <c r="H20" s="156" t="s">
        <v>491</v>
      </c>
      <c r="I20" s="15" t="s">
        <v>1132</v>
      </c>
    </row>
    <row r="21" spans="1:9" ht="30">
      <c r="A21" s="17">
        <v>20</v>
      </c>
      <c r="B21" s="16" t="s">
        <v>493</v>
      </c>
      <c r="C21" s="157" t="s">
        <v>1154</v>
      </c>
      <c r="D21" s="15" t="s">
        <v>494</v>
      </c>
      <c r="E21" s="15" t="s">
        <v>495</v>
      </c>
      <c r="F21" s="18" t="s">
        <v>1132</v>
      </c>
      <c r="G21" s="157" t="s">
        <v>1154</v>
      </c>
      <c r="H21" s="15" t="s">
        <v>1132</v>
      </c>
      <c r="I21" s="15" t="s">
        <v>1132</v>
      </c>
    </row>
    <row r="22" spans="1:9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1132</v>
      </c>
      <c r="G22" s="15" t="s">
        <v>499</v>
      </c>
      <c r="H22" s="15" t="s">
        <v>462</v>
      </c>
      <c r="I22" s="15" t="s">
        <v>503</v>
      </c>
    </row>
    <row r="23" spans="1:9" ht="30">
      <c r="A23" s="17">
        <v>22</v>
      </c>
      <c r="B23" s="16" t="s">
        <v>504</v>
      </c>
      <c r="C23" s="15" t="s">
        <v>1155</v>
      </c>
      <c r="D23" s="15" t="s">
        <v>506</v>
      </c>
      <c r="E23" s="15" t="s">
        <v>1156</v>
      </c>
      <c r="F23" s="18" t="s">
        <v>1157</v>
      </c>
      <c r="G23" s="15" t="s">
        <v>1155</v>
      </c>
      <c r="H23" s="15" t="s">
        <v>509</v>
      </c>
      <c r="I23" s="15" t="s">
        <v>1132</v>
      </c>
    </row>
    <row r="24" spans="1:9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1132</v>
      </c>
    </row>
    <row r="25" spans="1:9" ht="30">
      <c r="A25" s="17">
        <v>24</v>
      </c>
      <c r="B25" s="16" t="s">
        <v>516</v>
      </c>
      <c r="C25" s="15" t="s">
        <v>1132</v>
      </c>
      <c r="D25" s="15" t="s">
        <v>517</v>
      </c>
      <c r="E25" s="15" t="s">
        <v>518</v>
      </c>
      <c r="F25" s="18" t="s">
        <v>519</v>
      </c>
      <c r="G25" s="15" t="s">
        <v>1132</v>
      </c>
      <c r="H25" s="15" t="s">
        <v>520</v>
      </c>
      <c r="I25" s="15" t="s">
        <v>521</v>
      </c>
    </row>
    <row r="26" spans="1:9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</row>
    <row r="27" spans="1:9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1132</v>
      </c>
      <c r="F27" s="18" t="s">
        <v>1132</v>
      </c>
      <c r="G27" s="15" t="s">
        <v>487</v>
      </c>
      <c r="H27" s="15" t="s">
        <v>1132</v>
      </c>
      <c r="I27" s="15" t="s">
        <v>1132</v>
      </c>
    </row>
    <row r="28" spans="1:9" ht="30">
      <c r="A28" s="17">
        <v>27</v>
      </c>
      <c r="B28" s="16" t="s">
        <v>1158</v>
      </c>
      <c r="C28" s="15" t="s">
        <v>529</v>
      </c>
      <c r="D28" s="15" t="s">
        <v>530</v>
      </c>
      <c r="E28" s="15"/>
      <c r="F28" s="18" t="s">
        <v>1132</v>
      </c>
      <c r="G28" s="15" t="s">
        <v>529</v>
      </c>
      <c r="H28" s="15" t="s">
        <v>531</v>
      </c>
      <c r="I28" s="15" t="s">
        <v>1132</v>
      </c>
    </row>
    <row r="29" spans="1:9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1132</v>
      </c>
      <c r="G29" s="15" t="s">
        <v>533</v>
      </c>
      <c r="H29" s="15" t="s">
        <v>535</v>
      </c>
      <c r="I29" s="15"/>
    </row>
    <row r="30" spans="1:9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</row>
    <row r="31" spans="1:9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</row>
    <row r="32" spans="1:9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</row>
    <row r="33" spans="1:9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1132</v>
      </c>
      <c r="F33" s="18"/>
      <c r="G33" s="15" t="s">
        <v>552</v>
      </c>
      <c r="H33" s="15" t="s">
        <v>1132</v>
      </c>
      <c r="I33" s="15" t="s">
        <v>1132</v>
      </c>
    </row>
    <row r="34" spans="1:9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1132</v>
      </c>
    </row>
    <row r="35" spans="1:9" ht="30">
      <c r="A35" s="17">
        <v>34</v>
      </c>
      <c r="B35" s="16" t="s">
        <v>455</v>
      </c>
      <c r="C35" s="15" t="s">
        <v>1132</v>
      </c>
      <c r="D35" s="15" t="s">
        <v>393</v>
      </c>
      <c r="E35" s="15" t="s">
        <v>1132</v>
      </c>
      <c r="F35" s="18" t="s">
        <v>456</v>
      </c>
      <c r="G35" s="15" t="s">
        <v>1132</v>
      </c>
      <c r="H35" s="15" t="s">
        <v>1132</v>
      </c>
      <c r="I35" s="15" t="s">
        <v>1132</v>
      </c>
    </row>
    <row r="36" spans="1:9" ht="30">
      <c r="A36" s="17">
        <v>35</v>
      </c>
      <c r="B36" s="16" t="s">
        <v>558</v>
      </c>
      <c r="C36" s="15" t="s">
        <v>1132</v>
      </c>
      <c r="D36" s="15" t="s">
        <v>1132</v>
      </c>
      <c r="E36" s="15" t="s">
        <v>1132</v>
      </c>
      <c r="F36" s="18" t="s">
        <v>483</v>
      </c>
      <c r="G36" s="15" t="s">
        <v>1132</v>
      </c>
      <c r="H36" s="15" t="s">
        <v>559</v>
      </c>
      <c r="I36" s="15" t="s">
        <v>1132</v>
      </c>
    </row>
    <row r="37" spans="1:9" ht="30">
      <c r="A37" s="17">
        <v>36</v>
      </c>
      <c r="B37" s="16" t="s">
        <v>577</v>
      </c>
      <c r="C37" s="15" t="s">
        <v>578</v>
      </c>
      <c r="D37" s="15" t="s">
        <v>579</v>
      </c>
      <c r="E37" s="15" t="s">
        <v>1132</v>
      </c>
      <c r="F37" s="18" t="s">
        <v>580</v>
      </c>
      <c r="G37" s="15" t="s">
        <v>578</v>
      </c>
      <c r="H37" s="15" t="s">
        <v>581</v>
      </c>
      <c r="I37" s="15" t="s">
        <v>1132</v>
      </c>
    </row>
    <row r="38" spans="1:9" ht="30">
      <c r="A38" s="17">
        <v>37</v>
      </c>
      <c r="B38" s="16" t="s">
        <v>560</v>
      </c>
      <c r="C38" s="15" t="s">
        <v>561</v>
      </c>
      <c r="D38" s="15" t="s">
        <v>436</v>
      </c>
      <c r="E38" s="15" t="s">
        <v>1132</v>
      </c>
      <c r="F38" s="18" t="s">
        <v>562</v>
      </c>
      <c r="G38" s="15" t="s">
        <v>561</v>
      </c>
      <c r="H38" s="15" t="s">
        <v>563</v>
      </c>
      <c r="I38" s="15" t="s">
        <v>1132</v>
      </c>
    </row>
    <row r="39" spans="1:9" ht="30">
      <c r="A39" s="17">
        <v>38</v>
      </c>
      <c r="B39" s="16" t="s">
        <v>1159</v>
      </c>
      <c r="C39" s="15" t="s">
        <v>1132</v>
      </c>
      <c r="D39" s="15" t="s">
        <v>1132</v>
      </c>
      <c r="E39" s="15" t="s">
        <v>1132</v>
      </c>
      <c r="F39" s="18" t="s">
        <v>1132</v>
      </c>
      <c r="G39" s="15" t="s">
        <v>1132</v>
      </c>
      <c r="H39" s="15" t="s">
        <v>1132</v>
      </c>
      <c r="I39" s="15" t="s">
        <v>1132</v>
      </c>
    </row>
    <row r="40" spans="1:9" ht="30">
      <c r="A40" s="17">
        <v>39</v>
      </c>
      <c r="B40" s="16" t="s">
        <v>1160</v>
      </c>
      <c r="C40" s="15" t="s">
        <v>1132</v>
      </c>
      <c r="D40" s="15" t="s">
        <v>1132</v>
      </c>
      <c r="E40" s="15" t="s">
        <v>1132</v>
      </c>
      <c r="F40" s="18" t="s">
        <v>1132</v>
      </c>
      <c r="G40" s="15" t="s">
        <v>1132</v>
      </c>
      <c r="H40" s="15" t="s">
        <v>1132</v>
      </c>
      <c r="I40" s="15" t="s">
        <v>1132</v>
      </c>
    </row>
    <row r="41" spans="1:9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1132</v>
      </c>
      <c r="I41" s="15" t="s">
        <v>1132</v>
      </c>
    </row>
    <row r="42" spans="1:9" ht="30">
      <c r="A42" s="17">
        <v>41</v>
      </c>
      <c r="B42" s="16" t="s">
        <v>564</v>
      </c>
      <c r="C42" s="15" t="s">
        <v>1132</v>
      </c>
      <c r="D42" s="15" t="s">
        <v>1132</v>
      </c>
      <c r="E42" s="15" t="s">
        <v>1132</v>
      </c>
      <c r="F42" s="18" t="s">
        <v>1132</v>
      </c>
      <c r="G42" s="15" t="s">
        <v>1132</v>
      </c>
      <c r="H42" s="15" t="s">
        <v>1132</v>
      </c>
      <c r="I42" s="15" t="s">
        <v>1132</v>
      </c>
    </row>
    <row r="43" spans="1:9" ht="30">
      <c r="A43" s="17">
        <v>42</v>
      </c>
      <c r="B43" s="16" t="s">
        <v>567</v>
      </c>
      <c r="C43" s="15" t="s">
        <v>1132</v>
      </c>
      <c r="D43" s="15" t="s">
        <v>1132</v>
      </c>
      <c r="E43" s="15" t="s">
        <v>1132</v>
      </c>
      <c r="F43" s="18" t="s">
        <v>1132</v>
      </c>
      <c r="G43" s="15" t="s">
        <v>1132</v>
      </c>
      <c r="H43" s="15" t="s">
        <v>1132</v>
      </c>
      <c r="I43" s="15" t="s">
        <v>1132</v>
      </c>
    </row>
    <row r="44" spans="1:9" ht="30">
      <c r="A44" s="17">
        <v>43</v>
      </c>
      <c r="B44" s="16" t="s">
        <v>565</v>
      </c>
      <c r="C44" s="15" t="s">
        <v>1132</v>
      </c>
      <c r="D44" s="15" t="s">
        <v>1132</v>
      </c>
      <c r="E44" s="15" t="s">
        <v>1132</v>
      </c>
      <c r="F44" s="18" t="s">
        <v>1132</v>
      </c>
      <c r="G44" s="15" t="s">
        <v>1132</v>
      </c>
      <c r="H44" s="15" t="s">
        <v>1132</v>
      </c>
      <c r="I44" s="15" t="s">
        <v>566</v>
      </c>
    </row>
    <row r="45" spans="1:9" ht="30">
      <c r="A45" s="17">
        <v>44</v>
      </c>
      <c r="B45" s="16" t="s">
        <v>1161</v>
      </c>
      <c r="C45" s="15" t="s">
        <v>1132</v>
      </c>
      <c r="D45" s="15" t="s">
        <v>1132</v>
      </c>
      <c r="E45" s="15" t="s">
        <v>1132</v>
      </c>
      <c r="F45" s="18" t="s">
        <v>1132</v>
      </c>
      <c r="G45" s="15" t="s">
        <v>1132</v>
      </c>
      <c r="H45" s="15" t="s">
        <v>1132</v>
      </c>
      <c r="I45" s="15" t="s">
        <v>1132</v>
      </c>
    </row>
    <row r="46" spans="1:9" ht="30">
      <c r="A46" s="17">
        <v>45</v>
      </c>
      <c r="B46" s="16" t="s">
        <v>568</v>
      </c>
      <c r="C46" s="15" t="s">
        <v>569</v>
      </c>
      <c r="D46" s="15" t="s">
        <v>1132</v>
      </c>
      <c r="E46" s="15" t="s">
        <v>570</v>
      </c>
      <c r="F46" s="18" t="s">
        <v>1132</v>
      </c>
      <c r="G46" s="15" t="s">
        <v>569</v>
      </c>
      <c r="H46" s="15"/>
      <c r="I46" s="15"/>
    </row>
    <row r="47" spans="1:9" ht="30">
      <c r="A47" s="17">
        <v>46</v>
      </c>
      <c r="B47" s="16" t="s">
        <v>1162</v>
      </c>
      <c r="C47" s="15" t="s">
        <v>573</v>
      </c>
      <c r="D47" s="15" t="s">
        <v>454</v>
      </c>
      <c r="E47" s="15"/>
      <c r="F47" s="18" t="s">
        <v>1132</v>
      </c>
      <c r="G47" s="15" t="s">
        <v>1132</v>
      </c>
      <c r="H47" s="15"/>
      <c r="I47" s="15" t="s">
        <v>1132</v>
      </c>
    </row>
    <row r="48" spans="1:9" ht="30">
      <c r="A48" s="17">
        <v>47</v>
      </c>
      <c r="B48" s="16" t="s">
        <v>574</v>
      </c>
      <c r="C48" s="15" t="s">
        <v>1132</v>
      </c>
      <c r="D48" s="15" t="s">
        <v>1132</v>
      </c>
      <c r="E48" s="15"/>
      <c r="F48" s="18" t="s">
        <v>1132</v>
      </c>
      <c r="G48" s="15" t="s">
        <v>1132</v>
      </c>
      <c r="H48" s="15"/>
      <c r="I48" s="15"/>
    </row>
    <row r="49" spans="1:9" ht="30">
      <c r="A49" s="17">
        <v>48</v>
      </c>
      <c r="B49" s="16" t="s">
        <v>575</v>
      </c>
      <c r="C49" s="15" t="s">
        <v>1132</v>
      </c>
      <c r="D49" s="15" t="s">
        <v>1132</v>
      </c>
      <c r="E49" s="15" t="s">
        <v>1132</v>
      </c>
      <c r="F49" s="18" t="s">
        <v>576</v>
      </c>
      <c r="G49" s="15" t="s">
        <v>1132</v>
      </c>
      <c r="H49" s="15" t="s">
        <v>1132</v>
      </c>
      <c r="I49" s="15" t="s">
        <v>1132</v>
      </c>
    </row>
    <row r="50" spans="1:9" ht="30">
      <c r="A50" s="17">
        <v>49</v>
      </c>
      <c r="B50" s="16" t="s">
        <v>1163</v>
      </c>
      <c r="C50" s="15" t="s">
        <v>1132</v>
      </c>
      <c r="D50" s="15" t="s">
        <v>1132</v>
      </c>
      <c r="E50" s="15" t="s">
        <v>1132</v>
      </c>
      <c r="F50" s="18" t="s">
        <v>1132</v>
      </c>
      <c r="G50" s="15" t="s">
        <v>1132</v>
      </c>
      <c r="H50" s="15" t="s">
        <v>1132</v>
      </c>
      <c r="I50" s="15" t="s">
        <v>1132</v>
      </c>
    </row>
    <row r="51" spans="1:9" ht="30">
      <c r="A51" s="17">
        <v>50</v>
      </c>
      <c r="B51" s="16" t="s">
        <v>1164</v>
      </c>
      <c r="C51" s="15" t="s">
        <v>1132</v>
      </c>
      <c r="D51" s="15" t="s">
        <v>1132</v>
      </c>
      <c r="E51" s="15" t="s">
        <v>1132</v>
      </c>
      <c r="F51" s="18" t="s">
        <v>1132</v>
      </c>
      <c r="G51" s="15" t="s">
        <v>1132</v>
      </c>
      <c r="H51" s="15" t="s">
        <v>1132</v>
      </c>
      <c r="I51" s="15" t="s">
        <v>1132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42F3-0C83-4471-BA2A-E83302CFADF3}">
  <dimension ref="A1:V48"/>
  <sheetViews>
    <sheetView workbookViewId="0">
      <pane ySplit="1" topLeftCell="A43" activePane="bottomLeft" state="frozen"/>
      <selection pane="bottomLeft" activeCell="J52" sqref="J52"/>
    </sheetView>
  </sheetViews>
  <sheetFormatPr defaultRowHeight="16.5"/>
  <sheetData>
    <row r="1" spans="1:22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  <c r="N1" s="14" t="s">
        <v>592</v>
      </c>
      <c r="O1" s="14" t="s">
        <v>583</v>
      </c>
      <c r="P1" s="14" t="s">
        <v>584</v>
      </c>
      <c r="Q1" s="14" t="s">
        <v>585</v>
      </c>
      <c r="R1" s="14" t="s">
        <v>586</v>
      </c>
      <c r="S1" s="14" t="s">
        <v>587</v>
      </c>
      <c r="T1" s="14" t="s">
        <v>588</v>
      </c>
      <c r="U1" s="14" t="s">
        <v>589</v>
      </c>
      <c r="V1" s="14" t="s">
        <v>590</v>
      </c>
    </row>
    <row r="2" spans="1:22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  <c r="N2" s="23">
        <v>1</v>
      </c>
      <c r="O2" s="16" t="s">
        <v>384</v>
      </c>
      <c r="P2" s="15" t="s">
        <v>385</v>
      </c>
      <c r="Q2" s="15" t="s">
        <v>386</v>
      </c>
      <c r="R2" s="15" t="s">
        <v>387</v>
      </c>
      <c r="S2" s="18" t="s">
        <v>388</v>
      </c>
      <c r="T2" s="15" t="s">
        <v>385</v>
      </c>
      <c r="U2" s="15" t="s">
        <v>389</v>
      </c>
      <c r="V2" s="15" t="s">
        <v>390</v>
      </c>
    </row>
    <row r="3" spans="1:22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8"/>
      <c r="G3" s="15" t="s">
        <v>392</v>
      </c>
      <c r="H3" s="15" t="s">
        <v>395</v>
      </c>
      <c r="I3" s="15" t="s">
        <v>396</v>
      </c>
      <c r="N3" s="23">
        <v>2</v>
      </c>
      <c r="O3" s="16" t="s">
        <v>391</v>
      </c>
      <c r="P3" s="15" t="s">
        <v>392</v>
      </c>
      <c r="Q3" s="15" t="s">
        <v>393</v>
      </c>
      <c r="R3" s="15" t="s">
        <v>394</v>
      </c>
      <c r="S3" s="18"/>
      <c r="T3" s="15" t="s">
        <v>392</v>
      </c>
      <c r="U3" s="15" t="s">
        <v>395</v>
      </c>
      <c r="V3" s="15" t="s">
        <v>396</v>
      </c>
    </row>
    <row r="4" spans="1:22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401</v>
      </c>
      <c r="G4" s="15" t="s">
        <v>398</v>
      </c>
      <c r="H4" s="15" t="s">
        <v>402</v>
      </c>
      <c r="I4" s="15" t="s">
        <v>403</v>
      </c>
      <c r="N4" s="23">
        <v>3</v>
      </c>
      <c r="O4" s="16" t="s">
        <v>397</v>
      </c>
      <c r="P4" s="15" t="s">
        <v>398</v>
      </c>
      <c r="Q4" s="15" t="s">
        <v>399</v>
      </c>
      <c r="R4" s="15" t="s">
        <v>400</v>
      </c>
      <c r="S4" s="18" t="s">
        <v>401</v>
      </c>
      <c r="T4" s="15" t="s">
        <v>398</v>
      </c>
      <c r="U4" s="15" t="s">
        <v>402</v>
      </c>
      <c r="V4" s="15" t="s">
        <v>403</v>
      </c>
    </row>
    <row r="5" spans="1:22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401</v>
      </c>
      <c r="F5" s="18" t="s">
        <v>407</v>
      </c>
      <c r="G5" s="15" t="s">
        <v>405</v>
      </c>
      <c r="H5" s="15" t="s">
        <v>408</v>
      </c>
      <c r="I5" s="15" t="s">
        <v>401</v>
      </c>
      <c r="N5" s="23">
        <v>4</v>
      </c>
      <c r="O5" s="16" t="s">
        <v>404</v>
      </c>
      <c r="P5" s="15" t="s">
        <v>405</v>
      </c>
      <c r="Q5" s="15" t="s">
        <v>406</v>
      </c>
      <c r="R5" s="15" t="s">
        <v>401</v>
      </c>
      <c r="S5" s="18" t="s">
        <v>407</v>
      </c>
      <c r="T5" s="15" t="s">
        <v>405</v>
      </c>
      <c r="U5" s="15" t="s">
        <v>408</v>
      </c>
      <c r="V5" s="15" t="s">
        <v>401</v>
      </c>
    </row>
    <row r="6" spans="1:22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414</v>
      </c>
      <c r="I6" s="15" t="s">
        <v>415</v>
      </c>
      <c r="N6" s="23">
        <v>5</v>
      </c>
      <c r="O6" s="16" t="s">
        <v>409</v>
      </c>
      <c r="P6" s="15" t="s">
        <v>410</v>
      </c>
      <c r="Q6" s="15" t="s">
        <v>411</v>
      </c>
      <c r="R6" s="15" t="s">
        <v>412</v>
      </c>
      <c r="S6" s="18" t="s">
        <v>413</v>
      </c>
      <c r="T6" s="15" t="s">
        <v>410</v>
      </c>
      <c r="U6" s="15" t="s">
        <v>414</v>
      </c>
      <c r="V6" s="15" t="s">
        <v>415</v>
      </c>
    </row>
    <row r="7" spans="1:22" ht="30">
      <c r="A7" s="17">
        <v>6</v>
      </c>
      <c r="B7" s="16" t="s">
        <v>416</v>
      </c>
      <c r="C7" s="15" t="s">
        <v>417</v>
      </c>
      <c r="D7" s="15" t="s">
        <v>418</v>
      </c>
      <c r="E7" s="15" t="s">
        <v>419</v>
      </c>
      <c r="F7" s="18" t="s">
        <v>401</v>
      </c>
      <c r="G7" s="15" t="s">
        <v>417</v>
      </c>
      <c r="H7" s="15" t="s">
        <v>401</v>
      </c>
      <c r="I7" s="15" t="s">
        <v>401</v>
      </c>
      <c r="N7" s="23">
        <v>6</v>
      </c>
      <c r="O7" s="16" t="s">
        <v>416</v>
      </c>
      <c r="P7" s="15" t="s">
        <v>417</v>
      </c>
      <c r="Q7" s="15" t="s">
        <v>418</v>
      </c>
      <c r="R7" s="15" t="s">
        <v>419</v>
      </c>
      <c r="S7" s="18" t="s">
        <v>401</v>
      </c>
      <c r="T7" s="15" t="s">
        <v>417</v>
      </c>
      <c r="U7" s="15" t="s">
        <v>401</v>
      </c>
      <c r="V7" s="15" t="s">
        <v>401</v>
      </c>
    </row>
    <row r="8" spans="1:22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  <c r="N8" s="23">
        <v>7</v>
      </c>
      <c r="O8" s="16" t="s">
        <v>420</v>
      </c>
      <c r="P8" s="15" t="s">
        <v>421</v>
      </c>
      <c r="Q8" s="15" t="s">
        <v>422</v>
      </c>
      <c r="R8" s="15" t="s">
        <v>423</v>
      </c>
      <c r="S8" s="18" t="s">
        <v>424</v>
      </c>
      <c r="T8" s="15" t="s">
        <v>421</v>
      </c>
      <c r="U8" s="15" t="s">
        <v>424</v>
      </c>
      <c r="V8" s="15" t="s">
        <v>425</v>
      </c>
    </row>
    <row r="9" spans="1:22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401</v>
      </c>
      <c r="F9" s="18" t="s">
        <v>401</v>
      </c>
      <c r="G9" s="15" t="s">
        <v>427</v>
      </c>
      <c r="H9" s="15" t="s">
        <v>401</v>
      </c>
      <c r="I9" s="15" t="s">
        <v>401</v>
      </c>
      <c r="N9" s="23">
        <v>8</v>
      </c>
      <c r="O9" s="16" t="s">
        <v>426</v>
      </c>
      <c r="P9" s="15" t="s">
        <v>427</v>
      </c>
      <c r="Q9" s="15" t="s">
        <v>428</v>
      </c>
      <c r="R9" s="15" t="s">
        <v>401</v>
      </c>
      <c r="S9" s="18" t="s">
        <v>401</v>
      </c>
      <c r="T9" s="15" t="s">
        <v>427</v>
      </c>
      <c r="U9" s="15" t="s">
        <v>401</v>
      </c>
      <c r="V9" s="15" t="s">
        <v>401</v>
      </c>
    </row>
    <row r="10" spans="1:22" ht="30">
      <c r="A10" s="17">
        <v>9</v>
      </c>
      <c r="B10" s="16" t="s">
        <v>429</v>
      </c>
      <c r="C10" s="15" t="s">
        <v>430</v>
      </c>
      <c r="D10" s="15" t="s">
        <v>431</v>
      </c>
      <c r="E10" s="15" t="s">
        <v>432</v>
      </c>
      <c r="F10" s="18" t="s">
        <v>433</v>
      </c>
      <c r="G10" s="15" t="s">
        <v>430</v>
      </c>
      <c r="H10" s="15" t="s">
        <v>434</v>
      </c>
      <c r="I10" s="15" t="s">
        <v>435</v>
      </c>
      <c r="N10" s="23">
        <v>9</v>
      </c>
      <c r="O10" s="16" t="s">
        <v>429</v>
      </c>
      <c r="P10" s="15" t="s">
        <v>430</v>
      </c>
      <c r="Q10" s="15" t="s">
        <v>431</v>
      </c>
      <c r="R10" s="15" t="s">
        <v>432</v>
      </c>
      <c r="S10" s="18" t="s">
        <v>433</v>
      </c>
      <c r="T10" s="15" t="s">
        <v>430</v>
      </c>
      <c r="U10" s="15" t="s">
        <v>434</v>
      </c>
      <c r="V10" s="15" t="s">
        <v>435</v>
      </c>
    </row>
    <row r="11" spans="1:22" ht="30">
      <c r="A11" s="17">
        <v>10</v>
      </c>
      <c r="B11" s="16" t="s">
        <v>436</v>
      </c>
      <c r="C11" s="15" t="s">
        <v>437</v>
      </c>
      <c r="D11" s="15" t="s">
        <v>438</v>
      </c>
      <c r="E11" s="15" t="s">
        <v>439</v>
      </c>
      <c r="F11" s="18" t="s">
        <v>440</v>
      </c>
      <c r="G11" s="15" t="s">
        <v>437</v>
      </c>
      <c r="H11" s="15" t="s">
        <v>441</v>
      </c>
      <c r="I11" s="15" t="s">
        <v>442</v>
      </c>
      <c r="N11" s="23">
        <v>10</v>
      </c>
      <c r="O11" s="16" t="s">
        <v>436</v>
      </c>
      <c r="P11" s="15" t="s">
        <v>437</v>
      </c>
      <c r="Q11" s="15" t="s">
        <v>438</v>
      </c>
      <c r="R11" s="15" t="s">
        <v>439</v>
      </c>
      <c r="S11" s="18" t="s">
        <v>440</v>
      </c>
      <c r="T11" s="15" t="s">
        <v>437</v>
      </c>
      <c r="U11" s="15" t="s">
        <v>441</v>
      </c>
      <c r="V11" s="15" t="s">
        <v>442</v>
      </c>
    </row>
    <row r="12" spans="1:22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401</v>
      </c>
      <c r="F12" s="18" t="s">
        <v>446</v>
      </c>
      <c r="G12" s="15" t="s">
        <v>444</v>
      </c>
      <c r="H12" s="15" t="s">
        <v>447</v>
      </c>
      <c r="I12" s="15" t="s">
        <v>401</v>
      </c>
      <c r="N12" s="23">
        <v>11</v>
      </c>
      <c r="O12" s="16" t="s">
        <v>443</v>
      </c>
      <c r="P12" s="15" t="s">
        <v>444</v>
      </c>
      <c r="Q12" s="15" t="s">
        <v>445</v>
      </c>
      <c r="R12" s="15" t="s">
        <v>401</v>
      </c>
      <c r="S12" s="18" t="s">
        <v>446</v>
      </c>
      <c r="T12" s="15" t="s">
        <v>444</v>
      </c>
      <c r="U12" s="15" t="s">
        <v>447</v>
      </c>
      <c r="V12" s="15" t="s">
        <v>401</v>
      </c>
    </row>
    <row r="13" spans="1:22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454</v>
      </c>
      <c r="N13" s="23">
        <v>12</v>
      </c>
      <c r="O13" s="16" t="s">
        <v>448</v>
      </c>
      <c r="P13" s="15" t="s">
        <v>449</v>
      </c>
      <c r="Q13" s="15" t="s">
        <v>450</v>
      </c>
      <c r="R13" s="15" t="s">
        <v>451</v>
      </c>
      <c r="S13" s="18" t="s">
        <v>452</v>
      </c>
      <c r="T13" s="15" t="s">
        <v>449</v>
      </c>
      <c r="U13" s="15" t="s">
        <v>453</v>
      </c>
      <c r="V13" s="15" t="s">
        <v>454</v>
      </c>
    </row>
    <row r="14" spans="1:22" ht="30">
      <c r="A14" s="17">
        <v>13</v>
      </c>
      <c r="B14" s="16" t="s">
        <v>455</v>
      </c>
      <c r="C14" s="15" t="s">
        <v>401</v>
      </c>
      <c r="D14" s="15" t="s">
        <v>393</v>
      </c>
      <c r="E14" s="15" t="s">
        <v>401</v>
      </c>
      <c r="F14" s="18" t="s">
        <v>456</v>
      </c>
      <c r="G14" s="15" t="s">
        <v>401</v>
      </c>
      <c r="H14" s="15" t="s">
        <v>401</v>
      </c>
      <c r="I14" s="15" t="s">
        <v>401</v>
      </c>
      <c r="N14" s="23">
        <v>13</v>
      </c>
      <c r="O14" s="16" t="s">
        <v>455</v>
      </c>
      <c r="P14" s="15" t="s">
        <v>401</v>
      </c>
      <c r="Q14" s="15" t="s">
        <v>393</v>
      </c>
      <c r="R14" s="15" t="s">
        <v>401</v>
      </c>
      <c r="S14" s="18" t="s">
        <v>456</v>
      </c>
      <c r="T14" s="15" t="s">
        <v>401</v>
      </c>
      <c r="U14" s="15" t="s">
        <v>401</v>
      </c>
      <c r="V14" s="15" t="s">
        <v>401</v>
      </c>
    </row>
    <row r="15" spans="1:22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  <c r="N15" s="23">
        <v>14</v>
      </c>
      <c r="O15" s="16" t="s">
        <v>457</v>
      </c>
      <c r="P15" s="15" t="s">
        <v>458</v>
      </c>
      <c r="Q15" s="15" t="s">
        <v>459</v>
      </c>
      <c r="R15" s="15" t="s">
        <v>460</v>
      </c>
      <c r="S15" s="18" t="s">
        <v>461</v>
      </c>
      <c r="T15" s="15" t="s">
        <v>458</v>
      </c>
      <c r="U15" s="15" t="s">
        <v>462</v>
      </c>
      <c r="V15" s="15" t="s">
        <v>463</v>
      </c>
    </row>
    <row r="16" spans="1:22" ht="30">
      <c r="A16" s="17">
        <v>15</v>
      </c>
      <c r="B16" s="16" t="s">
        <v>464</v>
      </c>
      <c r="C16" s="15" t="s">
        <v>465</v>
      </c>
      <c r="D16" s="15" t="s">
        <v>466</v>
      </c>
      <c r="E16" s="15" t="s">
        <v>467</v>
      </c>
      <c r="F16" s="18" t="s">
        <v>468</v>
      </c>
      <c r="G16" s="15" t="s">
        <v>465</v>
      </c>
      <c r="H16" s="15" t="s">
        <v>469</v>
      </c>
      <c r="I16" s="15" t="s">
        <v>401</v>
      </c>
      <c r="N16" s="23">
        <v>15</v>
      </c>
      <c r="O16" s="16" t="s">
        <v>464</v>
      </c>
      <c r="P16" s="15" t="s">
        <v>465</v>
      </c>
      <c r="Q16" s="15" t="s">
        <v>466</v>
      </c>
      <c r="R16" s="15" t="s">
        <v>467</v>
      </c>
      <c r="S16" s="18" t="s">
        <v>468</v>
      </c>
      <c r="T16" s="15" t="s">
        <v>465</v>
      </c>
      <c r="U16" s="15" t="s">
        <v>469</v>
      </c>
      <c r="V16" s="15" t="s">
        <v>401</v>
      </c>
    </row>
    <row r="17" spans="1:22" ht="30">
      <c r="A17" s="17">
        <v>16</v>
      </c>
      <c r="B17" s="16" t="s">
        <v>470</v>
      </c>
      <c r="C17" s="15" t="s">
        <v>471</v>
      </c>
      <c r="D17" s="15" t="s">
        <v>472</v>
      </c>
      <c r="E17" s="15" t="s">
        <v>401</v>
      </c>
      <c r="F17" s="18" t="s">
        <v>473</v>
      </c>
      <c r="G17" s="15" t="s">
        <v>471</v>
      </c>
      <c r="H17" s="15" t="s">
        <v>401</v>
      </c>
      <c r="I17" s="15" t="s">
        <v>401</v>
      </c>
      <c r="N17" s="23">
        <v>16</v>
      </c>
      <c r="O17" s="16" t="s">
        <v>470</v>
      </c>
      <c r="P17" s="15" t="s">
        <v>471</v>
      </c>
      <c r="Q17" s="15" t="s">
        <v>472</v>
      </c>
      <c r="R17" s="15" t="s">
        <v>401</v>
      </c>
      <c r="S17" s="18" t="s">
        <v>473</v>
      </c>
      <c r="T17" s="15" t="s">
        <v>471</v>
      </c>
      <c r="U17" s="15" t="s">
        <v>401</v>
      </c>
      <c r="V17" s="15" t="s">
        <v>401</v>
      </c>
    </row>
    <row r="18" spans="1:22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477</v>
      </c>
      <c r="F18" s="18" t="s">
        <v>478</v>
      </c>
      <c r="G18" s="15" t="s">
        <v>475</v>
      </c>
      <c r="H18" s="15" t="s">
        <v>479</v>
      </c>
      <c r="I18" s="15"/>
      <c r="N18" s="23">
        <v>17</v>
      </c>
      <c r="O18" s="16" t="s">
        <v>474</v>
      </c>
      <c r="P18" s="15" t="s">
        <v>475</v>
      </c>
      <c r="Q18" s="15" t="s">
        <v>476</v>
      </c>
      <c r="R18" s="15" t="s">
        <v>477</v>
      </c>
      <c r="S18" s="18" t="s">
        <v>478</v>
      </c>
      <c r="T18" s="15" t="s">
        <v>475</v>
      </c>
      <c r="U18" s="15" t="s">
        <v>479</v>
      </c>
      <c r="V18" s="15"/>
    </row>
    <row r="19" spans="1:22" ht="30">
      <c r="A19" s="17">
        <v>18</v>
      </c>
      <c r="B19" s="16" t="s">
        <v>480</v>
      </c>
      <c r="C19" s="15" t="s">
        <v>481</v>
      </c>
      <c r="D19" s="15" t="s">
        <v>401</v>
      </c>
      <c r="E19" s="15" t="s">
        <v>482</v>
      </c>
      <c r="F19" s="18" t="s">
        <v>483</v>
      </c>
      <c r="G19" s="15" t="s">
        <v>481</v>
      </c>
      <c r="H19" s="15" t="s">
        <v>484</v>
      </c>
      <c r="I19" s="15" t="s">
        <v>485</v>
      </c>
      <c r="N19" s="23">
        <v>18</v>
      </c>
      <c r="O19" s="16" t="s">
        <v>480</v>
      </c>
      <c r="P19" s="15" t="s">
        <v>481</v>
      </c>
      <c r="Q19" s="15" t="s">
        <v>401</v>
      </c>
      <c r="R19" s="15" t="s">
        <v>482</v>
      </c>
      <c r="S19" s="18" t="s">
        <v>483</v>
      </c>
      <c r="T19" s="15" t="s">
        <v>481</v>
      </c>
      <c r="U19" s="15" t="s">
        <v>484</v>
      </c>
      <c r="V19" s="15" t="s">
        <v>485</v>
      </c>
    </row>
    <row r="20" spans="1:22" ht="30">
      <c r="A20" s="17">
        <v>19</v>
      </c>
      <c r="B20" s="16" t="s">
        <v>486</v>
      </c>
      <c r="C20" s="15" t="s">
        <v>487</v>
      </c>
      <c r="D20" s="15" t="s">
        <v>488</v>
      </c>
      <c r="E20" s="15" t="s">
        <v>489</v>
      </c>
      <c r="F20" s="18" t="s">
        <v>490</v>
      </c>
      <c r="G20" s="15" t="s">
        <v>487</v>
      </c>
      <c r="H20" s="15" t="s">
        <v>491</v>
      </c>
      <c r="I20" s="15" t="s">
        <v>492</v>
      </c>
      <c r="N20" s="23">
        <v>19</v>
      </c>
      <c r="O20" s="16" t="s">
        <v>486</v>
      </c>
      <c r="P20" s="15" t="s">
        <v>487</v>
      </c>
      <c r="Q20" s="15" t="s">
        <v>488</v>
      </c>
      <c r="R20" s="15" t="s">
        <v>489</v>
      </c>
      <c r="S20" s="18" t="s">
        <v>490</v>
      </c>
      <c r="T20" s="15" t="s">
        <v>487</v>
      </c>
      <c r="U20" s="15" t="s">
        <v>491</v>
      </c>
      <c r="V20" s="15" t="s">
        <v>492</v>
      </c>
    </row>
    <row r="21" spans="1:22" ht="30">
      <c r="A21" s="17">
        <v>20</v>
      </c>
      <c r="B21" s="16" t="s">
        <v>493</v>
      </c>
      <c r="C21" s="15"/>
      <c r="D21" s="15" t="s">
        <v>494</v>
      </c>
      <c r="E21" s="15" t="s">
        <v>495</v>
      </c>
      <c r="F21" s="18" t="s">
        <v>496</v>
      </c>
      <c r="G21" s="15"/>
      <c r="H21" s="15" t="s">
        <v>497</v>
      </c>
      <c r="I21" s="15"/>
      <c r="N21" s="23">
        <v>20</v>
      </c>
      <c r="O21" s="16" t="s">
        <v>493</v>
      </c>
      <c r="P21" s="15"/>
      <c r="Q21" s="15" t="s">
        <v>494</v>
      </c>
      <c r="R21" s="15" t="s">
        <v>495</v>
      </c>
      <c r="S21" s="18" t="s">
        <v>496</v>
      </c>
      <c r="T21" s="15"/>
      <c r="U21" s="15" t="s">
        <v>497</v>
      </c>
      <c r="V21" s="15"/>
    </row>
    <row r="22" spans="1:22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502</v>
      </c>
      <c r="G22" s="15" t="s">
        <v>499</v>
      </c>
      <c r="H22" s="15" t="s">
        <v>462</v>
      </c>
      <c r="I22" s="15" t="s">
        <v>503</v>
      </c>
      <c r="N22" s="23">
        <v>21</v>
      </c>
      <c r="O22" s="16" t="s">
        <v>498</v>
      </c>
      <c r="P22" s="15" t="s">
        <v>499</v>
      </c>
      <c r="Q22" s="15" t="s">
        <v>500</v>
      </c>
      <c r="R22" s="15" t="s">
        <v>501</v>
      </c>
      <c r="S22" s="18" t="s">
        <v>502</v>
      </c>
      <c r="T22" s="15" t="s">
        <v>499</v>
      </c>
      <c r="U22" s="15" t="s">
        <v>462</v>
      </c>
      <c r="V22" s="15" t="s">
        <v>503</v>
      </c>
    </row>
    <row r="23" spans="1:22" ht="30">
      <c r="A23" s="17">
        <v>22</v>
      </c>
      <c r="B23" s="16" t="s">
        <v>504</v>
      </c>
      <c r="C23" s="15" t="s">
        <v>505</v>
      </c>
      <c r="D23" s="15" t="s">
        <v>506</v>
      </c>
      <c r="E23" s="15" t="s">
        <v>507</v>
      </c>
      <c r="F23" s="18" t="s">
        <v>508</v>
      </c>
      <c r="G23" s="15" t="s">
        <v>505</v>
      </c>
      <c r="H23" s="15" t="s">
        <v>509</v>
      </c>
      <c r="I23" s="15" t="s">
        <v>510</v>
      </c>
      <c r="N23" s="23">
        <v>22</v>
      </c>
      <c r="O23" s="16" t="s">
        <v>504</v>
      </c>
      <c r="P23" s="15" t="s">
        <v>505</v>
      </c>
      <c r="Q23" s="15" t="s">
        <v>506</v>
      </c>
      <c r="R23" s="15" t="s">
        <v>507</v>
      </c>
      <c r="S23" s="18" t="s">
        <v>508</v>
      </c>
      <c r="T23" s="15" t="s">
        <v>505</v>
      </c>
      <c r="U23" s="15" t="s">
        <v>509</v>
      </c>
      <c r="V23" s="15" t="s">
        <v>510</v>
      </c>
    </row>
    <row r="24" spans="1:22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401</v>
      </c>
      <c r="N24" s="23">
        <v>23</v>
      </c>
      <c r="O24" s="16" t="s">
        <v>511</v>
      </c>
      <c r="P24" s="15" t="s">
        <v>512</v>
      </c>
      <c r="Q24" s="15" t="s">
        <v>513</v>
      </c>
      <c r="R24" s="15"/>
      <c r="S24" s="18" t="s">
        <v>514</v>
      </c>
      <c r="T24" s="15" t="s">
        <v>512</v>
      </c>
      <c r="U24" s="15" t="s">
        <v>515</v>
      </c>
      <c r="V24" s="15" t="s">
        <v>401</v>
      </c>
    </row>
    <row r="25" spans="1:22" ht="30">
      <c r="A25" s="17">
        <v>24</v>
      </c>
      <c r="B25" s="16" t="s">
        <v>516</v>
      </c>
      <c r="C25" s="15" t="s">
        <v>401</v>
      </c>
      <c r="D25" s="15" t="s">
        <v>517</v>
      </c>
      <c r="E25" s="15" t="s">
        <v>518</v>
      </c>
      <c r="F25" s="18" t="s">
        <v>519</v>
      </c>
      <c r="G25" s="15" t="s">
        <v>401</v>
      </c>
      <c r="H25" s="15" t="s">
        <v>520</v>
      </c>
      <c r="I25" s="15" t="s">
        <v>521</v>
      </c>
      <c r="N25" s="23">
        <v>24</v>
      </c>
      <c r="O25" s="16" t="s">
        <v>516</v>
      </c>
      <c r="P25" s="15" t="s">
        <v>401</v>
      </c>
      <c r="Q25" s="15" t="s">
        <v>517</v>
      </c>
      <c r="R25" s="15" t="s">
        <v>518</v>
      </c>
      <c r="S25" s="18" t="s">
        <v>519</v>
      </c>
      <c r="T25" s="15" t="s">
        <v>401</v>
      </c>
      <c r="U25" s="15" t="s">
        <v>520</v>
      </c>
      <c r="V25" s="15" t="s">
        <v>521</v>
      </c>
    </row>
    <row r="26" spans="1:22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  <c r="N26" s="23">
        <v>25</v>
      </c>
      <c r="O26" s="16" t="s">
        <v>522</v>
      </c>
      <c r="P26" s="15" t="s">
        <v>523</v>
      </c>
      <c r="Q26" s="15" t="s">
        <v>524</v>
      </c>
      <c r="R26" s="15" t="s">
        <v>525</v>
      </c>
      <c r="S26" s="18" t="s">
        <v>407</v>
      </c>
      <c r="T26" s="15" t="s">
        <v>523</v>
      </c>
      <c r="U26" s="15" t="s">
        <v>526</v>
      </c>
      <c r="V26" s="15"/>
    </row>
    <row r="27" spans="1:22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401</v>
      </c>
      <c r="F27" s="18"/>
      <c r="G27" s="15" t="s">
        <v>487</v>
      </c>
      <c r="H27" s="15" t="s">
        <v>401</v>
      </c>
      <c r="I27" s="15" t="s">
        <v>401</v>
      </c>
    </row>
    <row r="28" spans="1:22" ht="30">
      <c r="A28" s="17">
        <v>27</v>
      </c>
      <c r="B28" s="16" t="s">
        <v>528</v>
      </c>
      <c r="C28" s="15" t="s">
        <v>529</v>
      </c>
      <c r="D28" s="15" t="s">
        <v>530</v>
      </c>
      <c r="E28" s="15"/>
      <c r="F28" s="18"/>
      <c r="G28" s="15" t="s">
        <v>529</v>
      </c>
      <c r="H28" s="15" t="s">
        <v>531</v>
      </c>
      <c r="I28" s="15" t="s">
        <v>401</v>
      </c>
      <c r="N28" s="14" t="s">
        <v>592</v>
      </c>
      <c r="O28" s="14" t="s">
        <v>583</v>
      </c>
      <c r="P28" s="14" t="s">
        <v>584</v>
      </c>
      <c r="Q28" s="14" t="s">
        <v>585</v>
      </c>
      <c r="R28" s="14" t="s">
        <v>586</v>
      </c>
      <c r="S28" s="14" t="s">
        <v>587</v>
      </c>
      <c r="T28" s="14" t="s">
        <v>588</v>
      </c>
      <c r="U28" s="14" t="s">
        <v>589</v>
      </c>
      <c r="V28" s="14" t="s">
        <v>590</v>
      </c>
    </row>
    <row r="29" spans="1:22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401</v>
      </c>
      <c r="G29" s="15" t="s">
        <v>533</v>
      </c>
      <c r="H29" s="15" t="s">
        <v>535</v>
      </c>
      <c r="I29" s="15"/>
      <c r="N29" s="23">
        <v>26</v>
      </c>
      <c r="O29" s="16" t="s">
        <v>488</v>
      </c>
      <c r="P29" s="15" t="s">
        <v>487</v>
      </c>
      <c r="Q29" s="15" t="s">
        <v>527</v>
      </c>
      <c r="R29" s="15" t="s">
        <v>401</v>
      </c>
      <c r="S29" s="18"/>
      <c r="T29" s="15" t="s">
        <v>487</v>
      </c>
      <c r="U29" s="15" t="s">
        <v>401</v>
      </c>
      <c r="V29" s="15" t="s">
        <v>401</v>
      </c>
    </row>
    <row r="30" spans="1:22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  <c r="N30" s="23">
        <v>27</v>
      </c>
      <c r="O30" s="16" t="s">
        <v>528</v>
      </c>
      <c r="P30" s="15" t="s">
        <v>529</v>
      </c>
      <c r="Q30" s="15" t="s">
        <v>530</v>
      </c>
      <c r="R30" s="15"/>
      <c r="S30" s="18"/>
      <c r="T30" s="15" t="s">
        <v>529</v>
      </c>
      <c r="U30" s="15" t="s">
        <v>531</v>
      </c>
      <c r="V30" s="15" t="s">
        <v>401</v>
      </c>
    </row>
    <row r="31" spans="1:22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  <c r="N31" s="23">
        <v>28</v>
      </c>
      <c r="O31" s="16" t="s">
        <v>532</v>
      </c>
      <c r="P31" s="15" t="s">
        <v>533</v>
      </c>
      <c r="Q31" s="15" t="s">
        <v>513</v>
      </c>
      <c r="R31" s="15" t="s">
        <v>534</v>
      </c>
      <c r="S31" s="18" t="s">
        <v>401</v>
      </c>
      <c r="T31" s="15" t="s">
        <v>533</v>
      </c>
      <c r="U31" s="15" t="s">
        <v>535</v>
      </c>
      <c r="V31" s="15"/>
    </row>
    <row r="32" spans="1:22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  <c r="N32" s="23">
        <v>29</v>
      </c>
      <c r="O32" s="16" t="s">
        <v>536</v>
      </c>
      <c r="P32" s="15" t="s">
        <v>537</v>
      </c>
      <c r="Q32" s="15" t="s">
        <v>538</v>
      </c>
      <c r="R32" s="15" t="s">
        <v>539</v>
      </c>
      <c r="S32" s="18" t="s">
        <v>540</v>
      </c>
      <c r="T32" s="15" t="s">
        <v>537</v>
      </c>
      <c r="U32" s="15" t="s">
        <v>541</v>
      </c>
      <c r="V32" s="15" t="s">
        <v>542</v>
      </c>
    </row>
    <row r="33" spans="1:22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401</v>
      </c>
      <c r="F33" s="18"/>
      <c r="G33" s="15" t="s">
        <v>552</v>
      </c>
      <c r="H33" s="15" t="s">
        <v>401</v>
      </c>
      <c r="I33" s="15" t="s">
        <v>401</v>
      </c>
      <c r="N33" s="23">
        <v>30</v>
      </c>
      <c r="O33" s="16" t="s">
        <v>543</v>
      </c>
      <c r="P33" s="15" t="s">
        <v>544</v>
      </c>
      <c r="Q33" s="15" t="s">
        <v>545</v>
      </c>
      <c r="R33" s="15" t="s">
        <v>546</v>
      </c>
      <c r="S33" s="18" t="s">
        <v>547</v>
      </c>
      <c r="T33" s="15" t="s">
        <v>544</v>
      </c>
      <c r="U33" s="15" t="s">
        <v>531</v>
      </c>
      <c r="V33" s="15"/>
    </row>
    <row r="34" spans="1:22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401</v>
      </c>
      <c r="N34" s="23">
        <v>31</v>
      </c>
      <c r="O34" s="16" t="s">
        <v>548</v>
      </c>
      <c r="P34" s="15" t="s">
        <v>549</v>
      </c>
      <c r="Q34" s="15" t="s">
        <v>431</v>
      </c>
      <c r="R34" s="15"/>
      <c r="S34" s="18" t="s">
        <v>550</v>
      </c>
      <c r="T34" s="15" t="s">
        <v>549</v>
      </c>
      <c r="U34" s="15"/>
      <c r="V34" s="15"/>
    </row>
    <row r="35" spans="1:22" ht="30">
      <c r="A35" s="17">
        <v>34</v>
      </c>
      <c r="B35" s="16" t="s">
        <v>558</v>
      </c>
      <c r="C35" s="15" t="s">
        <v>401</v>
      </c>
      <c r="D35" s="15" t="s">
        <v>401</v>
      </c>
      <c r="E35" s="15" t="s">
        <v>401</v>
      </c>
      <c r="F35" s="18" t="s">
        <v>483</v>
      </c>
      <c r="G35" s="15" t="s">
        <v>401</v>
      </c>
      <c r="H35" s="15" t="s">
        <v>559</v>
      </c>
      <c r="I35" s="15" t="s">
        <v>401</v>
      </c>
      <c r="N35" s="23">
        <v>32</v>
      </c>
      <c r="O35" s="16" t="s">
        <v>551</v>
      </c>
      <c r="P35" s="15" t="s">
        <v>552</v>
      </c>
      <c r="Q35" s="15" t="s">
        <v>553</v>
      </c>
      <c r="R35" s="15" t="s">
        <v>401</v>
      </c>
      <c r="S35" s="18"/>
      <c r="T35" s="15" t="s">
        <v>552</v>
      </c>
      <c r="U35" s="15" t="s">
        <v>401</v>
      </c>
      <c r="V35" s="15" t="s">
        <v>401</v>
      </c>
    </row>
    <row r="36" spans="1:22" ht="30">
      <c r="A36" s="17">
        <v>35</v>
      </c>
      <c r="B36" s="16" t="s">
        <v>560</v>
      </c>
      <c r="C36" s="15" t="s">
        <v>561</v>
      </c>
      <c r="D36" s="15" t="s">
        <v>436</v>
      </c>
      <c r="E36" s="15" t="s">
        <v>401</v>
      </c>
      <c r="F36" s="18" t="s">
        <v>562</v>
      </c>
      <c r="G36" s="15" t="s">
        <v>561</v>
      </c>
      <c r="H36" s="15" t="s">
        <v>563</v>
      </c>
      <c r="I36" s="15" t="s">
        <v>401</v>
      </c>
      <c r="N36" s="23">
        <v>33</v>
      </c>
      <c r="O36" s="16" t="s">
        <v>554</v>
      </c>
      <c r="P36" s="15" t="s">
        <v>555</v>
      </c>
      <c r="Q36" s="15" t="s">
        <v>556</v>
      </c>
      <c r="R36" s="15" t="s">
        <v>482</v>
      </c>
      <c r="S36" s="18" t="s">
        <v>452</v>
      </c>
      <c r="T36" s="15" t="s">
        <v>555</v>
      </c>
      <c r="U36" s="15" t="s">
        <v>557</v>
      </c>
      <c r="V36" s="15" t="s">
        <v>401</v>
      </c>
    </row>
    <row r="37" spans="1:22" ht="30">
      <c r="A37" s="17">
        <v>36</v>
      </c>
      <c r="B37" s="16" t="s">
        <v>564</v>
      </c>
      <c r="C37" s="15" t="s">
        <v>401</v>
      </c>
      <c r="D37" s="15" t="s">
        <v>401</v>
      </c>
      <c r="E37" s="15" t="s">
        <v>401</v>
      </c>
      <c r="F37" s="18" t="s">
        <v>401</v>
      </c>
      <c r="G37" s="15" t="s">
        <v>401</v>
      </c>
      <c r="H37" s="15" t="s">
        <v>401</v>
      </c>
      <c r="I37" s="15" t="s">
        <v>401</v>
      </c>
      <c r="N37" s="23">
        <v>34</v>
      </c>
      <c r="O37" s="16" t="s">
        <v>558</v>
      </c>
      <c r="P37" s="15" t="s">
        <v>401</v>
      </c>
      <c r="Q37" s="15" t="s">
        <v>401</v>
      </c>
      <c r="R37" s="15" t="s">
        <v>401</v>
      </c>
      <c r="S37" s="18" t="s">
        <v>483</v>
      </c>
      <c r="T37" s="15" t="s">
        <v>401</v>
      </c>
      <c r="U37" s="15" t="s">
        <v>559</v>
      </c>
      <c r="V37" s="15" t="s">
        <v>401</v>
      </c>
    </row>
    <row r="38" spans="1:22" ht="30">
      <c r="A38" s="17">
        <v>37</v>
      </c>
      <c r="B38" s="16" t="s">
        <v>565</v>
      </c>
      <c r="C38" s="15" t="s">
        <v>401</v>
      </c>
      <c r="D38" s="15" t="s">
        <v>401</v>
      </c>
      <c r="E38" s="15" t="s">
        <v>401</v>
      </c>
      <c r="F38" s="18" t="s">
        <v>401</v>
      </c>
      <c r="G38" s="15" t="s">
        <v>401</v>
      </c>
      <c r="H38" s="15" t="s">
        <v>401</v>
      </c>
      <c r="I38" s="15" t="s">
        <v>566</v>
      </c>
      <c r="N38" s="23">
        <v>35</v>
      </c>
      <c r="O38" s="16" t="s">
        <v>560</v>
      </c>
      <c r="P38" s="15" t="s">
        <v>561</v>
      </c>
      <c r="Q38" s="15" t="s">
        <v>436</v>
      </c>
      <c r="R38" s="15" t="s">
        <v>401</v>
      </c>
      <c r="S38" s="18" t="s">
        <v>562</v>
      </c>
      <c r="T38" s="15" t="s">
        <v>561</v>
      </c>
      <c r="U38" s="15" t="s">
        <v>563</v>
      </c>
      <c r="V38" s="15" t="s">
        <v>401</v>
      </c>
    </row>
    <row r="39" spans="1:22" ht="30">
      <c r="A39" s="17">
        <v>38</v>
      </c>
      <c r="B39" s="16" t="s">
        <v>567</v>
      </c>
      <c r="C39" s="15" t="s">
        <v>401</v>
      </c>
      <c r="D39" s="15" t="s">
        <v>401</v>
      </c>
      <c r="E39" s="15" t="s">
        <v>401</v>
      </c>
      <c r="F39" s="18" t="s">
        <v>401</v>
      </c>
      <c r="G39" s="15" t="s">
        <v>401</v>
      </c>
      <c r="H39" s="15" t="s">
        <v>401</v>
      </c>
      <c r="I39" s="15" t="s">
        <v>401</v>
      </c>
      <c r="N39" s="23">
        <v>36</v>
      </c>
      <c r="O39" s="16" t="s">
        <v>564</v>
      </c>
      <c r="P39" s="15" t="s">
        <v>401</v>
      </c>
      <c r="Q39" s="15" t="s">
        <v>401</v>
      </c>
      <c r="R39" s="15" t="s">
        <v>401</v>
      </c>
      <c r="S39" s="18" t="s">
        <v>401</v>
      </c>
      <c r="T39" s="15" t="s">
        <v>401</v>
      </c>
      <c r="U39" s="15" t="s">
        <v>401</v>
      </c>
      <c r="V39" s="15" t="s">
        <v>401</v>
      </c>
    </row>
    <row r="40" spans="1:22" ht="30">
      <c r="A40" s="17">
        <v>39</v>
      </c>
      <c r="B40" s="16" t="s">
        <v>568</v>
      </c>
      <c r="C40" s="15" t="s">
        <v>569</v>
      </c>
      <c r="D40" s="15" t="s">
        <v>401</v>
      </c>
      <c r="E40" s="15" t="s">
        <v>570</v>
      </c>
      <c r="F40" s="18" t="s">
        <v>401</v>
      </c>
      <c r="G40" s="15" t="s">
        <v>569</v>
      </c>
      <c r="H40" s="15"/>
      <c r="I40" s="15"/>
      <c r="N40" s="23">
        <v>37</v>
      </c>
      <c r="O40" s="16" t="s">
        <v>565</v>
      </c>
      <c r="P40" s="15" t="s">
        <v>401</v>
      </c>
      <c r="Q40" s="15" t="s">
        <v>401</v>
      </c>
      <c r="R40" s="15" t="s">
        <v>401</v>
      </c>
      <c r="S40" s="18" t="s">
        <v>401</v>
      </c>
      <c r="T40" s="15" t="s">
        <v>401</v>
      </c>
      <c r="U40" s="15" t="s">
        <v>401</v>
      </c>
      <c r="V40" s="15" t="s">
        <v>566</v>
      </c>
    </row>
    <row r="41" spans="1:22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401</v>
      </c>
      <c r="I41" s="15" t="s">
        <v>401</v>
      </c>
      <c r="N41" s="23">
        <v>38</v>
      </c>
      <c r="O41" s="16" t="s">
        <v>567</v>
      </c>
      <c r="P41" s="15" t="s">
        <v>401</v>
      </c>
      <c r="Q41" s="15" t="s">
        <v>401</v>
      </c>
      <c r="R41" s="15" t="s">
        <v>401</v>
      </c>
      <c r="S41" s="18" t="s">
        <v>401</v>
      </c>
      <c r="T41" s="15" t="s">
        <v>401</v>
      </c>
      <c r="U41" s="15" t="s">
        <v>401</v>
      </c>
      <c r="V41" s="15" t="s">
        <v>401</v>
      </c>
    </row>
    <row r="42" spans="1:22" ht="30">
      <c r="A42" s="17">
        <v>41</v>
      </c>
      <c r="B42" s="16" t="s">
        <v>572</v>
      </c>
      <c r="C42" s="15" t="s">
        <v>573</v>
      </c>
      <c r="D42" s="15" t="s">
        <v>454</v>
      </c>
      <c r="E42" s="15"/>
      <c r="F42" s="18" t="s">
        <v>401</v>
      </c>
      <c r="G42" s="15" t="s">
        <v>401</v>
      </c>
      <c r="H42" s="15"/>
      <c r="I42" s="15" t="s">
        <v>401</v>
      </c>
      <c r="N42" s="23">
        <v>39</v>
      </c>
      <c r="O42" s="16" t="s">
        <v>568</v>
      </c>
      <c r="P42" s="15" t="s">
        <v>569</v>
      </c>
      <c r="Q42" s="15" t="s">
        <v>401</v>
      </c>
      <c r="R42" s="15" t="s">
        <v>570</v>
      </c>
      <c r="S42" s="18" t="s">
        <v>401</v>
      </c>
      <c r="T42" s="15" t="s">
        <v>569</v>
      </c>
      <c r="U42" s="15"/>
      <c r="V42" s="15"/>
    </row>
    <row r="43" spans="1:22" ht="30">
      <c r="A43" s="17">
        <v>42</v>
      </c>
      <c r="B43" s="16" t="s">
        <v>574</v>
      </c>
      <c r="C43" s="15" t="s">
        <v>401</v>
      </c>
      <c r="D43" s="15" t="s">
        <v>401</v>
      </c>
      <c r="E43" s="15"/>
      <c r="F43" s="18" t="s">
        <v>401</v>
      </c>
      <c r="G43" s="15" t="s">
        <v>401</v>
      </c>
      <c r="H43" s="15"/>
      <c r="I43" s="15"/>
      <c r="N43" s="23">
        <v>40</v>
      </c>
      <c r="O43" s="16" t="s">
        <v>571</v>
      </c>
      <c r="P43" s="15"/>
      <c r="Q43" s="15"/>
      <c r="R43" s="15"/>
      <c r="S43" s="18"/>
      <c r="T43" s="15"/>
      <c r="U43" s="15" t="s">
        <v>401</v>
      </c>
      <c r="V43" s="15" t="s">
        <v>401</v>
      </c>
    </row>
    <row r="44" spans="1:22" ht="30">
      <c r="A44" s="17">
        <v>43</v>
      </c>
      <c r="B44" s="16" t="s">
        <v>575</v>
      </c>
      <c r="C44" s="15" t="s">
        <v>401</v>
      </c>
      <c r="D44" s="15" t="s">
        <v>401</v>
      </c>
      <c r="E44" s="15" t="s">
        <v>401</v>
      </c>
      <c r="F44" s="18" t="s">
        <v>576</v>
      </c>
      <c r="G44" s="15" t="s">
        <v>401</v>
      </c>
      <c r="H44" s="15" t="s">
        <v>401</v>
      </c>
      <c r="I44" s="15" t="s">
        <v>401</v>
      </c>
      <c r="N44" s="23">
        <v>41</v>
      </c>
      <c r="O44" s="16" t="s">
        <v>572</v>
      </c>
      <c r="P44" s="15" t="s">
        <v>573</v>
      </c>
      <c r="Q44" s="15" t="s">
        <v>454</v>
      </c>
      <c r="R44" s="15"/>
      <c r="S44" s="18" t="s">
        <v>401</v>
      </c>
      <c r="T44" s="15" t="s">
        <v>401</v>
      </c>
      <c r="U44" s="15"/>
      <c r="V44" s="15" t="s">
        <v>401</v>
      </c>
    </row>
    <row r="45" spans="1:22" ht="30">
      <c r="A45" s="17">
        <v>44</v>
      </c>
      <c r="B45" s="16" t="s">
        <v>577</v>
      </c>
      <c r="C45" s="15" t="s">
        <v>578</v>
      </c>
      <c r="D45" s="15" t="s">
        <v>579</v>
      </c>
      <c r="E45" s="15" t="s">
        <v>401</v>
      </c>
      <c r="F45" s="18" t="s">
        <v>580</v>
      </c>
      <c r="G45" s="15" t="s">
        <v>578</v>
      </c>
      <c r="H45" s="15" t="s">
        <v>581</v>
      </c>
      <c r="I45" s="15" t="s">
        <v>401</v>
      </c>
      <c r="N45" s="23">
        <v>42</v>
      </c>
      <c r="O45" s="16" t="s">
        <v>574</v>
      </c>
      <c r="P45" s="15" t="s">
        <v>401</v>
      </c>
      <c r="Q45" s="15" t="s">
        <v>401</v>
      </c>
      <c r="R45" s="15"/>
      <c r="S45" s="18" t="s">
        <v>401</v>
      </c>
      <c r="T45" s="15" t="s">
        <v>401</v>
      </c>
      <c r="U45" s="15"/>
      <c r="V45" s="15"/>
    </row>
    <row r="46" spans="1:22" ht="30">
      <c r="A46" s="17">
        <v>45</v>
      </c>
      <c r="B46" s="16" t="s">
        <v>582</v>
      </c>
      <c r="C46" s="15" t="s">
        <v>401</v>
      </c>
      <c r="D46" s="15" t="s">
        <v>401</v>
      </c>
      <c r="E46" s="15" t="s">
        <v>401</v>
      </c>
      <c r="F46" s="18" t="s">
        <v>407</v>
      </c>
      <c r="G46" s="15" t="s">
        <v>401</v>
      </c>
      <c r="H46" s="15" t="s">
        <v>401</v>
      </c>
      <c r="I46" s="15" t="s">
        <v>401</v>
      </c>
      <c r="N46" s="23">
        <v>43</v>
      </c>
      <c r="O46" s="16" t="s">
        <v>575</v>
      </c>
      <c r="P46" s="15" t="s">
        <v>401</v>
      </c>
      <c r="Q46" s="15" t="s">
        <v>401</v>
      </c>
      <c r="R46" s="15" t="s">
        <v>401</v>
      </c>
      <c r="S46" s="18" t="s">
        <v>576</v>
      </c>
      <c r="T46" s="15" t="s">
        <v>401</v>
      </c>
      <c r="U46" s="15" t="s">
        <v>401</v>
      </c>
      <c r="V46" s="15" t="s">
        <v>401</v>
      </c>
    </row>
    <row r="47" spans="1:22" ht="30">
      <c r="N47" s="23">
        <v>44</v>
      </c>
      <c r="O47" s="16" t="s">
        <v>577</v>
      </c>
      <c r="P47" s="15" t="s">
        <v>578</v>
      </c>
      <c r="Q47" s="15" t="s">
        <v>579</v>
      </c>
      <c r="R47" s="15" t="s">
        <v>401</v>
      </c>
      <c r="S47" s="18" t="s">
        <v>580</v>
      </c>
      <c r="T47" s="15" t="s">
        <v>578</v>
      </c>
      <c r="U47" s="15" t="s">
        <v>581</v>
      </c>
      <c r="V47" s="15" t="s">
        <v>401</v>
      </c>
    </row>
    <row r="48" spans="1:22" ht="30">
      <c r="N48" s="23">
        <v>45</v>
      </c>
      <c r="O48" s="16" t="s">
        <v>582</v>
      </c>
      <c r="P48" s="15" t="s">
        <v>401</v>
      </c>
      <c r="Q48" s="15" t="s">
        <v>401</v>
      </c>
      <c r="R48" s="15" t="s">
        <v>401</v>
      </c>
      <c r="S48" s="18" t="s">
        <v>407</v>
      </c>
      <c r="T48" s="15" t="s">
        <v>401</v>
      </c>
      <c r="U48" s="15" t="s">
        <v>401</v>
      </c>
      <c r="V48" s="15" t="s">
        <v>401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233-3FF3-470D-9D0D-7E4970688D33}">
  <dimension ref="A1:Q33"/>
  <sheetViews>
    <sheetView workbookViewId="0">
      <selection activeCell="U20" sqref="U20"/>
    </sheetView>
  </sheetViews>
  <sheetFormatPr defaultRowHeight="19.5"/>
  <cols>
    <col min="1" max="1" width="7" customWidth="1"/>
    <col min="2" max="2" width="9" style="19"/>
    <col min="6" max="6" width="9" style="19"/>
    <col min="10" max="10" width="9" style="19"/>
    <col min="14" max="14" width="9" style="19"/>
  </cols>
  <sheetData>
    <row r="1" spans="1:17" s="20" customFormat="1" ht="2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>
      <c r="A2" s="22">
        <v>1</v>
      </c>
      <c r="B2" s="26" t="s">
        <v>30</v>
      </c>
      <c r="C2" s="24" t="s">
        <v>31</v>
      </c>
      <c r="D2" s="24" t="s">
        <v>32</v>
      </c>
      <c r="E2" s="24" t="s">
        <v>32</v>
      </c>
      <c r="F2" s="27" t="s">
        <v>33</v>
      </c>
      <c r="G2" s="25" t="s">
        <v>34</v>
      </c>
      <c r="H2" s="25" t="s">
        <v>35</v>
      </c>
      <c r="I2" s="25" t="s">
        <v>35</v>
      </c>
      <c r="J2" s="26" t="s">
        <v>36</v>
      </c>
      <c r="K2" s="24" t="s">
        <v>37</v>
      </c>
      <c r="L2" s="24" t="s">
        <v>38</v>
      </c>
      <c r="M2" s="24" t="s">
        <v>38</v>
      </c>
      <c r="N2" s="27" t="s">
        <v>39</v>
      </c>
      <c r="O2" s="25" t="s">
        <v>40</v>
      </c>
      <c r="P2" s="25" t="s">
        <v>41</v>
      </c>
      <c r="Q2" s="25" t="s">
        <v>41</v>
      </c>
    </row>
    <row r="3" spans="1:17">
      <c r="A3" s="22">
        <v>2</v>
      </c>
      <c r="B3" s="26" t="s">
        <v>42</v>
      </c>
      <c r="C3" s="24" t="s">
        <v>43</v>
      </c>
      <c r="D3" s="24" t="s">
        <v>44</v>
      </c>
      <c r="E3" s="24" t="s">
        <v>44</v>
      </c>
      <c r="F3" s="27" t="s">
        <v>45</v>
      </c>
      <c r="G3" s="25" t="s">
        <v>46</v>
      </c>
      <c r="H3" s="25" t="s">
        <v>47</v>
      </c>
      <c r="I3" s="25" t="s">
        <v>47</v>
      </c>
      <c r="J3" s="26" t="s">
        <v>48</v>
      </c>
      <c r="K3" s="24" t="s">
        <v>49</v>
      </c>
      <c r="L3" s="24" t="s">
        <v>50</v>
      </c>
      <c r="M3" s="24" t="s">
        <v>50</v>
      </c>
      <c r="N3" s="27" t="s">
        <v>51</v>
      </c>
      <c r="O3" s="25" t="s">
        <v>52</v>
      </c>
      <c r="P3" s="25" t="s">
        <v>53</v>
      </c>
      <c r="Q3" s="25" t="s">
        <v>53</v>
      </c>
    </row>
    <row r="4" spans="1:17">
      <c r="A4" s="22">
        <v>3</v>
      </c>
      <c r="B4" s="26" t="s">
        <v>54</v>
      </c>
      <c r="C4" s="24" t="s">
        <v>55</v>
      </c>
      <c r="D4" s="24" t="s">
        <v>56</v>
      </c>
      <c r="E4" s="24" t="s">
        <v>56</v>
      </c>
      <c r="F4" s="27" t="s">
        <v>57</v>
      </c>
      <c r="G4" s="25" t="s">
        <v>58</v>
      </c>
      <c r="H4" s="25" t="s">
        <v>59</v>
      </c>
      <c r="I4" s="25" t="s">
        <v>59</v>
      </c>
      <c r="J4" s="26" t="s">
        <v>60</v>
      </c>
      <c r="K4" s="24" t="s">
        <v>61</v>
      </c>
      <c r="L4" s="24" t="s">
        <v>62</v>
      </c>
      <c r="M4" s="24" t="s">
        <v>62</v>
      </c>
      <c r="N4" s="27" t="s">
        <v>63</v>
      </c>
      <c r="O4" s="25" t="s">
        <v>64</v>
      </c>
      <c r="P4" s="25" t="s">
        <v>65</v>
      </c>
      <c r="Q4" s="25" t="s">
        <v>65</v>
      </c>
    </row>
    <row r="5" spans="1:17">
      <c r="A5" s="22">
        <v>4</v>
      </c>
      <c r="B5" s="26" t="s">
        <v>66</v>
      </c>
      <c r="C5" s="24" t="s">
        <v>67</v>
      </c>
      <c r="D5" s="24" t="s">
        <v>68</v>
      </c>
      <c r="E5" s="24" t="s">
        <v>68</v>
      </c>
      <c r="F5" s="27" t="s">
        <v>69</v>
      </c>
      <c r="G5" s="25" t="s">
        <v>70</v>
      </c>
      <c r="H5" s="25" t="s">
        <v>71</v>
      </c>
      <c r="I5" s="25" t="s">
        <v>71</v>
      </c>
      <c r="J5" s="26" t="s">
        <v>72</v>
      </c>
      <c r="K5" s="24" t="s">
        <v>73</v>
      </c>
      <c r="L5" s="24" t="s">
        <v>74</v>
      </c>
      <c r="M5" s="24" t="s">
        <v>74</v>
      </c>
      <c r="N5" s="27" t="s">
        <v>75</v>
      </c>
      <c r="O5" s="25" t="s">
        <v>76</v>
      </c>
      <c r="P5" s="25" t="s">
        <v>77</v>
      </c>
      <c r="Q5" s="25" t="s">
        <v>77</v>
      </c>
    </row>
    <row r="6" spans="1:17">
      <c r="A6" s="22">
        <v>5</v>
      </c>
      <c r="B6" s="26" t="s">
        <v>78</v>
      </c>
      <c r="C6" s="24" t="s">
        <v>79</v>
      </c>
      <c r="D6" s="24" t="s">
        <v>80</v>
      </c>
      <c r="E6" s="24" t="s">
        <v>80</v>
      </c>
      <c r="F6" s="27" t="s">
        <v>81</v>
      </c>
      <c r="G6" s="25" t="s">
        <v>82</v>
      </c>
      <c r="H6" s="25" t="s">
        <v>83</v>
      </c>
      <c r="I6" s="25" t="s">
        <v>83</v>
      </c>
      <c r="J6" s="26" t="s">
        <v>84</v>
      </c>
      <c r="K6" s="24" t="s">
        <v>85</v>
      </c>
      <c r="L6" s="24" t="s">
        <v>86</v>
      </c>
      <c r="M6" s="24" t="s">
        <v>86</v>
      </c>
      <c r="N6" s="27" t="s">
        <v>87</v>
      </c>
      <c r="O6" s="25" t="s">
        <v>88</v>
      </c>
      <c r="P6" s="25" t="s">
        <v>89</v>
      </c>
      <c r="Q6" s="25" t="s">
        <v>89</v>
      </c>
    </row>
    <row r="7" spans="1:17">
      <c r="A7" s="22">
        <v>6</v>
      </c>
      <c r="B7" s="26" t="s">
        <v>90</v>
      </c>
      <c r="C7" s="24" t="s">
        <v>91</v>
      </c>
      <c r="D7" s="24" t="s">
        <v>92</v>
      </c>
      <c r="E7" s="24" t="s">
        <v>92</v>
      </c>
      <c r="F7" s="27" t="s">
        <v>93</v>
      </c>
      <c r="G7" s="25" t="s">
        <v>94</v>
      </c>
      <c r="H7" s="25" t="s">
        <v>95</v>
      </c>
      <c r="I7" s="25" t="s">
        <v>95</v>
      </c>
      <c r="J7" s="26" t="s">
        <v>96</v>
      </c>
      <c r="K7" s="24" t="s">
        <v>97</v>
      </c>
      <c r="L7" s="24" t="s">
        <v>98</v>
      </c>
      <c r="M7" s="24" t="s">
        <v>98</v>
      </c>
      <c r="N7" s="27" t="s">
        <v>99</v>
      </c>
      <c r="O7" s="25" t="s">
        <v>100</v>
      </c>
      <c r="P7" s="25" t="s">
        <v>101</v>
      </c>
      <c r="Q7" s="25" t="s">
        <v>101</v>
      </c>
    </row>
    <row r="8" spans="1:17">
      <c r="A8" s="22">
        <v>7</v>
      </c>
      <c r="B8" s="26" t="s">
        <v>102</v>
      </c>
      <c r="C8" s="24" t="s">
        <v>103</v>
      </c>
      <c r="D8" s="24" t="s">
        <v>104</v>
      </c>
      <c r="E8" s="24" t="s">
        <v>104</v>
      </c>
      <c r="F8" s="27" t="s">
        <v>105</v>
      </c>
      <c r="G8" s="25" t="s">
        <v>106</v>
      </c>
      <c r="H8" s="25" t="s">
        <v>107</v>
      </c>
      <c r="I8" s="25" t="s">
        <v>107</v>
      </c>
      <c r="J8" s="26" t="s">
        <v>108</v>
      </c>
      <c r="K8" s="24" t="s">
        <v>109</v>
      </c>
      <c r="L8" s="24" t="s">
        <v>110</v>
      </c>
      <c r="M8" s="24" t="s">
        <v>110</v>
      </c>
      <c r="N8" s="27" t="s">
        <v>111</v>
      </c>
      <c r="O8" s="25" t="s">
        <v>112</v>
      </c>
      <c r="P8" s="25" t="s">
        <v>113</v>
      </c>
      <c r="Q8" s="25" t="s">
        <v>113</v>
      </c>
    </row>
    <row r="9" spans="1:17">
      <c r="A9" s="22">
        <v>8</v>
      </c>
      <c r="B9" s="26" t="s">
        <v>114</v>
      </c>
      <c r="C9" s="24" t="s">
        <v>115</v>
      </c>
      <c r="D9" s="24" t="s">
        <v>116</v>
      </c>
      <c r="E9" s="24" t="s">
        <v>116</v>
      </c>
      <c r="F9" s="27" t="s">
        <v>117</v>
      </c>
      <c r="G9" s="25" t="s">
        <v>118</v>
      </c>
      <c r="H9" s="25" t="s">
        <v>119</v>
      </c>
      <c r="I9" s="25" t="s">
        <v>119</v>
      </c>
      <c r="J9" s="26" t="s">
        <v>120</v>
      </c>
      <c r="K9" s="24" t="s">
        <v>121</v>
      </c>
      <c r="L9" s="24" t="s">
        <v>122</v>
      </c>
      <c r="M9" s="24" t="s">
        <v>122</v>
      </c>
      <c r="N9" s="27" t="s">
        <v>123</v>
      </c>
      <c r="O9" s="25" t="s">
        <v>124</v>
      </c>
      <c r="P9" s="25" t="s">
        <v>125</v>
      </c>
      <c r="Q9" s="25" t="s">
        <v>125</v>
      </c>
    </row>
    <row r="10" spans="1:17">
      <c r="A10" s="22">
        <v>9</v>
      </c>
      <c r="B10" s="26" t="s">
        <v>126</v>
      </c>
      <c r="C10" s="24" t="s">
        <v>593</v>
      </c>
      <c r="D10" s="24" t="s">
        <v>127</v>
      </c>
      <c r="E10" s="24" t="s">
        <v>127</v>
      </c>
      <c r="F10" s="27" t="s">
        <v>128</v>
      </c>
      <c r="G10" s="25" t="s">
        <v>594</v>
      </c>
      <c r="H10" s="25" t="s">
        <v>129</v>
      </c>
      <c r="I10" s="25" t="s">
        <v>129</v>
      </c>
      <c r="J10" s="26" t="s">
        <v>130</v>
      </c>
      <c r="K10" s="24" t="s">
        <v>595</v>
      </c>
      <c r="L10" s="24" t="s">
        <v>131</v>
      </c>
      <c r="M10" s="24" t="s">
        <v>131</v>
      </c>
      <c r="N10" s="27" t="s">
        <v>132</v>
      </c>
      <c r="O10" s="25" t="s">
        <v>133</v>
      </c>
      <c r="P10" s="25" t="s">
        <v>134</v>
      </c>
      <c r="Q10" s="25" t="s">
        <v>134</v>
      </c>
    </row>
    <row r="11" spans="1:17">
      <c r="A11" s="22">
        <v>10</v>
      </c>
      <c r="B11" s="26" t="s">
        <v>135</v>
      </c>
      <c r="C11" s="24" t="s">
        <v>136</v>
      </c>
      <c r="D11" s="24" t="s">
        <v>137</v>
      </c>
      <c r="E11" s="24" t="s">
        <v>137</v>
      </c>
      <c r="F11" s="27" t="s">
        <v>138</v>
      </c>
      <c r="G11" s="25" t="s">
        <v>139</v>
      </c>
      <c r="H11" s="25" t="s">
        <v>140</v>
      </c>
      <c r="I11" s="25" t="s">
        <v>140</v>
      </c>
      <c r="J11" s="26" t="s">
        <v>141</v>
      </c>
      <c r="K11" s="24" t="s">
        <v>142</v>
      </c>
      <c r="L11" s="24" t="s">
        <v>143</v>
      </c>
      <c r="M11" s="24" t="s">
        <v>143</v>
      </c>
      <c r="N11" s="27" t="s">
        <v>144</v>
      </c>
      <c r="O11" s="25" t="s">
        <v>145</v>
      </c>
      <c r="P11" s="25" t="s">
        <v>146</v>
      </c>
      <c r="Q11" s="25" t="s">
        <v>146</v>
      </c>
    </row>
    <row r="12" spans="1:17">
      <c r="A12" s="22">
        <v>11</v>
      </c>
      <c r="B12" s="26" t="s">
        <v>147</v>
      </c>
      <c r="C12" s="24" t="s">
        <v>148</v>
      </c>
      <c r="D12" s="24" t="s">
        <v>149</v>
      </c>
      <c r="E12" s="24" t="s">
        <v>149</v>
      </c>
      <c r="F12" s="27" t="s">
        <v>150</v>
      </c>
      <c r="G12" s="25" t="s">
        <v>151</v>
      </c>
      <c r="H12" s="25" t="s">
        <v>152</v>
      </c>
      <c r="I12" s="25" t="s">
        <v>152</v>
      </c>
      <c r="J12" s="26" t="s">
        <v>153</v>
      </c>
      <c r="K12" s="24" t="s">
        <v>154</v>
      </c>
      <c r="L12" s="24" t="s">
        <v>155</v>
      </c>
      <c r="M12" s="24" t="s">
        <v>155</v>
      </c>
      <c r="N12" s="27" t="s">
        <v>156</v>
      </c>
      <c r="O12" s="25" t="s">
        <v>157</v>
      </c>
      <c r="P12" s="25" t="s">
        <v>158</v>
      </c>
      <c r="Q12" s="25" t="s">
        <v>158</v>
      </c>
    </row>
    <row r="13" spans="1:17">
      <c r="A13" s="22">
        <v>12</v>
      </c>
      <c r="B13" s="26" t="s">
        <v>159</v>
      </c>
      <c r="C13" s="24" t="s">
        <v>160</v>
      </c>
      <c r="D13" s="24" t="s">
        <v>161</v>
      </c>
      <c r="E13" s="24" t="s">
        <v>161</v>
      </c>
      <c r="F13" s="27" t="s">
        <v>162</v>
      </c>
      <c r="G13" s="25" t="s">
        <v>163</v>
      </c>
      <c r="H13" s="25" t="s">
        <v>164</v>
      </c>
      <c r="I13" s="25" t="s">
        <v>164</v>
      </c>
      <c r="J13" s="26" t="s">
        <v>165</v>
      </c>
      <c r="K13" s="24" t="s">
        <v>166</v>
      </c>
      <c r="L13" s="24" t="s">
        <v>167</v>
      </c>
      <c r="M13" s="24" t="s">
        <v>167</v>
      </c>
      <c r="N13" s="27" t="s">
        <v>168</v>
      </c>
      <c r="O13" s="25" t="s">
        <v>169</v>
      </c>
      <c r="P13" s="25" t="s">
        <v>170</v>
      </c>
      <c r="Q13" s="25" t="s">
        <v>170</v>
      </c>
    </row>
    <row r="14" spans="1:17">
      <c r="A14" s="22">
        <v>13</v>
      </c>
      <c r="B14" s="26" t="s">
        <v>171</v>
      </c>
      <c r="C14" s="24" t="s">
        <v>172</v>
      </c>
      <c r="D14" s="24" t="s">
        <v>173</v>
      </c>
      <c r="E14" s="24" t="s">
        <v>173</v>
      </c>
      <c r="F14" s="27" t="s">
        <v>174</v>
      </c>
      <c r="G14" s="25" t="s">
        <v>175</v>
      </c>
      <c r="H14" s="25" t="s">
        <v>176</v>
      </c>
      <c r="I14" s="25" t="s">
        <v>176</v>
      </c>
      <c r="J14" s="26" t="s">
        <v>177</v>
      </c>
      <c r="K14" s="24" t="s">
        <v>178</v>
      </c>
      <c r="L14" s="24" t="s">
        <v>179</v>
      </c>
      <c r="M14" s="24" t="s">
        <v>179</v>
      </c>
      <c r="N14" s="27" t="s">
        <v>180</v>
      </c>
      <c r="O14" s="25" t="s">
        <v>181</v>
      </c>
      <c r="P14" s="25" t="s">
        <v>182</v>
      </c>
      <c r="Q14" s="25" t="s">
        <v>182</v>
      </c>
    </row>
    <row r="15" spans="1:17">
      <c r="A15" s="22">
        <v>14</v>
      </c>
      <c r="B15" s="26" t="s">
        <v>183</v>
      </c>
      <c r="C15" s="24" t="s">
        <v>184</v>
      </c>
      <c r="D15" s="24" t="s">
        <v>185</v>
      </c>
      <c r="E15" s="24" t="s">
        <v>185</v>
      </c>
      <c r="F15" s="27" t="s">
        <v>186</v>
      </c>
      <c r="G15" s="25" t="s">
        <v>187</v>
      </c>
      <c r="H15" s="25" t="s">
        <v>188</v>
      </c>
      <c r="I15" s="25" t="s">
        <v>188</v>
      </c>
      <c r="J15" s="26" t="s">
        <v>189</v>
      </c>
      <c r="K15" s="24" t="s">
        <v>190</v>
      </c>
      <c r="L15" s="24" t="s">
        <v>191</v>
      </c>
      <c r="M15" s="24" t="s">
        <v>191</v>
      </c>
      <c r="N15" s="27" t="s">
        <v>192</v>
      </c>
      <c r="O15" s="25" t="s">
        <v>193</v>
      </c>
      <c r="P15" s="25" t="s">
        <v>194</v>
      </c>
      <c r="Q15" s="25" t="s">
        <v>194</v>
      </c>
    </row>
    <row r="16" spans="1:17">
      <c r="A16" s="22">
        <v>15</v>
      </c>
      <c r="B16" s="26" t="s">
        <v>195</v>
      </c>
      <c r="C16" s="24" t="s">
        <v>196</v>
      </c>
      <c r="D16" s="24" t="s">
        <v>197</v>
      </c>
      <c r="E16" s="24" t="s">
        <v>197</v>
      </c>
      <c r="F16" s="27" t="s">
        <v>198</v>
      </c>
      <c r="G16" s="25" t="s">
        <v>199</v>
      </c>
      <c r="H16" s="25" t="s">
        <v>200</v>
      </c>
      <c r="I16" s="25" t="s">
        <v>200</v>
      </c>
      <c r="J16" s="26" t="s">
        <v>201</v>
      </c>
      <c r="K16" s="24" t="s">
        <v>202</v>
      </c>
      <c r="L16" s="24" t="s">
        <v>203</v>
      </c>
      <c r="M16" s="24" t="s">
        <v>203</v>
      </c>
      <c r="N16" s="27" t="s">
        <v>204</v>
      </c>
      <c r="O16" s="25" t="s">
        <v>205</v>
      </c>
      <c r="P16" s="25" t="s">
        <v>206</v>
      </c>
      <c r="Q16" s="25" t="s">
        <v>206</v>
      </c>
    </row>
    <row r="17" spans="1:17" ht="16.5">
      <c r="B17"/>
      <c r="F17"/>
      <c r="J17"/>
      <c r="N17"/>
    </row>
    <row r="18" spans="1:17" s="20" customFormat="1" ht="2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>
      <c r="A19" s="22">
        <v>1</v>
      </c>
      <c r="B19" s="26" t="s">
        <v>207</v>
      </c>
      <c r="C19" s="24" t="s">
        <v>208</v>
      </c>
      <c r="D19" s="24" t="s">
        <v>209</v>
      </c>
      <c r="E19" s="24" t="s">
        <v>209</v>
      </c>
      <c r="F19" s="27" t="s">
        <v>210</v>
      </c>
      <c r="G19" s="25" t="s">
        <v>211</v>
      </c>
      <c r="H19" s="25" t="s">
        <v>212</v>
      </c>
      <c r="I19" s="25" t="s">
        <v>212</v>
      </c>
      <c r="J19" s="26" t="s">
        <v>213</v>
      </c>
      <c r="K19" s="24" t="s">
        <v>214</v>
      </c>
      <c r="L19" s="24" t="s">
        <v>215</v>
      </c>
      <c r="M19" s="24" t="s">
        <v>215</v>
      </c>
      <c r="N19" s="27" t="s">
        <v>216</v>
      </c>
      <c r="O19" s="25" t="s">
        <v>217</v>
      </c>
      <c r="P19" s="25" t="s">
        <v>218</v>
      </c>
      <c r="Q19" s="25" t="s">
        <v>218</v>
      </c>
    </row>
    <row r="20" spans="1:17">
      <c r="A20" s="22">
        <v>2</v>
      </c>
      <c r="B20" s="26" t="s">
        <v>219</v>
      </c>
      <c r="C20" s="24" t="s">
        <v>220</v>
      </c>
      <c r="D20" s="24" t="s">
        <v>221</v>
      </c>
      <c r="E20" s="24" t="s">
        <v>221</v>
      </c>
      <c r="F20" s="27" t="s">
        <v>222</v>
      </c>
      <c r="G20" s="25" t="s">
        <v>223</v>
      </c>
      <c r="H20" s="25" t="s">
        <v>224</v>
      </c>
      <c r="I20" s="25" t="s">
        <v>224</v>
      </c>
      <c r="J20" s="26" t="s">
        <v>225</v>
      </c>
      <c r="K20" s="24" t="s">
        <v>226</v>
      </c>
      <c r="L20" s="24" t="s">
        <v>227</v>
      </c>
      <c r="M20" s="24" t="s">
        <v>227</v>
      </c>
      <c r="N20" s="27" t="s">
        <v>228</v>
      </c>
      <c r="O20" s="25" t="s">
        <v>229</v>
      </c>
      <c r="P20" s="25" t="s">
        <v>230</v>
      </c>
      <c r="Q20" s="25" t="s">
        <v>230</v>
      </c>
    </row>
    <row r="21" spans="1:17">
      <c r="A21" s="22">
        <v>3</v>
      </c>
      <c r="B21" s="26" t="s">
        <v>231</v>
      </c>
      <c r="C21" s="24" t="s">
        <v>232</v>
      </c>
      <c r="D21" s="24" t="s">
        <v>233</v>
      </c>
      <c r="E21" s="24" t="s">
        <v>233</v>
      </c>
      <c r="F21" s="27" t="s">
        <v>234</v>
      </c>
      <c r="G21" s="25" t="s">
        <v>235</v>
      </c>
      <c r="H21" s="25" t="s">
        <v>236</v>
      </c>
      <c r="I21" s="25" t="s">
        <v>236</v>
      </c>
      <c r="J21" s="26" t="s">
        <v>237</v>
      </c>
      <c r="K21" s="24" t="s">
        <v>238</v>
      </c>
      <c r="L21" s="24" t="s">
        <v>239</v>
      </c>
      <c r="M21" s="24" t="s">
        <v>239</v>
      </c>
      <c r="N21" s="27" t="s">
        <v>240</v>
      </c>
      <c r="O21" s="25" t="s">
        <v>241</v>
      </c>
      <c r="P21" s="25" t="s">
        <v>242</v>
      </c>
      <c r="Q21" s="25" t="s">
        <v>242</v>
      </c>
    </row>
    <row r="22" spans="1:17">
      <c r="A22" s="22">
        <v>4</v>
      </c>
      <c r="B22" s="26" t="s">
        <v>243</v>
      </c>
      <c r="C22" s="24" t="s">
        <v>244</v>
      </c>
      <c r="D22" s="24" t="s">
        <v>245</v>
      </c>
      <c r="E22" s="24" t="s">
        <v>245</v>
      </c>
      <c r="F22" s="27" t="s">
        <v>246</v>
      </c>
      <c r="G22" s="25" t="s">
        <v>247</v>
      </c>
      <c r="H22" s="25" t="s">
        <v>248</v>
      </c>
      <c r="I22" s="25" t="s">
        <v>248</v>
      </c>
      <c r="J22" s="26" t="s">
        <v>249</v>
      </c>
      <c r="K22" s="24" t="s">
        <v>250</v>
      </c>
      <c r="L22" s="24" t="s">
        <v>251</v>
      </c>
      <c r="M22" s="24" t="s">
        <v>251</v>
      </c>
      <c r="N22" s="27" t="s">
        <v>252</v>
      </c>
      <c r="O22" s="25" t="s">
        <v>253</v>
      </c>
      <c r="P22" s="25" t="s">
        <v>254</v>
      </c>
      <c r="Q22" s="25" t="s">
        <v>254</v>
      </c>
    </row>
    <row r="23" spans="1:17">
      <c r="A23" s="22">
        <v>5</v>
      </c>
      <c r="B23" s="26" t="s">
        <v>255</v>
      </c>
      <c r="C23" s="24" t="s">
        <v>256</v>
      </c>
      <c r="D23" s="24" t="s">
        <v>257</v>
      </c>
      <c r="E23" s="24" t="s">
        <v>257</v>
      </c>
      <c r="F23" s="27" t="s">
        <v>258</v>
      </c>
      <c r="G23" s="25" t="s">
        <v>259</v>
      </c>
      <c r="H23" s="25" t="s">
        <v>260</v>
      </c>
      <c r="I23" s="25" t="s">
        <v>260</v>
      </c>
      <c r="J23" s="26" t="s">
        <v>261</v>
      </c>
      <c r="K23" s="24" t="s">
        <v>262</v>
      </c>
      <c r="L23" s="24" t="s">
        <v>263</v>
      </c>
      <c r="M23" s="24" t="s">
        <v>263</v>
      </c>
      <c r="N23" s="27" t="s">
        <v>264</v>
      </c>
      <c r="O23" s="25" t="s">
        <v>265</v>
      </c>
      <c r="P23" s="25" t="s">
        <v>266</v>
      </c>
      <c r="Q23" s="25" t="s">
        <v>266</v>
      </c>
    </row>
    <row r="24" spans="1:17">
      <c r="A24" s="22">
        <v>6</v>
      </c>
      <c r="B24" s="26" t="s">
        <v>267</v>
      </c>
      <c r="C24" s="24" t="s">
        <v>268</v>
      </c>
      <c r="D24" s="24" t="s">
        <v>269</v>
      </c>
      <c r="E24" s="24" t="s">
        <v>269</v>
      </c>
      <c r="F24" s="27" t="s">
        <v>270</v>
      </c>
      <c r="G24" s="25" t="s">
        <v>271</v>
      </c>
      <c r="H24" s="25" t="s">
        <v>272</v>
      </c>
      <c r="I24" s="25" t="s">
        <v>272</v>
      </c>
      <c r="J24" s="26" t="s">
        <v>273</v>
      </c>
      <c r="K24" s="24" t="s">
        <v>274</v>
      </c>
      <c r="L24" s="24" t="s">
        <v>275</v>
      </c>
      <c r="M24" s="24" t="s">
        <v>275</v>
      </c>
      <c r="N24" s="27" t="s">
        <v>276</v>
      </c>
      <c r="O24" s="25" t="s">
        <v>277</v>
      </c>
      <c r="P24" s="25" t="s">
        <v>278</v>
      </c>
      <c r="Q24" s="25" t="s">
        <v>278</v>
      </c>
    </row>
    <row r="25" spans="1:17">
      <c r="A25" s="22">
        <v>7</v>
      </c>
      <c r="B25" s="26" t="s">
        <v>279</v>
      </c>
      <c r="C25" s="24" t="s">
        <v>280</v>
      </c>
      <c r="D25" s="24" t="s">
        <v>281</v>
      </c>
      <c r="E25" s="24" t="s">
        <v>281</v>
      </c>
      <c r="F25" s="27" t="s">
        <v>282</v>
      </c>
      <c r="G25" s="25" t="s">
        <v>283</v>
      </c>
      <c r="H25" s="25" t="s">
        <v>284</v>
      </c>
      <c r="I25" s="25" t="s">
        <v>284</v>
      </c>
      <c r="J25" s="26" t="s">
        <v>285</v>
      </c>
      <c r="K25" s="24" t="s">
        <v>286</v>
      </c>
      <c r="L25" s="24" t="s">
        <v>287</v>
      </c>
      <c r="M25" s="24" t="s">
        <v>287</v>
      </c>
      <c r="N25" s="27" t="s">
        <v>288</v>
      </c>
      <c r="O25" s="25" t="s">
        <v>289</v>
      </c>
      <c r="P25" s="25" t="s">
        <v>290</v>
      </c>
      <c r="Q25" s="25" t="s">
        <v>290</v>
      </c>
    </row>
    <row r="26" spans="1:17">
      <c r="A26" s="22">
        <v>8</v>
      </c>
      <c r="B26" s="26" t="s">
        <v>291</v>
      </c>
      <c r="C26" s="24" t="s">
        <v>292</v>
      </c>
      <c r="D26" s="24" t="s">
        <v>293</v>
      </c>
      <c r="E26" s="24" t="s">
        <v>293</v>
      </c>
      <c r="F26" s="27" t="s">
        <v>294</v>
      </c>
      <c r="G26" s="25" t="s">
        <v>295</v>
      </c>
      <c r="H26" s="25" t="s">
        <v>296</v>
      </c>
      <c r="I26" s="25" t="s">
        <v>296</v>
      </c>
      <c r="J26" s="26" t="s">
        <v>297</v>
      </c>
      <c r="K26" s="24" t="s">
        <v>298</v>
      </c>
      <c r="L26" s="24" t="s">
        <v>299</v>
      </c>
      <c r="M26" s="24" t="s">
        <v>299</v>
      </c>
      <c r="N26" s="27" t="s">
        <v>300</v>
      </c>
      <c r="O26" s="25" t="s">
        <v>301</v>
      </c>
      <c r="P26" s="25" t="s">
        <v>302</v>
      </c>
      <c r="Q26" s="25" t="s">
        <v>302</v>
      </c>
    </row>
    <row r="27" spans="1:17">
      <c r="A27" s="22">
        <v>9</v>
      </c>
      <c r="B27" s="26" t="s">
        <v>303</v>
      </c>
      <c r="C27" s="24" t="s">
        <v>596</v>
      </c>
      <c r="D27" s="24" t="s">
        <v>304</v>
      </c>
      <c r="E27" s="24" t="s">
        <v>304</v>
      </c>
      <c r="F27" s="27" t="s">
        <v>305</v>
      </c>
      <c r="G27" s="25" t="s">
        <v>597</v>
      </c>
      <c r="H27" s="25" t="s">
        <v>306</v>
      </c>
      <c r="I27" s="25" t="s">
        <v>306</v>
      </c>
      <c r="J27" s="26" t="s">
        <v>307</v>
      </c>
      <c r="K27" s="24" t="s">
        <v>598</v>
      </c>
      <c r="L27" s="24" t="s">
        <v>308</v>
      </c>
      <c r="M27" s="24" t="s">
        <v>308</v>
      </c>
      <c r="N27" s="27" t="s">
        <v>309</v>
      </c>
      <c r="O27" s="25" t="s">
        <v>310</v>
      </c>
      <c r="P27" s="25" t="s">
        <v>311</v>
      </c>
      <c r="Q27" s="25" t="s">
        <v>311</v>
      </c>
    </row>
    <row r="28" spans="1:17">
      <c r="A28" s="22">
        <v>10</v>
      </c>
      <c r="B28" s="26" t="s">
        <v>312</v>
      </c>
      <c r="C28" s="24" t="s">
        <v>313</v>
      </c>
      <c r="D28" s="24" t="s">
        <v>314</v>
      </c>
      <c r="E28" s="24" t="s">
        <v>314</v>
      </c>
      <c r="F28" s="27" t="s">
        <v>315</v>
      </c>
      <c r="G28" s="25" t="s">
        <v>316</v>
      </c>
      <c r="H28" s="25" t="s">
        <v>317</v>
      </c>
      <c r="I28" s="25" t="s">
        <v>317</v>
      </c>
      <c r="J28" s="26" t="s">
        <v>318</v>
      </c>
      <c r="K28" s="24" t="s">
        <v>319</v>
      </c>
      <c r="L28" s="24" t="s">
        <v>320</v>
      </c>
      <c r="M28" s="24" t="s">
        <v>320</v>
      </c>
      <c r="N28" s="27" t="s">
        <v>321</v>
      </c>
      <c r="O28" s="25" t="s">
        <v>322</v>
      </c>
      <c r="P28" s="25" t="s">
        <v>323</v>
      </c>
      <c r="Q28" s="25" t="s">
        <v>323</v>
      </c>
    </row>
    <row r="29" spans="1:17">
      <c r="A29" s="22">
        <v>11</v>
      </c>
      <c r="B29" s="26" t="s">
        <v>324</v>
      </c>
      <c r="C29" s="24" t="s">
        <v>325</v>
      </c>
      <c r="D29" s="24" t="s">
        <v>326</v>
      </c>
      <c r="E29" s="24" t="s">
        <v>326</v>
      </c>
      <c r="F29" s="27" t="s">
        <v>327</v>
      </c>
      <c r="G29" s="25" t="s">
        <v>328</v>
      </c>
      <c r="H29" s="25" t="s">
        <v>329</v>
      </c>
      <c r="I29" s="25" t="s">
        <v>329</v>
      </c>
      <c r="J29" s="26" t="s">
        <v>330</v>
      </c>
      <c r="K29" s="24" t="s">
        <v>331</v>
      </c>
      <c r="L29" s="24" t="s">
        <v>332</v>
      </c>
      <c r="M29" s="24" t="s">
        <v>332</v>
      </c>
      <c r="N29" s="27" t="s">
        <v>333</v>
      </c>
      <c r="O29" s="25" t="s">
        <v>334</v>
      </c>
      <c r="P29" s="25" t="s">
        <v>335</v>
      </c>
      <c r="Q29" s="25" t="s">
        <v>335</v>
      </c>
    </row>
    <row r="30" spans="1:17">
      <c r="A30" s="22">
        <v>12</v>
      </c>
      <c r="B30" s="26" t="s">
        <v>336</v>
      </c>
      <c r="C30" s="24" t="s">
        <v>337</v>
      </c>
      <c r="D30" s="24" t="s">
        <v>338</v>
      </c>
      <c r="E30" s="24" t="s">
        <v>338</v>
      </c>
      <c r="F30" s="27" t="s">
        <v>339</v>
      </c>
      <c r="G30" s="25" t="s">
        <v>340</v>
      </c>
      <c r="H30" s="25" t="s">
        <v>341</v>
      </c>
      <c r="I30" s="25" t="s">
        <v>341</v>
      </c>
      <c r="J30" s="26" t="s">
        <v>342</v>
      </c>
      <c r="K30" s="24" t="s">
        <v>343</v>
      </c>
      <c r="L30" s="24" t="s">
        <v>344</v>
      </c>
      <c r="M30" s="24" t="s">
        <v>344</v>
      </c>
      <c r="N30" s="27" t="s">
        <v>345</v>
      </c>
      <c r="O30" s="25" t="s">
        <v>346</v>
      </c>
      <c r="P30" s="25" t="s">
        <v>347</v>
      </c>
      <c r="Q30" s="25" t="s">
        <v>347</v>
      </c>
    </row>
    <row r="31" spans="1:17">
      <c r="A31" s="22">
        <v>13</v>
      </c>
      <c r="B31" s="26" t="s">
        <v>348</v>
      </c>
      <c r="C31" s="24" t="s">
        <v>349</v>
      </c>
      <c r="D31" s="24" t="s">
        <v>350</v>
      </c>
      <c r="E31" s="24" t="s">
        <v>350</v>
      </c>
      <c r="F31" s="27" t="s">
        <v>351</v>
      </c>
      <c r="G31" s="25" t="s">
        <v>352</v>
      </c>
      <c r="H31" s="25" t="s">
        <v>353</v>
      </c>
      <c r="I31" s="25" t="s">
        <v>353</v>
      </c>
      <c r="J31" s="26" t="s">
        <v>354</v>
      </c>
      <c r="K31" s="24" t="s">
        <v>355</v>
      </c>
      <c r="L31" s="24" t="s">
        <v>356</v>
      </c>
      <c r="M31" s="24" t="s">
        <v>356</v>
      </c>
      <c r="N31" s="27" t="s">
        <v>357</v>
      </c>
      <c r="O31" s="25" t="s">
        <v>358</v>
      </c>
      <c r="P31" s="25" t="s">
        <v>359</v>
      </c>
      <c r="Q31" s="25" t="s">
        <v>359</v>
      </c>
    </row>
    <row r="32" spans="1:17">
      <c r="A32" s="22">
        <v>14</v>
      </c>
      <c r="B32" s="26" t="s">
        <v>360</v>
      </c>
      <c r="C32" s="24" t="s">
        <v>361</v>
      </c>
      <c r="D32" s="24" t="s">
        <v>362</v>
      </c>
      <c r="E32" s="24" t="s">
        <v>362</v>
      </c>
      <c r="F32" s="27" t="s">
        <v>363</v>
      </c>
      <c r="G32" s="25" t="s">
        <v>364</v>
      </c>
      <c r="H32" s="25" t="s">
        <v>365</v>
      </c>
      <c r="I32" s="25" t="s">
        <v>365</v>
      </c>
      <c r="J32" s="26" t="s">
        <v>366</v>
      </c>
      <c r="K32" s="24" t="s">
        <v>367</v>
      </c>
      <c r="L32" s="24" t="s">
        <v>368</v>
      </c>
      <c r="M32" s="24" t="s">
        <v>368</v>
      </c>
      <c r="N32" s="27" t="s">
        <v>369</v>
      </c>
      <c r="O32" s="25" t="s">
        <v>370</v>
      </c>
      <c r="P32" s="25" t="s">
        <v>371</v>
      </c>
      <c r="Q32" s="25" t="s">
        <v>371</v>
      </c>
    </row>
    <row r="33" spans="1:17">
      <c r="A33" s="22">
        <v>15</v>
      </c>
      <c r="B33" s="26" t="s">
        <v>372</v>
      </c>
      <c r="C33" s="24" t="s">
        <v>373</v>
      </c>
      <c r="D33" s="24" t="s">
        <v>374</v>
      </c>
      <c r="E33" s="24" t="s">
        <v>374</v>
      </c>
      <c r="F33" s="27" t="s">
        <v>375</v>
      </c>
      <c r="G33" s="25" t="s">
        <v>376</v>
      </c>
      <c r="H33" s="25" t="s">
        <v>377</v>
      </c>
      <c r="I33" s="25" t="s">
        <v>377</v>
      </c>
      <c r="J33" s="26" t="s">
        <v>378</v>
      </c>
      <c r="K33" s="24" t="s">
        <v>379</v>
      </c>
      <c r="L33" s="24" t="s">
        <v>380</v>
      </c>
      <c r="M33" s="24" t="s">
        <v>380</v>
      </c>
      <c r="N33" s="27" t="s">
        <v>381</v>
      </c>
      <c r="O33" s="25" t="s">
        <v>382</v>
      </c>
      <c r="P33" s="25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FA5C-0C75-4CA8-984F-A49487F5394E}">
  <dimension ref="A1:R33"/>
  <sheetViews>
    <sheetView workbookViewId="0">
      <selection sqref="A1:P33"/>
    </sheetView>
  </sheetViews>
  <sheetFormatPr defaultRowHeight="19.5" outlineLevelCol="1"/>
  <cols>
    <col min="1" max="1" width="7" customWidth="1"/>
    <col min="2" max="2" width="10.625" style="19" customWidth="1"/>
    <col min="3" max="3" width="12.375" customWidth="1"/>
    <col min="4" max="4" width="10.625" customWidth="1"/>
    <col min="5" max="5" width="10.625" hidden="1" customWidth="1" outlineLevel="1"/>
    <col min="6" max="6" width="10.625" style="19" customWidth="1" collapsed="1"/>
    <col min="7" max="7" width="12.375" customWidth="1"/>
    <col min="8" max="8" width="10.625" customWidth="1"/>
    <col min="9" max="9" width="10.625" hidden="1" customWidth="1" outlineLevel="1"/>
    <col min="10" max="10" width="10.625" style="19" customWidth="1" collapsed="1"/>
    <col min="11" max="11" width="12.375" customWidth="1"/>
    <col min="12" max="12" width="10.625" customWidth="1"/>
    <col min="13" max="13" width="10.625" hidden="1" customWidth="1" outlineLevel="1"/>
    <col min="14" max="14" width="10.625" style="19" customWidth="1" collapsed="1"/>
    <col min="15" max="15" width="12.375" customWidth="1"/>
    <col min="16" max="16" width="10.625" customWidth="1"/>
    <col min="17" max="17" width="9" hidden="1" customWidth="1" outlineLevel="1"/>
    <col min="18" max="18" width="9" collapsed="1"/>
  </cols>
  <sheetData>
    <row r="1" spans="1:17" s="20" customFormat="1" ht="30" customHeight="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 ht="30" customHeight="1">
      <c r="A2" s="22">
        <v>1</v>
      </c>
      <c r="B2" s="28" t="s">
        <v>30</v>
      </c>
      <c r="C2" s="32" t="s">
        <v>31</v>
      </c>
      <c r="D2" s="32" t="s">
        <v>32</v>
      </c>
      <c r="E2" s="29" t="s">
        <v>32</v>
      </c>
      <c r="F2" s="30" t="s">
        <v>33</v>
      </c>
      <c r="G2" s="33" t="s">
        <v>34</v>
      </c>
      <c r="H2" s="33" t="s">
        <v>35</v>
      </c>
      <c r="I2" s="31" t="s">
        <v>35</v>
      </c>
      <c r="J2" s="28" t="s">
        <v>36</v>
      </c>
      <c r="K2" s="32" t="s">
        <v>37</v>
      </c>
      <c r="L2" s="32" t="s">
        <v>38</v>
      </c>
      <c r="M2" s="29" t="s">
        <v>38</v>
      </c>
      <c r="N2" s="30" t="s">
        <v>39</v>
      </c>
      <c r="O2" s="33" t="s">
        <v>40</v>
      </c>
      <c r="P2" s="33" t="s">
        <v>41</v>
      </c>
      <c r="Q2" s="25" t="s">
        <v>41</v>
      </c>
    </row>
    <row r="3" spans="1:17" ht="30" customHeight="1">
      <c r="A3" s="22">
        <v>2</v>
      </c>
      <c r="B3" s="28" t="s">
        <v>42</v>
      </c>
      <c r="C3" s="32" t="s">
        <v>43</v>
      </c>
      <c r="D3" s="32" t="s">
        <v>44</v>
      </c>
      <c r="E3" s="29" t="s">
        <v>44</v>
      </c>
      <c r="F3" s="30" t="s">
        <v>45</v>
      </c>
      <c r="G3" s="33" t="s">
        <v>46</v>
      </c>
      <c r="H3" s="33" t="s">
        <v>47</v>
      </c>
      <c r="I3" s="31" t="s">
        <v>47</v>
      </c>
      <c r="J3" s="28" t="s">
        <v>48</v>
      </c>
      <c r="K3" s="32" t="s">
        <v>49</v>
      </c>
      <c r="L3" s="32" t="s">
        <v>50</v>
      </c>
      <c r="M3" s="29" t="s">
        <v>50</v>
      </c>
      <c r="N3" s="30" t="s">
        <v>51</v>
      </c>
      <c r="O3" s="33" t="s">
        <v>52</v>
      </c>
      <c r="P3" s="33" t="s">
        <v>53</v>
      </c>
      <c r="Q3" s="25" t="s">
        <v>53</v>
      </c>
    </row>
    <row r="4" spans="1:17" ht="30" customHeight="1">
      <c r="A4" s="22">
        <v>3</v>
      </c>
      <c r="B4" s="28" t="s">
        <v>54</v>
      </c>
      <c r="C4" s="32" t="s">
        <v>55</v>
      </c>
      <c r="D4" s="32" t="s">
        <v>56</v>
      </c>
      <c r="E4" s="29" t="s">
        <v>56</v>
      </c>
      <c r="F4" s="30" t="s">
        <v>57</v>
      </c>
      <c r="G4" s="33" t="s">
        <v>58</v>
      </c>
      <c r="H4" s="33" t="s">
        <v>59</v>
      </c>
      <c r="I4" s="31" t="s">
        <v>59</v>
      </c>
      <c r="J4" s="28" t="s">
        <v>60</v>
      </c>
      <c r="K4" s="32" t="s">
        <v>61</v>
      </c>
      <c r="L4" s="32" t="s">
        <v>62</v>
      </c>
      <c r="M4" s="29" t="s">
        <v>62</v>
      </c>
      <c r="N4" s="30" t="s">
        <v>63</v>
      </c>
      <c r="O4" s="33" t="s">
        <v>64</v>
      </c>
      <c r="P4" s="33" t="s">
        <v>65</v>
      </c>
      <c r="Q4" s="25" t="s">
        <v>65</v>
      </c>
    </row>
    <row r="5" spans="1:17" ht="30" customHeight="1">
      <c r="A5" s="22">
        <v>4</v>
      </c>
      <c r="B5" s="28" t="s">
        <v>66</v>
      </c>
      <c r="C5" s="32" t="s">
        <v>67</v>
      </c>
      <c r="D5" s="32" t="s">
        <v>68</v>
      </c>
      <c r="E5" s="29" t="s">
        <v>68</v>
      </c>
      <c r="F5" s="30" t="s">
        <v>69</v>
      </c>
      <c r="G5" s="33" t="s">
        <v>70</v>
      </c>
      <c r="H5" s="33" t="s">
        <v>71</v>
      </c>
      <c r="I5" s="31" t="s">
        <v>71</v>
      </c>
      <c r="J5" s="28" t="s">
        <v>72</v>
      </c>
      <c r="K5" s="32" t="s">
        <v>73</v>
      </c>
      <c r="L5" s="32" t="s">
        <v>74</v>
      </c>
      <c r="M5" s="29" t="s">
        <v>74</v>
      </c>
      <c r="N5" s="30" t="s">
        <v>75</v>
      </c>
      <c r="O5" s="33" t="s">
        <v>76</v>
      </c>
      <c r="P5" s="33" t="s">
        <v>77</v>
      </c>
      <c r="Q5" s="25" t="s">
        <v>77</v>
      </c>
    </row>
    <row r="6" spans="1:17" ht="30" customHeight="1">
      <c r="A6" s="22">
        <v>5</v>
      </c>
      <c r="B6" s="28" t="s">
        <v>78</v>
      </c>
      <c r="C6" s="32" t="s">
        <v>79</v>
      </c>
      <c r="D6" s="32" t="s">
        <v>80</v>
      </c>
      <c r="E6" s="29" t="s">
        <v>80</v>
      </c>
      <c r="F6" s="30" t="s">
        <v>81</v>
      </c>
      <c r="G6" s="33" t="s">
        <v>82</v>
      </c>
      <c r="H6" s="33" t="s">
        <v>83</v>
      </c>
      <c r="I6" s="31" t="s">
        <v>83</v>
      </c>
      <c r="J6" s="28" t="s">
        <v>84</v>
      </c>
      <c r="K6" s="32" t="s">
        <v>85</v>
      </c>
      <c r="L6" s="32" t="s">
        <v>86</v>
      </c>
      <c r="M6" s="29" t="s">
        <v>86</v>
      </c>
      <c r="N6" s="30" t="s">
        <v>87</v>
      </c>
      <c r="O6" s="33" t="s">
        <v>88</v>
      </c>
      <c r="P6" s="33" t="s">
        <v>89</v>
      </c>
      <c r="Q6" s="25" t="s">
        <v>89</v>
      </c>
    </row>
    <row r="7" spans="1:17" ht="30" customHeight="1">
      <c r="A7" s="22">
        <v>6</v>
      </c>
      <c r="B7" s="28" t="s">
        <v>90</v>
      </c>
      <c r="C7" s="32" t="s">
        <v>91</v>
      </c>
      <c r="D7" s="32" t="s">
        <v>92</v>
      </c>
      <c r="E7" s="29" t="s">
        <v>92</v>
      </c>
      <c r="F7" s="30" t="s">
        <v>93</v>
      </c>
      <c r="G7" s="33" t="s">
        <v>94</v>
      </c>
      <c r="H7" s="33" t="s">
        <v>95</v>
      </c>
      <c r="I7" s="31" t="s">
        <v>95</v>
      </c>
      <c r="J7" s="28" t="s">
        <v>96</v>
      </c>
      <c r="K7" s="32" t="s">
        <v>97</v>
      </c>
      <c r="L7" s="32" t="s">
        <v>98</v>
      </c>
      <c r="M7" s="29" t="s">
        <v>98</v>
      </c>
      <c r="N7" s="30" t="s">
        <v>99</v>
      </c>
      <c r="O7" s="33" t="s">
        <v>100</v>
      </c>
      <c r="P7" s="33" t="s">
        <v>101</v>
      </c>
      <c r="Q7" s="25" t="s">
        <v>101</v>
      </c>
    </row>
    <row r="8" spans="1:17" ht="30" customHeight="1">
      <c r="A8" s="22">
        <v>7</v>
      </c>
      <c r="B8" s="28" t="s">
        <v>102</v>
      </c>
      <c r="C8" s="32" t="s">
        <v>103</v>
      </c>
      <c r="D8" s="32" t="s">
        <v>104</v>
      </c>
      <c r="E8" s="29" t="s">
        <v>104</v>
      </c>
      <c r="F8" s="30" t="s">
        <v>105</v>
      </c>
      <c r="G8" s="33" t="s">
        <v>106</v>
      </c>
      <c r="H8" s="33" t="s">
        <v>107</v>
      </c>
      <c r="I8" s="31" t="s">
        <v>107</v>
      </c>
      <c r="J8" s="28" t="s">
        <v>108</v>
      </c>
      <c r="K8" s="32" t="s">
        <v>109</v>
      </c>
      <c r="L8" s="32" t="s">
        <v>110</v>
      </c>
      <c r="M8" s="29" t="s">
        <v>110</v>
      </c>
      <c r="N8" s="30" t="s">
        <v>111</v>
      </c>
      <c r="O8" s="33" t="s">
        <v>112</v>
      </c>
      <c r="P8" s="33" t="s">
        <v>113</v>
      </c>
      <c r="Q8" s="25" t="s">
        <v>113</v>
      </c>
    </row>
    <row r="9" spans="1:17" ht="30" customHeight="1">
      <c r="A9" s="22">
        <v>8</v>
      </c>
      <c r="B9" s="28" t="s">
        <v>114</v>
      </c>
      <c r="C9" s="32" t="s">
        <v>115</v>
      </c>
      <c r="D9" s="32" t="s">
        <v>116</v>
      </c>
      <c r="E9" s="29" t="s">
        <v>116</v>
      </c>
      <c r="F9" s="30" t="s">
        <v>117</v>
      </c>
      <c r="G9" s="33" t="s">
        <v>118</v>
      </c>
      <c r="H9" s="33" t="s">
        <v>119</v>
      </c>
      <c r="I9" s="31" t="s">
        <v>119</v>
      </c>
      <c r="J9" s="28" t="s">
        <v>120</v>
      </c>
      <c r="K9" s="32" t="s">
        <v>121</v>
      </c>
      <c r="L9" s="32" t="s">
        <v>122</v>
      </c>
      <c r="M9" s="29" t="s">
        <v>122</v>
      </c>
      <c r="N9" s="30" t="s">
        <v>123</v>
      </c>
      <c r="O9" s="33" t="s">
        <v>124</v>
      </c>
      <c r="P9" s="33" t="s">
        <v>125</v>
      </c>
      <c r="Q9" s="25" t="s">
        <v>125</v>
      </c>
    </row>
    <row r="10" spans="1:17" ht="30" customHeight="1">
      <c r="A10" s="22">
        <v>9</v>
      </c>
      <c r="B10" s="28" t="s">
        <v>126</v>
      </c>
      <c r="C10" s="32" t="s">
        <v>593</v>
      </c>
      <c r="D10" s="32" t="s">
        <v>127</v>
      </c>
      <c r="E10" s="29" t="s">
        <v>127</v>
      </c>
      <c r="F10" s="30" t="s">
        <v>128</v>
      </c>
      <c r="G10" s="33" t="s">
        <v>594</v>
      </c>
      <c r="H10" s="33" t="s">
        <v>129</v>
      </c>
      <c r="I10" s="31" t="s">
        <v>129</v>
      </c>
      <c r="J10" s="28" t="s">
        <v>130</v>
      </c>
      <c r="K10" s="32" t="s">
        <v>595</v>
      </c>
      <c r="L10" s="32" t="s">
        <v>131</v>
      </c>
      <c r="M10" s="29" t="s">
        <v>131</v>
      </c>
      <c r="N10" s="30" t="s">
        <v>132</v>
      </c>
      <c r="O10" s="33" t="s">
        <v>133</v>
      </c>
      <c r="P10" s="33" t="s">
        <v>134</v>
      </c>
      <c r="Q10" s="25" t="s">
        <v>134</v>
      </c>
    </row>
    <row r="11" spans="1:17" ht="30" customHeight="1">
      <c r="A11" s="22">
        <v>10</v>
      </c>
      <c r="B11" s="28" t="s">
        <v>135</v>
      </c>
      <c r="C11" s="32" t="s">
        <v>136</v>
      </c>
      <c r="D11" s="32" t="s">
        <v>137</v>
      </c>
      <c r="E11" s="29" t="s">
        <v>137</v>
      </c>
      <c r="F11" s="30" t="s">
        <v>138</v>
      </c>
      <c r="G11" s="33" t="s">
        <v>139</v>
      </c>
      <c r="H11" s="33" t="s">
        <v>140</v>
      </c>
      <c r="I11" s="31" t="s">
        <v>140</v>
      </c>
      <c r="J11" s="28" t="s">
        <v>141</v>
      </c>
      <c r="K11" s="32" t="s">
        <v>142</v>
      </c>
      <c r="L11" s="32" t="s">
        <v>143</v>
      </c>
      <c r="M11" s="29" t="s">
        <v>143</v>
      </c>
      <c r="N11" s="30" t="s">
        <v>144</v>
      </c>
      <c r="O11" s="33" t="s">
        <v>145</v>
      </c>
      <c r="P11" s="33" t="s">
        <v>146</v>
      </c>
      <c r="Q11" s="25" t="s">
        <v>146</v>
      </c>
    </row>
    <row r="12" spans="1:17" ht="30" customHeight="1">
      <c r="A12" s="22">
        <v>11</v>
      </c>
      <c r="B12" s="28" t="s">
        <v>147</v>
      </c>
      <c r="C12" s="32" t="s">
        <v>148</v>
      </c>
      <c r="D12" s="32" t="s">
        <v>149</v>
      </c>
      <c r="E12" s="29" t="s">
        <v>149</v>
      </c>
      <c r="F12" s="30" t="s">
        <v>150</v>
      </c>
      <c r="G12" s="33" t="s">
        <v>151</v>
      </c>
      <c r="H12" s="33" t="s">
        <v>152</v>
      </c>
      <c r="I12" s="31" t="s">
        <v>152</v>
      </c>
      <c r="J12" s="28" t="s">
        <v>153</v>
      </c>
      <c r="K12" s="32" t="s">
        <v>154</v>
      </c>
      <c r="L12" s="32" t="s">
        <v>155</v>
      </c>
      <c r="M12" s="29" t="s">
        <v>155</v>
      </c>
      <c r="N12" s="30" t="s">
        <v>156</v>
      </c>
      <c r="O12" s="33" t="s">
        <v>157</v>
      </c>
      <c r="P12" s="33" t="s">
        <v>158</v>
      </c>
      <c r="Q12" s="25" t="s">
        <v>158</v>
      </c>
    </row>
    <row r="13" spans="1:17" ht="30" customHeight="1">
      <c r="A13" s="22">
        <v>12</v>
      </c>
      <c r="B13" s="28" t="s">
        <v>159</v>
      </c>
      <c r="C13" s="32" t="s">
        <v>160</v>
      </c>
      <c r="D13" s="32" t="s">
        <v>161</v>
      </c>
      <c r="E13" s="29" t="s">
        <v>161</v>
      </c>
      <c r="F13" s="30" t="s">
        <v>162</v>
      </c>
      <c r="G13" s="33" t="s">
        <v>163</v>
      </c>
      <c r="H13" s="33" t="s">
        <v>164</v>
      </c>
      <c r="I13" s="31" t="s">
        <v>164</v>
      </c>
      <c r="J13" s="28" t="s">
        <v>165</v>
      </c>
      <c r="K13" s="32" t="s">
        <v>166</v>
      </c>
      <c r="L13" s="32" t="s">
        <v>167</v>
      </c>
      <c r="M13" s="29" t="s">
        <v>167</v>
      </c>
      <c r="N13" s="30" t="s">
        <v>168</v>
      </c>
      <c r="O13" s="33" t="s">
        <v>169</v>
      </c>
      <c r="P13" s="33" t="s">
        <v>170</v>
      </c>
      <c r="Q13" s="25" t="s">
        <v>170</v>
      </c>
    </row>
    <row r="14" spans="1:17" ht="30" customHeight="1">
      <c r="A14" s="22">
        <v>13</v>
      </c>
      <c r="B14" s="28" t="s">
        <v>171</v>
      </c>
      <c r="C14" s="32" t="s">
        <v>172</v>
      </c>
      <c r="D14" s="32" t="s">
        <v>173</v>
      </c>
      <c r="E14" s="29" t="s">
        <v>173</v>
      </c>
      <c r="F14" s="30" t="s">
        <v>174</v>
      </c>
      <c r="G14" s="33" t="s">
        <v>175</v>
      </c>
      <c r="H14" s="33" t="s">
        <v>176</v>
      </c>
      <c r="I14" s="31" t="s">
        <v>176</v>
      </c>
      <c r="J14" s="28" t="s">
        <v>177</v>
      </c>
      <c r="K14" s="32" t="s">
        <v>178</v>
      </c>
      <c r="L14" s="32" t="s">
        <v>179</v>
      </c>
      <c r="M14" s="29" t="s">
        <v>179</v>
      </c>
      <c r="N14" s="30" t="s">
        <v>180</v>
      </c>
      <c r="O14" s="33" t="s">
        <v>181</v>
      </c>
      <c r="P14" s="33" t="s">
        <v>182</v>
      </c>
      <c r="Q14" s="25" t="s">
        <v>182</v>
      </c>
    </row>
    <row r="15" spans="1:17" ht="30" customHeight="1">
      <c r="A15" s="22">
        <v>14</v>
      </c>
      <c r="B15" s="28" t="s">
        <v>183</v>
      </c>
      <c r="C15" s="32" t="s">
        <v>184</v>
      </c>
      <c r="D15" s="32" t="s">
        <v>185</v>
      </c>
      <c r="E15" s="29" t="s">
        <v>185</v>
      </c>
      <c r="F15" s="30" t="s">
        <v>186</v>
      </c>
      <c r="G15" s="33" t="s">
        <v>187</v>
      </c>
      <c r="H15" s="33" t="s">
        <v>188</v>
      </c>
      <c r="I15" s="31" t="s">
        <v>188</v>
      </c>
      <c r="J15" s="28" t="s">
        <v>189</v>
      </c>
      <c r="K15" s="32" t="s">
        <v>190</v>
      </c>
      <c r="L15" s="32" t="s">
        <v>191</v>
      </c>
      <c r="M15" s="29" t="s">
        <v>191</v>
      </c>
      <c r="N15" s="30" t="s">
        <v>192</v>
      </c>
      <c r="O15" s="33" t="s">
        <v>193</v>
      </c>
      <c r="P15" s="33" t="s">
        <v>194</v>
      </c>
      <c r="Q15" s="25" t="s">
        <v>194</v>
      </c>
    </row>
    <row r="16" spans="1:17" ht="30" customHeight="1">
      <c r="A16" s="22">
        <v>15</v>
      </c>
      <c r="B16" s="28" t="s">
        <v>195</v>
      </c>
      <c r="C16" s="32" t="s">
        <v>196</v>
      </c>
      <c r="D16" s="32" t="s">
        <v>197</v>
      </c>
      <c r="E16" s="29" t="s">
        <v>197</v>
      </c>
      <c r="F16" s="30" t="s">
        <v>198</v>
      </c>
      <c r="G16" s="33" t="s">
        <v>199</v>
      </c>
      <c r="H16" s="33" t="s">
        <v>200</v>
      </c>
      <c r="I16" s="31" t="s">
        <v>200</v>
      </c>
      <c r="J16" s="28" t="s">
        <v>201</v>
      </c>
      <c r="K16" s="32" t="s">
        <v>202</v>
      </c>
      <c r="L16" s="32" t="s">
        <v>203</v>
      </c>
      <c r="M16" s="29" t="s">
        <v>203</v>
      </c>
      <c r="N16" s="30" t="s">
        <v>204</v>
      </c>
      <c r="O16" s="33" t="s">
        <v>205</v>
      </c>
      <c r="P16" s="33" t="s">
        <v>206</v>
      </c>
      <c r="Q16" s="25" t="s">
        <v>206</v>
      </c>
    </row>
    <row r="17" spans="1:17" ht="30" customHeight="1">
      <c r="B17"/>
      <c r="F17"/>
      <c r="J17"/>
      <c r="N17"/>
    </row>
    <row r="18" spans="1:17" s="20" customFormat="1" ht="30" customHeight="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 ht="30" customHeight="1">
      <c r="A19" s="22">
        <v>1</v>
      </c>
      <c r="B19" s="28" t="s">
        <v>207</v>
      </c>
      <c r="C19" s="32" t="s">
        <v>208</v>
      </c>
      <c r="D19" s="32" t="s">
        <v>209</v>
      </c>
      <c r="E19" s="29" t="s">
        <v>209</v>
      </c>
      <c r="F19" s="30" t="s">
        <v>210</v>
      </c>
      <c r="G19" s="33" t="s">
        <v>211</v>
      </c>
      <c r="H19" s="33" t="s">
        <v>212</v>
      </c>
      <c r="I19" s="31" t="s">
        <v>212</v>
      </c>
      <c r="J19" s="28" t="s">
        <v>213</v>
      </c>
      <c r="K19" s="32" t="s">
        <v>214</v>
      </c>
      <c r="L19" s="32" t="s">
        <v>215</v>
      </c>
      <c r="M19" s="29" t="s">
        <v>215</v>
      </c>
      <c r="N19" s="30" t="s">
        <v>216</v>
      </c>
      <c r="O19" s="33" t="s">
        <v>217</v>
      </c>
      <c r="P19" s="33" t="s">
        <v>218</v>
      </c>
      <c r="Q19" s="25" t="s">
        <v>218</v>
      </c>
    </row>
    <row r="20" spans="1:17" ht="30" customHeight="1">
      <c r="A20" s="22">
        <v>2</v>
      </c>
      <c r="B20" s="28" t="s">
        <v>219</v>
      </c>
      <c r="C20" s="32" t="s">
        <v>220</v>
      </c>
      <c r="D20" s="32" t="s">
        <v>221</v>
      </c>
      <c r="E20" s="29" t="s">
        <v>221</v>
      </c>
      <c r="F20" s="30" t="s">
        <v>222</v>
      </c>
      <c r="G20" s="33" t="s">
        <v>223</v>
      </c>
      <c r="H20" s="33" t="s">
        <v>224</v>
      </c>
      <c r="I20" s="31" t="s">
        <v>224</v>
      </c>
      <c r="J20" s="28" t="s">
        <v>225</v>
      </c>
      <c r="K20" s="32" t="s">
        <v>226</v>
      </c>
      <c r="L20" s="32" t="s">
        <v>227</v>
      </c>
      <c r="M20" s="29" t="s">
        <v>227</v>
      </c>
      <c r="N20" s="30" t="s">
        <v>228</v>
      </c>
      <c r="O20" s="33" t="s">
        <v>229</v>
      </c>
      <c r="P20" s="33" t="s">
        <v>230</v>
      </c>
      <c r="Q20" s="25" t="s">
        <v>230</v>
      </c>
    </row>
    <row r="21" spans="1:17" ht="30" customHeight="1">
      <c r="A21" s="22">
        <v>3</v>
      </c>
      <c r="B21" s="28" t="s">
        <v>231</v>
      </c>
      <c r="C21" s="32" t="s">
        <v>232</v>
      </c>
      <c r="D21" s="32" t="s">
        <v>233</v>
      </c>
      <c r="E21" s="29" t="s">
        <v>233</v>
      </c>
      <c r="F21" s="30" t="s">
        <v>234</v>
      </c>
      <c r="G21" s="33" t="s">
        <v>235</v>
      </c>
      <c r="H21" s="33" t="s">
        <v>236</v>
      </c>
      <c r="I21" s="31" t="s">
        <v>236</v>
      </c>
      <c r="J21" s="28" t="s">
        <v>237</v>
      </c>
      <c r="K21" s="32" t="s">
        <v>238</v>
      </c>
      <c r="L21" s="32" t="s">
        <v>239</v>
      </c>
      <c r="M21" s="29" t="s">
        <v>239</v>
      </c>
      <c r="N21" s="30" t="s">
        <v>240</v>
      </c>
      <c r="O21" s="33" t="s">
        <v>241</v>
      </c>
      <c r="P21" s="33" t="s">
        <v>242</v>
      </c>
      <c r="Q21" s="25" t="s">
        <v>242</v>
      </c>
    </row>
    <row r="22" spans="1:17" ht="30" customHeight="1">
      <c r="A22" s="22">
        <v>4</v>
      </c>
      <c r="B22" s="28" t="s">
        <v>243</v>
      </c>
      <c r="C22" s="32" t="s">
        <v>244</v>
      </c>
      <c r="D22" s="32" t="s">
        <v>245</v>
      </c>
      <c r="E22" s="29" t="s">
        <v>245</v>
      </c>
      <c r="F22" s="30" t="s">
        <v>246</v>
      </c>
      <c r="G22" s="33" t="s">
        <v>247</v>
      </c>
      <c r="H22" s="33" t="s">
        <v>248</v>
      </c>
      <c r="I22" s="31" t="s">
        <v>248</v>
      </c>
      <c r="J22" s="28" t="s">
        <v>249</v>
      </c>
      <c r="K22" s="32" t="s">
        <v>250</v>
      </c>
      <c r="L22" s="32" t="s">
        <v>251</v>
      </c>
      <c r="M22" s="29" t="s">
        <v>251</v>
      </c>
      <c r="N22" s="30" t="s">
        <v>252</v>
      </c>
      <c r="O22" s="33" t="s">
        <v>253</v>
      </c>
      <c r="P22" s="33" t="s">
        <v>254</v>
      </c>
      <c r="Q22" s="25" t="s">
        <v>254</v>
      </c>
    </row>
    <row r="23" spans="1:17" ht="30" customHeight="1">
      <c r="A23" s="22">
        <v>5</v>
      </c>
      <c r="B23" s="28" t="s">
        <v>255</v>
      </c>
      <c r="C23" s="32" t="s">
        <v>256</v>
      </c>
      <c r="D23" s="32" t="s">
        <v>257</v>
      </c>
      <c r="E23" s="29" t="s">
        <v>257</v>
      </c>
      <c r="F23" s="30" t="s">
        <v>258</v>
      </c>
      <c r="G23" s="33" t="s">
        <v>259</v>
      </c>
      <c r="H23" s="33" t="s">
        <v>260</v>
      </c>
      <c r="I23" s="31" t="s">
        <v>260</v>
      </c>
      <c r="J23" s="28" t="s">
        <v>261</v>
      </c>
      <c r="K23" s="32" t="s">
        <v>262</v>
      </c>
      <c r="L23" s="32" t="s">
        <v>263</v>
      </c>
      <c r="M23" s="29" t="s">
        <v>263</v>
      </c>
      <c r="N23" s="30" t="s">
        <v>264</v>
      </c>
      <c r="O23" s="33" t="s">
        <v>265</v>
      </c>
      <c r="P23" s="33" t="s">
        <v>266</v>
      </c>
      <c r="Q23" s="25" t="s">
        <v>266</v>
      </c>
    </row>
    <row r="24" spans="1:17" ht="30" customHeight="1">
      <c r="A24" s="22">
        <v>6</v>
      </c>
      <c r="B24" s="28" t="s">
        <v>267</v>
      </c>
      <c r="C24" s="32" t="s">
        <v>268</v>
      </c>
      <c r="D24" s="32" t="s">
        <v>269</v>
      </c>
      <c r="E24" s="29" t="s">
        <v>269</v>
      </c>
      <c r="F24" s="30" t="s">
        <v>270</v>
      </c>
      <c r="G24" s="33" t="s">
        <v>271</v>
      </c>
      <c r="H24" s="33" t="s">
        <v>272</v>
      </c>
      <c r="I24" s="31" t="s">
        <v>272</v>
      </c>
      <c r="J24" s="28" t="s">
        <v>273</v>
      </c>
      <c r="K24" s="32" t="s">
        <v>274</v>
      </c>
      <c r="L24" s="32" t="s">
        <v>275</v>
      </c>
      <c r="M24" s="29" t="s">
        <v>275</v>
      </c>
      <c r="N24" s="30" t="s">
        <v>276</v>
      </c>
      <c r="O24" s="33" t="s">
        <v>277</v>
      </c>
      <c r="P24" s="33" t="s">
        <v>278</v>
      </c>
      <c r="Q24" s="25" t="s">
        <v>278</v>
      </c>
    </row>
    <row r="25" spans="1:17" ht="30" customHeight="1">
      <c r="A25" s="22">
        <v>7</v>
      </c>
      <c r="B25" s="28" t="s">
        <v>279</v>
      </c>
      <c r="C25" s="32" t="s">
        <v>280</v>
      </c>
      <c r="D25" s="32" t="s">
        <v>281</v>
      </c>
      <c r="E25" s="29" t="s">
        <v>281</v>
      </c>
      <c r="F25" s="30" t="s">
        <v>282</v>
      </c>
      <c r="G25" s="33" t="s">
        <v>283</v>
      </c>
      <c r="H25" s="33" t="s">
        <v>284</v>
      </c>
      <c r="I25" s="31" t="s">
        <v>284</v>
      </c>
      <c r="J25" s="28" t="s">
        <v>285</v>
      </c>
      <c r="K25" s="32" t="s">
        <v>286</v>
      </c>
      <c r="L25" s="32" t="s">
        <v>287</v>
      </c>
      <c r="M25" s="29" t="s">
        <v>287</v>
      </c>
      <c r="N25" s="30" t="s">
        <v>288</v>
      </c>
      <c r="O25" s="33" t="s">
        <v>289</v>
      </c>
      <c r="P25" s="33" t="s">
        <v>290</v>
      </c>
      <c r="Q25" s="25" t="s">
        <v>290</v>
      </c>
    </row>
    <row r="26" spans="1:17" ht="30" customHeight="1">
      <c r="A26" s="22">
        <v>8</v>
      </c>
      <c r="B26" s="28" t="s">
        <v>291</v>
      </c>
      <c r="C26" s="32" t="s">
        <v>292</v>
      </c>
      <c r="D26" s="32" t="s">
        <v>293</v>
      </c>
      <c r="E26" s="29" t="s">
        <v>293</v>
      </c>
      <c r="F26" s="30" t="s">
        <v>294</v>
      </c>
      <c r="G26" s="33" t="s">
        <v>295</v>
      </c>
      <c r="H26" s="33" t="s">
        <v>296</v>
      </c>
      <c r="I26" s="31" t="s">
        <v>296</v>
      </c>
      <c r="J26" s="28" t="s">
        <v>297</v>
      </c>
      <c r="K26" s="32" t="s">
        <v>298</v>
      </c>
      <c r="L26" s="32" t="s">
        <v>299</v>
      </c>
      <c r="M26" s="29" t="s">
        <v>299</v>
      </c>
      <c r="N26" s="30" t="s">
        <v>300</v>
      </c>
      <c r="O26" s="33" t="s">
        <v>301</v>
      </c>
      <c r="P26" s="33" t="s">
        <v>302</v>
      </c>
      <c r="Q26" s="25" t="s">
        <v>302</v>
      </c>
    </row>
    <row r="27" spans="1:17" ht="30" customHeight="1">
      <c r="A27" s="22">
        <v>9</v>
      </c>
      <c r="B27" s="28" t="s">
        <v>303</v>
      </c>
      <c r="C27" s="32" t="s">
        <v>596</v>
      </c>
      <c r="D27" s="32" t="s">
        <v>304</v>
      </c>
      <c r="E27" s="29" t="s">
        <v>304</v>
      </c>
      <c r="F27" s="30" t="s">
        <v>305</v>
      </c>
      <c r="G27" s="33" t="s">
        <v>597</v>
      </c>
      <c r="H27" s="33" t="s">
        <v>306</v>
      </c>
      <c r="I27" s="31" t="s">
        <v>306</v>
      </c>
      <c r="J27" s="28" t="s">
        <v>307</v>
      </c>
      <c r="K27" s="32" t="s">
        <v>598</v>
      </c>
      <c r="L27" s="32" t="s">
        <v>308</v>
      </c>
      <c r="M27" s="29" t="s">
        <v>308</v>
      </c>
      <c r="N27" s="30" t="s">
        <v>309</v>
      </c>
      <c r="O27" s="33" t="s">
        <v>310</v>
      </c>
      <c r="P27" s="33" t="s">
        <v>311</v>
      </c>
      <c r="Q27" s="25" t="s">
        <v>311</v>
      </c>
    </row>
    <row r="28" spans="1:17" ht="30" customHeight="1">
      <c r="A28" s="22">
        <v>10</v>
      </c>
      <c r="B28" s="28" t="s">
        <v>312</v>
      </c>
      <c r="C28" s="32" t="s">
        <v>313</v>
      </c>
      <c r="D28" s="32" t="s">
        <v>314</v>
      </c>
      <c r="E28" s="29" t="s">
        <v>314</v>
      </c>
      <c r="F28" s="30" t="s">
        <v>315</v>
      </c>
      <c r="G28" s="33" t="s">
        <v>316</v>
      </c>
      <c r="H28" s="33" t="s">
        <v>317</v>
      </c>
      <c r="I28" s="31" t="s">
        <v>317</v>
      </c>
      <c r="J28" s="28" t="s">
        <v>318</v>
      </c>
      <c r="K28" s="32" t="s">
        <v>319</v>
      </c>
      <c r="L28" s="32" t="s">
        <v>320</v>
      </c>
      <c r="M28" s="29" t="s">
        <v>320</v>
      </c>
      <c r="N28" s="30" t="s">
        <v>321</v>
      </c>
      <c r="O28" s="33" t="s">
        <v>322</v>
      </c>
      <c r="P28" s="33" t="s">
        <v>323</v>
      </c>
      <c r="Q28" s="25" t="s">
        <v>323</v>
      </c>
    </row>
    <row r="29" spans="1:17" ht="30" customHeight="1">
      <c r="A29" s="22">
        <v>11</v>
      </c>
      <c r="B29" s="28" t="s">
        <v>324</v>
      </c>
      <c r="C29" s="32" t="s">
        <v>325</v>
      </c>
      <c r="D29" s="32" t="s">
        <v>326</v>
      </c>
      <c r="E29" s="29" t="s">
        <v>326</v>
      </c>
      <c r="F29" s="30" t="s">
        <v>327</v>
      </c>
      <c r="G29" s="33" t="s">
        <v>328</v>
      </c>
      <c r="H29" s="33" t="s">
        <v>329</v>
      </c>
      <c r="I29" s="31" t="s">
        <v>329</v>
      </c>
      <c r="J29" s="28" t="s">
        <v>330</v>
      </c>
      <c r="K29" s="32" t="s">
        <v>331</v>
      </c>
      <c r="L29" s="32" t="s">
        <v>332</v>
      </c>
      <c r="M29" s="29" t="s">
        <v>332</v>
      </c>
      <c r="N29" s="30" t="s">
        <v>333</v>
      </c>
      <c r="O29" s="33" t="s">
        <v>334</v>
      </c>
      <c r="P29" s="33" t="s">
        <v>335</v>
      </c>
      <c r="Q29" s="25" t="s">
        <v>335</v>
      </c>
    </row>
    <row r="30" spans="1:17" ht="30" customHeight="1">
      <c r="A30" s="22">
        <v>12</v>
      </c>
      <c r="B30" s="28" t="s">
        <v>336</v>
      </c>
      <c r="C30" s="32" t="s">
        <v>337</v>
      </c>
      <c r="D30" s="32" t="s">
        <v>338</v>
      </c>
      <c r="E30" s="29" t="s">
        <v>338</v>
      </c>
      <c r="F30" s="30" t="s">
        <v>339</v>
      </c>
      <c r="G30" s="33" t="s">
        <v>340</v>
      </c>
      <c r="H30" s="33" t="s">
        <v>341</v>
      </c>
      <c r="I30" s="31" t="s">
        <v>341</v>
      </c>
      <c r="J30" s="28" t="s">
        <v>342</v>
      </c>
      <c r="K30" s="32" t="s">
        <v>343</v>
      </c>
      <c r="L30" s="32" t="s">
        <v>344</v>
      </c>
      <c r="M30" s="29" t="s">
        <v>344</v>
      </c>
      <c r="N30" s="30" t="s">
        <v>345</v>
      </c>
      <c r="O30" s="33" t="s">
        <v>346</v>
      </c>
      <c r="P30" s="33" t="s">
        <v>347</v>
      </c>
      <c r="Q30" s="25" t="s">
        <v>347</v>
      </c>
    </row>
    <row r="31" spans="1:17" ht="30" customHeight="1">
      <c r="A31" s="22">
        <v>13</v>
      </c>
      <c r="B31" s="28" t="s">
        <v>348</v>
      </c>
      <c r="C31" s="32" t="s">
        <v>349</v>
      </c>
      <c r="D31" s="32" t="s">
        <v>350</v>
      </c>
      <c r="E31" s="29" t="s">
        <v>350</v>
      </c>
      <c r="F31" s="30" t="s">
        <v>351</v>
      </c>
      <c r="G31" s="33" t="s">
        <v>352</v>
      </c>
      <c r="H31" s="33" t="s">
        <v>353</v>
      </c>
      <c r="I31" s="31" t="s">
        <v>353</v>
      </c>
      <c r="J31" s="28" t="s">
        <v>354</v>
      </c>
      <c r="K31" s="32" t="s">
        <v>355</v>
      </c>
      <c r="L31" s="32" t="s">
        <v>356</v>
      </c>
      <c r="M31" s="29" t="s">
        <v>356</v>
      </c>
      <c r="N31" s="30" t="s">
        <v>357</v>
      </c>
      <c r="O31" s="33" t="s">
        <v>358</v>
      </c>
      <c r="P31" s="33" t="s">
        <v>359</v>
      </c>
      <c r="Q31" s="25" t="s">
        <v>359</v>
      </c>
    </row>
    <row r="32" spans="1:17" ht="30" customHeight="1">
      <c r="A32" s="22">
        <v>14</v>
      </c>
      <c r="B32" s="28" t="s">
        <v>360</v>
      </c>
      <c r="C32" s="32" t="s">
        <v>361</v>
      </c>
      <c r="D32" s="32" t="s">
        <v>362</v>
      </c>
      <c r="E32" s="29" t="s">
        <v>362</v>
      </c>
      <c r="F32" s="30" t="s">
        <v>363</v>
      </c>
      <c r="G32" s="33" t="s">
        <v>364</v>
      </c>
      <c r="H32" s="33" t="s">
        <v>365</v>
      </c>
      <c r="I32" s="31" t="s">
        <v>365</v>
      </c>
      <c r="J32" s="28" t="s">
        <v>366</v>
      </c>
      <c r="K32" s="32" t="s">
        <v>367</v>
      </c>
      <c r="L32" s="32" t="s">
        <v>368</v>
      </c>
      <c r="M32" s="29" t="s">
        <v>368</v>
      </c>
      <c r="N32" s="30" t="s">
        <v>369</v>
      </c>
      <c r="O32" s="33" t="s">
        <v>370</v>
      </c>
      <c r="P32" s="33" t="s">
        <v>371</v>
      </c>
      <c r="Q32" s="25" t="s">
        <v>371</v>
      </c>
    </row>
    <row r="33" spans="1:17" ht="30" customHeight="1">
      <c r="A33" s="22">
        <v>15</v>
      </c>
      <c r="B33" s="28" t="s">
        <v>372</v>
      </c>
      <c r="C33" s="32" t="s">
        <v>373</v>
      </c>
      <c r="D33" s="32" t="s">
        <v>374</v>
      </c>
      <c r="E33" s="29" t="s">
        <v>374</v>
      </c>
      <c r="F33" s="30" t="s">
        <v>375</v>
      </c>
      <c r="G33" s="33" t="s">
        <v>376</v>
      </c>
      <c r="H33" s="33" t="s">
        <v>377</v>
      </c>
      <c r="I33" s="31" t="s">
        <v>377</v>
      </c>
      <c r="J33" s="28" t="s">
        <v>378</v>
      </c>
      <c r="K33" s="32" t="s">
        <v>379</v>
      </c>
      <c r="L33" s="32" t="s">
        <v>380</v>
      </c>
      <c r="M33" s="29" t="s">
        <v>380</v>
      </c>
      <c r="N33" s="30" t="s">
        <v>381</v>
      </c>
      <c r="O33" s="33" t="s">
        <v>382</v>
      </c>
      <c r="P33" s="33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23C5-07A2-4CB6-89C6-7E653B8430E4}">
  <dimension ref="B1:V10"/>
  <sheetViews>
    <sheetView showGridLines="0" showRowColHeaders="0" zoomScale="110" zoomScaleNormal="110" workbookViewId="0">
      <selection activeCell="P8" sqref="P8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2:22" ht="10.5" customHeight="1"/>
    <row r="2" spans="2:22" s="6" customFormat="1" ht="27">
      <c r="B2" s="6">
        <v>1</v>
      </c>
      <c r="D2" s="6">
        <v>2</v>
      </c>
      <c r="F2" s="6">
        <v>3</v>
      </c>
      <c r="H2" s="6">
        <v>4</v>
      </c>
      <c r="J2" s="6">
        <v>5</v>
      </c>
      <c r="L2" s="6">
        <v>6</v>
      </c>
      <c r="N2" s="6">
        <v>7</v>
      </c>
      <c r="P2" s="6">
        <v>8</v>
      </c>
    </row>
    <row r="3" spans="2:22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</row>
    <row r="4" spans="2:22" s="4" customFormat="1" ht="42" customHeight="1">
      <c r="B4" s="4">
        <v>3</v>
      </c>
      <c r="D4" s="3">
        <v>32</v>
      </c>
      <c r="F4" s="5">
        <v>5</v>
      </c>
      <c r="H4" s="3">
        <v>20</v>
      </c>
      <c r="J4" s="3">
        <v>61</v>
      </c>
      <c r="L4" s="3">
        <v>32</v>
      </c>
      <c r="N4" s="4">
        <v>2</v>
      </c>
      <c r="P4" s="3">
        <v>320</v>
      </c>
    </row>
    <row r="5" spans="2:22">
      <c r="P5" s="2"/>
    </row>
    <row r="6" spans="2:22">
      <c r="B6" s="1" t="s">
        <v>2</v>
      </c>
      <c r="D6" s="1" t="s">
        <v>2</v>
      </c>
      <c r="F6" s="1" t="s">
        <v>0</v>
      </c>
      <c r="H6" s="1" t="s">
        <v>6</v>
      </c>
      <c r="J6" s="1" t="s">
        <v>1</v>
      </c>
      <c r="L6" s="1" t="s">
        <v>0</v>
      </c>
      <c r="N6" s="1" t="s">
        <v>6</v>
      </c>
      <c r="P6" s="1" t="s">
        <v>0</v>
      </c>
      <c r="R6" s="1" t="s">
        <v>6</v>
      </c>
      <c r="T6" s="1" t="s">
        <v>1</v>
      </c>
      <c r="V6" s="1" t="s">
        <v>4</v>
      </c>
    </row>
    <row r="7" spans="2:22" s="4" customFormat="1" ht="42" customHeight="1">
      <c r="B7" s="4">
        <v>5</v>
      </c>
      <c r="D7" s="3">
        <v>5</v>
      </c>
      <c r="F7" s="5">
        <v>3</v>
      </c>
      <c r="H7" s="3">
        <v>2</v>
      </c>
      <c r="J7" s="3">
        <v>32</v>
      </c>
      <c r="L7" s="3">
        <v>3</v>
      </c>
      <c r="N7" s="4">
        <v>2</v>
      </c>
      <c r="P7" s="3">
        <v>3</v>
      </c>
      <c r="R7" s="4">
        <v>2</v>
      </c>
      <c r="T7" s="3">
        <v>32</v>
      </c>
      <c r="V7" s="3">
        <v>61</v>
      </c>
    </row>
    <row r="9" spans="2:22">
      <c r="B9" s="1" t="s">
        <v>0</v>
      </c>
      <c r="D9" s="1" t="s">
        <v>6</v>
      </c>
      <c r="F9" s="1" t="s">
        <v>0</v>
      </c>
      <c r="H9" s="1" t="s">
        <v>0</v>
      </c>
      <c r="J9" s="1" t="s">
        <v>2</v>
      </c>
      <c r="L9" s="1" t="s">
        <v>4</v>
      </c>
    </row>
    <row r="10" spans="2:22" s="4" customFormat="1" ht="42" customHeight="1">
      <c r="B10" s="4">
        <v>3</v>
      </c>
      <c r="D10" s="3">
        <v>2</v>
      </c>
      <c r="F10" s="5">
        <v>3</v>
      </c>
      <c r="H10" s="3">
        <v>3</v>
      </c>
      <c r="J10" s="3">
        <v>5</v>
      </c>
      <c r="L10" s="3">
        <v>61</v>
      </c>
      <c r="P10" s="3"/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A1D7-9085-45CE-8040-C918B736194C}">
  <dimension ref="D1:P14"/>
  <sheetViews>
    <sheetView showGridLines="0" topLeftCell="G1" zoomScale="136" zoomScaleNormal="136" workbookViewId="0">
      <selection activeCell="J18" sqref="J18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4:16" ht="10.5" customHeight="1"/>
    <row r="3" spans="4:16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6" ht="10.5" customHeight="1"/>
    <row r="5" spans="4:16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6" s="6" customFormat="1" ht="27">
      <c r="J6" s="6">
        <v>1</v>
      </c>
      <c r="L6" s="6">
        <v>2</v>
      </c>
      <c r="N6" s="6">
        <v>3</v>
      </c>
      <c r="P6" s="6">
        <v>4</v>
      </c>
    </row>
    <row r="7" spans="4:16" ht="57.75">
      <c r="H7" s="10" t="s">
        <v>12</v>
      </c>
      <c r="J7" s="1" t="s">
        <v>15</v>
      </c>
      <c r="L7" s="1" t="s">
        <v>16</v>
      </c>
      <c r="N7" s="1" t="s">
        <v>17</v>
      </c>
      <c r="P7" s="1" t="s">
        <v>18</v>
      </c>
    </row>
    <row r="8" spans="4:16" s="4" customFormat="1" ht="42" customHeight="1">
      <c r="D8" s="3"/>
      <c r="F8" s="5"/>
      <c r="J8" s="4" t="s">
        <v>14</v>
      </c>
      <c r="L8" s="4">
        <v>320</v>
      </c>
      <c r="N8" s="5">
        <v>50</v>
      </c>
      <c r="P8" s="4">
        <v>200</v>
      </c>
    </row>
    <row r="9" spans="4:16">
      <c r="P9" s="2"/>
    </row>
    <row r="10" spans="4:16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6" s="6" customFormat="1" ht="27">
      <c r="J11" s="6">
        <v>5</v>
      </c>
      <c r="L11" s="6">
        <v>6</v>
      </c>
      <c r="N11" s="6">
        <v>7</v>
      </c>
      <c r="P11" s="6">
        <v>8</v>
      </c>
    </row>
    <row r="12" spans="4:16" ht="57.75">
      <c r="H12" s="10" t="s">
        <v>13</v>
      </c>
      <c r="J12" s="1" t="s">
        <v>4</v>
      </c>
      <c r="L12" s="1" t="s">
        <v>5</v>
      </c>
      <c r="N12" s="1" t="s">
        <v>6</v>
      </c>
      <c r="P12" s="1" t="s">
        <v>7</v>
      </c>
    </row>
    <row r="13" spans="4:16" s="4" customFormat="1" ht="42" customHeight="1">
      <c r="D13" s="3"/>
      <c r="F13" s="5"/>
      <c r="H13" s="3"/>
      <c r="J13" s="4">
        <v>61</v>
      </c>
      <c r="L13" s="4">
        <v>320</v>
      </c>
      <c r="N13" s="4">
        <v>20</v>
      </c>
      <c r="P13" s="4">
        <v>320</v>
      </c>
    </row>
    <row r="14" spans="4:16">
      <c r="P14" s="2"/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189D-16E1-4948-A403-5FE277F411A7}">
  <dimension ref="D1:S14"/>
  <sheetViews>
    <sheetView showGridLines="0" zoomScale="136" zoomScaleNormal="136" workbookViewId="0">
      <selection activeCell="S8" sqref="S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" t="s">
        <v>19</v>
      </c>
      <c r="L7" s="1" t="s">
        <v>20</v>
      </c>
      <c r="N7" s="1" t="s">
        <v>21</v>
      </c>
      <c r="P7" s="1" t="s">
        <v>22</v>
      </c>
    </row>
    <row r="8" spans="4:19" s="4" customFormat="1" ht="42" customHeight="1">
      <c r="D8" s="3"/>
      <c r="F8" s="5"/>
      <c r="L8" s="4">
        <v>320</v>
      </c>
      <c r="N8" s="5">
        <v>50</v>
      </c>
      <c r="P8" s="4">
        <v>200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" t="s">
        <v>23</v>
      </c>
      <c r="L12" s="1" t="s">
        <v>20</v>
      </c>
      <c r="N12" s="1" t="s">
        <v>24</v>
      </c>
      <c r="P12" s="1" t="s">
        <v>25</v>
      </c>
    </row>
    <row r="13" spans="4:19" s="4" customFormat="1" ht="42" customHeight="1">
      <c r="D13" s="3"/>
      <c r="F13" s="5"/>
      <c r="H13" s="3"/>
      <c r="J13" s="4">
        <v>61</v>
      </c>
      <c r="L13" s="4">
        <v>320</v>
      </c>
      <c r="N13" s="11">
        <v>20</v>
      </c>
      <c r="P13" s="4">
        <v>320</v>
      </c>
    </row>
    <row r="14" spans="4:19">
      <c r="P14" s="2"/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73B4-34AC-4F4A-A0CC-E72B80B21019}">
  <dimension ref="D1:S14"/>
  <sheetViews>
    <sheetView showGridLines="0" topLeftCell="G1" zoomScale="136" zoomScaleNormal="136" workbookViewId="0">
      <selection activeCell="M18" sqref="M1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3" t="s">
        <v>19</v>
      </c>
      <c r="K7" s="13"/>
      <c r="L7" s="13" t="s">
        <v>20</v>
      </c>
      <c r="M7" s="13"/>
      <c r="N7" s="13" t="s">
        <v>21</v>
      </c>
      <c r="O7" s="13"/>
      <c r="P7" s="13" t="s">
        <v>22</v>
      </c>
    </row>
    <row r="8" spans="4:19" s="4" customFormat="1" ht="42" customHeight="1">
      <c r="D8" s="3"/>
      <c r="F8" s="5"/>
      <c r="J8" s="4">
        <v>44</v>
      </c>
      <c r="L8" s="4">
        <v>53</v>
      </c>
      <c r="N8" s="5">
        <v>21</v>
      </c>
      <c r="P8" s="4">
        <v>20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3" t="s">
        <v>23</v>
      </c>
      <c r="K12" s="13"/>
      <c r="L12" s="13" t="s">
        <v>20</v>
      </c>
      <c r="M12" s="13"/>
      <c r="N12" s="13" t="s">
        <v>24</v>
      </c>
      <c r="O12" s="13"/>
      <c r="P12" s="13" t="s">
        <v>25</v>
      </c>
    </row>
    <row r="13" spans="4:19" s="4" customFormat="1" ht="42" customHeight="1">
      <c r="D13" s="3"/>
      <c r="F13" s="5"/>
      <c r="H13" s="3"/>
      <c r="J13" s="4">
        <v>24</v>
      </c>
      <c r="L13" s="4">
        <v>53</v>
      </c>
      <c r="N13" s="4">
        <v>33</v>
      </c>
      <c r="P13" s="4">
        <v>40</v>
      </c>
    </row>
    <row r="14" spans="4:19">
      <c r="P14" s="2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6DA4-A30E-4982-9888-6AE6EB1BD89A}">
  <dimension ref="B1:V10"/>
  <sheetViews>
    <sheetView showGridLines="0" showRowColHeaders="0" zoomScale="110" zoomScaleNormal="110" workbookViewId="0">
      <selection activeCell="H9" sqref="H9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2:22" ht="10.5" customHeight="1"/>
    <row r="2" spans="2:22" s="6" customFormat="1" ht="27">
      <c r="B2" s="6">
        <v>1</v>
      </c>
      <c r="D2" s="6">
        <v>2</v>
      </c>
      <c r="F2" s="6">
        <v>3</v>
      </c>
      <c r="H2" s="6">
        <v>4</v>
      </c>
      <c r="J2" s="6">
        <v>5</v>
      </c>
      <c r="L2" s="6">
        <v>6</v>
      </c>
      <c r="N2" s="6">
        <v>7</v>
      </c>
      <c r="P2" s="6">
        <v>8</v>
      </c>
    </row>
    <row r="3" spans="2:22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</row>
    <row r="4" spans="2:22" s="4" customFormat="1" ht="42" customHeight="1">
      <c r="B4" s="4">
        <v>3</v>
      </c>
      <c r="D4" s="3">
        <v>32</v>
      </c>
      <c r="F4" s="5">
        <v>5</v>
      </c>
      <c r="H4" s="3">
        <v>20</v>
      </c>
      <c r="J4" s="3">
        <v>61</v>
      </c>
      <c r="L4" s="3">
        <v>32</v>
      </c>
      <c r="N4" s="4">
        <v>2</v>
      </c>
      <c r="P4" s="3">
        <v>320</v>
      </c>
    </row>
    <row r="5" spans="2:22">
      <c r="P5" s="2"/>
    </row>
    <row r="6" spans="2:22">
      <c r="B6" s="1" t="s">
        <v>2</v>
      </c>
      <c r="D6" s="1" t="s">
        <v>2</v>
      </c>
      <c r="F6" s="1" t="s">
        <v>0</v>
      </c>
      <c r="H6" s="1" t="s">
        <v>6</v>
      </c>
      <c r="J6" s="1" t="s">
        <v>1</v>
      </c>
      <c r="L6" s="1" t="s">
        <v>0</v>
      </c>
      <c r="N6" s="1" t="s">
        <v>6</v>
      </c>
      <c r="P6" s="1" t="s">
        <v>0</v>
      </c>
      <c r="R6" s="1" t="s">
        <v>6</v>
      </c>
      <c r="T6" s="1" t="s">
        <v>1</v>
      </c>
      <c r="V6" s="1" t="s">
        <v>4</v>
      </c>
    </row>
    <row r="7" spans="2:22" s="4" customFormat="1" ht="42" customHeight="1">
      <c r="B7" s="4">
        <v>5</v>
      </c>
      <c r="D7" s="3">
        <v>5</v>
      </c>
      <c r="F7" s="5">
        <v>3</v>
      </c>
      <c r="H7" s="3">
        <v>2</v>
      </c>
      <c r="J7" s="3">
        <v>32</v>
      </c>
      <c r="L7" s="3">
        <v>3</v>
      </c>
      <c r="N7" s="4">
        <v>2</v>
      </c>
      <c r="P7" s="3">
        <v>3</v>
      </c>
      <c r="R7" s="4">
        <v>2</v>
      </c>
      <c r="T7" s="3">
        <v>32</v>
      </c>
      <c r="V7" s="3">
        <v>61</v>
      </c>
    </row>
    <row r="9" spans="2:22">
      <c r="B9" s="1" t="s">
        <v>0</v>
      </c>
      <c r="D9" s="1" t="s">
        <v>6</v>
      </c>
      <c r="F9" s="1" t="s">
        <v>0</v>
      </c>
      <c r="H9" s="1" t="s">
        <v>0</v>
      </c>
      <c r="J9" s="1" t="s">
        <v>2</v>
      </c>
      <c r="L9" s="1" t="s">
        <v>4</v>
      </c>
    </row>
    <row r="10" spans="2:22" s="4" customFormat="1" ht="42" customHeight="1">
      <c r="B10" s="4">
        <v>3</v>
      </c>
      <c r="D10" s="3">
        <v>2</v>
      </c>
      <c r="F10" s="5">
        <v>3</v>
      </c>
      <c r="H10" s="3">
        <v>3</v>
      </c>
      <c r="J10" s="3">
        <v>5</v>
      </c>
      <c r="L10" s="3">
        <v>61</v>
      </c>
      <c r="P10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3</vt:i4>
      </vt:variant>
    </vt:vector>
  </HeadingPairs>
  <TitlesOfParts>
    <vt:vector size="15" baseType="lpstr">
      <vt:lpstr>聲母對照表</vt:lpstr>
      <vt:lpstr>韻母對照表【雅俗通】</vt:lpstr>
      <vt:lpstr>韻母對照表 (2)</vt:lpstr>
      <vt:lpstr>韻母八音反切【雅俗通】</vt:lpstr>
      <vt:lpstr>韻母八音反切【彙音寶鑑】</vt:lpstr>
      <vt:lpstr>八音反切( 拼音 )</vt:lpstr>
      <vt:lpstr>八音反切( 拼音 ) (2)</vt:lpstr>
      <vt:lpstr>工作表1</vt:lpstr>
      <vt:lpstr>工作表1 (2)</vt:lpstr>
      <vt:lpstr>君</vt:lpstr>
      <vt:lpstr>君 (2)</vt:lpstr>
      <vt:lpstr>簡上仁之四聲八調</vt:lpstr>
      <vt:lpstr>韻母對照表【雅俗通】!Criteria</vt:lpstr>
      <vt:lpstr>韻母對照表【雅俗通】!Extract</vt:lpstr>
      <vt:lpstr>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2024-12-01T02:32:25Z</dcterms:created>
  <dcterms:modified xsi:type="dcterms:W3CDTF">2025-04-25T12:56:39Z</dcterms:modified>
</cp:coreProperties>
</file>