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8_{9BAAE86D-6504-496E-9986-2DCDFFB9C23A}" xr6:coauthVersionLast="47" xr6:coauthVersionMax="47" xr10:uidLastSave="{00000000-0000-0000-0000-000000000000}"/>
  <bookViews>
    <workbookView xWindow="28680" yWindow="-195" windowWidth="38640" windowHeight="15720" activeTab="1" xr2:uid="{D47B65B7-3C49-4717-B51E-C73DB83DB001}"/>
  </bookViews>
  <sheets>
    <sheet name="工作表2" sheetId="1" r:id="rId1"/>
    <sheet name="工作表4" sheetId="3" r:id="rId2"/>
    <sheet name="Spacing diacritics and supraseg" sheetId="2" r:id="rId3"/>
  </sheets>
  <externalReferences>
    <externalReference r:id="rId4"/>
    <externalReference r:id="rId5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G15" i="3" s="1"/>
  <c r="F11" i="3"/>
  <c r="G11" i="3" s="1"/>
  <c r="D3" i="3"/>
  <c r="G20" i="3" s="1"/>
  <c r="F17" i="3"/>
  <c r="G17" i="3" s="1"/>
  <c r="F26" i="3"/>
  <c r="G26" i="3" s="1"/>
  <c r="F25" i="3"/>
  <c r="G25" i="3" s="1"/>
  <c r="G24" i="3"/>
  <c r="F19" i="3"/>
  <c r="G19" i="3" s="1"/>
  <c r="F10" i="3"/>
  <c r="G10" i="3" s="1"/>
  <c r="F7" i="3"/>
  <c r="G7" i="3" s="1"/>
  <c r="D7" i="3"/>
  <c r="F24" i="3" s="1"/>
  <c r="F23" i="3"/>
  <c r="G23" i="3" s="1"/>
  <c r="F16" i="3"/>
  <c r="G16" i="3" s="1"/>
  <c r="F14" i="3"/>
  <c r="G14" i="3" s="1"/>
  <c r="F4" i="3"/>
  <c r="G4" i="3" s="1"/>
  <c r="H13" i="3"/>
  <c r="I13" i="3" s="1"/>
  <c r="F13" i="3"/>
  <c r="G13" i="3" s="1"/>
  <c r="F22" i="3"/>
  <c r="G22" i="3" s="1"/>
  <c r="F6" i="3"/>
  <c r="G6" i="3" s="1"/>
  <c r="H4" i="3"/>
  <c r="I4" i="3" s="1"/>
  <c r="H3" i="3"/>
  <c r="I3" i="3" s="1"/>
  <c r="F5" i="3"/>
  <c r="G5" i="3" s="1"/>
  <c r="F3" i="3"/>
  <c r="G3" i="3" s="1"/>
  <c r="C6" i="3"/>
  <c r="D6" i="3" s="1"/>
  <c r="H9" i="1"/>
  <c r="I9" i="1"/>
  <c r="I8" i="1"/>
  <c r="H8" i="1"/>
  <c r="I6" i="1"/>
  <c r="I4" i="1"/>
  <c r="I3" i="1"/>
  <c r="H6" i="1"/>
  <c r="H18" i="1"/>
  <c r="H4" i="1"/>
  <c r="H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F8" i="3" l="1"/>
  <c r="G8" i="3" s="1"/>
  <c r="F20" i="3"/>
</calcChain>
</file>

<file path=xl/sharedStrings.xml><?xml version="1.0" encoding="utf-8"?>
<sst xmlns="http://schemas.openxmlformats.org/spreadsheetml/2006/main" count="264" uniqueCount="259">
  <si>
    <t>retroflex click</t>
  </si>
  <si>
    <t>01C3</t>
  </si>
  <si>
    <t>ǃ</t>
  </si>
  <si>
    <t>alveolar click</t>
  </si>
  <si>
    <t>01C2</t>
  </si>
  <si>
    <t>ǂ</t>
  </si>
  <si>
    <t>alveolar lateral click</t>
  </si>
  <si>
    <t>01C1</t>
  </si>
  <si>
    <t>ǁ</t>
  </si>
  <si>
    <t>dental click</t>
  </si>
  <si>
    <t>01C0</t>
  </si>
  <si>
    <t>ǀ</t>
  </si>
  <si>
    <t>vd epiglottal fricative</t>
  </si>
  <si>
    <t>02A2</t>
  </si>
  <si>
    <t>ʢ</t>
  </si>
  <si>
    <t>vd pharyngeal fricative</t>
  </si>
  <si>
    <t>ʕ</t>
  </si>
  <si>
    <t>vd epiglottal plosive</t>
  </si>
  <si>
    <t>02A1</t>
  </si>
  <si>
    <t>ʡ</t>
  </si>
  <si>
    <t>glottal plosive</t>
  </si>
  <si>
    <t>ʔ</t>
  </si>
  <si>
    <t>vd postalveolar fricative</t>
  </si>
  <si>
    <t>ʒ</t>
  </si>
  <si>
    <t>vd retroflex fricative</t>
  </si>
  <si>
    <t>ʐ</t>
  </si>
  <si>
    <t>vd alveolopalatal fricative</t>
  </si>
  <si>
    <t>ʑ</t>
  </si>
  <si>
    <t>lax close front rounded</t>
  </si>
  <si>
    <t>028F</t>
  </si>
  <si>
    <t>ʏ</t>
  </si>
  <si>
    <t>vd palatal lateral</t>
  </si>
  <si>
    <t>028E</t>
  </si>
  <si>
    <t>ʎ</t>
  </si>
  <si>
    <t>vl uvular fricative</t>
  </si>
  <si>
    <t>03C7</t>
  </si>
  <si>
    <t>χ</t>
  </si>
  <si>
    <t>vl labial-velar fricative</t>
  </si>
  <si>
    <t>028D</t>
  </si>
  <si>
    <t>ʍ</t>
  </si>
  <si>
    <t>close-mid back unrounded</t>
  </si>
  <si>
    <t>ɤ</t>
  </si>
  <si>
    <t>vd velar fricative</t>
  </si>
  <si>
    <t>ɣ</t>
  </si>
  <si>
    <t>open-mid back unrounded</t>
  </si>
  <si>
    <t>028C</t>
  </si>
  <si>
    <t>ʌ</t>
  </si>
  <si>
    <t>voiced labiodental flap</t>
  </si>
  <si>
    <t>2C71</t>
  </si>
  <si>
    <t>ⱱ</t>
  </si>
  <si>
    <t>vd labiodental approximant</t>
  </si>
  <si>
    <t>028B</t>
  </si>
  <si>
    <t>ʋ</t>
  </si>
  <si>
    <t>lax close back rounded</t>
  </si>
  <si>
    <t>028A</t>
  </si>
  <si>
    <t>ʊ</t>
  </si>
  <si>
    <t>close central rounded</t>
  </si>
  <si>
    <t>ʉ</t>
  </si>
  <si>
    <t>vl postalveolar affricate</t>
  </si>
  <si>
    <t>02A7</t>
  </si>
  <si>
    <t>ʧ</t>
  </si>
  <si>
    <t>vl retroflex plosive</t>
  </si>
  <si>
    <t>ʈ</t>
  </si>
  <si>
    <t>vl postalveolar fricative</t>
  </si>
  <si>
    <t>ʃ</t>
  </si>
  <si>
    <t>vl retroflex fricative</t>
  </si>
  <si>
    <t>ʂ</t>
  </si>
  <si>
    <t>vd retroflex flap</t>
  </si>
  <si>
    <t>027D</t>
  </si>
  <si>
    <t>ɽ</t>
  </si>
  <si>
    <t>vd uvular fricative</t>
  </si>
  <si>
    <t>ʁ</t>
  </si>
  <si>
    <t>vd uvular trill</t>
  </si>
  <si>
    <t>ʀ</t>
  </si>
  <si>
    <t>vd retroflex approximant</t>
  </si>
  <si>
    <t>027B</t>
  </si>
  <si>
    <t>ɻ</t>
  </si>
  <si>
    <t>vd alveolar tap</t>
  </si>
  <si>
    <t>027E</t>
  </si>
  <si>
    <t>ɾ</t>
  </si>
  <si>
    <t>vd alveolar lateral flap</t>
  </si>
  <si>
    <t>027A</t>
  </si>
  <si>
    <t>ɺ</t>
  </si>
  <si>
    <t>vd (post)alveolar approximant</t>
  </si>
  <si>
    <t>ɹ</t>
  </si>
  <si>
    <t>bilabial click</t>
  </si>
  <si>
    <t>ʘ</t>
  </si>
  <si>
    <t>front open rounded</t>
  </si>
  <si>
    <t>ɶ</t>
  </si>
  <si>
    <t>front open-mid rounded</t>
  </si>
  <si>
    <t>œ</t>
  </si>
  <si>
    <t>vl dental fricative</t>
  </si>
  <si>
    <t>03B8</t>
  </si>
  <si>
    <t>θ</t>
  </si>
  <si>
    <t>vl bilabial fricative</t>
  </si>
  <si>
    <t>ɸ</t>
  </si>
  <si>
    <t>rounded schwa</t>
  </si>
  <si>
    <t>ɵ</t>
  </si>
  <si>
    <t>front close-mid rounded</t>
  </si>
  <si>
    <t>00F8</t>
  </si>
  <si>
    <t>ø</t>
  </si>
  <si>
    <t>vd uvular nasal</t>
  </si>
  <si>
    <t>ɴ</t>
  </si>
  <si>
    <t>vd palatal nasal</t>
  </si>
  <si>
    <t>ɲ</t>
  </si>
  <si>
    <t>vd retroflex nasal</t>
  </si>
  <si>
    <t>ɳ</t>
  </si>
  <si>
    <t>vd velar nasal</t>
  </si>
  <si>
    <t>014B</t>
  </si>
  <si>
    <t>ŋ</t>
  </si>
  <si>
    <t>velar approximant</t>
  </si>
  <si>
    <t>ɰ</t>
  </si>
  <si>
    <t>close back unrounded</t>
  </si>
  <si>
    <t>026F</t>
  </si>
  <si>
    <t>ɯ</t>
  </si>
  <si>
    <t>vd labiodental nasal</t>
  </si>
  <si>
    <t>ɱ</t>
  </si>
  <si>
    <t>vd velar lateral</t>
  </si>
  <si>
    <t>029F</t>
  </si>
  <si>
    <t>ʟ</t>
  </si>
  <si>
    <t>vd alveolar lateral fricative</t>
  </si>
  <si>
    <t>026E</t>
  </si>
  <si>
    <t>ɮ</t>
  </si>
  <si>
    <t>velarized vd alveolar lateral</t>
  </si>
  <si>
    <t>026B</t>
  </si>
  <si>
    <t>ɫ</t>
  </si>
  <si>
    <t>vl alveolar lateral fricative</t>
  </si>
  <si>
    <t>026C</t>
  </si>
  <si>
    <t>ɬ</t>
  </si>
  <si>
    <t>vd retroflex lateral</t>
  </si>
  <si>
    <t>026D</t>
  </si>
  <si>
    <t>ɭ</t>
  </si>
  <si>
    <t>vd palatal fricative</t>
  </si>
  <si>
    <t>029D</t>
  </si>
  <si>
    <t>ʝ</t>
  </si>
  <si>
    <t>lax close front unrounded</t>
  </si>
  <si>
    <t>026A</t>
  </si>
  <si>
    <t>ɪ</t>
  </si>
  <si>
    <t>close central unrounded</t>
  </si>
  <si>
    <t>ɨ</t>
  </si>
  <si>
    <t>vl epiglottal fricative</t>
  </si>
  <si>
    <t>029C</t>
  </si>
  <si>
    <t>ʜ</t>
  </si>
  <si>
    <t>labial-palatal approximant</t>
  </si>
  <si>
    <t>ɥ</t>
  </si>
  <si>
    <t>vl pharyngeal fricative</t>
  </si>
  <si>
    <t>ħ</t>
  </si>
  <si>
    <t>vl multiple-place fricative</t>
  </si>
  <si>
    <t>ɧ</t>
  </si>
  <si>
    <t>vd glottal fricative</t>
  </si>
  <si>
    <t>ɦ</t>
  </si>
  <si>
    <t>vd uvular implosive</t>
  </si>
  <si>
    <t>029B</t>
  </si>
  <si>
    <t>ʛ</t>
  </si>
  <si>
    <t>vd uvular plosive</t>
  </si>
  <si>
    <t>ɢ</t>
  </si>
  <si>
    <t>vd velar implosive</t>
  </si>
  <si>
    <t>ɠ</t>
  </si>
  <si>
    <t>vd velar plosive</t>
  </si>
  <si>
    <t>ɡ</t>
  </si>
  <si>
    <t>vd palatal implosive</t>
  </si>
  <si>
    <t>ʄ</t>
  </si>
  <si>
    <t>vd palatal plosive</t>
  </si>
  <si>
    <t>025F</t>
  </si>
  <si>
    <t>ɟ</t>
  </si>
  <si>
    <t>open-mid central rounded</t>
  </si>
  <si>
    <t>025E</t>
  </si>
  <si>
    <t>ɞ</t>
  </si>
  <si>
    <t>rhotacized open-mid central</t>
  </si>
  <si>
    <t>025D</t>
  </si>
  <si>
    <t>ɝ</t>
  </si>
  <si>
    <t>open-mid central</t>
  </si>
  <si>
    <t>025C</t>
  </si>
  <si>
    <t>ɜ</t>
  </si>
  <si>
    <t>open-mid front unrounded</t>
  </si>
  <si>
    <t>025B</t>
  </si>
  <si>
    <t>ɛ</t>
  </si>
  <si>
    <t>rhotacized schwa</t>
  </si>
  <si>
    <t>025A</t>
  </si>
  <si>
    <t>ɚ</t>
  </si>
  <si>
    <t>close-mid schwa</t>
  </si>
  <si>
    <t>ɘ</t>
  </si>
  <si>
    <t>schwa</t>
  </si>
  <si>
    <t>ə</t>
  </si>
  <si>
    <t>vd postalveolar affricate</t>
  </si>
  <si>
    <t>02A4</t>
  </si>
  <si>
    <t>ʤ</t>
  </si>
  <si>
    <t>vd dental fricative</t>
  </si>
  <si>
    <t>00F0</t>
  </si>
  <si>
    <t>ð</t>
  </si>
  <si>
    <t>vd retroflex plosive</t>
  </si>
  <si>
    <t>ɖ</t>
  </si>
  <si>
    <t>vd alveolar implosive</t>
  </si>
  <si>
    <t>ɗ</t>
  </si>
  <si>
    <t>vl palatal fricative</t>
  </si>
  <si>
    <t>ç</t>
  </si>
  <si>
    <t>vl alveolopalatal fricative</t>
  </si>
  <si>
    <t>ɕ</t>
  </si>
  <si>
    <t>open-mid back rounded</t>
  </si>
  <si>
    <t>ɔ</t>
  </si>
  <si>
    <t>vd bilabial fricative</t>
  </si>
  <si>
    <t>03B2</t>
  </si>
  <si>
    <t>β</t>
  </si>
  <si>
    <t>vd bilabial trill</t>
  </si>
  <si>
    <t>ʙ</t>
  </si>
  <si>
    <t>vd bilabial implosive</t>
  </si>
  <si>
    <t>ɓ</t>
  </si>
  <si>
    <t>raised open front unrounded</t>
  </si>
  <si>
    <t>æ</t>
  </si>
  <si>
    <t>open back rounded</t>
  </si>
  <si>
    <t>ɒ</t>
  </si>
  <si>
    <t>open-mid schwa</t>
  </si>
  <si>
    <t>ɐ</t>
  </si>
  <si>
    <t>open back unrounded</t>
  </si>
  <si>
    <t>ɑ</t>
  </si>
  <si>
    <t>value</t>
  </si>
  <si>
    <t>hex</t>
  </si>
  <si>
    <t>decimal</t>
  </si>
  <si>
    <t>Symbol</t>
  </si>
  <si>
    <t>ˈ</t>
  </si>
  <si>
    <t>02C8</t>
  </si>
  <si>
    <t>(primary) stress mark</t>
  </si>
  <si>
    <t>ˌ</t>
  </si>
  <si>
    <t>02CC</t>
  </si>
  <si>
    <t>secondary stress</t>
  </si>
  <si>
    <t>ː</t>
  </si>
  <si>
    <t>02D0</t>
  </si>
  <si>
    <r>
      <t>length mark </t>
    </r>
    <r>
      <rPr>
        <sz val="12"/>
        <color rgb="FFFF0000"/>
        <rFont val="Arial"/>
        <family val="2"/>
      </rPr>
      <t>NB: Some versions of Internet Explorer have a problem that cause this character not to display correctly or at all. A colon can be used instead.</t>
    </r>
  </si>
  <si>
    <t>ˑ</t>
  </si>
  <si>
    <t>02D1</t>
  </si>
  <si>
    <t>half-length</t>
  </si>
  <si>
    <t>ʼ</t>
  </si>
  <si>
    <t>02BC</t>
  </si>
  <si>
    <t>ejective</t>
  </si>
  <si>
    <t>ʴ</t>
  </si>
  <si>
    <t>02B4</t>
  </si>
  <si>
    <t>rhotacized</t>
  </si>
  <si>
    <t>ʰ</t>
  </si>
  <si>
    <t>02B0</t>
  </si>
  <si>
    <t>aspirated</t>
  </si>
  <si>
    <t>ʱ</t>
  </si>
  <si>
    <t>02B1</t>
  </si>
  <si>
    <t>breathy-voice-aspirated</t>
  </si>
  <si>
    <t>ʲ</t>
  </si>
  <si>
    <t>02B2</t>
  </si>
  <si>
    <t>palatalized</t>
  </si>
  <si>
    <t>ʷ</t>
  </si>
  <si>
    <t>02B7</t>
  </si>
  <si>
    <t>labialized</t>
  </si>
  <si>
    <t>ˠ</t>
  </si>
  <si>
    <t>velarized</t>
  </si>
  <si>
    <t>ˤ</t>
  </si>
  <si>
    <t>pharyngealized</t>
  </si>
  <si>
    <t>˞</t>
  </si>
  <si>
    <t>02DE</t>
  </si>
  <si>
    <t>Hex</t>
    <phoneticPr fontId="1" type="noConversion"/>
  </si>
  <si>
    <t>0303</t>
    <phoneticPr fontId="1" type="noConversion"/>
  </si>
  <si>
    <t>Dec</t>
    <phoneticPr fontId="1" type="noConversion"/>
  </si>
  <si>
    <t>unicode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</si>
</sst>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4"/>
      <color rgb="FF111111"/>
      <name val="Arial"/>
      <family val="2"/>
    </font>
    <font>
      <sz val="12"/>
      <color rgb="FF111111"/>
      <name val="Arial"/>
      <family val="2"/>
    </font>
    <font>
      <sz val="24"/>
      <color rgb="FFFF0000"/>
      <name val="Arial"/>
      <family val="2"/>
    </font>
    <font>
      <b/>
      <sz val="12"/>
      <color rgb="FF111111"/>
      <name val="Arial"/>
      <family val="2"/>
    </font>
    <font>
      <sz val="12"/>
      <color rgb="FFFF0000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11" fontId="4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0" fontId="8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E074-B54C-4EF7-86C4-71BB4A6D6728}">
  <dimension ref="B2:I89"/>
  <sheetViews>
    <sheetView topLeftCell="A11" workbookViewId="0">
      <selection activeCell="H4" sqref="H4:I4"/>
    </sheetView>
  </sheetViews>
  <sheetFormatPr defaultColWidth="13.875" defaultRowHeight="32.25" x14ac:dyDescent="0.25"/>
  <cols>
    <col min="1" max="1" width="3.875" customWidth="1"/>
    <col min="2" max="2" width="13.875" style="1"/>
    <col min="5" max="5" width="32.25" customWidth="1"/>
    <col min="7" max="7" width="13.875" style="1"/>
  </cols>
  <sheetData>
    <row r="2" spans="2:9" ht="16.5" x14ac:dyDescent="0.25">
      <c r="B2" s="6" t="s">
        <v>218</v>
      </c>
      <c r="C2" s="6" t="s">
        <v>217</v>
      </c>
      <c r="D2" s="6" t="s">
        <v>216</v>
      </c>
      <c r="E2" s="6" t="s">
        <v>215</v>
      </c>
      <c r="G2" s="6"/>
    </row>
    <row r="3" spans="2:9" ht="30" x14ac:dyDescent="0.25">
      <c r="B3" s="4" t="s">
        <v>214</v>
      </c>
      <c r="C3" s="3">
        <v>593</v>
      </c>
      <c r="D3" s="3">
        <v>251</v>
      </c>
      <c r="E3" s="3" t="s">
        <v>213</v>
      </c>
      <c r="G3" s="2" t="str">
        <f t="shared" ref="G3:G13" si="0">_xlfn.UNICHAR(C3)</f>
        <v>ɑ</v>
      </c>
      <c r="H3" s="2" t="str">
        <f xml:space="preserve"> _xlfn.CONCAT(B10,B46)</f>
        <v>ɔŋ</v>
      </c>
      <c r="I3" s="2" t="str">
        <f xml:space="preserve"> _xlfn.CONCAT(B10,"k")</f>
        <v>ɔk</v>
      </c>
    </row>
    <row r="4" spans="2:9" ht="30" x14ac:dyDescent="0.25">
      <c r="B4" s="2" t="s">
        <v>212</v>
      </c>
      <c r="C4" s="3">
        <v>592</v>
      </c>
      <c r="D4" s="3">
        <v>250</v>
      </c>
      <c r="E4" s="3" t="s">
        <v>211</v>
      </c>
      <c r="G4" s="2" t="str">
        <f t="shared" si="0"/>
        <v>ɐ</v>
      </c>
      <c r="H4" s="2" t="str">
        <f xml:space="preserve"> _xlfn.CONCAT(B3,B46)</f>
        <v>ɑŋ</v>
      </c>
      <c r="I4" s="2" t="str">
        <f xml:space="preserve"> _xlfn.CONCAT(B3,"k")</f>
        <v>ɑk</v>
      </c>
    </row>
    <row r="5" spans="2:9" ht="30" x14ac:dyDescent="0.25">
      <c r="B5" s="2" t="s">
        <v>210</v>
      </c>
      <c r="C5" s="3">
        <v>594</v>
      </c>
      <c r="D5" s="3">
        <v>252</v>
      </c>
      <c r="E5" s="3" t="s">
        <v>209</v>
      </c>
      <c r="G5" s="2" t="str">
        <f t="shared" si="0"/>
        <v>ɒ</v>
      </c>
      <c r="H5" s="2"/>
    </row>
    <row r="6" spans="2:9" ht="30" x14ac:dyDescent="0.25">
      <c r="B6" s="2" t="s">
        <v>208</v>
      </c>
      <c r="C6" s="3">
        <v>230</v>
      </c>
      <c r="D6" s="5">
        <v>0</v>
      </c>
      <c r="E6" s="3" t="s">
        <v>207</v>
      </c>
      <c r="G6" s="2" t="str">
        <f t="shared" si="0"/>
        <v>æ</v>
      </c>
      <c r="H6" s="2" t="str">
        <f xml:space="preserve"> _xlfn.CONCAT("e",B46)</f>
        <v>eŋ</v>
      </c>
      <c r="I6" s="2" t="str">
        <f xml:space="preserve"> _xlfn.CONCAT("e","k")</f>
        <v>ek</v>
      </c>
    </row>
    <row r="7" spans="2:9" ht="30" x14ac:dyDescent="0.25">
      <c r="B7" s="2" t="s">
        <v>206</v>
      </c>
      <c r="C7" s="3">
        <v>595</v>
      </c>
      <c r="D7" s="3">
        <v>253</v>
      </c>
      <c r="E7" s="3" t="s">
        <v>205</v>
      </c>
      <c r="G7" s="2" t="str">
        <f t="shared" si="0"/>
        <v>ɓ</v>
      </c>
      <c r="H7" s="2"/>
    </row>
    <row r="8" spans="2:9" ht="30" x14ac:dyDescent="0.25">
      <c r="B8" s="2" t="s">
        <v>204</v>
      </c>
      <c r="C8" s="3">
        <v>665</v>
      </c>
      <c r="D8" s="3">
        <v>299</v>
      </c>
      <c r="E8" s="3" t="s">
        <v>203</v>
      </c>
      <c r="G8" s="2" t="str">
        <f t="shared" si="0"/>
        <v>ʙ</v>
      </c>
      <c r="H8" s="2" t="str">
        <f xml:space="preserve"> _xlfn.CONCAT("i", H3)</f>
        <v>iɔŋ</v>
      </c>
      <c r="I8" s="2" t="str">
        <f xml:space="preserve"> _xlfn.CONCAT("i", I3)</f>
        <v>iɔk</v>
      </c>
    </row>
    <row r="9" spans="2:9" ht="30" x14ac:dyDescent="0.25">
      <c r="B9" s="2" t="s">
        <v>202</v>
      </c>
      <c r="C9" s="3">
        <v>946</v>
      </c>
      <c r="D9" s="3" t="s">
        <v>201</v>
      </c>
      <c r="E9" s="3" t="s">
        <v>200</v>
      </c>
      <c r="G9" s="2" t="str">
        <f t="shared" si="0"/>
        <v>β</v>
      </c>
      <c r="H9" s="2" t="str">
        <f xml:space="preserve"> _xlfn.CONCAT("i", H4)</f>
        <v>iɑŋ</v>
      </c>
      <c r="I9" s="2" t="str">
        <f xml:space="preserve"> _xlfn.CONCAT("i", I4)</f>
        <v>iɑk</v>
      </c>
    </row>
    <row r="10" spans="2:9" ht="30" x14ac:dyDescent="0.25">
      <c r="B10" s="4" t="s">
        <v>199</v>
      </c>
      <c r="C10" s="3">
        <v>596</v>
      </c>
      <c r="D10" s="3">
        <v>254</v>
      </c>
      <c r="E10" s="3" t="s">
        <v>198</v>
      </c>
      <c r="G10" s="2" t="str">
        <f t="shared" si="0"/>
        <v>ɔ</v>
      </c>
      <c r="H10" s="2"/>
    </row>
    <row r="11" spans="2:9" ht="30" x14ac:dyDescent="0.25">
      <c r="B11" s="2" t="s">
        <v>197</v>
      </c>
      <c r="C11" s="3">
        <v>597</v>
      </c>
      <c r="D11" s="3">
        <v>255</v>
      </c>
      <c r="E11" s="3" t="s">
        <v>196</v>
      </c>
      <c r="G11" s="2" t="str">
        <f t="shared" si="0"/>
        <v>ɕ</v>
      </c>
      <c r="H11" s="2"/>
    </row>
    <row r="12" spans="2:9" ht="30" x14ac:dyDescent="0.25">
      <c r="B12" s="2" t="s">
        <v>195</v>
      </c>
      <c r="C12" s="3">
        <v>231</v>
      </c>
      <c r="D12" s="5">
        <v>0</v>
      </c>
      <c r="E12" s="3" t="s">
        <v>194</v>
      </c>
      <c r="G12" s="2" t="str">
        <f t="shared" si="0"/>
        <v>ç</v>
      </c>
      <c r="H12" s="2"/>
    </row>
    <row r="13" spans="2:9" ht="30" x14ac:dyDescent="0.25">
      <c r="B13" s="2" t="s">
        <v>193</v>
      </c>
      <c r="C13" s="3">
        <v>599</v>
      </c>
      <c r="D13" s="3">
        <v>257</v>
      </c>
      <c r="E13" s="3" t="s">
        <v>192</v>
      </c>
      <c r="G13" s="2" t="str">
        <f t="shared" si="0"/>
        <v>ɗ</v>
      </c>
      <c r="H13" s="2"/>
    </row>
    <row r="14" spans="2:9" ht="30" x14ac:dyDescent="0.25">
      <c r="B14" s="2" t="s">
        <v>191</v>
      </c>
      <c r="C14" s="3">
        <v>598</v>
      </c>
      <c r="D14" s="3">
        <v>256</v>
      </c>
      <c r="E14" s="3" t="s">
        <v>190</v>
      </c>
      <c r="G14" s="2" t="str">
        <f t="shared" ref="G14:G17" si="1">_xlfn.UNICHAR(C14)</f>
        <v>ɖ</v>
      </c>
      <c r="H14" s="2"/>
    </row>
    <row r="15" spans="2:9" ht="30" x14ac:dyDescent="0.25">
      <c r="B15" s="2" t="s">
        <v>189</v>
      </c>
      <c r="C15" s="3">
        <v>240</v>
      </c>
      <c r="D15" s="3" t="s">
        <v>188</v>
      </c>
      <c r="E15" s="3" t="s">
        <v>187</v>
      </c>
      <c r="G15" s="2" t="str">
        <f t="shared" si="1"/>
        <v>ð</v>
      </c>
      <c r="H15" s="2"/>
    </row>
    <row r="16" spans="2:9" ht="30" x14ac:dyDescent="0.25">
      <c r="B16" s="2" t="s">
        <v>186</v>
      </c>
      <c r="C16" s="3">
        <v>676</v>
      </c>
      <c r="D16" s="3" t="s">
        <v>185</v>
      </c>
      <c r="E16" s="3" t="s">
        <v>184</v>
      </c>
      <c r="G16" s="2" t="str">
        <f t="shared" si="1"/>
        <v>ʤ</v>
      </c>
    </row>
    <row r="17" spans="2:8" ht="30" x14ac:dyDescent="0.25">
      <c r="B17" s="4" t="s">
        <v>183</v>
      </c>
      <c r="C17" s="3">
        <v>601</v>
      </c>
      <c r="D17" s="3">
        <v>259</v>
      </c>
      <c r="E17" s="3" t="s">
        <v>182</v>
      </c>
      <c r="G17" s="2" t="str">
        <f t="shared" si="1"/>
        <v>ə</v>
      </c>
    </row>
    <row r="18" spans="2:8" ht="30" x14ac:dyDescent="0.25">
      <c r="B18" s="2" t="s">
        <v>181</v>
      </c>
      <c r="C18" s="3">
        <v>600</v>
      </c>
      <c r="D18" s="3">
        <v>258</v>
      </c>
      <c r="E18" s="3" t="s">
        <v>180</v>
      </c>
      <c r="G18" s="2" t="str">
        <f>_xlfn.UNICHAR(C18)</f>
        <v>ɘ</v>
      </c>
      <c r="H18" s="2" t="str">
        <f xml:space="preserve"> _xlfn.CONCAT("uai",B82)</f>
        <v>uaiʔ</v>
      </c>
    </row>
    <row r="19" spans="2:8" ht="30" x14ac:dyDescent="0.25">
      <c r="B19" s="2" t="s">
        <v>179</v>
      </c>
      <c r="C19" s="3">
        <v>602</v>
      </c>
      <c r="D19" s="3" t="s">
        <v>178</v>
      </c>
      <c r="E19" s="3" t="s">
        <v>177</v>
      </c>
      <c r="G19" s="2" t="str">
        <f t="shared" ref="G19:G82" si="2">_xlfn.UNICHAR(C19)</f>
        <v>ɚ</v>
      </c>
    </row>
    <row r="20" spans="2:8" ht="30" x14ac:dyDescent="0.25">
      <c r="B20" s="4" t="s">
        <v>176</v>
      </c>
      <c r="C20" s="3">
        <v>603</v>
      </c>
      <c r="D20" s="3" t="s">
        <v>175</v>
      </c>
      <c r="E20" s="3" t="s">
        <v>174</v>
      </c>
      <c r="G20" s="2" t="str">
        <f t="shared" si="2"/>
        <v>ɛ</v>
      </c>
    </row>
    <row r="21" spans="2:8" ht="30" x14ac:dyDescent="0.25">
      <c r="B21" s="2" t="s">
        <v>173</v>
      </c>
      <c r="C21" s="3">
        <v>604</v>
      </c>
      <c r="D21" s="3" t="s">
        <v>172</v>
      </c>
      <c r="E21" s="3" t="s">
        <v>171</v>
      </c>
      <c r="G21" s="2" t="str">
        <f t="shared" si="2"/>
        <v>ɜ</v>
      </c>
    </row>
    <row r="22" spans="2:8" ht="30" x14ac:dyDescent="0.25">
      <c r="B22" s="2" t="s">
        <v>170</v>
      </c>
      <c r="C22" s="3">
        <v>605</v>
      </c>
      <c r="D22" s="3" t="s">
        <v>169</v>
      </c>
      <c r="E22" s="3" t="s">
        <v>168</v>
      </c>
      <c r="G22" s="2" t="str">
        <f t="shared" si="2"/>
        <v>ɝ</v>
      </c>
    </row>
    <row r="23" spans="2:8" ht="30" x14ac:dyDescent="0.25">
      <c r="B23" s="2" t="s">
        <v>167</v>
      </c>
      <c r="C23" s="3">
        <v>606</v>
      </c>
      <c r="D23" s="3" t="s">
        <v>166</v>
      </c>
      <c r="E23" s="3" t="s">
        <v>165</v>
      </c>
      <c r="G23" s="2" t="str">
        <f t="shared" si="2"/>
        <v>ɞ</v>
      </c>
    </row>
    <row r="24" spans="2:8" ht="30" x14ac:dyDescent="0.25">
      <c r="B24" s="2" t="s">
        <v>164</v>
      </c>
      <c r="C24" s="3">
        <v>607</v>
      </c>
      <c r="D24" s="3" t="s">
        <v>163</v>
      </c>
      <c r="E24" s="3" t="s">
        <v>162</v>
      </c>
      <c r="G24" s="2" t="str">
        <f t="shared" si="2"/>
        <v>ɟ</v>
      </c>
    </row>
    <row r="25" spans="2:8" ht="30" x14ac:dyDescent="0.25">
      <c r="B25" s="2" t="s">
        <v>161</v>
      </c>
      <c r="C25" s="3">
        <v>644</v>
      </c>
      <c r="D25" s="3">
        <v>284</v>
      </c>
      <c r="E25" s="3" t="s">
        <v>160</v>
      </c>
      <c r="G25" s="2" t="str">
        <f t="shared" si="2"/>
        <v>ʄ</v>
      </c>
    </row>
    <row r="26" spans="2:8" ht="30" x14ac:dyDescent="0.25">
      <c r="B26" s="4" t="s">
        <v>159</v>
      </c>
      <c r="C26" s="3">
        <v>609</v>
      </c>
      <c r="D26" s="3">
        <v>261</v>
      </c>
      <c r="E26" s="3" t="s">
        <v>158</v>
      </c>
      <c r="G26" s="2" t="str">
        <f t="shared" si="2"/>
        <v>ɡ</v>
      </c>
    </row>
    <row r="27" spans="2:8" ht="30" x14ac:dyDescent="0.25">
      <c r="B27" s="2" t="s">
        <v>157</v>
      </c>
      <c r="C27" s="3">
        <v>608</v>
      </c>
      <c r="D27" s="3">
        <v>260</v>
      </c>
      <c r="E27" s="3" t="s">
        <v>156</v>
      </c>
      <c r="G27" s="2" t="str">
        <f t="shared" si="2"/>
        <v>ɠ</v>
      </c>
    </row>
    <row r="28" spans="2:8" ht="30" x14ac:dyDescent="0.25">
      <c r="B28" s="2" t="s">
        <v>155</v>
      </c>
      <c r="C28" s="3">
        <v>610</v>
      </c>
      <c r="D28" s="3">
        <v>262</v>
      </c>
      <c r="E28" s="3" t="s">
        <v>154</v>
      </c>
      <c r="G28" s="2" t="str">
        <f t="shared" si="2"/>
        <v>ɢ</v>
      </c>
    </row>
    <row r="29" spans="2:8" ht="30" x14ac:dyDescent="0.25">
      <c r="B29" s="2" t="s">
        <v>153</v>
      </c>
      <c r="C29" s="3">
        <v>667</v>
      </c>
      <c r="D29" s="3" t="s">
        <v>152</v>
      </c>
      <c r="E29" s="3" t="s">
        <v>151</v>
      </c>
      <c r="G29" s="2" t="str">
        <f t="shared" si="2"/>
        <v>ʛ</v>
      </c>
    </row>
    <row r="30" spans="2:8" ht="30" x14ac:dyDescent="0.25">
      <c r="B30" s="2" t="s">
        <v>150</v>
      </c>
      <c r="C30" s="3">
        <v>614</v>
      </c>
      <c r="D30" s="3">
        <v>266</v>
      </c>
      <c r="E30" s="3" t="s">
        <v>149</v>
      </c>
      <c r="G30" s="2" t="str">
        <f t="shared" si="2"/>
        <v>ɦ</v>
      </c>
    </row>
    <row r="31" spans="2:8" ht="30" x14ac:dyDescent="0.25">
      <c r="B31" s="2" t="s">
        <v>148</v>
      </c>
      <c r="C31" s="3">
        <v>615</v>
      </c>
      <c r="D31" s="3">
        <v>267</v>
      </c>
      <c r="E31" s="3" t="s">
        <v>147</v>
      </c>
      <c r="G31" s="2" t="str">
        <f t="shared" si="2"/>
        <v>ɧ</v>
      </c>
    </row>
    <row r="32" spans="2:8" ht="30" x14ac:dyDescent="0.25">
      <c r="B32" s="2" t="s">
        <v>146</v>
      </c>
      <c r="C32" s="3">
        <v>295</v>
      </c>
      <c r="D32" s="3">
        <v>127</v>
      </c>
      <c r="E32" s="3" t="s">
        <v>145</v>
      </c>
      <c r="G32" s="2" t="str">
        <f t="shared" si="2"/>
        <v>ħ</v>
      </c>
    </row>
    <row r="33" spans="2:7" ht="30" x14ac:dyDescent="0.25">
      <c r="B33" s="2" t="s">
        <v>144</v>
      </c>
      <c r="C33" s="3">
        <v>613</v>
      </c>
      <c r="D33" s="3">
        <v>265</v>
      </c>
      <c r="E33" s="3" t="s">
        <v>143</v>
      </c>
      <c r="G33" s="2" t="str">
        <f t="shared" si="2"/>
        <v>ɥ</v>
      </c>
    </row>
    <row r="34" spans="2:7" ht="30" x14ac:dyDescent="0.25">
      <c r="B34" s="2" t="s">
        <v>142</v>
      </c>
      <c r="C34" s="3">
        <v>668</v>
      </c>
      <c r="D34" s="3" t="s">
        <v>141</v>
      </c>
      <c r="E34" s="3" t="s">
        <v>140</v>
      </c>
      <c r="G34" s="2" t="str">
        <f t="shared" si="2"/>
        <v>ʜ</v>
      </c>
    </row>
    <row r="35" spans="2:7" ht="30" x14ac:dyDescent="0.25">
      <c r="B35" s="4" t="s">
        <v>139</v>
      </c>
      <c r="C35" s="3">
        <v>616</v>
      </c>
      <c r="D35" s="3">
        <v>268</v>
      </c>
      <c r="E35" s="3" t="s">
        <v>138</v>
      </c>
      <c r="G35" s="2" t="str">
        <f t="shared" si="2"/>
        <v>ɨ</v>
      </c>
    </row>
    <row r="36" spans="2:7" ht="30" x14ac:dyDescent="0.25">
      <c r="B36" s="2" t="s">
        <v>137</v>
      </c>
      <c r="C36" s="3">
        <v>618</v>
      </c>
      <c r="D36" s="3" t="s">
        <v>136</v>
      </c>
      <c r="E36" s="3" t="s">
        <v>135</v>
      </c>
      <c r="G36" s="2" t="str">
        <f t="shared" si="2"/>
        <v>ɪ</v>
      </c>
    </row>
    <row r="37" spans="2:7" ht="30" x14ac:dyDescent="0.25">
      <c r="B37" s="2" t="s">
        <v>134</v>
      </c>
      <c r="C37" s="3">
        <v>669</v>
      </c>
      <c r="D37" s="3" t="s">
        <v>133</v>
      </c>
      <c r="E37" s="3" t="s">
        <v>132</v>
      </c>
      <c r="G37" s="2" t="str">
        <f t="shared" si="2"/>
        <v>ʝ</v>
      </c>
    </row>
    <row r="38" spans="2:7" ht="30" x14ac:dyDescent="0.25">
      <c r="B38" s="2" t="s">
        <v>131</v>
      </c>
      <c r="C38" s="3">
        <v>621</v>
      </c>
      <c r="D38" s="3" t="s">
        <v>130</v>
      </c>
      <c r="E38" s="3" t="s">
        <v>129</v>
      </c>
      <c r="G38" s="2" t="str">
        <f t="shared" si="2"/>
        <v>ɭ</v>
      </c>
    </row>
    <row r="39" spans="2:7" ht="30" x14ac:dyDescent="0.25">
      <c r="B39" s="2" t="s">
        <v>128</v>
      </c>
      <c r="C39" s="3">
        <v>620</v>
      </c>
      <c r="D39" s="3" t="s">
        <v>127</v>
      </c>
      <c r="E39" s="3" t="s">
        <v>126</v>
      </c>
      <c r="G39" s="2" t="str">
        <f t="shared" si="2"/>
        <v>ɬ</v>
      </c>
    </row>
    <row r="40" spans="2:7" ht="30" x14ac:dyDescent="0.25">
      <c r="B40" s="2" t="s">
        <v>125</v>
      </c>
      <c r="C40" s="3">
        <v>619</v>
      </c>
      <c r="D40" s="3" t="s">
        <v>124</v>
      </c>
      <c r="E40" s="3" t="s">
        <v>123</v>
      </c>
      <c r="G40" s="2" t="str">
        <f t="shared" si="2"/>
        <v>ɫ</v>
      </c>
    </row>
    <row r="41" spans="2:7" ht="30" x14ac:dyDescent="0.25">
      <c r="B41" s="2" t="s">
        <v>122</v>
      </c>
      <c r="C41" s="3">
        <v>622</v>
      </c>
      <c r="D41" s="3" t="s">
        <v>121</v>
      </c>
      <c r="E41" s="3" t="s">
        <v>120</v>
      </c>
      <c r="G41" s="2" t="str">
        <f t="shared" si="2"/>
        <v>ɮ</v>
      </c>
    </row>
    <row r="42" spans="2:7" ht="30" x14ac:dyDescent="0.25">
      <c r="B42" s="2" t="s">
        <v>119</v>
      </c>
      <c r="C42" s="3">
        <v>671</v>
      </c>
      <c r="D42" s="3" t="s">
        <v>118</v>
      </c>
      <c r="E42" s="3" t="s">
        <v>117</v>
      </c>
      <c r="G42" s="2" t="str">
        <f t="shared" si="2"/>
        <v>ʟ</v>
      </c>
    </row>
    <row r="43" spans="2:7" ht="30" x14ac:dyDescent="0.25">
      <c r="B43" s="2" t="s">
        <v>116</v>
      </c>
      <c r="C43" s="3">
        <v>625</v>
      </c>
      <c r="D43" s="3">
        <v>271</v>
      </c>
      <c r="E43" s="3" t="s">
        <v>115</v>
      </c>
      <c r="G43" s="2" t="str">
        <f t="shared" si="2"/>
        <v>ɱ</v>
      </c>
    </row>
    <row r="44" spans="2:7" ht="30" x14ac:dyDescent="0.25">
      <c r="B44" s="2" t="s">
        <v>114</v>
      </c>
      <c r="C44" s="3">
        <v>623</v>
      </c>
      <c r="D44" s="3" t="s">
        <v>113</v>
      </c>
      <c r="E44" s="3" t="s">
        <v>112</v>
      </c>
      <c r="G44" s="2" t="str">
        <f t="shared" si="2"/>
        <v>ɯ</v>
      </c>
    </row>
    <row r="45" spans="2:7" ht="30" x14ac:dyDescent="0.25">
      <c r="B45" s="2" t="s">
        <v>111</v>
      </c>
      <c r="C45" s="3">
        <v>624</v>
      </c>
      <c r="D45" s="3">
        <v>270</v>
      </c>
      <c r="E45" s="3" t="s">
        <v>110</v>
      </c>
      <c r="G45" s="2" t="str">
        <f t="shared" si="2"/>
        <v>ɰ</v>
      </c>
    </row>
    <row r="46" spans="2:7" ht="30" x14ac:dyDescent="0.25">
      <c r="B46" s="4" t="s">
        <v>109</v>
      </c>
      <c r="C46" s="3">
        <v>331</v>
      </c>
      <c r="D46" s="3" t="s">
        <v>108</v>
      </c>
      <c r="E46" s="3" t="s">
        <v>107</v>
      </c>
      <c r="G46" s="2" t="str">
        <f t="shared" si="2"/>
        <v>ŋ</v>
      </c>
    </row>
    <row r="47" spans="2:7" ht="30" x14ac:dyDescent="0.25">
      <c r="B47" s="2" t="s">
        <v>106</v>
      </c>
      <c r="C47" s="3">
        <v>627</v>
      </c>
      <c r="D47" s="3">
        <v>273</v>
      </c>
      <c r="E47" s="3" t="s">
        <v>105</v>
      </c>
      <c r="G47" s="2" t="str">
        <f t="shared" si="2"/>
        <v>ɳ</v>
      </c>
    </row>
    <row r="48" spans="2:7" ht="30" x14ac:dyDescent="0.25">
      <c r="B48" s="2" t="s">
        <v>104</v>
      </c>
      <c r="C48" s="3">
        <v>626</v>
      </c>
      <c r="D48" s="3">
        <v>272</v>
      </c>
      <c r="E48" s="3" t="s">
        <v>103</v>
      </c>
      <c r="G48" s="2" t="str">
        <f t="shared" si="2"/>
        <v>ɲ</v>
      </c>
    </row>
    <row r="49" spans="2:7" ht="30" x14ac:dyDescent="0.25">
      <c r="B49" s="2" t="s">
        <v>102</v>
      </c>
      <c r="C49" s="3">
        <v>628</v>
      </c>
      <c r="D49" s="3">
        <v>274</v>
      </c>
      <c r="E49" s="3" t="s">
        <v>101</v>
      </c>
      <c r="G49" s="2" t="str">
        <f t="shared" si="2"/>
        <v>ɴ</v>
      </c>
    </row>
    <row r="50" spans="2:7" ht="30" x14ac:dyDescent="0.25">
      <c r="B50" s="4" t="s">
        <v>100</v>
      </c>
      <c r="C50" s="3">
        <v>248</v>
      </c>
      <c r="D50" s="3" t="s">
        <v>99</v>
      </c>
      <c r="E50" s="3" t="s">
        <v>98</v>
      </c>
      <c r="G50" s="2" t="str">
        <f t="shared" si="2"/>
        <v>ø</v>
      </c>
    </row>
    <row r="51" spans="2:7" ht="30" x14ac:dyDescent="0.25">
      <c r="B51" s="2" t="s">
        <v>97</v>
      </c>
      <c r="C51" s="3">
        <v>629</v>
      </c>
      <c r="D51" s="3">
        <v>275</v>
      </c>
      <c r="E51" s="3" t="s">
        <v>96</v>
      </c>
      <c r="G51" s="2" t="str">
        <f t="shared" si="2"/>
        <v>ɵ</v>
      </c>
    </row>
    <row r="52" spans="2:7" ht="30" x14ac:dyDescent="0.25">
      <c r="B52" s="2" t="s">
        <v>95</v>
      </c>
      <c r="C52" s="3">
        <v>632</v>
      </c>
      <c r="D52" s="3">
        <v>278</v>
      </c>
      <c r="E52" s="3" t="s">
        <v>94</v>
      </c>
      <c r="G52" s="2" t="str">
        <f t="shared" si="2"/>
        <v>ɸ</v>
      </c>
    </row>
    <row r="53" spans="2:7" ht="30" x14ac:dyDescent="0.25">
      <c r="B53" s="2" t="s">
        <v>93</v>
      </c>
      <c r="C53" s="3">
        <v>952</v>
      </c>
      <c r="D53" s="3" t="s">
        <v>92</v>
      </c>
      <c r="E53" s="3" t="s">
        <v>91</v>
      </c>
      <c r="G53" s="2" t="str">
        <f t="shared" si="2"/>
        <v>θ</v>
      </c>
    </row>
    <row r="54" spans="2:7" ht="30" x14ac:dyDescent="0.25">
      <c r="B54" s="2" t="s">
        <v>90</v>
      </c>
      <c r="C54" s="3">
        <v>339</v>
      </c>
      <c r="D54" s="3">
        <v>153</v>
      </c>
      <c r="E54" s="3" t="s">
        <v>89</v>
      </c>
      <c r="G54" s="2" t="str">
        <f t="shared" si="2"/>
        <v>œ</v>
      </c>
    </row>
    <row r="55" spans="2:7" ht="30" x14ac:dyDescent="0.25">
      <c r="B55" s="2" t="s">
        <v>88</v>
      </c>
      <c r="C55" s="3">
        <v>630</v>
      </c>
      <c r="D55" s="3">
        <v>276</v>
      </c>
      <c r="E55" s="3" t="s">
        <v>87</v>
      </c>
      <c r="G55" s="2" t="str">
        <f t="shared" si="2"/>
        <v>ɶ</v>
      </c>
    </row>
    <row r="56" spans="2:7" ht="30" x14ac:dyDescent="0.25">
      <c r="B56" s="2" t="s">
        <v>86</v>
      </c>
      <c r="C56" s="3">
        <v>664</v>
      </c>
      <c r="D56" s="3">
        <v>298</v>
      </c>
      <c r="E56" s="3" t="s">
        <v>85</v>
      </c>
      <c r="G56" s="2" t="str">
        <f t="shared" si="2"/>
        <v>ʘ</v>
      </c>
    </row>
    <row r="57" spans="2:7" ht="30" x14ac:dyDescent="0.25">
      <c r="B57" s="2" t="s">
        <v>84</v>
      </c>
      <c r="C57" s="3">
        <v>633</v>
      </c>
      <c r="D57" s="3">
        <v>279</v>
      </c>
      <c r="E57" s="3" t="s">
        <v>83</v>
      </c>
      <c r="G57" s="2" t="str">
        <f t="shared" si="2"/>
        <v>ɹ</v>
      </c>
    </row>
    <row r="58" spans="2:7" ht="30" x14ac:dyDescent="0.25">
      <c r="B58" s="2" t="s">
        <v>82</v>
      </c>
      <c r="C58" s="3">
        <v>634</v>
      </c>
      <c r="D58" s="3" t="s">
        <v>81</v>
      </c>
      <c r="E58" s="3" t="s">
        <v>80</v>
      </c>
      <c r="G58" s="2" t="str">
        <f t="shared" si="2"/>
        <v>ɺ</v>
      </c>
    </row>
    <row r="59" spans="2:7" ht="30" x14ac:dyDescent="0.25">
      <c r="B59" s="2" t="s">
        <v>79</v>
      </c>
      <c r="C59" s="3">
        <v>638</v>
      </c>
      <c r="D59" s="3" t="s">
        <v>78</v>
      </c>
      <c r="E59" s="3" t="s">
        <v>77</v>
      </c>
      <c r="G59" s="2" t="str">
        <f t="shared" si="2"/>
        <v>ɾ</v>
      </c>
    </row>
    <row r="60" spans="2:7" ht="30" x14ac:dyDescent="0.25">
      <c r="B60" s="2" t="s">
        <v>76</v>
      </c>
      <c r="C60" s="3">
        <v>635</v>
      </c>
      <c r="D60" s="3" t="s">
        <v>75</v>
      </c>
      <c r="E60" s="3" t="s">
        <v>74</v>
      </c>
      <c r="G60" s="2" t="str">
        <f t="shared" si="2"/>
        <v>ɻ</v>
      </c>
    </row>
    <row r="61" spans="2:7" ht="30" x14ac:dyDescent="0.25">
      <c r="B61" s="2" t="s">
        <v>73</v>
      </c>
      <c r="C61" s="3">
        <v>640</v>
      </c>
      <c r="D61" s="3">
        <v>280</v>
      </c>
      <c r="E61" s="3" t="s">
        <v>72</v>
      </c>
      <c r="G61" s="2" t="str">
        <f t="shared" si="2"/>
        <v>ʀ</v>
      </c>
    </row>
    <row r="62" spans="2:7" ht="30" x14ac:dyDescent="0.25">
      <c r="B62" s="2" t="s">
        <v>71</v>
      </c>
      <c r="C62" s="3">
        <v>641</v>
      </c>
      <c r="D62" s="3">
        <v>281</v>
      </c>
      <c r="E62" s="3" t="s">
        <v>70</v>
      </c>
      <c r="G62" s="2" t="str">
        <f t="shared" si="2"/>
        <v>ʁ</v>
      </c>
    </row>
    <row r="63" spans="2:7" ht="30" x14ac:dyDescent="0.25">
      <c r="B63" s="2" t="s">
        <v>69</v>
      </c>
      <c r="C63" s="3">
        <v>637</v>
      </c>
      <c r="D63" s="3" t="s">
        <v>68</v>
      </c>
      <c r="E63" s="3" t="s">
        <v>67</v>
      </c>
      <c r="G63" s="2" t="str">
        <f t="shared" si="2"/>
        <v>ɽ</v>
      </c>
    </row>
    <row r="64" spans="2:7" ht="30" x14ac:dyDescent="0.25">
      <c r="B64" s="2" t="s">
        <v>66</v>
      </c>
      <c r="C64" s="3">
        <v>642</v>
      </c>
      <c r="D64" s="3">
        <v>282</v>
      </c>
      <c r="E64" s="3" t="s">
        <v>65</v>
      </c>
      <c r="G64" s="2" t="str">
        <f t="shared" si="2"/>
        <v>ʂ</v>
      </c>
    </row>
    <row r="65" spans="2:7" ht="30" x14ac:dyDescent="0.25">
      <c r="B65" s="2" t="s">
        <v>64</v>
      </c>
      <c r="C65" s="3">
        <v>643</v>
      </c>
      <c r="D65" s="3">
        <v>283</v>
      </c>
      <c r="E65" s="3" t="s">
        <v>63</v>
      </c>
      <c r="G65" s="2" t="str">
        <f t="shared" si="2"/>
        <v>ʃ</v>
      </c>
    </row>
    <row r="66" spans="2:7" ht="30" x14ac:dyDescent="0.25">
      <c r="B66" s="2" t="s">
        <v>62</v>
      </c>
      <c r="C66" s="3">
        <v>648</v>
      </c>
      <c r="D66" s="3">
        <v>288</v>
      </c>
      <c r="E66" s="3" t="s">
        <v>61</v>
      </c>
      <c r="G66" s="2" t="str">
        <f t="shared" si="2"/>
        <v>ʈ</v>
      </c>
    </row>
    <row r="67" spans="2:7" ht="30" x14ac:dyDescent="0.25">
      <c r="B67" s="2" t="s">
        <v>60</v>
      </c>
      <c r="C67" s="3">
        <v>679</v>
      </c>
      <c r="D67" s="3" t="s">
        <v>59</v>
      </c>
      <c r="E67" s="3" t="s">
        <v>58</v>
      </c>
      <c r="G67" s="2" t="str">
        <f t="shared" si="2"/>
        <v>ʧ</v>
      </c>
    </row>
    <row r="68" spans="2:7" ht="30" x14ac:dyDescent="0.25">
      <c r="B68" s="2" t="s">
        <v>57</v>
      </c>
      <c r="C68" s="3">
        <v>649</v>
      </c>
      <c r="D68" s="3">
        <v>289</v>
      </c>
      <c r="E68" s="3" t="s">
        <v>56</v>
      </c>
      <c r="G68" s="2" t="str">
        <f t="shared" si="2"/>
        <v>ʉ</v>
      </c>
    </row>
    <row r="69" spans="2:7" ht="30" x14ac:dyDescent="0.25">
      <c r="B69" s="2" t="s">
        <v>55</v>
      </c>
      <c r="C69" s="3">
        <v>650</v>
      </c>
      <c r="D69" s="3" t="s">
        <v>54</v>
      </c>
      <c r="E69" s="3" t="s">
        <v>53</v>
      </c>
      <c r="G69" s="2" t="str">
        <f t="shared" si="2"/>
        <v>ʊ</v>
      </c>
    </row>
    <row r="70" spans="2:7" ht="30" x14ac:dyDescent="0.25">
      <c r="B70" s="2" t="s">
        <v>52</v>
      </c>
      <c r="C70" s="3">
        <v>651</v>
      </c>
      <c r="D70" s="3" t="s">
        <v>51</v>
      </c>
      <c r="E70" s="3" t="s">
        <v>50</v>
      </c>
      <c r="G70" s="2" t="str">
        <f t="shared" si="2"/>
        <v>ʋ</v>
      </c>
    </row>
    <row r="71" spans="2:7" ht="30" x14ac:dyDescent="0.25">
      <c r="B71" s="2" t="s">
        <v>49</v>
      </c>
      <c r="C71" s="3">
        <v>11377</v>
      </c>
      <c r="D71" s="3" t="s">
        <v>48</v>
      </c>
      <c r="E71" s="3" t="s">
        <v>47</v>
      </c>
      <c r="G71" s="2" t="str">
        <f t="shared" si="2"/>
        <v>ⱱ</v>
      </c>
    </row>
    <row r="72" spans="2:7" ht="30" x14ac:dyDescent="0.25">
      <c r="B72" s="2" t="s">
        <v>46</v>
      </c>
      <c r="C72" s="3">
        <v>652</v>
      </c>
      <c r="D72" s="3" t="s">
        <v>45</v>
      </c>
      <c r="E72" s="3" t="s">
        <v>44</v>
      </c>
      <c r="G72" s="2" t="str">
        <f t="shared" si="2"/>
        <v>ʌ</v>
      </c>
    </row>
    <row r="73" spans="2:7" ht="30" x14ac:dyDescent="0.25">
      <c r="B73" s="2" t="s">
        <v>43</v>
      </c>
      <c r="C73" s="3">
        <v>611</v>
      </c>
      <c r="D73" s="3">
        <v>263</v>
      </c>
      <c r="E73" s="3" t="s">
        <v>42</v>
      </c>
      <c r="G73" s="2" t="str">
        <f t="shared" si="2"/>
        <v>ɣ</v>
      </c>
    </row>
    <row r="74" spans="2:7" ht="30" x14ac:dyDescent="0.25">
      <c r="B74" s="2" t="s">
        <v>41</v>
      </c>
      <c r="C74" s="3">
        <v>612</v>
      </c>
      <c r="D74" s="3">
        <v>264</v>
      </c>
      <c r="E74" s="3" t="s">
        <v>40</v>
      </c>
      <c r="G74" s="2" t="str">
        <f t="shared" si="2"/>
        <v>ɤ</v>
      </c>
    </row>
    <row r="75" spans="2:7" ht="30" x14ac:dyDescent="0.25">
      <c r="B75" s="2" t="s">
        <v>39</v>
      </c>
      <c r="C75" s="3">
        <v>653</v>
      </c>
      <c r="D75" s="3" t="s">
        <v>38</v>
      </c>
      <c r="E75" s="3" t="s">
        <v>37</v>
      </c>
      <c r="G75" s="2" t="str">
        <f t="shared" si="2"/>
        <v>ʍ</v>
      </c>
    </row>
    <row r="76" spans="2:7" ht="30" x14ac:dyDescent="0.25">
      <c r="B76" s="2" t="s">
        <v>36</v>
      </c>
      <c r="C76" s="3">
        <v>967</v>
      </c>
      <c r="D76" s="3" t="s">
        <v>35</v>
      </c>
      <c r="E76" s="3" t="s">
        <v>34</v>
      </c>
      <c r="G76" s="2" t="str">
        <f t="shared" si="2"/>
        <v>χ</v>
      </c>
    </row>
    <row r="77" spans="2:7" ht="30" x14ac:dyDescent="0.25">
      <c r="B77" s="2" t="s">
        <v>33</v>
      </c>
      <c r="C77" s="3">
        <v>654</v>
      </c>
      <c r="D77" s="3" t="s">
        <v>32</v>
      </c>
      <c r="E77" s="3" t="s">
        <v>31</v>
      </c>
      <c r="G77" s="2" t="str">
        <f t="shared" si="2"/>
        <v>ʎ</v>
      </c>
    </row>
    <row r="78" spans="2:7" ht="30" x14ac:dyDescent="0.25">
      <c r="B78" s="2" t="s">
        <v>30</v>
      </c>
      <c r="C78" s="3">
        <v>655</v>
      </c>
      <c r="D78" s="3" t="s">
        <v>29</v>
      </c>
      <c r="E78" s="3" t="s">
        <v>28</v>
      </c>
      <c r="G78" s="2" t="str">
        <f t="shared" si="2"/>
        <v>ʏ</v>
      </c>
    </row>
    <row r="79" spans="2:7" ht="30" x14ac:dyDescent="0.25">
      <c r="B79" s="2" t="s">
        <v>27</v>
      </c>
      <c r="C79" s="3">
        <v>657</v>
      </c>
      <c r="D79" s="3">
        <v>291</v>
      </c>
      <c r="E79" s="3" t="s">
        <v>26</v>
      </c>
      <c r="G79" s="2" t="str">
        <f t="shared" si="2"/>
        <v>ʑ</v>
      </c>
    </row>
    <row r="80" spans="2:7" ht="30" x14ac:dyDescent="0.25">
      <c r="B80" s="2" t="s">
        <v>25</v>
      </c>
      <c r="C80" s="3">
        <v>656</v>
      </c>
      <c r="D80" s="3">
        <v>290</v>
      </c>
      <c r="E80" s="3" t="s">
        <v>24</v>
      </c>
      <c r="G80" s="2" t="str">
        <f t="shared" si="2"/>
        <v>ʐ</v>
      </c>
    </row>
    <row r="81" spans="2:7" ht="30" x14ac:dyDescent="0.25">
      <c r="B81" s="2" t="s">
        <v>23</v>
      </c>
      <c r="C81" s="3">
        <v>658</v>
      </c>
      <c r="D81" s="3">
        <v>292</v>
      </c>
      <c r="E81" s="3" t="s">
        <v>22</v>
      </c>
      <c r="G81" s="2" t="str">
        <f t="shared" si="2"/>
        <v>ʒ</v>
      </c>
    </row>
    <row r="82" spans="2:7" ht="30" x14ac:dyDescent="0.25">
      <c r="B82" s="4" t="s">
        <v>21</v>
      </c>
      <c r="C82" s="3">
        <v>660</v>
      </c>
      <c r="D82" s="3">
        <v>294</v>
      </c>
      <c r="E82" s="3" t="s">
        <v>20</v>
      </c>
      <c r="G82" s="2" t="str">
        <f t="shared" si="2"/>
        <v>ʔ</v>
      </c>
    </row>
    <row r="83" spans="2:7" ht="30" x14ac:dyDescent="0.25">
      <c r="B83" s="2" t="s">
        <v>19</v>
      </c>
      <c r="C83" s="3">
        <v>673</v>
      </c>
      <c r="D83" s="3" t="s">
        <v>18</v>
      </c>
      <c r="E83" s="3" t="s">
        <v>17</v>
      </c>
      <c r="G83" s="2" t="str">
        <f t="shared" ref="G83:G89" si="3">_xlfn.UNICHAR(C83)</f>
        <v>ʡ</v>
      </c>
    </row>
    <row r="84" spans="2:7" ht="30" x14ac:dyDescent="0.25">
      <c r="B84" s="2" t="s">
        <v>16</v>
      </c>
      <c r="C84" s="3">
        <v>661</v>
      </c>
      <c r="D84" s="3">
        <v>295</v>
      </c>
      <c r="E84" s="3" t="s">
        <v>15</v>
      </c>
      <c r="G84" s="2" t="str">
        <f t="shared" si="3"/>
        <v>ʕ</v>
      </c>
    </row>
    <row r="85" spans="2:7" ht="30" x14ac:dyDescent="0.25">
      <c r="B85" s="2" t="s">
        <v>14</v>
      </c>
      <c r="C85" s="3">
        <v>674</v>
      </c>
      <c r="D85" s="3" t="s">
        <v>13</v>
      </c>
      <c r="E85" s="3" t="s">
        <v>12</v>
      </c>
      <c r="G85" s="2" t="str">
        <f t="shared" si="3"/>
        <v>ʢ</v>
      </c>
    </row>
    <row r="86" spans="2:7" ht="30" x14ac:dyDescent="0.25">
      <c r="B86" s="2" t="s">
        <v>11</v>
      </c>
      <c r="C86" s="3">
        <v>448</v>
      </c>
      <c r="D86" s="3" t="s">
        <v>10</v>
      </c>
      <c r="E86" s="3" t="s">
        <v>9</v>
      </c>
      <c r="G86" s="2" t="str">
        <f t="shared" si="3"/>
        <v>ǀ</v>
      </c>
    </row>
    <row r="87" spans="2:7" ht="30" x14ac:dyDescent="0.25">
      <c r="B87" s="2" t="s">
        <v>8</v>
      </c>
      <c r="C87" s="3">
        <v>449</v>
      </c>
      <c r="D87" s="3" t="s">
        <v>7</v>
      </c>
      <c r="E87" s="3" t="s">
        <v>6</v>
      </c>
      <c r="G87" s="2" t="str">
        <f t="shared" si="3"/>
        <v>ǁ</v>
      </c>
    </row>
    <row r="88" spans="2:7" ht="30" x14ac:dyDescent="0.25">
      <c r="B88" s="2" t="s">
        <v>5</v>
      </c>
      <c r="C88" s="3">
        <v>450</v>
      </c>
      <c r="D88" s="3" t="s">
        <v>4</v>
      </c>
      <c r="E88" s="3" t="s">
        <v>3</v>
      </c>
      <c r="G88" s="2" t="str">
        <f t="shared" si="3"/>
        <v>ǂ</v>
      </c>
    </row>
    <row r="89" spans="2:7" ht="30" x14ac:dyDescent="0.25">
      <c r="B89" s="2" t="s">
        <v>2</v>
      </c>
      <c r="C89" s="3">
        <v>451</v>
      </c>
      <c r="D89" s="3" t="s">
        <v>1</v>
      </c>
      <c r="E89" s="3" t="s">
        <v>0</v>
      </c>
      <c r="G89" s="2" t="str">
        <f t="shared" si="3"/>
        <v>ǃ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A04-BF28-4C0C-BD4A-CC62054AA1F8}">
  <dimension ref="B2:I26"/>
  <sheetViews>
    <sheetView tabSelected="1" workbookViewId="0">
      <selection activeCell="F15" sqref="F15"/>
    </sheetView>
  </sheetViews>
  <sheetFormatPr defaultRowHeight="30" x14ac:dyDescent="0.25"/>
  <cols>
    <col min="1" max="1" width="2.5" style="8" customWidth="1"/>
    <col min="2" max="4" width="19.875" style="8" customWidth="1"/>
    <col min="5" max="5" width="9.125" style="8" customWidth="1"/>
    <col min="6" max="9" width="11.625" style="8" customWidth="1"/>
    <col min="10" max="16384" width="9" style="8"/>
  </cols>
  <sheetData>
    <row r="2" spans="2:9" x14ac:dyDescent="0.25">
      <c r="B2" s="8" t="s">
        <v>255</v>
      </c>
      <c r="C2" s="8" t="s">
        <v>257</v>
      </c>
      <c r="D2" s="8" t="s">
        <v>258</v>
      </c>
    </row>
    <row r="3" spans="2:9" x14ac:dyDescent="0.25">
      <c r="C3" s="8">
        <v>596</v>
      </c>
      <c r="D3" s="8" t="str">
        <f>_xlfn.UNICHAR(C3)</f>
        <v>ɔ</v>
      </c>
      <c r="F3" s="8" t="str">
        <f xml:space="preserve"> _xlfn.CONCAT("a", _xlfn.UNICHAR(HEX2DEC("0303")))</f>
        <v>ã</v>
      </c>
      <c r="G3" s="8" t="str">
        <f t="shared" ref="G3:G8" si="0" xml:space="preserve"> _xlfn.CONCAT(F3, _xlfn.UNICHAR(660))</f>
        <v>ãʔ</v>
      </c>
      <c r="H3" s="8" t="str">
        <f xml:space="preserve"> _xlfn.CONCAT("a")</f>
        <v>a</v>
      </c>
      <c r="I3" s="8" t="str">
        <f xml:space="preserve"> _xlfn.CONCAT(H3, _xlfn.UNICHAR(660))</f>
        <v>aʔ</v>
      </c>
    </row>
    <row r="4" spans="2:9" x14ac:dyDescent="0.25">
      <c r="F4" s="8" t="str">
        <f xml:space="preserve"> _xlfn.CONCAT("i", _xlfn.UNICHAR(HEX2DEC("0303")))</f>
        <v>ĩ</v>
      </c>
      <c r="G4" s="8" t="str">
        <f t="shared" si="0"/>
        <v>ĩʔ</v>
      </c>
      <c r="H4" s="8" t="str">
        <f xml:space="preserve"> _xlfn.CONCAT("i")</f>
        <v>i</v>
      </c>
      <c r="I4" s="8" t="str">
        <f xml:space="preserve"> _xlfn.CONCAT(H4, _xlfn.UNICHAR(660))</f>
        <v>iʔ</v>
      </c>
    </row>
    <row r="5" spans="2:9" x14ac:dyDescent="0.25">
      <c r="F5" s="8" t="str">
        <f xml:space="preserve"> _xlfn.CONCAT("u", _xlfn.UNICHAR(HEX2DEC("0303")))</f>
        <v>ũ</v>
      </c>
      <c r="G5" s="8" t="str">
        <f t="shared" si="0"/>
        <v>ũʔ</v>
      </c>
    </row>
    <row r="6" spans="2:9" x14ac:dyDescent="0.25">
      <c r="B6" s="9" t="s">
        <v>256</v>
      </c>
      <c r="C6" s="8">
        <f xml:space="preserve"> HEX2DEC(B6)</f>
        <v>771</v>
      </c>
      <c r="D6" s="8" t="str">
        <f xml:space="preserve"> _xlfn.CONCAT("a", _xlfn.UNICHAR(C6))</f>
        <v>ã</v>
      </c>
      <c r="F6" s="8" t="str">
        <f xml:space="preserve"> _xlfn.CONCAT(_xlfn.UNICHAR(603), _xlfn.UNICHAR(HEX2DEC("0303")))</f>
        <v>ɛ̃</v>
      </c>
      <c r="G6" s="8" t="str">
        <f t="shared" si="0"/>
        <v>ɛ̃ʔ</v>
      </c>
    </row>
    <row r="7" spans="2:9" x14ac:dyDescent="0.25">
      <c r="C7" s="8">
        <v>331</v>
      </c>
      <c r="D7" s="8" t="str">
        <f>_xlfn.UNICHAR(C7)</f>
        <v>ŋ</v>
      </c>
      <c r="F7" s="8" t="str">
        <f xml:space="preserve"> _xlfn.CONCAT("e", _xlfn.UNICHAR(HEX2DEC("0303")))</f>
        <v>ẽ</v>
      </c>
      <c r="G7" s="8" t="str">
        <f t="shared" si="0"/>
        <v>ẽʔ</v>
      </c>
    </row>
    <row r="8" spans="2:9" x14ac:dyDescent="0.25">
      <c r="F8" s="8" t="str">
        <f xml:space="preserve"> _xlfn.CONCAT($D$3, _xlfn.UNICHAR(HEX2DEC("0303")))</f>
        <v>ɔ̃</v>
      </c>
      <c r="G8" s="8" t="str">
        <f t="shared" si="0"/>
        <v>ɔ̃ʔ</v>
      </c>
    </row>
    <row r="10" spans="2:9" x14ac:dyDescent="0.25">
      <c r="F10" s="8" t="str">
        <f xml:space="preserve"> _xlfn.CONCAT("ai", _xlfn.UNICHAR(HEX2DEC("0303")))</f>
        <v>aĩ</v>
      </c>
      <c r="G10" s="10" t="str">
        <f xml:space="preserve"> _xlfn.CONCAT(F10, _xlfn.UNICHAR(660))</f>
        <v>aĩʔ</v>
      </c>
    </row>
    <row r="11" spans="2:9" x14ac:dyDescent="0.25">
      <c r="F11" s="8" t="str">
        <f xml:space="preserve"> _xlfn.CONCAT("a", _xlfn.UNICHAR(HEX2DEC("0303")), "u")</f>
        <v>ãu</v>
      </c>
      <c r="G11" s="10" t="str">
        <f xml:space="preserve"> _xlfn.CONCAT(F11, _xlfn.UNICHAR(660))</f>
        <v>ãuʔ</v>
      </c>
    </row>
    <row r="13" spans="2:9" x14ac:dyDescent="0.25">
      <c r="F13" s="8" t="str">
        <f xml:space="preserve"> _xlfn.CONCAT("io", _xlfn.UNICHAR(HEX2DEC("0303")))</f>
        <v>iõ</v>
      </c>
      <c r="G13" s="8" t="str">
        <f xml:space="preserve"> _xlfn.CONCAT(F13, _xlfn.UNICHAR(660))</f>
        <v>iõʔ</v>
      </c>
      <c r="H13" s="8" t="str">
        <f xml:space="preserve"> _xlfn.CONCAT("io")</f>
        <v>io</v>
      </c>
      <c r="I13" s="8" t="str">
        <f xml:space="preserve"> _xlfn.CONCAT(H13, _xlfn.UNICHAR(660))</f>
        <v>ioʔ</v>
      </c>
    </row>
    <row r="14" spans="2:9" x14ac:dyDescent="0.25">
      <c r="F14" s="8" t="str">
        <f xml:space="preserve"> _xlfn.CONCAT("i", _xlfn.UNICHAR(596), _xlfn.UNICHAR(HEX2DEC("0303")))</f>
        <v>iɔ̃</v>
      </c>
      <c r="G14" s="8" t="str">
        <f xml:space="preserve"> _xlfn.CONCAT(F14, _xlfn.UNICHAR(660))</f>
        <v>iɔ̃ʔ</v>
      </c>
    </row>
    <row r="15" spans="2:9" x14ac:dyDescent="0.25">
      <c r="F15" s="8" t="str">
        <f xml:space="preserve"> _xlfn.CONCAT("iu", _xlfn.UNICHAR(HEX2DEC("0303")))</f>
        <v>iũ</v>
      </c>
      <c r="G15" s="10" t="str">
        <f xml:space="preserve"> _xlfn.CONCAT(F15, _xlfn.UNICHAR(660))</f>
        <v>iũʔ</v>
      </c>
    </row>
    <row r="16" spans="2:9" x14ac:dyDescent="0.25">
      <c r="F16" s="8" t="str">
        <f xml:space="preserve"> _xlfn.CONCAT("ia", _xlfn.UNICHAR(HEX2DEC("0303")))</f>
        <v>iã</v>
      </c>
      <c r="G16" s="10" t="str">
        <f xml:space="preserve"> _xlfn.CONCAT(F16, _xlfn.UNICHAR(660))</f>
        <v>iãʔ</v>
      </c>
    </row>
    <row r="17" spans="6:7" x14ac:dyDescent="0.25">
      <c r="F17" s="8" t="str">
        <f xml:space="preserve"> _xlfn.CONCAT("ia", _xlfn.UNICHAR(HEX2DEC("0303")), "u")</f>
        <v>iãu</v>
      </c>
      <c r="G17" s="8" t="str">
        <f xml:space="preserve"> _xlfn.CONCAT(F17, _xlfn.UNICHAR(660))</f>
        <v>iãuʔ</v>
      </c>
    </row>
    <row r="19" spans="6:7" x14ac:dyDescent="0.25">
      <c r="F19" s="8" t="str">
        <f xml:space="preserve"> _xlfn.CONCAT("ou", _xlfn.UNICHAR(HEX2DEC("0303")))</f>
        <v>oũ</v>
      </c>
      <c r="G19" s="10" t="str">
        <f xml:space="preserve"> _xlfn.CONCAT(F19, _xlfn.UNICHAR(660))</f>
        <v>oũʔ</v>
      </c>
    </row>
    <row r="20" spans="6:7" x14ac:dyDescent="0.25">
      <c r="F20" s="8" t="str">
        <f xml:space="preserve"> _xlfn.CONCAT($D$3, "m")</f>
        <v>ɔm</v>
      </c>
      <c r="G20" s="8" t="str">
        <f xml:space="preserve"> _xlfn.CONCAT($D$3, "p")</f>
        <v>ɔp</v>
      </c>
    </row>
    <row r="22" spans="6:7" x14ac:dyDescent="0.25">
      <c r="F22" s="8" t="str">
        <f xml:space="preserve"> _xlfn.CONCAT("ui", _xlfn.UNICHAR(HEX2DEC("0303")))</f>
        <v>uĩ</v>
      </c>
      <c r="G22" s="8" t="str">
        <f xml:space="preserve"> _xlfn.CONCAT(F22, _xlfn.UNICHAR(660))</f>
        <v>uĩʔ</v>
      </c>
    </row>
    <row r="23" spans="6:7" x14ac:dyDescent="0.25">
      <c r="F23" s="8" t="str">
        <f xml:space="preserve"> _xlfn.CONCAT("ua", _xlfn.UNICHAR(HEX2DEC("0303")))</f>
        <v>uã</v>
      </c>
      <c r="G23" s="10" t="str">
        <f xml:space="preserve"> _xlfn.CONCAT(F23, _xlfn.UNICHAR(660))</f>
        <v>uãʔ</v>
      </c>
    </row>
    <row r="24" spans="6:7" x14ac:dyDescent="0.25">
      <c r="F24" s="8" t="str">
        <f xml:space="preserve"> _xlfn.CONCAT("ua", D7)</f>
        <v>uaŋ</v>
      </c>
      <c r="G24" s="8" t="str">
        <f xml:space="preserve"> _xlfn.CONCAT("ua", "k")</f>
        <v>uak</v>
      </c>
    </row>
    <row r="25" spans="6:7" x14ac:dyDescent="0.25">
      <c r="F25" s="8" t="str">
        <f xml:space="preserve"> _xlfn.CONCAT("ua", _xlfn.UNICHAR(HEX2DEC("0303")), "i")</f>
        <v>uãi</v>
      </c>
      <c r="G25" s="8" t="str">
        <f xml:space="preserve"> _xlfn.CONCAT(F25, _xlfn.UNICHAR(660))</f>
        <v>uãiʔ</v>
      </c>
    </row>
    <row r="26" spans="6:7" x14ac:dyDescent="0.25">
      <c r="F26" s="8" t="str">
        <f xml:space="preserve"> _xlfn.CONCAT("ue", _xlfn.UNICHAR(HEX2DEC("0303")), "i")</f>
        <v>uẽi</v>
      </c>
      <c r="G26" s="8" t="str">
        <f xml:space="preserve"> _xlfn.CONCAT(F26, _xlfn.UNICHAR(660))</f>
        <v>uẽiʔ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8F3-46A8-4BAB-BC47-7AFB2E0568AC}">
  <dimension ref="B2:E15"/>
  <sheetViews>
    <sheetView workbookViewId="0">
      <selection activeCell="E25" sqref="E25"/>
    </sheetView>
  </sheetViews>
  <sheetFormatPr defaultRowHeight="32.25" x14ac:dyDescent="0.25"/>
  <cols>
    <col min="2" max="2" width="18.875" style="1" customWidth="1"/>
    <col min="5" max="5" width="63" customWidth="1"/>
  </cols>
  <sheetData>
    <row r="2" spans="2:5" ht="16.5" x14ac:dyDescent="0.25">
      <c r="B2" s="6" t="s">
        <v>218</v>
      </c>
      <c r="C2" s="6" t="s">
        <v>217</v>
      </c>
      <c r="D2" s="6" t="s">
        <v>216</v>
      </c>
      <c r="E2" s="6" t="s">
        <v>215</v>
      </c>
    </row>
    <row r="3" spans="2:5" ht="30" x14ac:dyDescent="0.25">
      <c r="B3" s="2" t="s">
        <v>219</v>
      </c>
      <c r="C3" s="3">
        <v>712</v>
      </c>
      <c r="D3" s="3" t="s">
        <v>220</v>
      </c>
      <c r="E3" s="3" t="s">
        <v>221</v>
      </c>
    </row>
    <row r="4" spans="2:5" ht="30" x14ac:dyDescent="0.25">
      <c r="B4" s="2" t="s">
        <v>222</v>
      </c>
      <c r="C4" s="3">
        <v>716</v>
      </c>
      <c r="D4" s="3" t="s">
        <v>223</v>
      </c>
      <c r="E4" s="3" t="s">
        <v>224</v>
      </c>
    </row>
    <row r="5" spans="2:5" ht="45" x14ac:dyDescent="0.25">
      <c r="B5" s="2" t="s">
        <v>225</v>
      </c>
      <c r="C5" s="3">
        <v>720</v>
      </c>
      <c r="D5" s="3" t="s">
        <v>226</v>
      </c>
      <c r="E5" s="7" t="s">
        <v>227</v>
      </c>
    </row>
    <row r="6" spans="2:5" ht="30" x14ac:dyDescent="0.25">
      <c r="B6" s="2" t="s">
        <v>228</v>
      </c>
      <c r="C6" s="3">
        <v>721</v>
      </c>
      <c r="D6" s="3" t="s">
        <v>229</v>
      </c>
      <c r="E6" s="3" t="s">
        <v>230</v>
      </c>
    </row>
    <row r="7" spans="2:5" ht="30" x14ac:dyDescent="0.25">
      <c r="B7" s="2" t="s">
        <v>231</v>
      </c>
      <c r="C7" s="3">
        <v>700</v>
      </c>
      <c r="D7" s="3" t="s">
        <v>232</v>
      </c>
      <c r="E7" s="3" t="s">
        <v>233</v>
      </c>
    </row>
    <row r="8" spans="2:5" ht="30" x14ac:dyDescent="0.25">
      <c r="B8" s="2" t="s">
        <v>234</v>
      </c>
      <c r="C8" s="3">
        <v>692</v>
      </c>
      <c r="D8" s="3" t="s">
        <v>235</v>
      </c>
      <c r="E8" s="3" t="s">
        <v>236</v>
      </c>
    </row>
    <row r="9" spans="2:5" ht="30" x14ac:dyDescent="0.25">
      <c r="B9" s="2" t="s">
        <v>237</v>
      </c>
      <c r="C9" s="3">
        <v>688</v>
      </c>
      <c r="D9" s="3" t="s">
        <v>238</v>
      </c>
      <c r="E9" s="3" t="s">
        <v>239</v>
      </c>
    </row>
    <row r="10" spans="2:5" ht="30" x14ac:dyDescent="0.25">
      <c r="B10" s="2" t="s">
        <v>240</v>
      </c>
      <c r="C10" s="3">
        <v>689</v>
      </c>
      <c r="D10" s="3" t="s">
        <v>241</v>
      </c>
      <c r="E10" s="3" t="s">
        <v>242</v>
      </c>
    </row>
    <row r="11" spans="2:5" ht="30" x14ac:dyDescent="0.25">
      <c r="B11" s="2" t="s">
        <v>243</v>
      </c>
      <c r="C11" s="3">
        <v>690</v>
      </c>
      <c r="D11" s="3" t="s">
        <v>244</v>
      </c>
      <c r="E11" s="3" t="s">
        <v>245</v>
      </c>
    </row>
    <row r="12" spans="2:5" ht="30" x14ac:dyDescent="0.25">
      <c r="B12" s="2" t="s">
        <v>246</v>
      </c>
      <c r="C12" s="3">
        <v>695</v>
      </c>
      <c r="D12" s="3" t="s">
        <v>247</v>
      </c>
      <c r="E12" s="3" t="s">
        <v>248</v>
      </c>
    </row>
    <row r="13" spans="2:5" ht="30" x14ac:dyDescent="0.25">
      <c r="B13" s="2" t="s">
        <v>249</v>
      </c>
      <c r="C13" s="3">
        <v>736</v>
      </c>
      <c r="D13" s="5">
        <v>2</v>
      </c>
      <c r="E13" s="3" t="s">
        <v>250</v>
      </c>
    </row>
    <row r="14" spans="2:5" ht="30" x14ac:dyDescent="0.25">
      <c r="B14" s="2" t="s">
        <v>251</v>
      </c>
      <c r="C14" s="3">
        <v>740</v>
      </c>
      <c r="D14" s="5">
        <v>20000</v>
      </c>
      <c r="E14" s="3" t="s">
        <v>252</v>
      </c>
    </row>
    <row r="15" spans="2:5" ht="30" x14ac:dyDescent="0.25">
      <c r="B15" s="2" t="s">
        <v>253</v>
      </c>
      <c r="C15" s="3">
        <v>734</v>
      </c>
      <c r="D15" s="3" t="s">
        <v>254</v>
      </c>
      <c r="E15" s="3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工作表4</vt:lpstr>
      <vt:lpstr>Spacing diacritics and supraseg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2025-10-07T05:00:29Z</dcterms:created>
  <dcterms:modified xsi:type="dcterms:W3CDTF">2025-10-08T04:51:10Z</dcterms:modified>
</cp:coreProperties>
</file>