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jui/workspace/rime/rime-piau-im/docs/"/>
    </mc:Choice>
  </mc:AlternateContent>
  <xr:revisionPtr revIDLastSave="0" documentId="13_ncr:1_{B48A3579-263B-FD4F-A069-47320DB8C1D4}" xr6:coauthVersionLast="47" xr6:coauthVersionMax="47" xr10:uidLastSave="{00000000-0000-0000-0000-000000000000}"/>
  <bookViews>
    <workbookView xWindow="-51200" yWindow="500" windowWidth="51200" windowHeight="21100" activeTab="10" xr2:uid="{E857BFFD-E80F-1F49-ABF0-AC9C6259279D}"/>
  </bookViews>
  <sheets>
    <sheet name="RIME指令解析" sheetId="1" r:id="rId1"/>
    <sheet name="（1）方音符號按鍵" sheetId="10" r:id="rId2"/>
    <sheet name="(2）方音符號編編碼" sheetId="9" r:id="rId3"/>
    <sheet name="(3)按鍵與顯示" sheetId="11" r:id="rId4"/>
    <sheet name="(4）輸入法設計表" sheetId="12" r:id="rId5"/>
    <sheet name="(5)鍵盤表" sheetId="2" r:id="rId6"/>
    <sheet name="（6)RIME指令" sheetId="6" r:id="rId7"/>
    <sheet name="聲母發聲指南" sheetId="8" r:id="rId8"/>
    <sheet name="聲母" sheetId="3" r:id="rId9"/>
    <sheet name="韻母" sheetId="4" r:id="rId10"/>
    <sheet name="字典表" sheetId="7" r:id="rId11"/>
  </sheets>
  <externalReferences>
    <externalReference r:id="rId12"/>
    <externalReference r:id="rId13"/>
    <externalReference r:id="rId14"/>
  </externalReferences>
  <definedNames>
    <definedName name="十五音促聲韻母">[1]雅俗通十五音韻母!$E$3:$E$52</definedName>
    <definedName name="十五音舒聲韻母">[1]雅俗通十五音韻母!$D$3:$D$52</definedName>
    <definedName name="十五音韻母清單">[1]雅俗通十五音韻母!$C$3:$C$52</definedName>
    <definedName name="中文數值資料表">[2]【設定】排序表!$T$7:$U$14</definedName>
    <definedName name="元音及韻化輔音">[1]聲調表!$C$5:$C$13</definedName>
    <definedName name="方音聲調符號表">[1]聲調表!$Z$5:$AG$5</definedName>
    <definedName name="台羅韻母清單">#REF!</definedName>
    <definedName name="雅俗通韻母對照表">[1]雅俗通韻母對照表!$B$4:$X$53</definedName>
    <definedName name="閩拚聲調符號表">[1]聲調表!$P$5:$W$13</definedName>
    <definedName name="閩拼韻母八聲調資料表">[2]閩拼八音反切!$AC$5:$AJ$54</definedName>
    <definedName name="調符字母">[1]雅俗通十五音韻母!$G$3:$G$52</definedName>
    <definedName name="聲母資料表">[1]聲母對照表!$B$4:$O$25</definedName>
    <definedName name="聲母碼">[1]聲母對照表!$C$4:$C$25</definedName>
    <definedName name="聲調對照表">[1]聲調表!$F$5:$M$13</definedName>
    <definedName name="韻母資料表">[1]韻母對照表!$B$6:$O$90</definedName>
    <definedName name="韻母碼">[1]韻母對照表!$C$6:$C$90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M8" i="6" l="1"/>
  <c r="AL8" i="6"/>
  <c r="B9" i="6"/>
  <c r="C9" i="6"/>
  <c r="D9" i="6"/>
  <c r="E9" i="6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AG9" i="6"/>
  <c r="AH9" i="6"/>
  <c r="AI9" i="6"/>
  <c r="AJ9" i="6"/>
  <c r="AK9" i="6"/>
  <c r="AL9" i="6"/>
  <c r="AM9" i="6"/>
  <c r="AN9" i="6"/>
  <c r="AO9" i="6"/>
  <c r="AP9" i="6"/>
  <c r="AQ9" i="6"/>
  <c r="AR9" i="6"/>
  <c r="AS9" i="6"/>
  <c r="AT9" i="6"/>
  <c r="AU9" i="6"/>
  <c r="AI20" i="2"/>
  <c r="AU20" i="2"/>
  <c r="AT20" i="2"/>
  <c r="AS20" i="2"/>
  <c r="AR20" i="2"/>
  <c r="AQ20" i="2"/>
  <c r="AP20" i="2"/>
  <c r="AO20" i="2"/>
  <c r="AN20" i="2"/>
  <c r="AM20" i="2"/>
  <c r="AL20" i="2"/>
  <c r="AK20" i="2"/>
  <c r="AJ20" i="2"/>
  <c r="AH20" i="2"/>
  <c r="AG20" i="2"/>
  <c r="AF20" i="2"/>
  <c r="AE20" i="2"/>
  <c r="AD20" i="2"/>
  <c r="AC20" i="2"/>
  <c r="AB20" i="2"/>
  <c r="AA20" i="2"/>
  <c r="Z20" i="2"/>
  <c r="Y20" i="2"/>
  <c r="X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AU19" i="2"/>
  <c r="AT19" i="2"/>
  <c r="AS19" i="2"/>
  <c r="AS7" i="6" s="1"/>
  <c r="AR19" i="2"/>
  <c r="AQ19" i="2"/>
  <c r="AP19" i="2"/>
  <c r="AO19" i="2"/>
  <c r="AK19" i="2"/>
  <c r="AG19" i="2"/>
  <c r="AD10" i="2" s="1"/>
  <c r="AF19" i="2"/>
  <c r="AE19" i="2"/>
  <c r="AD19" i="2"/>
  <c r="AC19" i="2"/>
  <c r="AB19" i="2"/>
  <c r="AA19" i="2"/>
  <c r="AA7" i="6" s="1"/>
  <c r="Z19" i="2"/>
  <c r="Y19" i="2"/>
  <c r="X19" i="2"/>
  <c r="S19" i="2"/>
  <c r="R19" i="2"/>
  <c r="Q19" i="2"/>
  <c r="P19" i="2"/>
  <c r="P7" i="6" s="1"/>
  <c r="N19" i="2"/>
  <c r="M19" i="2"/>
  <c r="L19" i="2"/>
  <c r="K19" i="2"/>
  <c r="J19" i="2"/>
  <c r="I10" i="2"/>
  <c r="H19" i="2"/>
  <c r="G19" i="2"/>
  <c r="F19" i="2"/>
  <c r="D19" i="2"/>
  <c r="C19" i="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" i="12"/>
  <c r="AU8" i="6"/>
  <c r="AT8" i="6"/>
  <c r="AS8" i="6"/>
  <c r="AR8" i="6"/>
  <c r="AQ8" i="6"/>
  <c r="AP8" i="6"/>
  <c r="AO8" i="6"/>
  <c r="AN8" i="6"/>
  <c r="AK8" i="6"/>
  <c r="AJ8" i="6"/>
  <c r="AI8" i="6"/>
  <c r="AH8" i="6"/>
  <c r="AG8" i="6"/>
  <c r="AF8" i="6"/>
  <c r="AE8" i="6"/>
  <c r="AD8" i="6"/>
  <c r="AC8" i="6"/>
  <c r="AB8" i="6"/>
  <c r="AA8" i="6"/>
  <c r="Z8" i="6"/>
  <c r="Y8" i="6"/>
  <c r="X8" i="6"/>
  <c r="W8" i="6"/>
  <c r="V8" i="6"/>
  <c r="U8" i="6"/>
  <c r="T8" i="6"/>
  <c r="S8" i="6"/>
  <c r="R8" i="6"/>
  <c r="Q8" i="6"/>
  <c r="P8" i="6"/>
  <c r="O8" i="6"/>
  <c r="N8" i="6"/>
  <c r="M8" i="6"/>
  <c r="L8" i="6"/>
  <c r="K8" i="6"/>
  <c r="J8" i="6"/>
  <c r="I8" i="6"/>
  <c r="H8" i="6"/>
  <c r="G8" i="6"/>
  <c r="F8" i="6"/>
  <c r="E8" i="6"/>
  <c r="D8" i="6"/>
  <c r="C8" i="6"/>
  <c r="B8" i="6"/>
  <c r="B12" i="6" s="1"/>
  <c r="B27" i="6" s="1"/>
  <c r="AU7" i="6"/>
  <c r="AT7" i="6"/>
  <c r="AR7" i="6"/>
  <c r="AQ7" i="6"/>
  <c r="AP7" i="6"/>
  <c r="AO7" i="6"/>
  <c r="AK7" i="6"/>
  <c r="AG7" i="6"/>
  <c r="AF7" i="6"/>
  <c r="AE7" i="6"/>
  <c r="AD7" i="6"/>
  <c r="AC7" i="6"/>
  <c r="AB7" i="6"/>
  <c r="Z7" i="6"/>
  <c r="Y7" i="6"/>
  <c r="X7" i="6"/>
  <c r="S7" i="6"/>
  <c r="R7" i="6"/>
  <c r="Q7" i="6"/>
  <c r="N7" i="6"/>
  <c r="M7" i="6"/>
  <c r="L7" i="6"/>
  <c r="K7" i="6"/>
  <c r="J7" i="6"/>
  <c r="H7" i="6"/>
  <c r="G7" i="6"/>
  <c r="F7" i="6"/>
  <c r="D7" i="6"/>
  <c r="C7" i="6"/>
  <c r="B11" i="6"/>
  <c r="AU6" i="6"/>
  <c r="AT6" i="6"/>
  <c r="AS6" i="6"/>
  <c r="AR6" i="6"/>
  <c r="AQ6" i="6"/>
  <c r="AP6" i="6"/>
  <c r="AO6" i="6"/>
  <c r="AN6" i="6"/>
  <c r="AM6" i="6"/>
  <c r="AL6" i="6"/>
  <c r="AK6" i="6"/>
  <c r="AJ6" i="6"/>
  <c r="AI6" i="6"/>
  <c r="AH6" i="6"/>
  <c r="AG6" i="6"/>
  <c r="AF6" i="6"/>
  <c r="AE6" i="6"/>
  <c r="AD6" i="6"/>
  <c r="AC6" i="6"/>
  <c r="AB6" i="6"/>
  <c r="AA6" i="6"/>
  <c r="Z6" i="6"/>
  <c r="Y6" i="6"/>
  <c r="X6" i="6"/>
  <c r="W6" i="6"/>
  <c r="V6" i="6"/>
  <c r="U6" i="6"/>
  <c r="T6" i="6"/>
  <c r="S6" i="6"/>
  <c r="R6" i="6"/>
  <c r="Q6" i="6"/>
  <c r="P6" i="6"/>
  <c r="O6" i="6"/>
  <c r="N6" i="6"/>
  <c r="M6" i="6"/>
  <c r="L6" i="6"/>
  <c r="K6" i="6"/>
  <c r="J6" i="6"/>
  <c r="I6" i="6"/>
  <c r="H6" i="6"/>
  <c r="G6" i="6"/>
  <c r="F6" i="6"/>
  <c r="E6" i="6"/>
  <c r="D6" i="6"/>
  <c r="C6" i="6"/>
  <c r="B6" i="6"/>
  <c r="AU5" i="6"/>
  <c r="AT5" i="6"/>
  <c r="AS5" i="6"/>
  <c r="AR5" i="6"/>
  <c r="AQ5" i="6"/>
  <c r="AP5" i="6"/>
  <c r="AO5" i="6"/>
  <c r="AN5" i="6"/>
  <c r="AM5" i="6"/>
  <c r="AL5" i="6"/>
  <c r="AK5" i="6"/>
  <c r="AJ5" i="6"/>
  <c r="AI5" i="6"/>
  <c r="AH5" i="6"/>
  <c r="AG5" i="6"/>
  <c r="AF5" i="6"/>
  <c r="AE5" i="6"/>
  <c r="AD5" i="6"/>
  <c r="AC5" i="6"/>
  <c r="AB5" i="6"/>
  <c r="AA5" i="6"/>
  <c r="Z5" i="6"/>
  <c r="Y5" i="6"/>
  <c r="X5" i="6"/>
  <c r="W5" i="6"/>
  <c r="V5" i="6"/>
  <c r="U5" i="6"/>
  <c r="T5" i="6"/>
  <c r="S5" i="6"/>
  <c r="R5" i="6"/>
  <c r="Q5" i="6"/>
  <c r="P5" i="6"/>
  <c r="O5" i="6"/>
  <c r="N5" i="6"/>
  <c r="M5" i="6"/>
  <c r="L5" i="6"/>
  <c r="K5" i="6"/>
  <c r="J5" i="6"/>
  <c r="I5" i="6"/>
  <c r="H5" i="6"/>
  <c r="G5" i="6"/>
  <c r="F5" i="6"/>
  <c r="E5" i="6"/>
  <c r="D5" i="6"/>
  <c r="C5" i="6"/>
  <c r="B5" i="6"/>
  <c r="AU4" i="6"/>
  <c r="AT4" i="6"/>
  <c r="AS4" i="6"/>
  <c r="AR4" i="6"/>
  <c r="AQ4" i="6"/>
  <c r="AP4" i="6"/>
  <c r="AO4" i="6"/>
  <c r="AN4" i="6"/>
  <c r="AM4" i="6"/>
  <c r="AL4" i="6"/>
  <c r="AK4" i="6"/>
  <c r="AJ4" i="6"/>
  <c r="AI4" i="6"/>
  <c r="AH4" i="6"/>
  <c r="AG4" i="6"/>
  <c r="AF4" i="6"/>
  <c r="AE4" i="6"/>
  <c r="AD4" i="6"/>
  <c r="AC4" i="6"/>
  <c r="AB4" i="6"/>
  <c r="AA4" i="6"/>
  <c r="Z4" i="6"/>
  <c r="Y4" i="6"/>
  <c r="X4" i="6"/>
  <c r="W4" i="6"/>
  <c r="V4" i="6"/>
  <c r="U4" i="6"/>
  <c r="T4" i="6"/>
  <c r="S4" i="6"/>
  <c r="R4" i="6"/>
  <c r="Q4" i="6"/>
  <c r="P4" i="6"/>
  <c r="O4" i="6"/>
  <c r="N4" i="6"/>
  <c r="M4" i="6"/>
  <c r="L4" i="6"/>
  <c r="K4" i="6"/>
  <c r="J4" i="6"/>
  <c r="I4" i="6"/>
  <c r="H4" i="6"/>
  <c r="G4" i="6"/>
  <c r="F4" i="6"/>
  <c r="E4" i="6"/>
  <c r="D4" i="6"/>
  <c r="C4" i="6"/>
  <c r="B4" i="6"/>
  <c r="B28" i="6" s="1"/>
  <c r="AU3" i="6" a="1"/>
  <c r="AU3" i="6" s="1"/>
  <c r="AT3" i="6" a="1"/>
  <c r="AT3" i="6" s="1"/>
  <c r="AS3" i="6" a="1"/>
  <c r="AS3" i="6" s="1"/>
  <c r="AR3" i="6" a="1"/>
  <c r="AR3" i="6" s="1"/>
  <c r="AQ3" i="6" a="1"/>
  <c r="AQ3" i="6" s="1"/>
  <c r="AP3" i="6" a="1"/>
  <c r="AP3" i="6" s="1"/>
  <c r="AO3" i="6" a="1"/>
  <c r="AO3" i="6" s="1"/>
  <c r="AN3" i="6" a="1"/>
  <c r="AN3" i="6" s="1"/>
  <c r="AM3" i="6" a="1"/>
  <c r="AM3" i="6" s="1"/>
  <c r="AL3" i="6" a="1"/>
  <c r="AL3" i="6" s="1"/>
  <c r="AK3" i="6" a="1"/>
  <c r="AK3" i="6" s="1"/>
  <c r="AJ3" i="6" a="1"/>
  <c r="AJ3" i="6" s="1"/>
  <c r="AI3" i="6" a="1"/>
  <c r="AI3" i="6" s="1"/>
  <c r="AH3" i="6" a="1"/>
  <c r="AH3" i="6" s="1"/>
  <c r="AG3" i="6" a="1"/>
  <c r="AG3" i="6" s="1"/>
  <c r="AF3" i="6" a="1"/>
  <c r="AF3" i="6" s="1"/>
  <c r="AE3" i="6" a="1"/>
  <c r="AE3" i="6" s="1"/>
  <c r="AD3" i="6" a="1"/>
  <c r="AD3" i="6" s="1"/>
  <c r="AC3" i="6" a="1"/>
  <c r="AC3" i="6" s="1"/>
  <c r="AB3" i="6" a="1"/>
  <c r="AB3" i="6" s="1"/>
  <c r="AA3" i="6" a="1"/>
  <c r="AA3" i="6" s="1"/>
  <c r="Z3" i="6" a="1"/>
  <c r="Z3" i="6" s="1"/>
  <c r="Y3" i="6" a="1"/>
  <c r="Y3" i="6" s="1"/>
  <c r="X3" i="6" a="1"/>
  <c r="X3" i="6" s="1"/>
  <c r="W3" i="6" a="1"/>
  <c r="W3" i="6" s="1"/>
  <c r="V3" i="6" a="1"/>
  <c r="V3" i="6" s="1"/>
  <c r="U3" i="6" a="1"/>
  <c r="U3" i="6" s="1"/>
  <c r="T3" i="6" a="1"/>
  <c r="T3" i="6" s="1"/>
  <c r="S3" i="6" a="1"/>
  <c r="S3" i="6" s="1"/>
  <c r="R3" i="6" a="1"/>
  <c r="R3" i="6" s="1"/>
  <c r="Q3" i="6" a="1"/>
  <c r="Q3" i="6" s="1"/>
  <c r="P3" i="6" a="1"/>
  <c r="P3" i="6" s="1"/>
  <c r="O3" i="6" a="1"/>
  <c r="O3" i="6" s="1"/>
  <c r="N3" i="6" a="1"/>
  <c r="N3" i="6" s="1"/>
  <c r="M3" i="6" a="1"/>
  <c r="M3" i="6" s="1"/>
  <c r="L3" i="6" a="1"/>
  <c r="L3" i="6" s="1"/>
  <c r="K3" i="6" a="1"/>
  <c r="K3" i="6" s="1"/>
  <c r="J3" i="6" a="1"/>
  <c r="J3" i="6" s="1"/>
  <c r="I3" i="6" a="1"/>
  <c r="I3" i="6" s="1"/>
  <c r="H3" i="6" a="1"/>
  <c r="H3" i="6" s="1"/>
  <c r="G3" i="6" a="1"/>
  <c r="G3" i="6" s="1"/>
  <c r="F3" i="6" a="1"/>
  <c r="F3" i="6" s="1"/>
  <c r="E3" i="6" a="1"/>
  <c r="E3" i="6" s="1"/>
  <c r="D3" i="6" a="1"/>
  <c r="D3" i="6" s="1"/>
  <c r="C3" i="6" a="1"/>
  <c r="C3" i="6" s="1"/>
  <c r="AU42" i="1" a="1"/>
  <c r="AU42" i="1" s="1"/>
  <c r="AT42" i="1" a="1"/>
  <c r="AT42" i="1" s="1"/>
  <c r="AS42" i="1" a="1"/>
  <c r="AS42" i="1" s="1"/>
  <c r="AR42" i="1" a="1"/>
  <c r="AR42" i="1" s="1"/>
  <c r="AQ42" i="1" a="1"/>
  <c r="AQ42" i="1" s="1"/>
  <c r="AP42" i="1" a="1"/>
  <c r="AP42" i="1" s="1"/>
  <c r="AO42" i="1" a="1"/>
  <c r="AO42" i="1" s="1"/>
  <c r="AN42" i="1" a="1"/>
  <c r="AN42" i="1" s="1"/>
  <c r="AM42" i="1" a="1"/>
  <c r="AM42" i="1" s="1"/>
  <c r="AL42" i="1" a="1"/>
  <c r="AL42" i="1" s="1"/>
  <c r="AK42" i="1" a="1"/>
  <c r="AK42" i="1" s="1"/>
  <c r="AJ42" i="1" a="1"/>
  <c r="AJ42" i="1" s="1"/>
  <c r="AI42" i="1" a="1"/>
  <c r="AI42" i="1" s="1"/>
  <c r="AH42" i="1" a="1"/>
  <c r="AH42" i="1" s="1"/>
  <c r="AG42" i="1" a="1"/>
  <c r="AG42" i="1" s="1"/>
  <c r="AF42" i="1" a="1"/>
  <c r="AF42" i="1" s="1"/>
  <c r="AE42" i="1" a="1"/>
  <c r="AE42" i="1" s="1"/>
  <c r="AD42" i="1" a="1"/>
  <c r="AD42" i="1" s="1"/>
  <c r="AC42" i="1" a="1"/>
  <c r="AC42" i="1" s="1"/>
  <c r="AB42" i="1" a="1"/>
  <c r="AB42" i="1" s="1"/>
  <c r="AA42" i="1" a="1"/>
  <c r="AA42" i="1" s="1"/>
  <c r="Z42" i="1" a="1"/>
  <c r="Z42" i="1" s="1"/>
  <c r="Y42" i="1" a="1"/>
  <c r="Y42" i="1" s="1"/>
  <c r="X42" i="1" a="1"/>
  <c r="X42" i="1" s="1"/>
  <c r="W42" i="1" a="1"/>
  <c r="W42" i="1" s="1"/>
  <c r="V42" i="1" a="1"/>
  <c r="V42" i="1" s="1"/>
  <c r="U42" i="1" a="1"/>
  <c r="U42" i="1" s="1"/>
  <c r="T42" i="1" a="1"/>
  <c r="T42" i="1" s="1"/>
  <c r="S42" i="1" a="1"/>
  <c r="S42" i="1" s="1"/>
  <c r="R42" i="1" a="1"/>
  <c r="R42" i="1" s="1"/>
  <c r="Q42" i="1" a="1"/>
  <c r="Q42" i="1" s="1"/>
  <c r="P42" i="1" a="1"/>
  <c r="P42" i="1" s="1"/>
  <c r="O42" i="1" a="1"/>
  <c r="O42" i="1" s="1"/>
  <c r="N42" i="1" a="1"/>
  <c r="N42" i="1" s="1"/>
  <c r="M42" i="1" a="1"/>
  <c r="M42" i="1" s="1"/>
  <c r="L42" i="1" a="1"/>
  <c r="L42" i="1" s="1"/>
  <c r="K42" i="1" a="1"/>
  <c r="K42" i="1" s="1"/>
  <c r="J42" i="1" a="1"/>
  <c r="J42" i="1" s="1"/>
  <c r="I42" i="1" a="1"/>
  <c r="I42" i="1" s="1"/>
  <c r="H42" i="1" a="1"/>
  <c r="H42" i="1" s="1"/>
  <c r="G42" i="1" a="1"/>
  <c r="G42" i="1" s="1"/>
  <c r="F42" i="1" a="1"/>
  <c r="F42" i="1" s="1"/>
  <c r="E42" i="1" a="1"/>
  <c r="E42" i="1" s="1"/>
  <c r="D42" i="1" a="1"/>
  <c r="D42" i="1" s="1"/>
  <c r="C42" i="1" a="1"/>
  <c r="C42" i="1" s="1"/>
  <c r="AU27" i="1" a="1"/>
  <c r="AU27" i="1" s="1"/>
  <c r="AT27" i="1" a="1"/>
  <c r="AT27" i="1" s="1"/>
  <c r="AS27" i="1" a="1"/>
  <c r="AS27" i="1" s="1"/>
  <c r="AR27" i="1" a="1"/>
  <c r="AR27" i="1" s="1"/>
  <c r="AQ27" i="1" a="1"/>
  <c r="AQ27" i="1" s="1"/>
  <c r="AP27" i="1" a="1"/>
  <c r="AP27" i="1" s="1"/>
  <c r="AO27" i="1" a="1"/>
  <c r="AO27" i="1" s="1"/>
  <c r="AN27" i="1" a="1"/>
  <c r="AN27" i="1" s="1"/>
  <c r="AM27" i="1" a="1"/>
  <c r="AM27" i="1" s="1"/>
  <c r="AL27" i="1" a="1"/>
  <c r="AL27" i="1" s="1"/>
  <c r="AK27" i="1" a="1"/>
  <c r="AK27" i="1" s="1"/>
  <c r="AJ27" i="1" a="1"/>
  <c r="AJ27" i="1" s="1"/>
  <c r="AI27" i="1" a="1"/>
  <c r="AI27" i="1" s="1"/>
  <c r="AH27" i="1" a="1"/>
  <c r="AH27" i="1" s="1"/>
  <c r="AG27" i="1" a="1"/>
  <c r="AG27" i="1" s="1"/>
  <c r="AF27" i="1" a="1"/>
  <c r="AF27" i="1" s="1"/>
  <c r="AE27" i="1" a="1"/>
  <c r="AE27" i="1" s="1"/>
  <c r="AD27" i="1" a="1"/>
  <c r="AD27" i="1" s="1"/>
  <c r="AC27" i="1" a="1"/>
  <c r="AC27" i="1" s="1"/>
  <c r="AB27" i="1" a="1"/>
  <c r="AB27" i="1" s="1"/>
  <c r="AA27" i="1" a="1"/>
  <c r="AA27" i="1" s="1"/>
  <c r="Z27" i="1" a="1"/>
  <c r="Z27" i="1" s="1"/>
  <c r="Y27" i="1" a="1"/>
  <c r="Y27" i="1" s="1"/>
  <c r="X27" i="1" a="1"/>
  <c r="X27" i="1" s="1"/>
  <c r="W27" i="1" a="1"/>
  <c r="W27" i="1" s="1"/>
  <c r="V27" i="1" a="1"/>
  <c r="V27" i="1" s="1"/>
  <c r="U27" i="1" a="1"/>
  <c r="U27" i="1" s="1"/>
  <c r="T27" i="1" a="1"/>
  <c r="T27" i="1" s="1"/>
  <c r="S27" i="1" a="1"/>
  <c r="S27" i="1" s="1"/>
  <c r="R27" i="1" a="1"/>
  <c r="R27" i="1" s="1"/>
  <c r="Q27" i="1" a="1"/>
  <c r="Q27" i="1" s="1"/>
  <c r="P27" i="1" a="1"/>
  <c r="P27" i="1" s="1"/>
  <c r="O27" i="1" a="1"/>
  <c r="O27" i="1" s="1"/>
  <c r="N27" i="1" a="1"/>
  <c r="N27" i="1" s="1"/>
  <c r="M27" i="1" a="1"/>
  <c r="M27" i="1" s="1"/>
  <c r="L27" i="1" a="1"/>
  <c r="L27" i="1" s="1"/>
  <c r="K27" i="1" a="1"/>
  <c r="K27" i="1" s="1"/>
  <c r="J27" i="1" a="1"/>
  <c r="J27" i="1" s="1"/>
  <c r="I27" i="1" a="1"/>
  <c r="I27" i="1" s="1"/>
  <c r="H27" i="1" a="1"/>
  <c r="H27" i="1" s="1"/>
  <c r="G27" i="1" a="1"/>
  <c r="G27" i="1" s="1"/>
  <c r="F27" i="1" a="1"/>
  <c r="F27" i="1" s="1"/>
  <c r="E27" i="1" a="1"/>
  <c r="E27" i="1" s="1"/>
  <c r="D27" i="1" a="1"/>
  <c r="D27" i="1" s="1"/>
  <c r="C27" i="1" a="1"/>
  <c r="C27" i="1" s="1"/>
  <c r="AU12" i="1" a="1"/>
  <c r="AU12" i="1" s="1"/>
  <c r="AT12" i="1" a="1"/>
  <c r="AT12" i="1" s="1"/>
  <c r="AS12" i="1" a="1"/>
  <c r="AS12" i="1" s="1"/>
  <c r="AR12" i="1" a="1"/>
  <c r="AR12" i="1" s="1"/>
  <c r="AQ12" i="1" a="1"/>
  <c r="AQ12" i="1" s="1"/>
  <c r="AP12" i="1" a="1"/>
  <c r="AP12" i="1" s="1"/>
  <c r="AO12" i="1" a="1"/>
  <c r="AO12" i="1" s="1"/>
  <c r="AN12" i="1" a="1"/>
  <c r="AN12" i="1" s="1"/>
  <c r="AM12" i="1" a="1"/>
  <c r="AM12" i="1" s="1"/>
  <c r="AL12" i="1" a="1"/>
  <c r="AL12" i="1" s="1"/>
  <c r="AK12" i="1" a="1"/>
  <c r="AK12" i="1" s="1"/>
  <c r="AJ12" i="1" a="1"/>
  <c r="AJ12" i="1" s="1"/>
  <c r="AI12" i="1" a="1"/>
  <c r="AI12" i="1" s="1"/>
  <c r="AH12" i="1" a="1"/>
  <c r="AH12" i="1" s="1"/>
  <c r="AG12" i="1" a="1"/>
  <c r="AG12" i="1" s="1"/>
  <c r="AF12" i="1" a="1"/>
  <c r="AF12" i="1" s="1"/>
  <c r="AE12" i="1" a="1"/>
  <c r="AE12" i="1" s="1"/>
  <c r="AD12" i="1" a="1"/>
  <c r="AD12" i="1" s="1"/>
  <c r="AC12" i="1" a="1"/>
  <c r="AC12" i="1" s="1"/>
  <c r="AB12" i="1" a="1"/>
  <c r="AB12" i="1" s="1"/>
  <c r="AA12" i="1" a="1"/>
  <c r="AA12" i="1" s="1"/>
  <c r="Z12" i="1" a="1"/>
  <c r="Z12" i="1" s="1"/>
  <c r="Y12" i="1" a="1"/>
  <c r="Y12" i="1" s="1"/>
  <c r="X12" i="1" a="1"/>
  <c r="X12" i="1" s="1"/>
  <c r="W12" i="1" a="1"/>
  <c r="W12" i="1" s="1"/>
  <c r="V12" i="1" a="1"/>
  <c r="V12" i="1" s="1"/>
  <c r="U12" i="1" a="1"/>
  <c r="U12" i="1" s="1"/>
  <c r="T12" i="1" a="1"/>
  <c r="T12" i="1" s="1"/>
  <c r="S12" i="1" a="1"/>
  <c r="S12" i="1" s="1"/>
  <c r="R12" i="1" a="1"/>
  <c r="R12" i="1" s="1"/>
  <c r="Q12" i="1" a="1"/>
  <c r="Q12" i="1" s="1"/>
  <c r="P12" i="1" a="1"/>
  <c r="P12" i="1" s="1"/>
  <c r="O12" i="1" a="1"/>
  <c r="O12" i="1" s="1"/>
  <c r="N12" i="1" a="1"/>
  <c r="N12" i="1" s="1"/>
  <c r="M12" i="1" a="1"/>
  <c r="M12" i="1" s="1"/>
  <c r="L12" i="1" a="1"/>
  <c r="L12" i="1" s="1"/>
  <c r="K12" i="1" a="1"/>
  <c r="K12" i="1" s="1"/>
  <c r="J12" i="1" a="1"/>
  <c r="J12" i="1" s="1"/>
  <c r="I12" i="1" a="1"/>
  <c r="I12" i="1" s="1"/>
  <c r="H12" i="1" a="1"/>
  <c r="H12" i="1" s="1"/>
  <c r="G12" i="1" a="1"/>
  <c r="G12" i="1" s="1"/>
  <c r="F12" i="1" a="1"/>
  <c r="F12" i="1" s="1"/>
  <c r="E12" i="1" a="1"/>
  <c r="E12" i="1" s="1"/>
  <c r="D12" i="1" a="1"/>
  <c r="D12" i="1" s="1"/>
  <c r="C12" i="1" a="1"/>
  <c r="C12" i="1" s="1"/>
  <c r="AE13" i="2"/>
  <c r="AE12" i="2"/>
  <c r="F9" i="2"/>
  <c r="F10" i="2"/>
  <c r="X9" i="2"/>
  <c r="AG10" i="2"/>
  <c r="AF7" i="2"/>
  <c r="V4" i="2"/>
  <c r="S4" i="2"/>
  <c r="P4" i="2"/>
  <c r="M4" i="2"/>
  <c r="J4" i="2"/>
  <c r="V2" i="2"/>
  <c r="S2" i="2"/>
  <c r="P2" i="2"/>
  <c r="M2" i="2"/>
  <c r="J2" i="2"/>
  <c r="V3" i="2"/>
  <c r="S3" i="2"/>
  <c r="P3" i="2"/>
  <c r="M3" i="2"/>
  <c r="J3" i="2"/>
  <c r="AH13" i="2"/>
  <c r="AH2" i="2"/>
  <c r="AH11" i="2"/>
  <c r="AG8" i="2"/>
  <c r="AF5" i="2"/>
  <c r="AE2" i="2"/>
  <c r="AH12" i="2"/>
  <c r="AG9" i="2"/>
  <c r="AF6" i="2"/>
  <c r="AE11" i="2"/>
  <c r="AD8" i="2"/>
  <c r="AC5" i="2"/>
  <c r="AB2" i="2"/>
  <c r="N5" i="2"/>
  <c r="R10" i="2"/>
  <c r="Z13" i="2"/>
  <c r="AH4" i="2"/>
  <c r="AC7" i="2"/>
  <c r="AE4" i="2"/>
  <c r="AB4" i="2"/>
  <c r="AD9" i="2"/>
  <c r="AC6" i="2"/>
  <c r="AH3" i="2"/>
  <c r="AE3" i="2"/>
  <c r="AB3" i="2"/>
  <c r="AA8" i="2"/>
  <c r="Z5" i="2"/>
  <c r="Y2" i="2"/>
  <c r="AA10" i="2"/>
  <c r="Z7" i="2"/>
  <c r="Y4" i="2"/>
  <c r="AA9" i="2"/>
  <c r="Z6" i="2"/>
  <c r="Y3" i="2"/>
  <c r="X8" i="2"/>
  <c r="X10" i="2"/>
  <c r="Z11" i="2"/>
  <c r="Y11" i="2"/>
  <c r="Y13" i="2"/>
  <c r="Z12" i="2"/>
  <c r="Y12" i="2"/>
  <c r="AC13" i="2"/>
  <c r="AB13" i="2"/>
  <c r="AC11" i="2"/>
  <c r="AB11" i="2"/>
  <c r="AC12" i="2"/>
  <c r="AB12" i="2"/>
  <c r="W7" i="2"/>
  <c r="W5" i="2"/>
  <c r="W6" i="2"/>
  <c r="R8" i="2"/>
  <c r="R9" i="2"/>
  <c r="T11" i="2"/>
  <c r="P11" i="2"/>
  <c r="O8" i="2"/>
  <c r="S11" i="2"/>
  <c r="V11" i="2"/>
  <c r="U8" i="2"/>
  <c r="T5" i="2"/>
  <c r="T13" i="2"/>
  <c r="P13" i="2"/>
  <c r="O10" i="2"/>
  <c r="N7" i="2"/>
  <c r="S13" i="2"/>
  <c r="V13" i="2"/>
  <c r="U10" i="2"/>
  <c r="T7" i="2"/>
  <c r="T12" i="2"/>
  <c r="P12" i="2"/>
  <c r="O9" i="2"/>
  <c r="N6" i="2"/>
  <c r="S12" i="2"/>
  <c r="V12" i="2"/>
  <c r="U9" i="2"/>
  <c r="T6" i="2"/>
  <c r="M11" i="2"/>
  <c r="L8" i="2"/>
  <c r="L7" i="2"/>
  <c r="L5" i="2"/>
  <c r="K5" i="2"/>
  <c r="M13" i="2"/>
  <c r="L10" i="2"/>
  <c r="K7" i="2"/>
  <c r="L6" i="2"/>
  <c r="L9" i="2"/>
  <c r="M12" i="2"/>
  <c r="K6" i="2"/>
  <c r="J13" i="2"/>
  <c r="H7" i="2"/>
  <c r="G4" i="2"/>
  <c r="J12" i="2"/>
  <c r="I9" i="2"/>
  <c r="H6" i="2"/>
  <c r="G3" i="2"/>
  <c r="J11" i="2"/>
  <c r="I8" i="2"/>
  <c r="H5" i="2"/>
  <c r="G2" i="2"/>
  <c r="F8" i="2"/>
  <c r="E5" i="2"/>
  <c r="E6" i="2"/>
  <c r="E3" i="2"/>
  <c r="D3" i="2"/>
  <c r="AU15" i="2" a="1"/>
  <c r="AU15" i="2" s="1"/>
  <c r="AT15" i="2" a="1"/>
  <c r="AT15" i="2" s="1"/>
  <c r="AS15" i="2" a="1"/>
  <c r="AS15" i="2" s="1"/>
  <c r="AR15" i="2" a="1"/>
  <c r="AR15" i="2" s="1"/>
  <c r="AQ15" i="2" a="1"/>
  <c r="AQ15" i="2" s="1"/>
  <c r="AP15" i="2" a="1"/>
  <c r="AP15" i="2" s="1"/>
  <c r="AO15" i="2" a="1"/>
  <c r="AO15" i="2" s="1"/>
  <c r="AM15" i="2" a="1"/>
  <c r="AM15" i="2" s="1"/>
  <c r="AK15" i="2" a="1"/>
  <c r="AK15" i="2" s="1"/>
  <c r="AN15" i="2" a="1"/>
  <c r="AN15" i="2" s="1"/>
  <c r="AI15" i="2" a="1"/>
  <c r="AI15" i="2" s="1"/>
  <c r="AL15" i="2" a="1"/>
  <c r="AL15" i="2" s="1"/>
  <c r="AJ15" i="2" a="1"/>
  <c r="AJ15" i="2" s="1"/>
  <c r="AH15" i="2" a="1"/>
  <c r="AH15" i="2" s="1"/>
  <c r="AG15" i="2" a="1"/>
  <c r="AG15" i="2" s="1"/>
  <c r="AF15" i="2" a="1"/>
  <c r="AF15" i="2" s="1"/>
  <c r="AE15" i="2" a="1"/>
  <c r="AE15" i="2" s="1"/>
  <c r="AD15" i="2" a="1"/>
  <c r="AD15" i="2" s="1"/>
  <c r="AC15" i="2" a="1"/>
  <c r="AC15" i="2" s="1"/>
  <c r="AB15" i="2" a="1"/>
  <c r="AB15" i="2" s="1"/>
  <c r="AA15" i="2" a="1"/>
  <c r="AA15" i="2" s="1"/>
  <c r="Z15" i="2" a="1"/>
  <c r="Z15" i="2" s="1"/>
  <c r="Y15" i="2" a="1"/>
  <c r="Y15" i="2" s="1"/>
  <c r="X15" i="2" a="1"/>
  <c r="X15" i="2" s="1"/>
  <c r="W15" i="2" a="1"/>
  <c r="W15" i="2" s="1"/>
  <c r="V15" i="2" a="1"/>
  <c r="V15" i="2" s="1"/>
  <c r="U15" i="2" a="1"/>
  <c r="U15" i="2" s="1"/>
  <c r="T15" i="2" a="1"/>
  <c r="T15" i="2" s="1"/>
  <c r="S15" i="2" a="1"/>
  <c r="S15" i="2" s="1"/>
  <c r="R15" i="2" a="1"/>
  <c r="R15" i="2" s="1"/>
  <c r="Q15" i="2" a="1"/>
  <c r="Q15" i="2" s="1"/>
  <c r="P15" i="2" a="1"/>
  <c r="P15" i="2" s="1"/>
  <c r="O15" i="2" a="1"/>
  <c r="O15" i="2" s="1"/>
  <c r="N15" i="2" a="1"/>
  <c r="N15" i="2" s="1"/>
  <c r="M15" i="2" a="1"/>
  <c r="M15" i="2" s="1"/>
  <c r="L15" i="2" a="1"/>
  <c r="L15" i="2" s="1"/>
  <c r="K15" i="2" a="1"/>
  <c r="K15" i="2" s="1"/>
  <c r="J15" i="2" a="1"/>
  <c r="J15" i="2" s="1"/>
  <c r="I15" i="2" a="1"/>
  <c r="I15" i="2" s="1"/>
  <c r="H15" i="2" a="1"/>
  <c r="H15" i="2" s="1"/>
  <c r="G15" i="2" a="1"/>
  <c r="G15" i="2" s="1"/>
  <c r="F15" i="2" a="1"/>
  <c r="F15" i="2" s="1"/>
  <c r="E15" i="2" a="1"/>
  <c r="E15" i="2" s="1"/>
  <c r="D15" i="2" a="1"/>
  <c r="D15" i="2" s="1"/>
  <c r="C15" i="2" a="1"/>
  <c r="C15" i="2" s="1"/>
  <c r="B44" i="1" a="1"/>
  <c r="B43" i="1" a="1"/>
  <c r="B29" i="1" a="1"/>
  <c r="B28" i="1" a="1"/>
  <c r="B13" i="1" a="1"/>
  <c r="B14" i="1" a="1"/>
  <c r="C38" i="1" a="1"/>
  <c r="C22" i="1" a="1"/>
  <c r="C8" i="1" a="1"/>
  <c r="C7" i="1" a="1"/>
  <c r="C37" i="1" a="1"/>
  <c r="C23" i="1" a="1"/>
  <c r="C28" i="6" l="1"/>
  <c r="C11" i="6"/>
  <c r="C27" i="6"/>
  <c r="B31" i="6" s="1"/>
  <c r="C12" i="6"/>
  <c r="B43" i="1"/>
  <c r="B44" i="1"/>
  <c r="B28" i="1"/>
  <c r="B29" i="1"/>
  <c r="B13" i="1"/>
  <c r="B14" i="1"/>
  <c r="B20" i="6"/>
  <c r="B19" i="6"/>
  <c r="C19" i="6"/>
  <c r="C20" i="6"/>
  <c r="C8" i="1"/>
  <c r="C7" i="1"/>
  <c r="C38" i="1"/>
  <c r="C37" i="1"/>
  <c r="C23" i="1"/>
  <c r="C22" i="1"/>
  <c r="AG14" i="1" a="1"/>
  <c r="AK14" i="1" a="1"/>
  <c r="AI14" i="1" a="1"/>
  <c r="V14" i="1" a="1"/>
  <c r="AL13" i="1" a="1"/>
  <c r="M13" i="1" a="1"/>
  <c r="Q13" i="1" a="1"/>
  <c r="E28" i="1" a="1"/>
  <c r="V28" i="1" a="1"/>
  <c r="Y28" i="1" a="1"/>
  <c r="AA29" i="1" a="1"/>
  <c r="W29" i="1" a="1"/>
  <c r="G44" i="1" a="1"/>
  <c r="AF44" i="1" a="1"/>
  <c r="E44" i="1" a="1"/>
  <c r="U43" i="1" a="1"/>
  <c r="AN43" i="1" a="1"/>
  <c r="L43" i="1" a="1"/>
  <c r="AL43" i="1" a="1"/>
  <c r="Z29" i="1" a="1"/>
  <c r="Z14" i="1" a="1"/>
  <c r="P29" i="1" a="1"/>
  <c r="AP14" i="1" a="1"/>
  <c r="AG44" i="1" a="1"/>
  <c r="J13" i="1" a="1"/>
  <c r="V43" i="1" a="1"/>
  <c r="AC13" i="1" a="1"/>
  <c r="I43" i="1" a="1"/>
  <c r="AB14" i="1" a="1"/>
  <c r="Z44" i="1" a="1"/>
  <c r="AA14" i="1" a="1"/>
  <c r="AE14" i="1" a="1"/>
  <c r="AC14" i="1" a="1"/>
  <c r="P14" i="1" a="1"/>
  <c r="AF13" i="1" a="1"/>
  <c r="G13" i="1" a="1"/>
  <c r="K13" i="1" a="1"/>
  <c r="K28" i="1" a="1"/>
  <c r="I28" i="1" a="1"/>
  <c r="L29" i="1" a="1"/>
  <c r="F29" i="1" a="1"/>
  <c r="R29" i="1" a="1"/>
  <c r="M44" i="1" a="1"/>
  <c r="AL44" i="1" a="1"/>
  <c r="K44" i="1" a="1"/>
  <c r="AA43" i="1" a="1"/>
  <c r="AE43" i="1" a="1"/>
  <c r="R43" i="1" a="1"/>
  <c r="G28" i="1" a="1"/>
  <c r="F44" i="1" a="1"/>
  <c r="W44" i="1" a="1"/>
  <c r="K43" i="1" a="1"/>
  <c r="N29" i="1" a="1"/>
  <c r="AC44" i="1" a="1"/>
  <c r="Q43" i="1" a="1"/>
  <c r="E14" i="1" a="1"/>
  <c r="AH13" i="1" a="1"/>
  <c r="T29" i="1" a="1"/>
  <c r="O44" i="1" a="1"/>
  <c r="AM13" i="1" a="1"/>
  <c r="X44" i="1" a="1"/>
  <c r="D43" i="1" a="1"/>
  <c r="AQ14" i="1" a="1"/>
  <c r="V13" i="1" a="1"/>
  <c r="AN44" i="1" a="1"/>
  <c r="H43" i="1" a="1"/>
  <c r="AA13" i="1" a="1"/>
  <c r="C29" i="1" a="1"/>
  <c r="P43" i="1" a="1"/>
  <c r="C14" i="1" a="1"/>
  <c r="I29" i="1" a="1"/>
  <c r="AK43" i="1" a="1"/>
  <c r="F14" i="1" a="1"/>
  <c r="J44" i="1" a="1"/>
  <c r="AO14" i="1" a="1"/>
  <c r="X28" i="1" a="1"/>
  <c r="AH44" i="1" a="1"/>
  <c r="U14" i="1" a="1"/>
  <c r="Y14" i="1" a="1"/>
  <c r="W14" i="1" a="1"/>
  <c r="J14" i="1" a="1"/>
  <c r="Z13" i="1" a="1"/>
  <c r="AJ13" i="1" a="1"/>
  <c r="E13" i="1" a="1"/>
  <c r="Q28" i="1" a="1"/>
  <c r="J28" i="1" a="1"/>
  <c r="S29" i="1" a="1"/>
  <c r="M29" i="1" a="1"/>
  <c r="G29" i="1" a="1"/>
  <c r="S44" i="1" a="1"/>
  <c r="P44" i="1" a="1"/>
  <c r="Q44" i="1" a="1"/>
  <c r="AG43" i="1" a="1"/>
  <c r="E43" i="1" a="1"/>
  <c r="X43" i="1" a="1"/>
  <c r="W28" i="1" a="1"/>
  <c r="J29" i="1" a="1"/>
  <c r="Y44" i="1" a="1"/>
  <c r="AM43" i="1" a="1"/>
  <c r="AD43" i="1" a="1"/>
  <c r="L44" i="1" a="1"/>
  <c r="S43" i="1" a="1"/>
  <c r="AR14" i="1" a="1"/>
  <c r="C28" i="1" a="1"/>
  <c r="R44" i="1" a="1"/>
  <c r="M43" i="1" a="1"/>
  <c r="AR13" i="1" a="1"/>
  <c r="D29" i="1" a="1"/>
  <c r="AC43" i="1" a="1"/>
  <c r="AG13" i="1" a="1"/>
  <c r="X29" i="1" a="1"/>
  <c r="J43" i="1" a="1"/>
  <c r="T14" i="1" a="1"/>
  <c r="F28" i="1" a="1"/>
  <c r="AO43" i="1" a="1"/>
  <c r="AE13" i="1" a="1"/>
  <c r="E29" i="1" a="1"/>
  <c r="AS14" i="1" a="1"/>
  <c r="O29" i="1" a="1"/>
  <c r="Y43" i="1" a="1"/>
  <c r="S13" i="1" a="1"/>
  <c r="Q29" i="1" a="1"/>
  <c r="F43" i="1" a="1"/>
  <c r="I14" i="1" a="1"/>
  <c r="S14" i="1" a="1"/>
  <c r="Q14" i="1" a="1"/>
  <c r="D14" i="1" a="1"/>
  <c r="T13" i="1" a="1"/>
  <c r="AD13" i="1" a="1"/>
  <c r="AP13" i="1" a="1"/>
  <c r="H29" i="1" a="1"/>
  <c r="C44" i="1" a="1"/>
  <c r="AE44" i="1" a="1"/>
  <c r="AJ43" i="1" a="1"/>
  <c r="AS13" i="1" a="1"/>
  <c r="Y29" i="1" a="1"/>
  <c r="AP43" i="1" a="1"/>
  <c r="AA28" i="1" a="1"/>
  <c r="AO44" i="1" a="1"/>
  <c r="AQ13" i="1" a="1"/>
  <c r="D44" i="1" a="1"/>
  <c r="AO13" i="1" a="1"/>
  <c r="AJ44" i="1" a="1"/>
  <c r="AI13" i="1" a="1"/>
  <c r="C43" i="1" a="1"/>
  <c r="D13" i="1" a="1"/>
  <c r="T44" i="1" a="1"/>
  <c r="I13" i="1" a="1"/>
  <c r="AB44" i="1" a="1"/>
  <c r="O14" i="1" a="1"/>
  <c r="G14" i="1" a="1"/>
  <c r="K14" i="1" a="1"/>
  <c r="C13" i="1" a="1"/>
  <c r="N13" i="1" a="1"/>
  <c r="X13" i="1" a="1"/>
  <c r="AN13" i="1" a="1"/>
  <c r="O28" i="1" a="1"/>
  <c r="S28" i="1" a="1"/>
  <c r="AB29" i="1" a="1"/>
  <c r="I44" i="1" a="1"/>
  <c r="M14" i="1" a="1"/>
  <c r="H13" i="1" a="1"/>
  <c r="H28" i="1" a="1"/>
  <c r="AK44" i="1" a="1"/>
  <c r="W43" i="1" a="1"/>
  <c r="L13" i="1" a="1"/>
  <c r="U44" i="1" a="1"/>
  <c r="AU13" i="1" a="1"/>
  <c r="P28" i="1" a="1"/>
  <c r="AA44" i="1" a="1"/>
  <c r="R14" i="1" a="1"/>
  <c r="Z28" i="1" a="1"/>
  <c r="N43" i="1" a="1"/>
  <c r="U13" i="1" a="1"/>
  <c r="AP44" i="1" a="1"/>
  <c r="H14" i="1" a="1"/>
  <c r="D28" i="1" a="1"/>
  <c r="V44" i="1" a="1"/>
  <c r="AL14" i="1" a="1"/>
  <c r="M28" i="1" a="1"/>
  <c r="O43" i="1" a="1"/>
  <c r="AU14" i="1" a="1"/>
  <c r="R13" i="1" a="1"/>
  <c r="AI44" i="1" a="1"/>
  <c r="N28" i="1" a="1"/>
  <c r="G43" i="1" a="1"/>
  <c r="F13" i="1" a="1"/>
  <c r="AI43" i="1" a="1"/>
  <c r="P13" i="1" a="1"/>
  <c r="H44" i="1" a="1"/>
  <c r="X14" i="1" a="1"/>
  <c r="N44" i="1" a="1"/>
  <c r="Y13" i="1" a="1"/>
  <c r="AB43" i="1" a="1"/>
  <c r="AB28" i="1" a="1"/>
  <c r="AH43" i="1" a="1"/>
  <c r="AT14" i="1" a="1"/>
  <c r="AF14" i="1" a="1"/>
  <c r="AJ14" i="1" a="1"/>
  <c r="L14" i="1" a="1"/>
  <c r="AB13" i="1" a="1"/>
  <c r="AQ44" i="1" a="1"/>
  <c r="AD14" i="1" a="1"/>
  <c r="AD44" i="1" a="1"/>
  <c r="AK13" i="1" a="1"/>
  <c r="AQ43" i="1" a="1"/>
  <c r="AN14" i="1" a="1"/>
  <c r="AM44" i="1" a="1"/>
  <c r="AH14" i="1" a="1"/>
  <c r="Z43" i="1" a="1"/>
  <c r="W13" i="1" a="1"/>
  <c r="AF43" i="1" a="1"/>
  <c r="T28" i="1" a="1"/>
  <c r="N14" i="1" a="1"/>
  <c r="U28" i="1" a="1"/>
  <c r="O13" i="1" a="1"/>
  <c r="K29" i="1" a="1"/>
  <c r="AT13" i="1" a="1"/>
  <c r="V29" i="1" a="1"/>
  <c r="L28" i="1" a="1"/>
  <c r="T43" i="1" a="1"/>
  <c r="R28" i="1" a="1"/>
  <c r="AM14" i="1" a="1"/>
  <c r="U29" i="1" a="1"/>
  <c r="B15" i="6" l="1"/>
  <c r="AT13" i="1"/>
  <c r="AU13" i="1"/>
  <c r="AT14" i="1"/>
  <c r="AU14" i="1"/>
  <c r="B23" i="6"/>
  <c r="D14" i="1"/>
  <c r="J14" i="1"/>
  <c r="P14" i="1"/>
  <c r="V14" i="1"/>
  <c r="AB14" i="1"/>
  <c r="AH14" i="1"/>
  <c r="AN14" i="1"/>
  <c r="AP14" i="1"/>
  <c r="AQ14" i="1"/>
  <c r="L14" i="1"/>
  <c r="E14" i="1"/>
  <c r="K14" i="1"/>
  <c r="Q14" i="1"/>
  <c r="W14" i="1"/>
  <c r="AC14" i="1"/>
  <c r="AI14" i="1"/>
  <c r="AO14" i="1"/>
  <c r="F14" i="1"/>
  <c r="X14" i="1"/>
  <c r="R14" i="1"/>
  <c r="AD14" i="1"/>
  <c r="AJ14" i="1"/>
  <c r="M14" i="1"/>
  <c r="G14" i="1"/>
  <c r="S14" i="1"/>
  <c r="Y14" i="1"/>
  <c r="AE14" i="1"/>
  <c r="AK14" i="1"/>
  <c r="AL14" i="1"/>
  <c r="H14" i="1"/>
  <c r="N14" i="1"/>
  <c r="T14" i="1"/>
  <c r="Z14" i="1"/>
  <c r="AF14" i="1"/>
  <c r="AR14" i="1"/>
  <c r="O14" i="1"/>
  <c r="I14" i="1"/>
  <c r="U14" i="1"/>
  <c r="AA14" i="1"/>
  <c r="AG14" i="1"/>
  <c r="AM14" i="1"/>
  <c r="AS14" i="1"/>
  <c r="C14" i="1"/>
  <c r="D13" i="1"/>
  <c r="J13" i="1"/>
  <c r="P13" i="1"/>
  <c r="V13" i="1"/>
  <c r="AB13" i="1"/>
  <c r="AH13" i="1"/>
  <c r="AN13" i="1"/>
  <c r="AP13" i="1"/>
  <c r="E13" i="1"/>
  <c r="K13" i="1"/>
  <c r="Q13" i="1"/>
  <c r="W13" i="1"/>
  <c r="AC13" i="1"/>
  <c r="AI13" i="1"/>
  <c r="AO13" i="1"/>
  <c r="F13" i="1"/>
  <c r="L13" i="1"/>
  <c r="R13" i="1"/>
  <c r="X13" i="1"/>
  <c r="AD13" i="1"/>
  <c r="AJ13" i="1"/>
  <c r="G13" i="1"/>
  <c r="M13" i="1"/>
  <c r="S13" i="1"/>
  <c r="Y13" i="1"/>
  <c r="AE13" i="1"/>
  <c r="AK13" i="1"/>
  <c r="AQ13" i="1"/>
  <c r="AR13" i="1"/>
  <c r="H13" i="1"/>
  <c r="N13" i="1"/>
  <c r="T13" i="1"/>
  <c r="Z13" i="1"/>
  <c r="AF13" i="1"/>
  <c r="AL13" i="1"/>
  <c r="I13" i="1"/>
  <c r="O13" i="1"/>
  <c r="U13" i="1"/>
  <c r="AA13" i="1"/>
  <c r="AG13" i="1"/>
  <c r="AM13" i="1"/>
  <c r="AS13" i="1"/>
  <c r="C13" i="1"/>
  <c r="Y28" i="1"/>
  <c r="M28" i="1"/>
  <c r="D28" i="1"/>
  <c r="U28" i="1"/>
  <c r="Z28" i="1"/>
  <c r="T28" i="1"/>
  <c r="N28" i="1"/>
  <c r="H28" i="1"/>
  <c r="S28" i="1"/>
  <c r="G28" i="1"/>
  <c r="J28" i="1"/>
  <c r="I28" i="1"/>
  <c r="V28" i="1"/>
  <c r="X28" i="1"/>
  <c r="R28" i="1"/>
  <c r="L28" i="1"/>
  <c r="F28" i="1"/>
  <c r="P28" i="1"/>
  <c r="AA28" i="1"/>
  <c r="C28" i="1"/>
  <c r="O28" i="1"/>
  <c r="W28" i="1"/>
  <c r="Q28" i="1"/>
  <c r="K28" i="1"/>
  <c r="E28" i="1"/>
  <c r="AB28" i="1"/>
  <c r="G29" i="1"/>
  <c r="R29" i="1"/>
  <c r="W29" i="1"/>
  <c r="Q29" i="1"/>
  <c r="K29" i="1"/>
  <c r="E29" i="1"/>
  <c r="V29" i="1"/>
  <c r="P29" i="1"/>
  <c r="D29" i="1"/>
  <c r="Y29" i="1"/>
  <c r="AB29" i="1"/>
  <c r="J29" i="1"/>
  <c r="M29" i="1"/>
  <c r="F29" i="1"/>
  <c r="AA29" i="1"/>
  <c r="U29" i="1"/>
  <c r="O29" i="1"/>
  <c r="I29" i="1"/>
  <c r="C29" i="1"/>
  <c r="X29" i="1"/>
  <c r="Z29" i="1"/>
  <c r="T29" i="1"/>
  <c r="N29" i="1"/>
  <c r="H29" i="1"/>
  <c r="S29" i="1"/>
  <c r="L29" i="1"/>
  <c r="D44" i="1"/>
  <c r="AO44" i="1"/>
  <c r="AI44" i="1"/>
  <c r="AC44" i="1"/>
  <c r="W44" i="1"/>
  <c r="Q44" i="1"/>
  <c r="K44" i="1"/>
  <c r="E44" i="1"/>
  <c r="AH44" i="1"/>
  <c r="V44" i="1"/>
  <c r="AM44" i="1"/>
  <c r="AG44" i="1"/>
  <c r="AA44" i="1"/>
  <c r="U44" i="1"/>
  <c r="O44" i="1"/>
  <c r="I44" i="1"/>
  <c r="C44" i="1"/>
  <c r="P44" i="1"/>
  <c r="AL44" i="1"/>
  <c r="AF44" i="1"/>
  <c r="Z44" i="1"/>
  <c r="T44" i="1"/>
  <c r="N44" i="1"/>
  <c r="H44" i="1"/>
  <c r="AN44" i="1"/>
  <c r="AQ44" i="1"/>
  <c r="AK44" i="1"/>
  <c r="AE44" i="1"/>
  <c r="Y44" i="1"/>
  <c r="S44" i="1"/>
  <c r="M44" i="1"/>
  <c r="G44" i="1"/>
  <c r="AB44" i="1"/>
  <c r="J44" i="1"/>
  <c r="AP44" i="1"/>
  <c r="AJ44" i="1"/>
  <c r="AD44" i="1"/>
  <c r="X44" i="1"/>
  <c r="R44" i="1"/>
  <c r="L44" i="1"/>
  <c r="F44" i="1"/>
  <c r="AL43" i="1"/>
  <c r="AF43" i="1"/>
  <c r="Z43" i="1"/>
  <c r="T43" i="1"/>
  <c r="N43" i="1"/>
  <c r="H43" i="1"/>
  <c r="G43" i="1"/>
  <c r="AP43" i="1"/>
  <c r="AJ43" i="1"/>
  <c r="AD43" i="1"/>
  <c r="X43" i="1"/>
  <c r="R43" i="1"/>
  <c r="L43" i="1"/>
  <c r="F43" i="1"/>
  <c r="Y43" i="1"/>
  <c r="AK43" i="1"/>
  <c r="AO43" i="1"/>
  <c r="AI43" i="1"/>
  <c r="AC43" i="1"/>
  <c r="W43" i="1"/>
  <c r="Q43" i="1"/>
  <c r="K43" i="1"/>
  <c r="E43" i="1"/>
  <c r="AE43" i="1"/>
  <c r="AN43" i="1"/>
  <c r="AH43" i="1"/>
  <c r="AB43" i="1"/>
  <c r="V43" i="1"/>
  <c r="P43" i="1"/>
  <c r="J43" i="1"/>
  <c r="D43" i="1"/>
  <c r="M43" i="1"/>
  <c r="S43" i="1"/>
  <c r="AM43" i="1"/>
  <c r="AG43" i="1"/>
  <c r="AA43" i="1"/>
  <c r="U43" i="1"/>
  <c r="O43" i="1"/>
  <c r="I43" i="1"/>
  <c r="C43" i="1"/>
  <c r="AQ4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<sst xmlns="http://schemas.openxmlformats.org/spreadsheetml/2006/main" count="1531" uniqueCount="750">
  <si>
    <t>序號</t>
    <phoneticPr fontId="15" type="noConversion"/>
  </si>
  <si>
    <t>ㄅ</t>
  </si>
  <si>
    <t>ㄆ</t>
  </si>
  <si>
    <t>ㄇ</t>
  </si>
  <si>
    <t>ㆠ</t>
  </si>
  <si>
    <t>ㄉ</t>
  </si>
  <si>
    <t>ㄊ</t>
  </si>
  <si>
    <t>ㄋ</t>
  </si>
  <si>
    <t>ㄌ</t>
  </si>
  <si>
    <t>ㄍ</t>
  </si>
  <si>
    <t>ㄎ</t>
  </si>
  <si>
    <t>ㄏ</t>
  </si>
  <si>
    <t>ㄐ</t>
  </si>
  <si>
    <t>ㄑ</t>
  </si>
  <si>
    <t>ㄒ</t>
  </si>
  <si>
    <t>ㆣ</t>
  </si>
  <si>
    <t>ㄫ</t>
  </si>
  <si>
    <t>ㆡ</t>
  </si>
  <si>
    <t>ㆢ</t>
  </si>
  <si>
    <t>ㄗ</t>
  </si>
  <si>
    <t>ㄘ</t>
  </si>
  <si>
    <t>ㄙ</t>
  </si>
  <si>
    <t>ㄧ</t>
  </si>
  <si>
    <t>ㄨ</t>
  </si>
  <si>
    <t>ㆬ</t>
  </si>
  <si>
    <t>ㄚ</t>
  </si>
  <si>
    <t>ㆦ</t>
  </si>
  <si>
    <t>ㄜ</t>
  </si>
  <si>
    <t>ㆰ</t>
  </si>
  <si>
    <t>ㆱ</t>
  </si>
  <si>
    <t>ㄞ</t>
  </si>
  <si>
    <t>ㆤ</t>
  </si>
  <si>
    <t>ㄠ</t>
  </si>
  <si>
    <t>ㆲ</t>
  </si>
  <si>
    <t>ㄢ</t>
  </si>
  <si>
    <t>ㄣ</t>
  </si>
  <si>
    <t>ㄤ</t>
  </si>
  <si>
    <t>ㆭ</t>
  </si>
  <si>
    <t>ｎ</t>
  </si>
  <si>
    <t>b</t>
  </si>
  <si>
    <t>p</t>
  </si>
  <si>
    <t>B</t>
  </si>
  <si>
    <t>d</t>
  </si>
  <si>
    <t>t</t>
  </si>
  <si>
    <t>n</t>
  </si>
  <si>
    <t>l</t>
  </si>
  <si>
    <t>g</t>
  </si>
  <si>
    <t>k</t>
  </si>
  <si>
    <t>h</t>
  </si>
  <si>
    <t>j</t>
  </si>
  <si>
    <t>i</t>
  </si>
  <si>
    <t>u</t>
  </si>
  <si>
    <t>a</t>
  </si>
  <si>
    <t>N</t>
  </si>
  <si>
    <t>a</t>
    <phoneticPr fontId="15" type="noConversion"/>
  </si>
  <si>
    <t>s</t>
    <phoneticPr fontId="15" type="noConversion"/>
  </si>
  <si>
    <t>e</t>
    <phoneticPr fontId="15" type="noConversion"/>
  </si>
  <si>
    <t>鍵盤行號</t>
    <phoneticPr fontId="15" type="noConversion"/>
  </si>
  <si>
    <t>h</t>
    <phoneticPr fontId="15" type="noConversion"/>
  </si>
  <si>
    <t>n</t>
    <phoneticPr fontId="15" type="noConversion"/>
  </si>
  <si>
    <t>b</t>
    <phoneticPr fontId="15" type="noConversion"/>
  </si>
  <si>
    <t>u</t>
    <phoneticPr fontId="15" type="noConversion"/>
  </si>
  <si>
    <t>j</t>
    <phoneticPr fontId="15" type="noConversion"/>
  </si>
  <si>
    <t>i</t>
    <phoneticPr fontId="15" type="noConversion"/>
  </si>
  <si>
    <t>k</t>
    <phoneticPr fontId="15" type="noConversion"/>
  </si>
  <si>
    <t>o</t>
    <phoneticPr fontId="15" type="noConversion"/>
  </si>
  <si>
    <t>羅馬拼音</t>
    <phoneticPr fontId="15" type="noConversion"/>
  </si>
  <si>
    <t>p</t>
    <phoneticPr fontId="15" type="noConversion"/>
  </si>
  <si>
    <t>ph</t>
    <phoneticPr fontId="15" type="noConversion"/>
  </si>
  <si>
    <t>m</t>
    <phoneticPr fontId="15" type="noConversion"/>
  </si>
  <si>
    <t>t</t>
    <phoneticPr fontId="15" type="noConversion"/>
  </si>
  <si>
    <t>th</t>
    <phoneticPr fontId="15" type="noConversion"/>
  </si>
  <si>
    <t>l</t>
    <phoneticPr fontId="15" type="noConversion"/>
  </si>
  <si>
    <t>kh</t>
    <phoneticPr fontId="15" type="noConversion"/>
  </si>
  <si>
    <t>g</t>
    <phoneticPr fontId="15" type="noConversion"/>
  </si>
  <si>
    <t>ng</t>
    <phoneticPr fontId="15" type="noConversion"/>
  </si>
  <si>
    <t>ts</t>
    <phoneticPr fontId="15" type="noConversion"/>
  </si>
  <si>
    <t>tsh</t>
    <phoneticPr fontId="15" type="noConversion"/>
  </si>
  <si>
    <t>tsi</t>
    <phoneticPr fontId="15" type="noConversion"/>
  </si>
  <si>
    <t>tshi</t>
    <phoneticPr fontId="15" type="noConversion"/>
  </si>
  <si>
    <t>si</t>
    <phoneticPr fontId="15" type="noConversion"/>
  </si>
  <si>
    <t>ji</t>
    <phoneticPr fontId="15" type="noConversion"/>
  </si>
  <si>
    <t>oo</t>
    <phoneticPr fontId="15" type="noConversion"/>
  </si>
  <si>
    <t>am</t>
    <phoneticPr fontId="15" type="noConversion"/>
  </si>
  <si>
    <t>an</t>
    <phoneticPr fontId="15" type="noConversion"/>
  </si>
  <si>
    <t>ang</t>
    <phoneticPr fontId="15" type="noConversion"/>
  </si>
  <si>
    <t>ai</t>
    <phoneticPr fontId="15" type="noConversion"/>
  </si>
  <si>
    <t>au</t>
    <phoneticPr fontId="15" type="noConversion"/>
  </si>
  <si>
    <t>om</t>
    <phoneticPr fontId="15" type="noConversion"/>
  </si>
  <si>
    <t>ong</t>
    <phoneticPr fontId="15" type="noConversion"/>
  </si>
  <si>
    <t>-ng</t>
    <phoneticPr fontId="15" type="noConversion"/>
  </si>
  <si>
    <t>-nn</t>
    <phoneticPr fontId="15" type="noConversion"/>
  </si>
  <si>
    <t>-m</t>
    <phoneticPr fontId="15" type="noConversion"/>
  </si>
  <si>
    <t>-n</t>
    <phoneticPr fontId="15" type="noConversion"/>
  </si>
  <si>
    <t>國際音標</t>
    <phoneticPr fontId="15" type="noConversion"/>
  </si>
  <si>
    <t>pʰ</t>
    <phoneticPr fontId="15" type="noConversion"/>
  </si>
  <si>
    <t>tʰ</t>
    <phoneticPr fontId="15" type="noConversion"/>
  </si>
  <si>
    <t>t͡s</t>
    <phoneticPr fontId="15" type="noConversion"/>
  </si>
  <si>
    <t>t͡sʰ</t>
    <phoneticPr fontId="15" type="noConversion"/>
  </si>
  <si>
    <t xml:space="preserve"> 	d͡z / z</t>
    <phoneticPr fontId="15" type="noConversion"/>
  </si>
  <si>
    <t xml:space="preserve"> 	t͡ɕ</t>
    <phoneticPr fontId="15" type="noConversion"/>
  </si>
  <si>
    <t>t͡ɕʰ</t>
    <phoneticPr fontId="15" type="noConversion"/>
  </si>
  <si>
    <t>ɕ</t>
    <phoneticPr fontId="15" type="noConversion"/>
  </si>
  <si>
    <t>d͡ʑ / ʑ[</t>
    <phoneticPr fontId="15" type="noConversion"/>
  </si>
  <si>
    <t>kʰ</t>
    <phoneticPr fontId="15" type="noConversion"/>
  </si>
  <si>
    <t>ŋ</t>
    <phoneticPr fontId="15" type="noConversion"/>
  </si>
  <si>
    <t>ɔ</t>
    <phoneticPr fontId="15" type="noConversion"/>
  </si>
  <si>
    <t>m̩</t>
    <phoneticPr fontId="15" type="noConversion"/>
  </si>
  <si>
    <t>ŋ̍</t>
    <phoneticPr fontId="15" type="noConversion"/>
  </si>
  <si>
    <t>aŋ</t>
    <phoneticPr fontId="15" type="noConversion"/>
  </si>
  <si>
    <t>ɔm</t>
    <phoneticPr fontId="15" type="noConversion"/>
  </si>
  <si>
    <t>ɔŋ</t>
    <phoneticPr fontId="15" type="noConversion"/>
  </si>
  <si>
    <t>ㄥ</t>
    <phoneticPr fontId="15" type="noConversion"/>
  </si>
  <si>
    <t>əŋ</t>
    <phoneticPr fontId="15" type="noConversion"/>
  </si>
  <si>
    <t>ã</t>
    <phoneticPr fontId="15" type="noConversion"/>
  </si>
  <si>
    <t>對映指令</t>
    <phoneticPr fontId="15" type="noConversion"/>
  </si>
  <si>
    <t>鍵盤按鍵</t>
    <phoneticPr fontId="15" type="noConversion"/>
  </si>
  <si>
    <t>方音符號</t>
    <phoneticPr fontId="15" type="noConversion"/>
  </si>
  <si>
    <t>輸入法拚音碼與鍵盤按鈕對映 (speller)</t>
    <phoneticPr fontId="15" type="noConversion"/>
  </si>
  <si>
    <t>輸入編碼與方音符號對映 (translator/comment_format)</t>
    <phoneticPr fontId="15" type="noConversion"/>
  </si>
  <si>
    <t>鍵盤按鍵與方音符號對映 (translator/preedit_format)</t>
    <phoneticPr fontId="15" type="noConversion"/>
  </si>
  <si>
    <t>b</t>
    <phoneticPr fontId="2" type="noConversion"/>
  </si>
  <si>
    <t>!</t>
    <phoneticPr fontId="2" type="noConversion"/>
  </si>
  <si>
    <t>B</t>
    <phoneticPr fontId="2" type="noConversion"/>
  </si>
  <si>
    <t>p</t>
    <phoneticPr fontId="2" type="noConversion"/>
  </si>
  <si>
    <t>t</t>
    <phoneticPr fontId="2" type="noConversion"/>
  </si>
  <si>
    <t>z</t>
    <phoneticPr fontId="2" type="noConversion"/>
  </si>
  <si>
    <t>:</t>
    <phoneticPr fontId="2" type="noConversion"/>
  </si>
  <si>
    <t>?</t>
    <phoneticPr fontId="2" type="noConversion"/>
  </si>
  <si>
    <t>'</t>
    <phoneticPr fontId="2" type="noConversion"/>
  </si>
  <si>
    <t>"</t>
    <phoneticPr fontId="2" type="noConversion"/>
  </si>
  <si>
    <t>[</t>
    <phoneticPr fontId="2" type="noConversion"/>
  </si>
  <si>
    <t>{</t>
    <phoneticPr fontId="2" type="noConversion"/>
  </si>
  <si>
    <t>]</t>
    <phoneticPr fontId="2" type="noConversion"/>
  </si>
  <si>
    <t>}</t>
    <phoneticPr fontId="2" type="noConversion"/>
  </si>
  <si>
    <t>\</t>
    <phoneticPr fontId="2" type="noConversion"/>
  </si>
  <si>
    <t>|</t>
    <phoneticPr fontId="2" type="noConversion"/>
  </si>
  <si>
    <t>=</t>
    <phoneticPr fontId="2" type="noConversion"/>
  </si>
  <si>
    <t>+</t>
    <phoneticPr fontId="2" type="noConversion"/>
  </si>
  <si>
    <t>_</t>
    <phoneticPr fontId="2" type="noConversion"/>
  </si>
  <si>
    <t>&gt;</t>
    <phoneticPr fontId="2" type="noConversion"/>
  </si>
  <si>
    <t>#</t>
    <phoneticPr fontId="2" type="noConversion"/>
  </si>
  <si>
    <t>$</t>
    <phoneticPr fontId="2" type="noConversion"/>
  </si>
  <si>
    <t>%</t>
    <phoneticPr fontId="2" type="noConversion"/>
  </si>
  <si>
    <t>^</t>
    <phoneticPr fontId="2" type="noConversion"/>
  </si>
  <si>
    <t>&amp;</t>
    <phoneticPr fontId="2" type="noConversion"/>
  </si>
  <si>
    <t>陰去</t>
    <phoneticPr fontId="2" type="noConversion"/>
  </si>
  <si>
    <t>·</t>
    <phoneticPr fontId="2" type="noConversion"/>
  </si>
  <si>
    <t>ˊ</t>
    <phoneticPr fontId="2" type="noConversion"/>
  </si>
  <si>
    <t>˫</t>
    <phoneticPr fontId="2" type="noConversion"/>
  </si>
  <si>
    <t>ˋ</t>
    <phoneticPr fontId="2" type="noConversion"/>
  </si>
  <si>
    <t>˪</t>
    <phoneticPr fontId="2" type="noConversion"/>
  </si>
  <si>
    <t>上声</t>
    <phoneticPr fontId="2" type="noConversion"/>
  </si>
  <si>
    <t>陽去</t>
    <phoneticPr fontId="2" type="noConversion"/>
  </si>
  <si>
    <t>陽平</t>
    <phoneticPr fontId="2" type="noConversion"/>
  </si>
  <si>
    <t>入声</t>
    <phoneticPr fontId="2" type="noConversion"/>
  </si>
  <si>
    <t>@</t>
    <phoneticPr fontId="2" type="noConversion"/>
  </si>
  <si>
    <t>*</t>
    <phoneticPr fontId="2" type="noConversion"/>
  </si>
  <si>
    <t>(</t>
    <phoneticPr fontId="2" type="noConversion"/>
  </si>
  <si>
    <t>)</t>
    <phoneticPr fontId="2" type="noConversion"/>
  </si>
  <si>
    <t>A</t>
    <phoneticPr fontId="2" type="noConversion"/>
  </si>
  <si>
    <t>&lt;SP&gt;</t>
    <phoneticPr fontId="2" type="noConversion"/>
  </si>
  <si>
    <t>TPS</t>
  </si>
  <si>
    <t>IPA</t>
  </si>
  <si>
    <t>TL</t>
  </si>
  <si>
    <t>POJ</t>
  </si>
  <si>
    <t>BP</t>
  </si>
  <si>
    <t>Trad</t>
  </si>
  <si>
    <t>邊</t>
  </si>
  <si>
    <t>pʰ</t>
  </si>
  <si>
    <t>P</t>
  </si>
  <si>
    <t>ph</t>
  </si>
  <si>
    <t>頗</t>
  </si>
  <si>
    <t>bb</t>
  </si>
  <si>
    <t>門</t>
  </si>
  <si>
    <t>m</t>
  </si>
  <si>
    <t>地</t>
  </si>
  <si>
    <t>tʰ</t>
  </si>
  <si>
    <t>T</t>
  </si>
  <si>
    <t>th</t>
  </si>
  <si>
    <t>他</t>
  </si>
  <si>
    <t>柳</t>
  </si>
  <si>
    <t>求</t>
  </si>
  <si>
    <t>kʰ</t>
  </si>
  <si>
    <t>K</t>
  </si>
  <si>
    <t>kh</t>
  </si>
  <si>
    <t>去</t>
  </si>
  <si>
    <t>gg</t>
  </si>
  <si>
    <t>語</t>
  </si>
  <si>
    <t>ŋ</t>
  </si>
  <si>
    <t>ng</t>
  </si>
  <si>
    <t>t͡ɕ</t>
  </si>
  <si>
    <t>c</t>
  </si>
  <si>
    <t>ts</t>
  </si>
  <si>
    <t>ch</t>
  </si>
  <si>
    <t>z</t>
  </si>
  <si>
    <t>曾</t>
  </si>
  <si>
    <t>t͡ɕʰ</t>
  </si>
  <si>
    <t>C</t>
  </si>
  <si>
    <t>tsh</t>
  </si>
  <si>
    <t>chh</t>
  </si>
  <si>
    <t>出</t>
  </si>
  <si>
    <t>d͡ʑ</t>
  </si>
  <si>
    <t>zz</t>
  </si>
  <si>
    <t>入</t>
  </si>
  <si>
    <t>ɕ</t>
  </si>
  <si>
    <t>s</t>
  </si>
  <si>
    <t>時</t>
  </si>
  <si>
    <t>t͡s</t>
  </si>
  <si>
    <t>t͡sʰ</t>
  </si>
  <si>
    <t>d͡z</t>
  </si>
  <si>
    <t>喜</t>
  </si>
  <si>
    <t>ʔ</t>
  </si>
  <si>
    <t>英</t>
  </si>
  <si>
    <r>
      <t>ㄐ</t>
    </r>
    <r>
      <rPr>
        <sz val="16"/>
        <color rgb="FF333333"/>
        <rFont val="Helvetica Neue"/>
        <family val="2"/>
      </rPr>
      <t>、</t>
    </r>
    <r>
      <rPr>
        <sz val="16"/>
        <color rgb="FF333333"/>
        <rFont val="Consolas"/>
        <family val="2"/>
      </rPr>
      <t>ㄑ</t>
    </r>
    <r>
      <rPr>
        <sz val="16"/>
        <color rgb="FF333333"/>
        <rFont val="Helvetica Neue"/>
        <family val="2"/>
      </rPr>
      <t>、</t>
    </r>
    <r>
      <rPr>
        <sz val="16"/>
        <color rgb="FF333333"/>
        <rFont val="Consolas"/>
        <family val="2"/>
      </rPr>
      <t>ㆢ</t>
    </r>
    <r>
      <rPr>
        <sz val="16"/>
        <color rgb="FF333333"/>
        <rFont val="Helvetica Neue"/>
        <family val="2"/>
      </rPr>
      <t>、</t>
    </r>
    <r>
      <rPr>
        <sz val="16"/>
        <color rgb="FF333333"/>
        <rFont val="Consolas"/>
        <family val="2"/>
      </rPr>
      <t>ㄒ</t>
    </r>
    <r>
      <rPr>
        <sz val="16"/>
        <color rgb="FF333333"/>
        <rFont val="Helvetica Neue"/>
        <family val="2"/>
      </rPr>
      <t> 可視為 </t>
    </r>
    <r>
      <rPr>
        <sz val="16"/>
        <color rgb="FF333333"/>
        <rFont val="Consolas"/>
        <family val="2"/>
      </rPr>
      <t>ㄗ</t>
    </r>
    <r>
      <rPr>
        <sz val="16"/>
        <color rgb="FF333333"/>
        <rFont val="Helvetica Neue"/>
        <family val="2"/>
      </rPr>
      <t>、</t>
    </r>
    <r>
      <rPr>
        <sz val="16"/>
        <color rgb="FF333333"/>
        <rFont val="Consolas"/>
        <family val="2"/>
      </rPr>
      <t>ㄘ</t>
    </r>
    <r>
      <rPr>
        <sz val="16"/>
        <color rgb="FF333333"/>
        <rFont val="Helvetica Neue"/>
        <family val="2"/>
      </rPr>
      <t>、</t>
    </r>
    <r>
      <rPr>
        <sz val="16"/>
        <color rgb="FF333333"/>
        <rFont val="Consolas"/>
        <family val="2"/>
      </rPr>
      <t>ㆡ</t>
    </r>
    <r>
      <rPr>
        <sz val="16"/>
        <color rgb="FF333333"/>
        <rFont val="Helvetica Neue"/>
        <family val="2"/>
      </rPr>
      <t>、</t>
    </r>
    <r>
      <rPr>
        <sz val="16"/>
        <color rgb="FF333333"/>
        <rFont val="Consolas"/>
        <family val="2"/>
      </rPr>
      <t>ㄙ</t>
    </r>
    <r>
      <rPr>
        <sz val="16"/>
        <color rgb="FF333333"/>
        <rFont val="Helvetica Neue"/>
        <family val="2"/>
      </rPr>
      <t> 音在韻母 </t>
    </r>
    <r>
      <rPr>
        <sz val="16"/>
        <color rgb="FF333333"/>
        <rFont val="Consolas"/>
        <family val="2"/>
      </rPr>
      <t>ㄧ</t>
    </r>
    <r>
      <rPr>
        <sz val="16"/>
        <color rgb="FF333333"/>
        <rFont val="Helvetica Neue"/>
        <family val="2"/>
      </rPr>
      <t> 前的變體</t>
    </r>
  </si>
  <si>
    <r>
      <t>ㄇ</t>
    </r>
    <r>
      <rPr>
        <sz val="16"/>
        <color rgb="FF333333"/>
        <rFont val="Helvetica Neue"/>
        <family val="2"/>
      </rPr>
      <t>、</t>
    </r>
    <r>
      <rPr>
        <sz val="16"/>
        <color rgb="FF333333"/>
        <rFont val="Consolas"/>
        <family val="2"/>
      </rPr>
      <t>ㄋ</t>
    </r>
    <r>
      <rPr>
        <sz val="16"/>
        <color rgb="FF333333"/>
        <rFont val="Helvetica Neue"/>
        <family val="2"/>
      </rPr>
      <t>、</t>
    </r>
    <r>
      <rPr>
        <sz val="16"/>
        <color rgb="FF333333"/>
        <rFont val="Consolas"/>
        <family val="2"/>
      </rPr>
      <t>ㄫ</t>
    </r>
    <r>
      <rPr>
        <sz val="16"/>
        <color rgb="FF333333"/>
        <rFont val="Helvetica Neue"/>
        <family val="2"/>
      </rPr>
      <t> 可視為 </t>
    </r>
    <r>
      <rPr>
        <sz val="16"/>
        <color rgb="FF333333"/>
        <rFont val="Consolas"/>
        <family val="2"/>
      </rPr>
      <t>ㆠ</t>
    </r>
    <r>
      <rPr>
        <sz val="16"/>
        <color rgb="FF333333"/>
        <rFont val="Helvetica Neue"/>
        <family val="2"/>
      </rPr>
      <t>、</t>
    </r>
    <r>
      <rPr>
        <sz val="16"/>
        <color rgb="FF333333"/>
        <rFont val="Consolas"/>
        <family val="2"/>
      </rPr>
      <t>ㄌ</t>
    </r>
    <r>
      <rPr>
        <sz val="16"/>
        <color rgb="FF333333"/>
        <rFont val="Helvetica Neue"/>
        <family val="2"/>
      </rPr>
      <t>、</t>
    </r>
    <r>
      <rPr>
        <sz val="16"/>
        <color rgb="FF333333"/>
        <rFont val="Consolas"/>
        <family val="2"/>
      </rPr>
      <t>ㆣ</t>
    </r>
    <r>
      <rPr>
        <sz val="16"/>
        <color rgb="FF333333"/>
        <rFont val="Helvetica Neue"/>
        <family val="2"/>
      </rPr>
      <t> 音在鼻化韻母前的變體</t>
    </r>
  </si>
  <si>
    <t>零聲母（喉塞音 /ʔ/）在各式拼音系統裡均不標記</t>
  </si>
  <si>
    <t>入聲</t>
  </si>
  <si>
    <t>膠</t>
  </si>
  <si>
    <t>ㄚㆷ</t>
  </si>
  <si>
    <t>aʔ</t>
  </si>
  <si>
    <t>ah</t>
  </si>
  <si>
    <t>ㆩ</t>
  </si>
  <si>
    <t>ã</t>
  </si>
  <si>
    <t>Na</t>
  </si>
  <si>
    <t>ann</t>
  </si>
  <si>
    <t>aⁿ</t>
  </si>
  <si>
    <t>na</t>
  </si>
  <si>
    <t>監</t>
  </si>
  <si>
    <t>ㆩㆷ</t>
  </si>
  <si>
    <t>ãʔ</t>
  </si>
  <si>
    <t>annh</t>
  </si>
  <si>
    <t>ahⁿ</t>
  </si>
  <si>
    <t>nah</t>
  </si>
  <si>
    <t>am</t>
  </si>
  <si>
    <t>aB</t>
  </si>
  <si>
    <t>甘</t>
  </si>
  <si>
    <t>ㄚㆴ</t>
  </si>
  <si>
    <t>ap̚</t>
  </si>
  <si>
    <t>ap</t>
  </si>
  <si>
    <t>an</t>
  </si>
  <si>
    <t>aD</t>
  </si>
  <si>
    <t>干</t>
  </si>
  <si>
    <t>ㄚㆵ</t>
  </si>
  <si>
    <t>at̚</t>
  </si>
  <si>
    <t>at</t>
  </si>
  <si>
    <t>aŋ</t>
  </si>
  <si>
    <t>aG</t>
  </si>
  <si>
    <t>ang</t>
  </si>
  <si>
    <t>江</t>
  </si>
  <si>
    <t>ㄚㆻ</t>
  </si>
  <si>
    <t>ak̚</t>
  </si>
  <si>
    <t>ak</t>
  </si>
  <si>
    <r>
      <t>ㆴ</t>
    </r>
    <r>
      <rPr>
        <sz val="16"/>
        <color rgb="FF333333"/>
        <rFont val="Helvetica Neue"/>
        <family val="2"/>
      </rPr>
      <t>、</t>
    </r>
    <r>
      <rPr>
        <sz val="16"/>
        <color rgb="FF333333"/>
        <rFont val="Consolas"/>
        <family val="2"/>
      </rPr>
      <t>ㆵ</t>
    </r>
    <r>
      <rPr>
        <sz val="16"/>
        <color rgb="FF333333"/>
        <rFont val="Helvetica Neue"/>
        <family val="2"/>
      </rPr>
      <t>、</t>
    </r>
    <r>
      <rPr>
        <sz val="16"/>
        <color rgb="FF333333"/>
        <rFont val="Consolas"/>
        <family val="2"/>
      </rPr>
      <t>ㆻ</t>
    </r>
    <r>
      <rPr>
        <sz val="16"/>
        <color rgb="FF333333"/>
        <rFont val="Helvetica Neue"/>
        <family val="2"/>
      </rPr>
      <t> 可視為 </t>
    </r>
    <r>
      <rPr>
        <sz val="16"/>
        <color rgb="FF333333"/>
        <rFont val="Consolas"/>
        <family val="2"/>
      </rPr>
      <t>ㆬ</t>
    </r>
    <r>
      <rPr>
        <sz val="16"/>
        <color rgb="FF333333"/>
        <rFont val="Helvetica Neue"/>
        <family val="2"/>
      </rPr>
      <t>、</t>
    </r>
    <r>
      <rPr>
        <sz val="16"/>
        <color rgb="FF333333"/>
        <rFont val="Consolas"/>
        <family val="2"/>
      </rPr>
      <t>ㄣ</t>
    </r>
    <r>
      <rPr>
        <sz val="16"/>
        <color rgb="FF333333"/>
        <rFont val="Helvetica Neue"/>
        <family val="2"/>
      </rPr>
      <t>、</t>
    </r>
    <r>
      <rPr>
        <sz val="16"/>
        <color rgb="FF333333"/>
        <rFont val="Consolas"/>
        <family val="2"/>
      </rPr>
      <t>ㆭ</t>
    </r>
    <r>
      <rPr>
        <sz val="16"/>
        <color rgb="FF333333"/>
        <rFont val="Helvetica Neue"/>
        <family val="2"/>
      </rPr>
      <t> 音在入聲調時的變體</t>
    </r>
  </si>
  <si>
    <t>下方各部分另外補充入聲調時的方音符號（補充的音有可能不存在）</t>
  </si>
  <si>
    <t>（以 ㄚ 為例）</t>
    <phoneticPr fontId="2" type="noConversion"/>
  </si>
  <si>
    <t>純母音</t>
  </si>
  <si>
    <t>ㄧㆷ</t>
  </si>
  <si>
    <t>居</t>
  </si>
  <si>
    <t>ㄨㆷ</t>
  </si>
  <si>
    <t>龜</t>
  </si>
  <si>
    <t>ㆦㆷ</t>
  </si>
  <si>
    <t>ɔ</t>
  </si>
  <si>
    <t>o</t>
  </si>
  <si>
    <t>oo</t>
  </si>
  <si>
    <t>o͘</t>
  </si>
  <si>
    <t>沽</t>
  </si>
  <si>
    <t>ㄜㆷ</t>
  </si>
  <si>
    <t>ə</t>
  </si>
  <si>
    <t>ø</t>
  </si>
  <si>
    <t>高</t>
  </si>
  <si>
    <t>ㆤㆷ</t>
  </si>
  <si>
    <t>e</t>
  </si>
  <si>
    <t>嘉</t>
  </si>
  <si>
    <t>ㄞㆷ</t>
  </si>
  <si>
    <t>ai</t>
  </si>
  <si>
    <t>I</t>
  </si>
  <si>
    <t>皆</t>
  </si>
  <si>
    <t>ㄠㆷ</t>
  </si>
  <si>
    <t>au</t>
  </si>
  <si>
    <t>U</t>
  </si>
  <si>
    <t>交</t>
  </si>
  <si>
    <t>ㄧㄨ</t>
  </si>
  <si>
    <t>ㄧㄨㆷ</t>
  </si>
  <si>
    <t>iu</t>
  </si>
  <si>
    <t>ㄧㄚ</t>
  </si>
  <si>
    <t>ㄧㄚㆷ</t>
  </si>
  <si>
    <t>ia</t>
  </si>
  <si>
    <t>迦</t>
  </si>
  <si>
    <t>ㄧㄜ</t>
  </si>
  <si>
    <t>ㄧㄜㆷ</t>
  </si>
  <si>
    <t>iə</t>
  </si>
  <si>
    <t>iø</t>
  </si>
  <si>
    <t>io</t>
  </si>
  <si>
    <t>茄</t>
  </si>
  <si>
    <t>ㄧㄠ</t>
  </si>
  <si>
    <t>ㄧㄠㆷ</t>
  </si>
  <si>
    <t>iau</t>
  </si>
  <si>
    <t>iU</t>
  </si>
  <si>
    <t>嬌</t>
  </si>
  <si>
    <t>ㄨㄧ</t>
  </si>
  <si>
    <t>ㄨㄧㆷ</t>
  </si>
  <si>
    <t>ui</t>
  </si>
  <si>
    <t>規</t>
  </si>
  <si>
    <t>ㄨㄚ</t>
  </si>
  <si>
    <t>ㄨㄚㆷ</t>
  </si>
  <si>
    <t>ua</t>
  </si>
  <si>
    <t>oa</t>
  </si>
  <si>
    <t>瓜</t>
  </si>
  <si>
    <t>ㄨㆤ</t>
  </si>
  <si>
    <t>ㄨㆤㆷ</t>
  </si>
  <si>
    <t>ue</t>
  </si>
  <si>
    <t>oe</t>
  </si>
  <si>
    <t>檜</t>
  </si>
  <si>
    <t>ㄨㄞ</t>
  </si>
  <si>
    <t>ㄨㄞㆷ</t>
  </si>
  <si>
    <t>uai</t>
  </si>
  <si>
    <t>uI</t>
  </si>
  <si>
    <t>oai</t>
  </si>
  <si>
    <t>乖</t>
  </si>
  <si>
    <t>鼻化韻母</t>
  </si>
  <si>
    <t>ㆪ</t>
  </si>
  <si>
    <t>ĩ</t>
  </si>
  <si>
    <t>Ni</t>
  </si>
  <si>
    <t>inn</t>
  </si>
  <si>
    <t>iⁿ</t>
  </si>
  <si>
    <t>ni</t>
  </si>
  <si>
    <t>梔</t>
  </si>
  <si>
    <t>ㆫ</t>
  </si>
  <si>
    <t>ũ</t>
  </si>
  <si>
    <t>Nu</t>
  </si>
  <si>
    <t>ㆧ</t>
  </si>
  <si>
    <t>ㆧㆷ</t>
  </si>
  <si>
    <t>ɔ̃</t>
  </si>
  <si>
    <t>No</t>
  </si>
  <si>
    <t>onn</t>
  </si>
  <si>
    <t>oⁿ</t>
  </si>
  <si>
    <t>noo</t>
  </si>
  <si>
    <t>姑</t>
  </si>
  <si>
    <t>ㆥ</t>
  </si>
  <si>
    <t>ㆥㆷ</t>
  </si>
  <si>
    <t>ẽ</t>
  </si>
  <si>
    <t>Ne</t>
  </si>
  <si>
    <t>enn</t>
  </si>
  <si>
    <t>eⁿ</t>
  </si>
  <si>
    <t>ne</t>
  </si>
  <si>
    <t>更</t>
  </si>
  <si>
    <t>ㆮ</t>
  </si>
  <si>
    <t>ãĩ</t>
  </si>
  <si>
    <t>NI</t>
  </si>
  <si>
    <t>ainn</t>
  </si>
  <si>
    <t>aiⁿ</t>
  </si>
  <si>
    <t>nai</t>
  </si>
  <si>
    <t>閒</t>
  </si>
  <si>
    <t>ㆯ</t>
  </si>
  <si>
    <t>ㆯㆷ</t>
  </si>
  <si>
    <t>ãũ</t>
  </si>
  <si>
    <t>NU</t>
  </si>
  <si>
    <t>aunn</t>
  </si>
  <si>
    <t>auⁿ</t>
  </si>
  <si>
    <t>nau</t>
  </si>
  <si>
    <t>爻</t>
  </si>
  <si>
    <t>ㄧㆫ</t>
  </si>
  <si>
    <t>ĩũ</t>
  </si>
  <si>
    <t>Niu</t>
  </si>
  <si>
    <t>iunn</t>
  </si>
  <si>
    <t>iuⁿ</t>
  </si>
  <si>
    <t>niu</t>
  </si>
  <si>
    <t>薑</t>
  </si>
  <si>
    <t>ㄧㆩ</t>
  </si>
  <si>
    <t>ㄧㆩㆷ</t>
  </si>
  <si>
    <t>ĩã</t>
  </si>
  <si>
    <t>Nia</t>
  </si>
  <si>
    <t>iann</t>
  </si>
  <si>
    <t>iaⁿ</t>
  </si>
  <si>
    <t>nia</t>
  </si>
  <si>
    <t>驚</t>
  </si>
  <si>
    <t>ㄧㆧ</t>
  </si>
  <si>
    <t>ĩɔ̃</t>
  </si>
  <si>
    <t>Nio</t>
  </si>
  <si>
    <t>ionn</t>
  </si>
  <si>
    <t>ioⁿ</t>
  </si>
  <si>
    <t>nio</t>
  </si>
  <si>
    <t>ㄧㆯ</t>
  </si>
  <si>
    <t>ĩãũ</t>
  </si>
  <si>
    <t>NiU</t>
  </si>
  <si>
    <t>iaunn</t>
  </si>
  <si>
    <t>iauⁿ</t>
  </si>
  <si>
    <t>niau</t>
  </si>
  <si>
    <t>嘄</t>
  </si>
  <si>
    <t>ㄨㆪ</t>
  </si>
  <si>
    <t>ũĩ</t>
  </si>
  <si>
    <t>Nui</t>
  </si>
  <si>
    <t>uinn</t>
  </si>
  <si>
    <t>uiⁿ</t>
  </si>
  <si>
    <t>nui</t>
  </si>
  <si>
    <t>口關</t>
  </si>
  <si>
    <t>ㄨㆩ</t>
  </si>
  <si>
    <t>ũã</t>
  </si>
  <si>
    <t>Nua</t>
  </si>
  <si>
    <t>uann</t>
  </si>
  <si>
    <t>oaⁿ</t>
  </si>
  <si>
    <t>nua</t>
  </si>
  <si>
    <t>官</t>
  </si>
  <si>
    <t>ㄨㆥ</t>
  </si>
  <si>
    <t>ũẽ</t>
  </si>
  <si>
    <t>Nue</t>
  </si>
  <si>
    <t>uenn</t>
  </si>
  <si>
    <t>oeⁿ</t>
  </si>
  <si>
    <t>nue</t>
  </si>
  <si>
    <t>ㄨㆮ</t>
  </si>
  <si>
    <t>ㄨㆮㆷ</t>
  </si>
  <si>
    <t>ũãĩ</t>
  </si>
  <si>
    <t>NuI</t>
  </si>
  <si>
    <t>uainn</t>
  </si>
  <si>
    <t>oaiⁿ</t>
  </si>
  <si>
    <t>nuai</t>
  </si>
  <si>
    <t>糜</t>
  </si>
  <si>
    <r>
      <t>ㄧㆧ</t>
    </r>
    <r>
      <rPr>
        <sz val="16"/>
        <color rgb="FF333333"/>
        <rFont val="Helvetica Neue"/>
        <family val="2"/>
      </rPr>
      <t> 為台南腔的 </t>
    </r>
    <r>
      <rPr>
        <sz val="16"/>
        <color rgb="FF333333"/>
        <rFont val="Consolas"/>
        <family val="2"/>
      </rPr>
      <t>ㄧㆫ</t>
    </r>
  </si>
  <si>
    <t> ㆬ韻尾</t>
  </si>
  <si>
    <t>ㄧㆬ</t>
  </si>
  <si>
    <t>ㄧㆴ</t>
  </si>
  <si>
    <t>im</t>
  </si>
  <si>
    <t>iB</t>
  </si>
  <si>
    <t>金</t>
  </si>
  <si>
    <t>ㆦㆴ</t>
  </si>
  <si>
    <t>ɔm</t>
  </si>
  <si>
    <t>oB</t>
  </si>
  <si>
    <t>om</t>
  </si>
  <si>
    <t>箴</t>
  </si>
  <si>
    <t>ㄧㆰ</t>
  </si>
  <si>
    <t>ㄧㄚㆴ</t>
  </si>
  <si>
    <t>iam</t>
  </si>
  <si>
    <t>iaB</t>
  </si>
  <si>
    <t>兼</t>
  </si>
  <si>
    <t> ㄣ韻尾</t>
  </si>
  <si>
    <t>D</t>
  </si>
  <si>
    <t>ㄧㄣ</t>
  </si>
  <si>
    <t>ㄧㆵ</t>
  </si>
  <si>
    <t>in</t>
  </si>
  <si>
    <t>iD</t>
  </si>
  <si>
    <t>巾</t>
  </si>
  <si>
    <t>ㄨㄣ</t>
  </si>
  <si>
    <t>ㄨㆵ</t>
  </si>
  <si>
    <t>un</t>
  </si>
  <si>
    <t>uD</t>
  </si>
  <si>
    <t>君</t>
  </si>
  <si>
    <t>ㄧㄢ</t>
  </si>
  <si>
    <t>ㄧㄚㆵ</t>
  </si>
  <si>
    <t>ian</t>
  </si>
  <si>
    <t>iaD</t>
  </si>
  <si>
    <t>堅</t>
  </si>
  <si>
    <t>ㄨㄢ</t>
  </si>
  <si>
    <t>ㄨㄚㆵ</t>
  </si>
  <si>
    <t>uan</t>
  </si>
  <si>
    <t>uaD</t>
  </si>
  <si>
    <t>oan</t>
  </si>
  <si>
    <t>觀</t>
  </si>
  <si>
    <t> ㆭ韻尾</t>
  </si>
  <si>
    <t>ㄥ</t>
  </si>
  <si>
    <t>əŋ</t>
  </si>
  <si>
    <t>øG</t>
  </si>
  <si>
    <t>ㆦㆻ</t>
  </si>
  <si>
    <t>ɔŋ</t>
  </si>
  <si>
    <t>oG</t>
  </si>
  <si>
    <t>ong</t>
  </si>
  <si>
    <t>公</t>
  </si>
  <si>
    <t>ㄧㄤ</t>
  </si>
  <si>
    <t>ㄧㄚㆻ</t>
  </si>
  <si>
    <t>iaŋ</t>
  </si>
  <si>
    <t>iaG</t>
  </si>
  <si>
    <t>iang</t>
  </si>
  <si>
    <t>姜</t>
  </si>
  <si>
    <t>ㄧㄥ</t>
  </si>
  <si>
    <t>ㄧㄜㆻ</t>
  </si>
  <si>
    <t>iəŋ</t>
  </si>
  <si>
    <t>iøG</t>
  </si>
  <si>
    <t>ing</t>
  </si>
  <si>
    <t>eng</t>
  </si>
  <si>
    <t>經</t>
  </si>
  <si>
    <t>ㄧㆲ</t>
  </si>
  <si>
    <t>ㄧㆦㆻ</t>
  </si>
  <si>
    <t>iɔŋ</t>
  </si>
  <si>
    <t>ioG</t>
  </si>
  <si>
    <t>iong</t>
  </si>
  <si>
    <t>恭</t>
  </si>
  <si>
    <t>ㄨㄤ</t>
  </si>
  <si>
    <t>ㄨㄚㆻ</t>
  </si>
  <si>
    <t>uaŋ</t>
  </si>
  <si>
    <t>uaG</t>
  </si>
  <si>
    <t>uang</t>
  </si>
  <si>
    <t>oang</t>
  </si>
  <si>
    <t>光</t>
  </si>
  <si>
    <r>
      <t>/iəŋ/ 音在方音符號標為 </t>
    </r>
    <r>
      <rPr>
        <sz val="16"/>
        <color rgb="FF333333"/>
        <rFont val="Consolas"/>
        <family val="2"/>
      </rPr>
      <t>ㄧㆻ</t>
    </r>
    <r>
      <rPr>
        <sz val="16"/>
        <color rgb="FF333333"/>
        <rFont val="Helvetica Neue"/>
        <family val="2"/>
      </rPr>
      <t>，但本方案採用更注重發音的寫法 </t>
    </r>
    <r>
      <rPr>
        <sz val="16"/>
        <color rgb="FF333333"/>
        <rFont val="Consolas"/>
        <family val="2"/>
      </rPr>
      <t>ㄧㄜㆻ</t>
    </r>
    <r>
      <rPr>
        <sz val="16"/>
        <color rgb="FF333333"/>
        <rFont val="Helvetica Neue"/>
        <family val="2"/>
      </rPr>
      <t>，更能與 </t>
    </r>
    <r>
      <rPr>
        <sz val="16"/>
        <color rgb="FF333333"/>
        <rFont val="Consolas"/>
        <family val="2"/>
      </rPr>
      <t>ㄧㄥ</t>
    </r>
    <r>
      <rPr>
        <sz val="16"/>
        <color rgb="FF333333"/>
        <rFont val="Helvetica Neue"/>
        <family val="2"/>
      </rPr>
      <t> 對映。</t>
    </r>
  </si>
  <si>
    <t> 韻化子音</t>
  </si>
  <si>
    <t>ㆬㆷ</t>
  </si>
  <si>
    <t>m̩</t>
  </si>
  <si>
    <t>姆</t>
  </si>
  <si>
    <t>ㆭㆷ</t>
  </si>
  <si>
    <t>ŋ̍</t>
  </si>
  <si>
    <t>G</t>
  </si>
  <si>
    <t>禈</t>
  </si>
  <si>
    <t>輸入編碼</t>
  </si>
  <si>
    <t>鍵盤按鍵</t>
  </si>
  <si>
    <t>指令</t>
    <phoneticPr fontId="15" type="noConversion"/>
  </si>
  <si>
    <t>解析</t>
    <phoneticPr fontId="15" type="noConversion"/>
  </si>
  <si>
    <t>xlit|1qaz2wsxedcrfvtgbyhnujm8ik,9ol.0p;/-43657|ㄅㄆㄇㆠㄉㄊㄋㄌㄍㄎㄏㄐㄑㄒㆣㄫㆡㄗㄘㄙㄧㄨㆬㄚㆦㄜㆰㄞㆤㄠㆲㄢㄣㄤㆭｎˋ˪ˊ˫．|</t>
    <phoneticPr fontId="15" type="noConversion"/>
  </si>
  <si>
    <t>xlit|pPbtTdkKgcCzshiuaoøeIUBDGN|ㄅㄆㆠㄉㄊㄌㄍㄎㆣㄗㄘㆡㄙㄏㄧㄨㄚㆦㄜㆤㄞㄠㆬㄣㆭｎ|</t>
    <phoneticPr fontId="15" type="noConversion"/>
  </si>
  <si>
    <t>xlit|pPmbtTndkKhjJSgqzcCsiuBaoøMIeUYLDQGN123570|1qaz2wsxedcrfvtgbyhnujm8ik,9ol.0p;/- 43657|</t>
    <phoneticPr fontId="15" type="noConversion"/>
  </si>
  <si>
    <t>pø1</t>
  </si>
  <si>
    <t>Pø1</t>
  </si>
  <si>
    <t>bø1</t>
  </si>
  <si>
    <t>bNø1</t>
  </si>
  <si>
    <t>tø1</t>
  </si>
  <si>
    <t>Tø1</t>
  </si>
  <si>
    <t>dø1</t>
  </si>
  <si>
    <t>dNø1</t>
  </si>
  <si>
    <t>kø1</t>
  </si>
  <si>
    <t>Kø1</t>
  </si>
  <si>
    <t>gø1</t>
  </si>
  <si>
    <t>gNø1</t>
  </si>
  <si>
    <t>ci1</t>
  </si>
  <si>
    <t>Ci1</t>
  </si>
  <si>
    <t>zi1</t>
  </si>
  <si>
    <t>si1</t>
  </si>
  <si>
    <t>cø1</t>
  </si>
  <si>
    <t>Cø1</t>
  </si>
  <si>
    <t>zø1</t>
  </si>
  <si>
    <t>sø1</t>
  </si>
  <si>
    <t>hø1</t>
  </si>
  <si>
    <t>a1</t>
  </si>
  <si>
    <t>e1</t>
  </si>
  <si>
    <t>ø1</t>
  </si>
  <si>
    <t>o1</t>
  </si>
  <si>
    <t>i1</t>
  </si>
  <si>
    <t>u1</t>
  </si>
  <si>
    <t>I1</t>
  </si>
  <si>
    <t>U1</t>
  </si>
  <si>
    <t>Na1</t>
  </si>
  <si>
    <t>Ne1</t>
  </si>
  <si>
    <t>No1</t>
  </si>
  <si>
    <t>Ni1</t>
  </si>
  <si>
    <t>Nu1</t>
  </si>
  <si>
    <t>NI1</t>
  </si>
  <si>
    <t>NU1</t>
  </si>
  <si>
    <t>aB1</t>
  </si>
  <si>
    <t>oB1</t>
  </si>
  <si>
    <t>aD1</t>
  </si>
  <si>
    <t>D1</t>
  </si>
  <si>
    <t>aG1</t>
  </si>
  <si>
    <t>oG1</t>
  </si>
  <si>
    <t>øG1</t>
  </si>
  <si>
    <t>B1</t>
  </si>
  <si>
    <t>G1</t>
  </si>
  <si>
    <t>a4</t>
  </si>
  <si>
    <t>e4</t>
  </si>
  <si>
    <t>ø4</t>
  </si>
  <si>
    <t>o4</t>
  </si>
  <si>
    <t>i4</t>
  </si>
  <si>
    <t>u4</t>
  </si>
  <si>
    <t>I4</t>
  </si>
  <si>
    <t>U4</t>
  </si>
  <si>
    <t>Na4</t>
  </si>
  <si>
    <t>Ne4</t>
  </si>
  <si>
    <t>No4</t>
  </si>
  <si>
    <t>ㆪㆷ</t>
  </si>
  <si>
    <t>Ni4</t>
  </si>
  <si>
    <t>ㆫㆷ</t>
  </si>
  <si>
    <t>Nu4</t>
  </si>
  <si>
    <t>ㆮㆷ</t>
  </si>
  <si>
    <t>NI4</t>
  </si>
  <si>
    <t>NU4</t>
  </si>
  <si>
    <t>aB4</t>
  </si>
  <si>
    <t>oB4</t>
  </si>
  <si>
    <t>aD4</t>
  </si>
  <si>
    <t>aG4</t>
  </si>
  <si>
    <t>oG4</t>
  </si>
  <si>
    <t>ㄜㆻ</t>
  </si>
  <si>
    <t>øG4</t>
  </si>
  <si>
    <t>B4</t>
  </si>
  <si>
    <t>G4</t>
  </si>
  <si>
    <t>方音符號</t>
    <phoneticPr fontId="2" type="noConversion"/>
  </si>
  <si>
    <t>字典拚音碼</t>
    <phoneticPr fontId="2" type="noConversion"/>
  </si>
  <si>
    <t>傳統五音</t>
    <phoneticPr fontId="15" type="noConversion"/>
  </si>
  <si>
    <t>唇音</t>
    <phoneticPr fontId="15" type="noConversion"/>
  </si>
  <si>
    <t>舌音</t>
    <phoneticPr fontId="15" type="noConversion"/>
  </si>
  <si>
    <t>牙音</t>
    <phoneticPr fontId="15" type="noConversion"/>
  </si>
  <si>
    <t>齒音</t>
    <phoneticPr fontId="15" type="noConversion"/>
  </si>
  <si>
    <t>喉音</t>
    <phoneticPr fontId="15" type="noConversion"/>
  </si>
  <si>
    <t>TLPA</t>
    <phoneticPr fontId="15" type="noConversion"/>
  </si>
  <si>
    <t>舌尖中音</t>
    <phoneticPr fontId="15" type="noConversion"/>
  </si>
  <si>
    <t>舌根音</t>
    <phoneticPr fontId="15" type="noConversion"/>
  </si>
  <si>
    <t>舌尖前音</t>
    <phoneticPr fontId="15" type="noConversion"/>
  </si>
  <si>
    <t>台羅</t>
    <phoneticPr fontId="15" type="noConversion"/>
  </si>
  <si>
    <t>舌尖音</t>
    <phoneticPr fontId="15" type="noConversion"/>
  </si>
  <si>
    <t>齒音（舌齒音）</t>
    <phoneticPr fontId="15" type="noConversion"/>
  </si>
  <si>
    <t>現代音韻學</t>
    <phoneticPr fontId="15" type="noConversion"/>
  </si>
  <si>
    <t>雙唇音</t>
    <phoneticPr fontId="15" type="noConversion"/>
  </si>
  <si>
    <t>齒齦音</t>
    <phoneticPr fontId="15" type="noConversion"/>
  </si>
  <si>
    <t>軟顎音</t>
    <phoneticPr fontId="15" type="noConversion"/>
  </si>
  <si>
    <t>聲門音</t>
    <phoneticPr fontId="15" type="noConversion"/>
  </si>
  <si>
    <t>(發音部位)→
(發音方法)↓</t>
  </si>
  <si>
    <t>齒齦音
(舌尖中)</t>
    <phoneticPr fontId="15" type="noConversion"/>
  </si>
  <si>
    <t>軟顎音
(舌根)</t>
    <phoneticPr fontId="15" type="noConversion"/>
  </si>
  <si>
    <t>齒齦音
(舌尖前)</t>
    <phoneticPr fontId="15" type="noConversion"/>
  </si>
  <si>
    <t>齒顎音
(舌面前)</t>
    <phoneticPr fontId="15" type="noConversion"/>
  </si>
  <si>
    <t>聲門音
(喉音)</t>
    <phoneticPr fontId="15" type="noConversion"/>
  </si>
  <si>
    <t>塞音</t>
  </si>
  <si>
    <t>清音</t>
  </si>
  <si>
    <t>不送氣音</t>
  </si>
  <si>
    <t>（不標）</t>
    <phoneticPr fontId="15" type="noConversion"/>
  </si>
  <si>
    <t>?</t>
    <phoneticPr fontId="15" type="noConversion"/>
  </si>
  <si>
    <t xml:space="preserve">ㄅ </t>
    <phoneticPr fontId="15" type="noConversion"/>
  </si>
  <si>
    <t>邊（pinn）</t>
    <phoneticPr fontId="15" type="noConversion"/>
  </si>
  <si>
    <t>ㄉ</t>
    <phoneticPr fontId="15" type="noConversion"/>
  </si>
  <si>
    <t>地（tē）</t>
    <phoneticPr fontId="15" type="noConversion"/>
  </si>
  <si>
    <t>ㄍ</t>
    <phoneticPr fontId="15" type="noConversion"/>
  </si>
  <si>
    <t>求（kiû）</t>
    <phoneticPr fontId="15" type="noConversion"/>
  </si>
  <si>
    <t>（無）</t>
    <phoneticPr fontId="15" type="noConversion"/>
  </si>
  <si>
    <t>英（ing）</t>
    <phoneticPr fontId="15" type="noConversion"/>
  </si>
  <si>
    <t>送氣音</t>
  </si>
  <si>
    <t>ㄆ</t>
    <phoneticPr fontId="15" type="noConversion"/>
  </si>
  <si>
    <t>波（pho）</t>
    <phoneticPr fontId="15" type="noConversion"/>
  </si>
  <si>
    <t>ㄊ</t>
    <phoneticPr fontId="15" type="noConversion"/>
  </si>
  <si>
    <t>他（thann）</t>
    <phoneticPr fontId="15" type="noConversion"/>
  </si>
  <si>
    <t>ㄎ</t>
    <phoneticPr fontId="15" type="noConversion"/>
  </si>
  <si>
    <t>去（khì）</t>
    <phoneticPr fontId="15" type="noConversion"/>
  </si>
  <si>
    <t>濁音</t>
  </si>
  <si>
    <t>不送氣</t>
  </si>
  <si>
    <t>g</t>
    <phoneticPr fontId="2" type="noConversion"/>
  </si>
  <si>
    <t>ㆠ</t>
    <phoneticPr fontId="15" type="noConversion"/>
  </si>
  <si>
    <t>ㆣ</t>
    <phoneticPr fontId="15" type="noConversion"/>
  </si>
  <si>
    <t>我（guá）</t>
    <phoneticPr fontId="15" type="noConversion"/>
  </si>
  <si>
    <t>塞擦音</t>
  </si>
  <si>
    <t>ʨ</t>
    <phoneticPr fontId="15" type="noConversion"/>
  </si>
  <si>
    <t>ㄗ</t>
    <phoneticPr fontId="15" type="noConversion"/>
  </si>
  <si>
    <t>曾（tsan）</t>
    <phoneticPr fontId="15" type="noConversion"/>
  </si>
  <si>
    <t>ㄐ</t>
    <phoneticPr fontId="15" type="noConversion"/>
  </si>
  <si>
    <t>尖（tsiam）</t>
    <phoneticPr fontId="15" type="noConversion"/>
  </si>
  <si>
    <t>ʨʰ</t>
    <phoneticPr fontId="15" type="noConversion"/>
  </si>
  <si>
    <t>ㄘ</t>
    <phoneticPr fontId="15" type="noConversion"/>
  </si>
  <si>
    <t>出（tshut）</t>
    <phoneticPr fontId="15" type="noConversion"/>
  </si>
  <si>
    <t>ㄑ</t>
    <phoneticPr fontId="15" type="noConversion"/>
  </si>
  <si>
    <t>手（tshiú）</t>
    <phoneticPr fontId="15" type="noConversion"/>
  </si>
  <si>
    <t>ʣ</t>
    <phoneticPr fontId="15" type="noConversion"/>
  </si>
  <si>
    <t>ʥ</t>
    <phoneticPr fontId="15" type="noConversion"/>
  </si>
  <si>
    <t>ㆡ</t>
    <phoneticPr fontId="15" type="noConversion"/>
  </si>
  <si>
    <t>熱（jua̍h）</t>
    <phoneticPr fontId="15" type="noConversion"/>
  </si>
  <si>
    <t>ㆢ</t>
    <phoneticPr fontId="15" type="noConversion"/>
  </si>
  <si>
    <t>入（ji̍p）</t>
    <phoneticPr fontId="15" type="noConversion"/>
  </si>
  <si>
    <t>擦音</t>
  </si>
  <si>
    <t>ㄙ</t>
    <phoneticPr fontId="15" type="noConversion"/>
  </si>
  <si>
    <t>衫（sann）</t>
    <phoneticPr fontId="15" type="noConversion"/>
  </si>
  <si>
    <t>ㄒ</t>
    <phoneticPr fontId="15" type="noConversion"/>
  </si>
  <si>
    <t>寫（siá）</t>
    <phoneticPr fontId="15" type="noConversion"/>
  </si>
  <si>
    <t>送氣</t>
  </si>
  <si>
    <t>ㄏ</t>
    <phoneticPr fontId="15" type="noConversion"/>
  </si>
  <si>
    <t>喜（hí）</t>
    <phoneticPr fontId="15" type="noConversion"/>
  </si>
  <si>
    <t>鼻音</t>
  </si>
  <si>
    <t>m</t>
    <phoneticPr fontId="2" type="noConversion"/>
  </si>
  <si>
    <t>ㄇ</t>
    <phoneticPr fontId="15" type="noConversion"/>
  </si>
  <si>
    <t>毛（moo）</t>
    <phoneticPr fontId="15" type="noConversion"/>
  </si>
  <si>
    <t>ㄋ</t>
    <phoneticPr fontId="15" type="noConversion"/>
  </si>
  <si>
    <t>耐（nāi）</t>
    <phoneticPr fontId="15" type="noConversion"/>
  </si>
  <si>
    <t>ㄫ</t>
    <phoneticPr fontId="15" type="noConversion"/>
  </si>
  <si>
    <t>雅（ngá）</t>
    <phoneticPr fontId="15" type="noConversion"/>
  </si>
  <si>
    <t>邊音</t>
  </si>
  <si>
    <t xml:space="preserve">l </t>
    <phoneticPr fontId="15" type="noConversion"/>
  </si>
  <si>
    <t>ㄌ</t>
    <phoneticPr fontId="15" type="noConversion"/>
  </si>
  <si>
    <t>柳（liú）</t>
    <phoneticPr fontId="15" type="noConversion"/>
  </si>
  <si>
    <t>三重對立</t>
    <phoneticPr fontId="15" type="noConversion"/>
  </si>
  <si>
    <t>台灣話的塞音及塞擦音，分成了清送氣音、清不送氣音、鼻濁音三重對立。所謂三重對立，指的是同樣發音部份的一組三個塞音或塞擦音（例如p, ph, b），可以表達出三種不同的意義（例如：pô 婆、phô 葡、bô 無）。</t>
    <phoneticPr fontId="15" type="noConversion"/>
  </si>
  <si>
    <t>送氣：是</t>
  </si>
  <si>
    <t>送氣：否</t>
  </si>
  <si>
    <t>有聲：是</t>
  </si>
  <si>
    <t>濁音。不送氣（鼻濁音）</t>
    <phoneticPr fontId="15" type="noConversion"/>
  </si>
  <si>
    <t>有聲：否</t>
  </si>
  <si>
    <t>清音。送氣</t>
    <phoneticPr fontId="15" type="noConversion"/>
  </si>
  <si>
    <t>清音。不送氣</t>
    <phoneticPr fontId="15" type="noConversion"/>
  </si>
  <si>
    <t>」</t>
    <phoneticPr fontId="15" type="noConversion"/>
  </si>
  <si>
    <t>序號</t>
  </si>
  <si>
    <t>1</t>
  </si>
  <si>
    <t>q</t>
  </si>
  <si>
    <t>2</t>
  </si>
  <si>
    <t>w</t>
  </si>
  <si>
    <t>x</t>
  </si>
  <si>
    <t>r</t>
  </si>
  <si>
    <t>J</t>
  </si>
  <si>
    <t>f</t>
  </si>
  <si>
    <t>S</t>
  </si>
  <si>
    <t>v</t>
  </si>
  <si>
    <t>y</t>
  </si>
  <si>
    <t>8</t>
  </si>
  <si>
    <t>M</t>
  </si>
  <si>
    <t>,</t>
  </si>
  <si>
    <t>9</t>
  </si>
  <si>
    <t>Y</t>
  </si>
  <si>
    <t>.</t>
  </si>
  <si>
    <t>L</t>
  </si>
  <si>
    <t>0</t>
  </si>
  <si>
    <t>Q</t>
  </si>
  <si>
    <t>;</t>
  </si>
  <si>
    <t>/</t>
  </si>
  <si>
    <t>-</t>
  </si>
  <si>
    <t xml:space="preserve"> </t>
  </si>
  <si>
    <t>4</t>
  </si>
  <si>
    <t>3</t>
  </si>
  <si>
    <t>5</t>
  </si>
  <si>
    <t>6</t>
  </si>
  <si>
    <t>7</t>
  </si>
  <si>
    <t/>
  </si>
  <si>
    <t>拚音字母與按鍵對映 (speller)</t>
    <phoneticPr fontId="15" type="noConversion"/>
  </si>
  <si>
    <t>拚音字母</t>
    <phoneticPr fontId="2" type="noConversion"/>
  </si>
  <si>
    <t>拚音字母與方音符號對映 (translator/comment_format)</t>
    <phoneticPr fontId="15" type="noConversion"/>
  </si>
  <si>
    <t>拼音字母</t>
  </si>
  <si>
    <t>拼音字母</t>
    <phoneticPr fontId="2" type="noConversion"/>
  </si>
  <si>
    <t>方音符號</t>
  </si>
  <si>
    <t>ˋ</t>
  </si>
  <si>
    <t>˪</t>
  </si>
  <si>
    <t>ˊ</t>
  </si>
  <si>
    <t>˫</t>
  </si>
  <si>
    <t>．</t>
  </si>
  <si>
    <t>按鍵</t>
    <phoneticPr fontId="2" type="noConversion"/>
  </si>
  <si>
    <t>拚音字母</t>
    <phoneticPr fontId="15" type="noConversion"/>
  </si>
  <si>
    <t>拼音字母</t>
    <phoneticPr fontId="15" type="noConversion"/>
  </si>
  <si>
    <t>國際音標</t>
  </si>
  <si>
    <t>羅馬拼音</t>
  </si>
  <si>
    <t xml:space="preserve"> 	d͡z / z</t>
  </si>
  <si>
    <t xml:space="preserve"> 	t͡ɕ</t>
  </si>
  <si>
    <t>tsi</t>
  </si>
  <si>
    <t>tshi</t>
  </si>
  <si>
    <t>si</t>
  </si>
  <si>
    <t>d͡ʑ / ʑ[</t>
  </si>
  <si>
    <t>ji</t>
  </si>
  <si>
    <t>-m</t>
  </si>
  <si>
    <t>-ng</t>
  </si>
  <si>
    <t>-n</t>
  </si>
  <si>
    <t>-nn</t>
  </si>
  <si>
    <t>·</t>
  </si>
  <si>
    <t>d</t>
    <phoneticPr fontId="2" type="noConversion"/>
  </si>
  <si>
    <t>aG</t>
    <phoneticPr fontId="2" type="noConversion"/>
  </si>
  <si>
    <t>oG</t>
    <phoneticPr fontId="2" type="noConversion"/>
  </si>
  <si>
    <t>øG</t>
    <phoneticPr fontId="2" type="noConversion"/>
  </si>
  <si>
    <t>aD</t>
    <phoneticPr fontId="2" type="noConversion"/>
  </si>
  <si>
    <t>aB</t>
    <phoneticPr fontId="2" type="noConversion"/>
  </si>
  <si>
    <t>oB</t>
    <phoneticPr fontId="2" type="noConversion"/>
  </si>
  <si>
    <t>ci</t>
    <phoneticPr fontId="2" type="noConversion"/>
  </si>
  <si>
    <t>Ci</t>
    <phoneticPr fontId="2" type="noConversion"/>
  </si>
  <si>
    <t>zi</t>
    <phoneticPr fontId="2" type="noConversion"/>
  </si>
  <si>
    <t>彙集表（1）（2）（3）之輸入設計表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</si>
</sst>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General;;"/>
    <numFmt numFmtId="177" formatCode="&quot;[&quot;\ @\ &quot;]&quot;"/>
    <numFmt numFmtId="178" formatCode="&quot;/ &quot;@&quot; /&quot;"/>
  </numFmts>
  <fonts count="72">
    <font>
      <sz val="18"/>
      <color theme="1"/>
      <name val="黒体-繁"/>
      <family val="2"/>
      <charset val="136"/>
    </font>
    <font>
      <sz val="12"/>
      <name val="宋体"/>
      <charset val="134"/>
    </font>
    <font>
      <sz val="9"/>
      <name val="黒体-繁"/>
      <family val="2"/>
      <charset val="136"/>
    </font>
    <font>
      <sz val="20"/>
      <name val="宋体"/>
      <charset val="134"/>
    </font>
    <font>
      <b/>
      <sz val="20"/>
      <color rgb="FF000000"/>
      <name val="宋体"/>
      <charset val="134"/>
    </font>
    <font>
      <b/>
      <sz val="20"/>
      <color rgb="FF000000"/>
      <name val="Times New Roman"/>
      <family val="1"/>
    </font>
    <font>
      <sz val="20"/>
      <color rgb="FF000000"/>
      <name val="宋体"/>
      <charset val="134"/>
    </font>
    <font>
      <sz val="20"/>
      <color rgb="FF000000"/>
      <name val="新細明體"/>
      <family val="1"/>
      <charset val="136"/>
      <scheme val="minor"/>
    </font>
    <font>
      <sz val="26"/>
      <color rgb="FFFF0000"/>
      <name val="KangXiZiDian.com 康熙字典體常用版"/>
      <charset val="136"/>
    </font>
    <font>
      <sz val="18"/>
      <color theme="4"/>
      <name val="KangXiZiDian.com 康熙字典體常用版"/>
      <charset val="136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8"/>
      <color theme="8"/>
      <name val="Arial"/>
      <family val="2"/>
    </font>
    <font>
      <sz val="18"/>
      <name val="宋体"/>
      <charset val="134"/>
    </font>
    <font>
      <sz val="18"/>
      <color rgb="FF000000"/>
      <name val="Arial"/>
      <family val="2"/>
    </font>
    <font>
      <sz val="9"/>
      <name val="新細明體"/>
      <family val="1"/>
      <charset val="136"/>
      <scheme val="minor"/>
    </font>
    <font>
      <sz val="18"/>
      <color rgb="FF000000"/>
      <name val="新細明體"/>
      <family val="1"/>
      <charset val="136"/>
      <scheme val="minor"/>
    </font>
    <font>
      <sz val="28"/>
      <color theme="8"/>
      <name val="Noto Serif TC Bold"/>
    </font>
    <font>
      <sz val="18"/>
      <color rgb="FFFF0000"/>
      <name val="Arial"/>
      <family val="2"/>
    </font>
    <font>
      <sz val="18"/>
      <color rgb="FF000000"/>
      <name val="Arial"/>
      <family val="1"/>
    </font>
    <font>
      <sz val="18"/>
      <color rgb="FF444444"/>
      <name val="Arial"/>
      <family val="2"/>
    </font>
    <font>
      <sz val="18"/>
      <color rgb="FFFFC000"/>
      <name val="Arial"/>
      <family val="2"/>
    </font>
    <font>
      <sz val="18"/>
      <name val="Iansui 094"/>
      <family val="3"/>
      <charset val="136"/>
    </font>
    <font>
      <sz val="18"/>
      <color theme="7"/>
      <name val="Arial"/>
      <family val="2"/>
    </font>
    <font>
      <sz val="18"/>
      <color theme="0"/>
      <name val="Iansui 094"/>
      <family val="3"/>
      <charset val="136"/>
    </font>
    <font>
      <sz val="18"/>
      <color theme="0"/>
      <name val="Arial"/>
      <family val="2"/>
    </font>
    <font>
      <sz val="24"/>
      <color theme="0"/>
      <name val="Iansui 094"/>
      <family val="3"/>
      <charset val="136"/>
    </font>
    <font>
      <sz val="24"/>
      <color theme="0"/>
      <name val="Arial"/>
      <family val="2"/>
    </font>
    <font>
      <sz val="24"/>
      <color rgb="FFFFC000"/>
      <name val="Arial"/>
      <family val="2"/>
    </font>
    <font>
      <sz val="24"/>
      <name val="Iansui 094"/>
      <family val="3"/>
      <charset val="136"/>
    </font>
    <font>
      <sz val="24"/>
      <name val="Arial"/>
      <family val="2"/>
    </font>
    <font>
      <b/>
      <sz val="36"/>
      <color rgb="FF000000"/>
      <name val="Times New Roman"/>
      <family val="1"/>
    </font>
    <font>
      <b/>
      <sz val="36"/>
      <color theme="8"/>
      <name val="Times New Roman"/>
      <family val="1"/>
    </font>
    <font>
      <sz val="26"/>
      <color rgb="FFC00000"/>
      <name val="KangXiZiDian.com 康熙字典體常用版"/>
      <charset val="136"/>
    </font>
    <font>
      <b/>
      <sz val="36"/>
      <color rgb="FF5B9BD5"/>
      <name val="Times New Roman"/>
      <family val="1"/>
    </font>
    <font>
      <b/>
      <sz val="36"/>
      <color theme="4"/>
      <name val="Times New Roman"/>
      <family val="1"/>
    </font>
    <font>
      <sz val="26"/>
      <name val="宋体"/>
      <charset val="134"/>
    </font>
    <font>
      <sz val="26"/>
      <color rgb="FF000000"/>
      <name val="新細明體"/>
      <family val="1"/>
      <charset val="136"/>
      <scheme val="minor"/>
    </font>
    <font>
      <sz val="16"/>
      <color rgb="FF000000"/>
      <name val="Noto Serif TC Bold"/>
    </font>
    <font>
      <sz val="16"/>
      <color rgb="FF333333"/>
      <name val="Helvetica Neue"/>
      <family val="2"/>
    </font>
    <font>
      <sz val="16"/>
      <color rgb="FF333333"/>
      <name val="Consolas"/>
      <family val="2"/>
    </font>
    <font>
      <b/>
      <sz val="27"/>
      <color rgb="FF333333"/>
      <name val="Helvetica Neue"/>
      <family val="2"/>
    </font>
    <font>
      <u/>
      <sz val="18"/>
      <color theme="10"/>
      <name val="黒体-繁"/>
      <family val="2"/>
      <charset val="136"/>
    </font>
    <font>
      <u/>
      <sz val="24"/>
      <color theme="10"/>
      <name val="Noto Sans TC Bold"/>
    </font>
    <font>
      <sz val="24"/>
      <color theme="1"/>
      <name val="Noto Sans TC Bold"/>
    </font>
    <font>
      <b/>
      <sz val="24"/>
      <color rgb="FF333333"/>
      <name val="Noto Sans TC Bold"/>
    </font>
    <font>
      <sz val="18"/>
      <color theme="8"/>
      <name val="Noto Serif TC Bold"/>
    </font>
    <font>
      <b/>
      <sz val="16"/>
      <color theme="0"/>
      <name val="Helvetica Neue"/>
      <family val="2"/>
    </font>
    <font>
      <sz val="10"/>
      <color rgb="FF000000"/>
      <name val="新細明體"/>
      <family val="1"/>
      <charset val="136"/>
      <scheme val="minor"/>
    </font>
    <font>
      <sz val="16"/>
      <color rgb="FF000000"/>
      <name val="新細明體"/>
      <family val="1"/>
      <charset val="136"/>
      <scheme val="minor"/>
    </font>
    <font>
      <u/>
      <sz val="10"/>
      <color theme="10"/>
      <name val="新細明體"/>
      <family val="2"/>
      <scheme val="minor"/>
    </font>
    <font>
      <sz val="20"/>
      <color theme="10"/>
      <name val="Noto Sans TC Medium"/>
    </font>
    <font>
      <u/>
      <sz val="22"/>
      <color theme="10"/>
      <name val="Noto Sans TC Medium"/>
    </font>
    <font>
      <sz val="22"/>
      <color theme="7" tint="-0.249977111117893"/>
      <name val="Noto Sans TC Medium"/>
    </font>
    <font>
      <sz val="18"/>
      <name val="Noto Sans TC Medium"/>
    </font>
    <font>
      <sz val="28"/>
      <name val="Noto Sans TC Medium"/>
    </font>
    <font>
      <sz val="24"/>
      <color theme="8" tint="0.39997558519241921"/>
      <name val="蘋方-繁 中黑體"/>
      <family val="3"/>
      <charset val="136"/>
    </font>
    <font>
      <sz val="20"/>
      <color rgb="FFFF0000"/>
      <name val="Noto Sans TC Medium"/>
    </font>
    <font>
      <sz val="24"/>
      <color theme="8" tint="0.39997558519241921"/>
      <name val="Noto Serif TC SemiBold"/>
    </font>
    <font>
      <sz val="24"/>
      <color rgb="FFFF0000"/>
      <name val="LXGW WenKai Mono TC"/>
    </font>
    <font>
      <sz val="22"/>
      <color theme="7" tint="-0.249977111117893"/>
      <name val="LXGW WenKai Mono TC"/>
    </font>
    <font>
      <sz val="20"/>
      <color rgb="FFFF0000"/>
      <name val="Noto Sans TC"/>
    </font>
    <font>
      <sz val="18"/>
      <color rgb="FF00B050"/>
      <name val="Noto Sans TC Medium"/>
    </font>
    <font>
      <sz val="22"/>
      <color theme="0" tint="-0.34998626667073579"/>
      <name val="Noto Sans TC Medium"/>
    </font>
    <font>
      <sz val="18"/>
      <color rgb="FF000000"/>
      <name val="Noto Sans TC Medium"/>
    </font>
    <font>
      <sz val="24"/>
      <color theme="8" tint="0.39997558519241921"/>
      <name val="Arial"/>
      <family val="2"/>
    </font>
    <font>
      <sz val="18"/>
      <color rgb="FF00B0F0"/>
      <name val="Noto Sans TC Medium"/>
    </font>
    <font>
      <sz val="16"/>
      <color rgb="FF000000"/>
      <name val="Noto Serif TC SemiBold"/>
    </font>
    <font>
      <b/>
      <sz val="18"/>
      <color rgb="FF000000"/>
      <name val="Noto Sans TC Medium"/>
    </font>
    <font>
      <b/>
      <sz val="18"/>
      <color rgb="FFFF0000"/>
      <name val="Arial"/>
      <family val="2"/>
    </font>
    <font>
      <sz val="18"/>
      <color rgb="FFC00000"/>
      <name val="Arial"/>
      <family val="2"/>
    </font>
    <font>
      <sz val="16"/>
      <color rgb="FFFF0000"/>
      <name val="Helvetica Neue"/>
      <family val="2"/>
    </font>
  </fonts>
  <fills count="16">
    <fill>
      <patternFill patternType="none"/>
    </fill>
    <fill>
      <patternFill patternType="gray125"/>
    </fill>
    <fill>
      <patternFill patternType="solid">
        <fgColor rgb="FFDAEEF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DEBF7"/>
        <bgColor rgb="FF000000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">
    <xf numFmtId="0" fontId="0" fillId="0" borderId="0">
      <alignment vertical="center"/>
    </xf>
    <xf numFmtId="0" fontId="42" fillId="0" borderId="0" applyNumberFormat="0" applyFill="0" applyBorder="0" applyAlignment="0" applyProtection="0">
      <alignment vertical="center"/>
    </xf>
    <xf numFmtId="0" fontId="48" fillId="0" borderId="0"/>
    <xf numFmtId="0" fontId="50" fillId="0" borderId="0" applyNumberFormat="0" applyFill="0" applyBorder="0" applyAlignment="0" applyProtection="0"/>
  </cellStyleXfs>
  <cellXfs count="17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2" borderId="6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6" borderId="0" xfId="0" applyFont="1" applyFill="1">
      <alignment vertical="center"/>
    </xf>
    <xf numFmtId="0" fontId="16" fillId="0" borderId="0" xfId="0" applyFont="1">
      <alignment vertical="center"/>
    </xf>
    <xf numFmtId="0" fontId="14" fillId="0" borderId="0" xfId="0" applyFont="1">
      <alignment vertical="center"/>
    </xf>
    <xf numFmtId="0" fontId="17" fillId="0" borderId="0" xfId="0" applyFont="1">
      <alignment vertical="center"/>
    </xf>
    <xf numFmtId="0" fontId="14" fillId="7" borderId="0" xfId="0" applyFont="1" applyFill="1">
      <alignment vertical="center"/>
    </xf>
    <xf numFmtId="0" fontId="19" fillId="6" borderId="0" xfId="0" applyFont="1" applyFill="1">
      <alignment vertical="center"/>
    </xf>
    <xf numFmtId="0" fontId="13" fillId="0" borderId="0" xfId="0" applyFont="1">
      <alignment vertical="center"/>
    </xf>
    <xf numFmtId="0" fontId="21" fillId="0" borderId="0" xfId="0" applyFont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22" fillId="6" borderId="0" xfId="0" applyFont="1" applyFill="1">
      <alignment vertical="center"/>
    </xf>
    <xf numFmtId="0" fontId="24" fillId="9" borderId="0" xfId="0" applyFont="1" applyFill="1">
      <alignment vertical="center"/>
    </xf>
    <xf numFmtId="0" fontId="26" fillId="9" borderId="0" xfId="0" applyFont="1" applyFill="1" applyAlignment="1">
      <alignment horizontal="center" vertical="center" shrinkToFit="1"/>
    </xf>
    <xf numFmtId="0" fontId="27" fillId="9" borderId="0" xfId="0" applyFont="1" applyFill="1" applyAlignment="1">
      <alignment horizontal="center" vertical="center" shrinkToFit="1"/>
    </xf>
    <xf numFmtId="0" fontId="27" fillId="9" borderId="0" xfId="0" quotePrefix="1" applyFont="1" applyFill="1" applyAlignment="1">
      <alignment horizontal="center" vertical="center" shrinkToFit="1"/>
    </xf>
    <xf numFmtId="0" fontId="26" fillId="9" borderId="0" xfId="0" quotePrefix="1" applyFont="1" applyFill="1" applyAlignment="1">
      <alignment horizontal="center" vertical="center" shrinkToFit="1"/>
    </xf>
    <xf numFmtId="0" fontId="28" fillId="9" borderId="0" xfId="0" applyFont="1" applyFill="1" applyAlignment="1">
      <alignment horizontal="center" vertical="center" shrinkToFit="1"/>
    </xf>
    <xf numFmtId="0" fontId="24" fillId="10" borderId="0" xfId="0" applyFont="1" applyFill="1">
      <alignment vertical="center"/>
    </xf>
    <xf numFmtId="0" fontId="24" fillId="10" borderId="0" xfId="0" applyFont="1" applyFill="1" applyAlignment="1">
      <alignment horizontal="center" vertical="center" shrinkToFit="1"/>
    </xf>
    <xf numFmtId="0" fontId="25" fillId="10" borderId="0" xfId="0" applyFont="1" applyFill="1" applyAlignment="1">
      <alignment horizontal="center" vertical="center" shrinkToFit="1"/>
    </xf>
    <xf numFmtId="0" fontId="25" fillId="10" borderId="0" xfId="0" quotePrefix="1" applyFont="1" applyFill="1" applyAlignment="1">
      <alignment horizontal="center" vertical="center" shrinkToFit="1"/>
    </xf>
    <xf numFmtId="0" fontId="24" fillId="10" borderId="0" xfId="0" quotePrefix="1" applyFont="1" applyFill="1" applyAlignment="1">
      <alignment horizontal="center" vertical="center" shrinkToFit="1"/>
    </xf>
    <xf numFmtId="0" fontId="29" fillId="6" borderId="0" xfId="0" applyFont="1" applyFill="1" applyAlignment="1">
      <alignment horizontal="center" vertical="center" shrinkToFit="1"/>
    </xf>
    <xf numFmtId="0" fontId="30" fillId="6" borderId="0" xfId="0" applyFont="1" applyFill="1" applyAlignment="1">
      <alignment horizontal="center" vertical="center" shrinkToFit="1"/>
    </xf>
    <xf numFmtId="0" fontId="14" fillId="11" borderId="0" xfId="0" applyFont="1" applyFill="1">
      <alignment vertical="center"/>
    </xf>
    <xf numFmtId="0" fontId="14" fillId="11" borderId="0" xfId="0" applyFont="1" applyFill="1" applyAlignment="1">
      <alignment horizontal="center" vertical="center"/>
    </xf>
    <xf numFmtId="0" fontId="18" fillId="11" borderId="0" xfId="0" applyFont="1" applyFill="1" applyAlignment="1">
      <alignment horizontal="center" vertical="center"/>
    </xf>
    <xf numFmtId="0" fontId="23" fillId="11" borderId="0" xfId="0" applyFont="1" applyFill="1" applyAlignment="1">
      <alignment horizontal="center" vertical="center"/>
    </xf>
    <xf numFmtId="0" fontId="21" fillId="12" borderId="0" xfId="0" applyFont="1" applyFill="1" applyAlignment="1">
      <alignment horizontal="center" vertical="center"/>
    </xf>
    <xf numFmtId="0" fontId="12" fillId="5" borderId="0" xfId="0" applyFont="1" applyFill="1" applyAlignment="1">
      <alignment horizontal="center" vertical="center" shrinkToFit="1"/>
    </xf>
    <xf numFmtId="0" fontId="12" fillId="5" borderId="0" xfId="0" applyFont="1" applyFill="1">
      <alignment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31" fillId="2" borderId="0" xfId="0" applyFont="1" applyFill="1" applyAlignment="1">
      <alignment horizontal="center" vertical="center"/>
    </xf>
    <xf numFmtId="0" fontId="5" fillId="2" borderId="1" xfId="0" applyFont="1" applyFill="1" applyBorder="1">
      <alignment vertical="center"/>
    </xf>
    <xf numFmtId="0" fontId="8" fillId="2" borderId="4" xfId="0" applyFont="1" applyFill="1" applyBorder="1">
      <alignment vertical="center"/>
    </xf>
    <xf numFmtId="0" fontId="32" fillId="2" borderId="8" xfId="0" applyFont="1" applyFill="1" applyBorder="1" applyAlignment="1">
      <alignment horizontal="center" vertical="center"/>
    </xf>
    <xf numFmtId="0" fontId="33" fillId="2" borderId="5" xfId="0" applyFont="1" applyFill="1" applyBorder="1" applyAlignment="1">
      <alignment horizontal="center" vertical="center"/>
    </xf>
    <xf numFmtId="0" fontId="34" fillId="2" borderId="8" xfId="0" applyFont="1" applyFill="1" applyBorder="1" applyAlignment="1">
      <alignment horizontal="center" vertical="center"/>
    </xf>
    <xf numFmtId="0" fontId="5" fillId="4" borderId="1" xfId="0" applyFont="1" applyFill="1" applyBorder="1">
      <alignment vertical="center"/>
    </xf>
    <xf numFmtId="0" fontId="5" fillId="4" borderId="3" xfId="0" applyFont="1" applyFill="1" applyBorder="1">
      <alignment vertical="center"/>
    </xf>
    <xf numFmtId="0" fontId="8" fillId="4" borderId="4" xfId="0" applyFont="1" applyFill="1" applyBorder="1">
      <alignment vertical="center"/>
    </xf>
    <xf numFmtId="0" fontId="8" fillId="4" borderId="6" xfId="0" applyFont="1" applyFill="1" applyBorder="1">
      <alignment vertical="center"/>
    </xf>
    <xf numFmtId="0" fontId="31" fillId="4" borderId="0" xfId="0" applyFont="1" applyFill="1" applyAlignment="1">
      <alignment horizontal="center" vertical="center"/>
    </xf>
    <xf numFmtId="0" fontId="35" fillId="4" borderId="8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33" fillId="4" borderId="5" xfId="0" applyFont="1" applyFill="1" applyBorder="1" applyAlignment="1">
      <alignment horizontal="center" vertical="center"/>
    </xf>
    <xf numFmtId="0" fontId="5" fillId="4" borderId="3" xfId="0" quotePrefix="1" applyFont="1" applyFill="1" applyBorder="1" applyAlignment="1">
      <alignment horizontal="center" vertical="center"/>
    </xf>
    <xf numFmtId="0" fontId="5" fillId="3" borderId="1" xfId="0" applyFont="1" applyFill="1" applyBorder="1" applyAlignment="1"/>
    <xf numFmtId="0" fontId="34" fillId="2" borderId="0" xfId="0" applyFont="1" applyFill="1" applyAlignment="1">
      <alignment horizontal="center" vertical="center"/>
    </xf>
    <xf numFmtId="0" fontId="33" fillId="2" borderId="6" xfId="0" applyFont="1" applyFill="1" applyBorder="1" applyAlignment="1">
      <alignment horizontal="center" vertical="center"/>
    </xf>
    <xf numFmtId="0" fontId="5" fillId="2" borderId="7" xfId="0" applyFont="1" applyFill="1" applyBorder="1">
      <alignment vertical="center"/>
    </xf>
    <xf numFmtId="0" fontId="10" fillId="3" borderId="0" xfId="0" applyFont="1" applyFill="1" applyAlignment="1">
      <alignment horizontal="center" vertical="center"/>
    </xf>
    <xf numFmtId="0" fontId="10" fillId="3" borderId="7" xfId="0" applyFont="1" applyFill="1" applyBorder="1" applyAlignment="1"/>
    <xf numFmtId="0" fontId="11" fillId="3" borderId="8" xfId="0" applyFont="1" applyFill="1" applyBorder="1">
      <alignment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176" fontId="29" fillId="6" borderId="0" xfId="0" applyNumberFormat="1" applyFont="1" applyFill="1" applyAlignment="1">
      <alignment horizontal="center" vertical="center" shrinkToFit="1"/>
    </xf>
    <xf numFmtId="176" fontId="30" fillId="6" borderId="0" xfId="0" applyNumberFormat="1" applyFont="1" applyFill="1" applyAlignment="1">
      <alignment horizontal="center" vertical="center" shrinkToFit="1"/>
    </xf>
    <xf numFmtId="176" fontId="26" fillId="9" borderId="0" xfId="0" applyNumberFormat="1" applyFont="1" applyFill="1" applyAlignment="1">
      <alignment horizontal="center" vertical="center" shrinkToFit="1"/>
    </xf>
    <xf numFmtId="176" fontId="27" fillId="9" borderId="0" xfId="0" applyNumberFormat="1" applyFont="1" applyFill="1" applyAlignment="1">
      <alignment horizontal="center" vertical="center" shrinkToFit="1"/>
    </xf>
    <xf numFmtId="176" fontId="27" fillId="9" borderId="0" xfId="0" quotePrefix="1" applyNumberFormat="1" applyFont="1" applyFill="1" applyAlignment="1">
      <alignment horizontal="center" vertical="center" shrinkToFit="1"/>
    </xf>
    <xf numFmtId="176" fontId="26" fillId="9" borderId="0" xfId="0" quotePrefix="1" applyNumberFormat="1" applyFont="1" applyFill="1" applyAlignment="1">
      <alignment horizontal="center" vertical="center" shrinkToFit="1"/>
    </xf>
    <xf numFmtId="176" fontId="28" fillId="9" borderId="0" xfId="0" applyNumberFormat="1" applyFont="1" applyFill="1" applyAlignment="1">
      <alignment horizontal="center" vertical="center" shrinkToFit="1"/>
    </xf>
    <xf numFmtId="176" fontId="24" fillId="10" borderId="0" xfId="0" applyNumberFormat="1" applyFont="1" applyFill="1" applyAlignment="1">
      <alignment horizontal="center" vertical="center" shrinkToFit="1"/>
    </xf>
    <xf numFmtId="176" fontId="25" fillId="10" borderId="0" xfId="0" applyNumberFormat="1" applyFont="1" applyFill="1" applyAlignment="1">
      <alignment horizontal="center" vertical="center" shrinkToFit="1"/>
    </xf>
    <xf numFmtId="176" fontId="25" fillId="10" borderId="0" xfId="0" quotePrefix="1" applyNumberFormat="1" applyFont="1" applyFill="1" applyAlignment="1">
      <alignment horizontal="center" vertical="center" shrinkToFit="1"/>
    </xf>
    <xf numFmtId="176" fontId="24" fillId="10" borderId="0" xfId="0" quotePrefix="1" applyNumberFormat="1" applyFont="1" applyFill="1" applyAlignment="1">
      <alignment horizontal="center" vertical="center" shrinkToFit="1"/>
    </xf>
    <xf numFmtId="176" fontId="14" fillId="7" borderId="0" xfId="0" applyNumberFormat="1" applyFont="1" applyFill="1" applyAlignment="1">
      <alignment horizontal="center" vertical="center"/>
    </xf>
    <xf numFmtId="176" fontId="14" fillId="11" borderId="0" xfId="0" applyNumberFormat="1" applyFont="1" applyFill="1" applyAlignment="1">
      <alignment horizontal="center" vertical="center"/>
    </xf>
    <xf numFmtId="176" fontId="18" fillId="11" borderId="0" xfId="0" applyNumberFormat="1" applyFont="1" applyFill="1" applyAlignment="1">
      <alignment horizontal="center" vertical="center"/>
    </xf>
    <xf numFmtId="176" fontId="23" fillId="11" borderId="0" xfId="0" applyNumberFormat="1" applyFont="1" applyFill="1" applyAlignment="1">
      <alignment horizontal="center" vertical="center"/>
    </xf>
    <xf numFmtId="176" fontId="21" fillId="12" borderId="0" xfId="0" applyNumberFormat="1" applyFont="1" applyFill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6" fillId="0" borderId="0" xfId="0" applyFont="1">
      <alignment vertical="center"/>
    </xf>
    <xf numFmtId="0" fontId="37" fillId="0" borderId="0" xfId="0" applyFont="1">
      <alignment vertical="center"/>
    </xf>
    <xf numFmtId="0" fontId="35" fillId="4" borderId="0" xfId="0" applyFont="1" applyFill="1" applyAlignment="1">
      <alignment horizontal="center" vertical="center"/>
    </xf>
    <xf numFmtId="0" fontId="33" fillId="4" borderId="6" xfId="0" applyFont="1" applyFill="1" applyBorder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33" fillId="4" borderId="8" xfId="0" applyFont="1" applyFill="1" applyBorder="1" applyAlignment="1">
      <alignment horizontal="center" vertical="center"/>
    </xf>
    <xf numFmtId="0" fontId="8" fillId="4" borderId="7" xfId="0" applyFont="1" applyFill="1" applyBorder="1">
      <alignment vertical="center"/>
    </xf>
    <xf numFmtId="0" fontId="39" fillId="0" borderId="0" xfId="0" applyFont="1">
      <alignment vertical="center"/>
    </xf>
    <xf numFmtId="0" fontId="40" fillId="0" borderId="0" xfId="0" applyFont="1">
      <alignment vertical="center"/>
    </xf>
    <xf numFmtId="0" fontId="39" fillId="0" borderId="9" xfId="0" applyFont="1" applyBorder="1">
      <alignment vertical="center"/>
    </xf>
    <xf numFmtId="0" fontId="40" fillId="0" borderId="9" xfId="0" applyFont="1" applyBorder="1">
      <alignment vertical="center"/>
    </xf>
    <xf numFmtId="0" fontId="39" fillId="0" borderId="10" xfId="0" applyFont="1" applyBorder="1">
      <alignment vertical="center"/>
    </xf>
    <xf numFmtId="0" fontId="39" fillId="0" borderId="11" xfId="0" applyFont="1" applyBorder="1">
      <alignment vertical="center"/>
    </xf>
    <xf numFmtId="0" fontId="39" fillId="0" borderId="15" xfId="0" applyFont="1" applyBorder="1">
      <alignment vertical="center"/>
    </xf>
    <xf numFmtId="0" fontId="39" fillId="0" borderId="16" xfId="0" applyFont="1" applyBorder="1">
      <alignment vertical="center"/>
    </xf>
    <xf numFmtId="0" fontId="39" fillId="0" borderId="17" xfId="0" applyFont="1" applyBorder="1">
      <alignment vertical="center"/>
    </xf>
    <xf numFmtId="0" fontId="41" fillId="0" borderId="0" xfId="0" applyFont="1">
      <alignment vertical="center"/>
    </xf>
    <xf numFmtId="0" fontId="42" fillId="0" borderId="0" xfId="1">
      <alignment vertical="center"/>
    </xf>
    <xf numFmtId="0" fontId="43" fillId="0" borderId="0" xfId="1" applyFont="1">
      <alignment vertical="center"/>
    </xf>
    <xf numFmtId="0" fontId="44" fillId="0" borderId="0" xfId="0" applyFont="1">
      <alignment vertical="center"/>
    </xf>
    <xf numFmtId="0" fontId="45" fillId="0" borderId="0" xfId="0" applyFont="1">
      <alignment vertical="center"/>
    </xf>
    <xf numFmtId="0" fontId="46" fillId="0" borderId="0" xfId="0" applyFont="1">
      <alignment vertical="center"/>
    </xf>
    <xf numFmtId="0" fontId="47" fillId="0" borderId="12" xfId="0" applyFont="1" applyBorder="1">
      <alignment vertical="center"/>
    </xf>
    <xf numFmtId="0" fontId="47" fillId="0" borderId="13" xfId="0" applyFont="1" applyBorder="1">
      <alignment vertical="center"/>
    </xf>
    <xf numFmtId="0" fontId="47" fillId="0" borderId="14" xfId="0" applyFont="1" applyBorder="1">
      <alignment vertical="center"/>
    </xf>
    <xf numFmtId="0" fontId="47" fillId="0" borderId="0" xfId="0" applyFont="1">
      <alignment vertical="center"/>
    </xf>
    <xf numFmtId="0" fontId="20" fillId="7" borderId="0" xfId="0" applyFont="1" applyFill="1" applyAlignment="1">
      <alignment horizontal="left" vertical="center"/>
    </xf>
    <xf numFmtId="0" fontId="20" fillId="6" borderId="0" xfId="0" applyFont="1" applyFill="1" applyAlignment="1">
      <alignment horizontal="left" vertical="center"/>
    </xf>
    <xf numFmtId="0" fontId="18" fillId="8" borderId="0" xfId="0" quotePrefix="1" applyFont="1" applyFill="1" applyAlignment="1">
      <alignment horizontal="left" vertical="center"/>
    </xf>
    <xf numFmtId="0" fontId="18" fillId="8" borderId="0" xfId="0" applyFont="1" applyFill="1" applyAlignment="1">
      <alignment horizontal="left"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49" fillId="0" borderId="0" xfId="2" applyFont="1" applyAlignment="1">
      <alignment horizontal="left" vertical="center"/>
    </xf>
    <xf numFmtId="0" fontId="49" fillId="0" borderId="0" xfId="2" applyFont="1"/>
    <xf numFmtId="0" fontId="38" fillId="0" borderId="0" xfId="2" applyFont="1" applyAlignment="1">
      <alignment horizontal="center" vertical="center"/>
    </xf>
    <xf numFmtId="0" fontId="38" fillId="0" borderId="0" xfId="2" applyFont="1"/>
    <xf numFmtId="0" fontId="51" fillId="13" borderId="11" xfId="3" applyFont="1" applyFill="1" applyBorder="1" applyAlignment="1">
      <alignment horizontal="center" vertical="center" wrapText="1"/>
    </xf>
    <xf numFmtId="0" fontId="51" fillId="13" borderId="20" xfId="3" applyFont="1" applyFill="1" applyBorder="1" applyAlignment="1">
      <alignment horizontal="center" vertical="center" wrapText="1"/>
    </xf>
    <xf numFmtId="0" fontId="51" fillId="13" borderId="10" xfId="3" applyFont="1" applyFill="1" applyBorder="1" applyAlignment="1">
      <alignment horizontal="center" vertical="center" wrapText="1"/>
    </xf>
    <xf numFmtId="0" fontId="51" fillId="13" borderId="21" xfId="3" applyFont="1" applyFill="1" applyBorder="1" applyAlignment="1">
      <alignment horizontal="center" vertical="center"/>
    </xf>
    <xf numFmtId="0" fontId="51" fillId="13" borderId="22" xfId="3" applyFont="1" applyFill="1" applyBorder="1" applyAlignment="1">
      <alignment horizontal="center" vertical="center"/>
    </xf>
    <xf numFmtId="0" fontId="51" fillId="13" borderId="23" xfId="3" applyFont="1" applyFill="1" applyBorder="1" applyAlignment="1">
      <alignment horizontal="center" vertical="center" wrapText="1"/>
    </xf>
    <xf numFmtId="0" fontId="51" fillId="13" borderId="22" xfId="3" applyFont="1" applyFill="1" applyBorder="1" applyAlignment="1">
      <alignment horizontal="center" vertical="center" wrapText="1"/>
    </xf>
    <xf numFmtId="0" fontId="51" fillId="13" borderId="24" xfId="3" applyFont="1" applyFill="1" applyBorder="1" applyAlignment="1">
      <alignment horizontal="center" vertical="center" wrapText="1"/>
    </xf>
    <xf numFmtId="0" fontId="51" fillId="13" borderId="25" xfId="3" applyFont="1" applyFill="1" applyBorder="1" applyAlignment="1">
      <alignment horizontal="center" vertical="center"/>
    </xf>
    <xf numFmtId="0" fontId="52" fillId="13" borderId="9" xfId="3" applyFont="1" applyFill="1" applyBorder="1" applyAlignment="1">
      <alignment horizontal="center" vertical="center"/>
    </xf>
    <xf numFmtId="0" fontId="53" fillId="13" borderId="9" xfId="3" applyFont="1" applyFill="1" applyBorder="1" applyAlignment="1">
      <alignment horizontal="center" vertical="center"/>
    </xf>
    <xf numFmtId="0" fontId="54" fillId="13" borderId="9" xfId="3" applyFont="1" applyFill="1" applyBorder="1" applyAlignment="1">
      <alignment horizontal="center" vertical="center"/>
    </xf>
    <xf numFmtId="0" fontId="55" fillId="0" borderId="18" xfId="3" applyFont="1" applyFill="1" applyBorder="1" applyAlignment="1">
      <alignment horizontal="center" vertical="center"/>
    </xf>
    <xf numFmtId="177" fontId="56" fillId="0" borderId="15" xfId="3" applyNumberFormat="1" applyFont="1" applyFill="1" applyBorder="1" applyAlignment="1">
      <alignment horizontal="center" vertical="center"/>
    </xf>
    <xf numFmtId="0" fontId="55" fillId="0" borderId="17" xfId="3" applyFont="1" applyFill="1" applyBorder="1" applyAlignment="1">
      <alignment horizontal="center" vertical="center"/>
    </xf>
    <xf numFmtId="0" fontId="57" fillId="0" borderId="17" xfId="3" applyFont="1" applyFill="1" applyBorder="1" applyAlignment="1">
      <alignment horizontal="center" vertical="center"/>
    </xf>
    <xf numFmtId="178" fontId="58" fillId="0" borderId="15" xfId="3" applyNumberFormat="1" applyFont="1" applyFill="1" applyBorder="1" applyAlignment="1">
      <alignment horizontal="center" vertical="center"/>
    </xf>
    <xf numFmtId="0" fontId="59" fillId="0" borderId="19" xfId="2" applyFont="1" applyBorder="1" applyAlignment="1">
      <alignment horizontal="center" vertical="center"/>
    </xf>
    <xf numFmtId="0" fontId="60" fillId="0" borderId="12" xfId="2" applyFont="1" applyBorder="1" applyAlignment="1">
      <alignment horizontal="left" vertical="center" indent="1"/>
    </xf>
    <xf numFmtId="0" fontId="59" fillId="0" borderId="14" xfId="2" applyFont="1" applyBorder="1" applyAlignment="1">
      <alignment horizontal="center" vertical="center"/>
    </xf>
    <xf numFmtId="0" fontId="61" fillId="0" borderId="14" xfId="2" applyFont="1" applyBorder="1" applyAlignment="1">
      <alignment horizontal="center" vertical="center"/>
    </xf>
    <xf numFmtId="0" fontId="62" fillId="13" borderId="9" xfId="3" applyFont="1" applyFill="1" applyBorder="1" applyAlignment="1">
      <alignment horizontal="center" vertical="center"/>
    </xf>
    <xf numFmtId="0" fontId="63" fillId="13" borderId="9" xfId="3" applyFont="1" applyFill="1" applyBorder="1" applyAlignment="1">
      <alignment horizontal="center" vertical="center"/>
    </xf>
    <xf numFmtId="0" fontId="54" fillId="13" borderId="9" xfId="2" applyFont="1" applyFill="1" applyBorder="1" applyAlignment="1">
      <alignment horizontal="center" vertical="center"/>
    </xf>
    <xf numFmtId="0" fontId="53" fillId="13" borderId="9" xfId="2" applyFont="1" applyFill="1" applyBorder="1" applyAlignment="1">
      <alignment horizontal="center" vertical="center"/>
    </xf>
    <xf numFmtId="0" fontId="64" fillId="13" borderId="9" xfId="2" applyFont="1" applyFill="1" applyBorder="1" applyAlignment="1">
      <alignment horizontal="center" vertical="center"/>
    </xf>
    <xf numFmtId="177" fontId="65" fillId="0" borderId="15" xfId="3" applyNumberFormat="1" applyFont="1" applyFill="1" applyBorder="1" applyAlignment="1">
      <alignment horizontal="center" vertical="center"/>
    </xf>
    <xf numFmtId="0" fontId="66" fillId="13" borderId="9" xfId="2" applyFont="1" applyFill="1" applyBorder="1" applyAlignment="1">
      <alignment horizontal="center" vertical="center"/>
    </xf>
    <xf numFmtId="0" fontId="67" fillId="0" borderId="0" xfId="2" applyFont="1" applyAlignment="1">
      <alignment horizontal="left" vertical="center"/>
    </xf>
    <xf numFmtId="0" fontId="67" fillId="0" borderId="0" xfId="2" applyFont="1" applyAlignment="1">
      <alignment horizontal="left" vertical="center"/>
    </xf>
    <xf numFmtId="0" fontId="67" fillId="0" borderId="0" xfId="2" applyFont="1" applyAlignment="1">
      <alignment vertical="center"/>
    </xf>
    <xf numFmtId="0" fontId="67" fillId="0" borderId="0" xfId="2" applyFont="1"/>
    <xf numFmtId="0" fontId="68" fillId="5" borderId="9" xfId="2" applyFont="1" applyFill="1" applyBorder="1"/>
    <xf numFmtId="0" fontId="68" fillId="5" borderId="9" xfId="2" applyFont="1" applyFill="1" applyBorder="1" applyAlignment="1">
      <alignment horizontal="center" vertical="center"/>
    </xf>
    <xf numFmtId="0" fontId="64" fillId="14" borderId="11" xfId="2" applyFont="1" applyFill="1" applyBorder="1" applyAlignment="1">
      <alignment horizontal="center"/>
    </xf>
    <xf numFmtId="0" fontId="64" fillId="14" borderId="10" xfId="2" applyFont="1" applyFill="1" applyBorder="1" applyAlignment="1">
      <alignment horizontal="center"/>
    </xf>
    <xf numFmtId="0" fontId="64" fillId="14" borderId="9" xfId="2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5" borderId="26" xfId="0" applyFont="1" applyFill="1" applyBorder="1" applyAlignment="1">
      <alignment horizontal="center" vertical="center"/>
    </xf>
    <xf numFmtId="0" fontId="22" fillId="6" borderId="26" xfId="0" applyFont="1" applyFill="1" applyBorder="1" applyAlignment="1">
      <alignment horizontal="center" vertical="center"/>
    </xf>
    <xf numFmtId="0" fontId="24" fillId="9" borderId="26" xfId="0" applyFont="1" applyFill="1" applyBorder="1" applyAlignment="1">
      <alignment horizontal="center" vertical="center"/>
    </xf>
    <xf numFmtId="0" fontId="24" fillId="10" borderId="26" xfId="0" applyFont="1" applyFill="1" applyBorder="1" applyAlignment="1">
      <alignment horizontal="center" vertical="center"/>
    </xf>
    <xf numFmtId="0" fontId="14" fillId="7" borderId="26" xfId="0" applyFont="1" applyFill="1" applyBorder="1" applyAlignment="1">
      <alignment horizontal="center" vertical="center"/>
    </xf>
    <xf numFmtId="0" fontId="14" fillId="11" borderId="26" xfId="0" applyFont="1" applyFill="1" applyBorder="1" applyAlignment="1">
      <alignment horizontal="center" vertical="center"/>
    </xf>
    <xf numFmtId="176" fontId="69" fillId="7" borderId="0" xfId="0" applyNumberFormat="1" applyFont="1" applyFill="1" applyAlignment="1">
      <alignment horizontal="center" vertical="center"/>
    </xf>
    <xf numFmtId="176" fontId="69" fillId="15" borderId="0" xfId="0" applyNumberFormat="1" applyFont="1" applyFill="1" applyAlignment="1">
      <alignment horizontal="center" vertical="center"/>
    </xf>
    <xf numFmtId="176" fontId="70" fillId="7" borderId="0" xfId="0" applyNumberFormat="1" applyFont="1" applyFill="1" applyAlignment="1">
      <alignment horizontal="center" vertical="center"/>
    </xf>
    <xf numFmtId="176" fontId="69" fillId="11" borderId="0" xfId="0" applyNumberFormat="1" applyFont="1" applyFill="1" applyAlignment="1">
      <alignment horizontal="center" vertical="center"/>
    </xf>
    <xf numFmtId="0" fontId="71" fillId="0" borderId="10" xfId="0" applyFont="1" applyBorder="1">
      <alignment vertical="center"/>
    </xf>
  </cellXfs>
  <cellStyles count="4">
    <cellStyle name="Hyperlink" xfId="3" xr:uid="{EE2F4E15-B941-794C-B59E-BB2AA1E6E6EE}"/>
    <cellStyle name="一般" xfId="0" builtinId="0"/>
    <cellStyle name="一般 2" xfId="2" xr:uid="{F4E35B79-8B4C-E24C-8974-032D80DDE8C4}"/>
    <cellStyle name="超連結" xfId="1" builtinId="8"/>
  </cellStyles>
  <dxfs count="8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Consola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Helvetica Neue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Consola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Helvetica Neue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Consola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Helvetica Neue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Consola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Helvetica Neue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Consola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Helvetica Neue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Consola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Helvetica Neue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Consola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Helvetica Neue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Consolas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33333"/>
        <name val="Helvetica Neue"/>
        <family val="2"/>
        <scheme val="none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Helvetica Neue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lanjui/workspace/rime/rime-piau-im/docs/&#27827;&#27931;&#27161;&#38899;.xlsx" TargetMode="External"/><Relationship Id="rId1" Type="http://schemas.openxmlformats.org/officeDocument/2006/relationships/externalLinkPath" Target="&#27827;&#27931;&#27161;&#38899;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Users/alanjui/workspace/rime/rime-piau-im/docs/&#12304;&#27827;&#27931;&#27161;&#38899;&#24037;&#20855;V1&#12305;&#23731;&#38525;&#27155;&#35352;.xlsx" TargetMode="External"/><Relationship Id="rId1" Type="http://schemas.openxmlformats.org/officeDocument/2006/relationships/externalLinkPath" Target="https://d.docs.live.net/Users/alanjui/workspace/rime/rime-piau-im/docs/&#12304;&#27827;&#27931;&#27161;&#38899;&#24037;&#20855;V1&#12305;&#23731;&#38525;&#27155;&#35352;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lanjui/workspace/rime/rime-piau-im/docs/piau_im_taigi%20&#37749;&#30436;&#35373;&#35336;.xlsx" TargetMode="External"/><Relationship Id="rId1" Type="http://schemas.openxmlformats.org/officeDocument/2006/relationships/externalLinkPath" Target="piau_im_taigi%20&#37749;&#30436;&#35373;&#3533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《韻母對照卷號索引》"/>
      <sheetName val="雅俗通十五音韻母"/>
      <sheetName val="漢字標音"/>
      <sheetName val="聲調表"/>
      <sheetName val="音節"/>
      <sheetName val="音節表"/>
      <sheetName val="聲母對照表"/>
      <sheetName val="鍵盤編碼對映表"/>
      <sheetName val="鍵盤對映"/>
      <sheetName val="taigi-tps鍵盤對映"/>
      <sheetName val="輔音發聲指南"/>
      <sheetName val="韻母對照表"/>
      <sheetName val="台羅韻母清單"/>
      <sheetName val="韻母清單"/>
      <sheetName val="雅俗通韻母對照表"/>
      <sheetName val="韻母基礎對照表"/>
      <sheetName val="韻母基本清單"/>
      <sheetName val="元音舌位圖"/>
      <sheetName val="【韻母】元音及韻化輔音"/>
      <sheetName val="【韻母】韻腹排序對照表"/>
      <sheetName val="閩拚韻母表"/>
      <sheetName val="【韻母】十五音對照表"/>
      <sheetName val="十五音-聲韻清單"/>
      <sheetName val="通用拚音-韻母"/>
      <sheetName val="韻母清單（橫）"/>
    </sheetNames>
    <sheetDataSet>
      <sheetData sheetId="0"/>
      <sheetData sheetId="1">
        <row r="3">
          <cell r="C3" t="str">
            <v>君</v>
          </cell>
          <cell r="D3" t="str">
            <v>un</v>
          </cell>
          <cell r="E3" t="str">
            <v>ut</v>
          </cell>
          <cell r="G3" t="str">
            <v>u</v>
          </cell>
        </row>
        <row r="4">
          <cell r="C4" t="str">
            <v>堅</v>
          </cell>
          <cell r="D4" t="str">
            <v>ian</v>
          </cell>
          <cell r="E4" t="str">
            <v>iat</v>
          </cell>
          <cell r="G4" t="str">
            <v>a</v>
          </cell>
        </row>
        <row r="5">
          <cell r="C5" t="str">
            <v>金</v>
          </cell>
          <cell r="D5" t="str">
            <v>im</v>
          </cell>
          <cell r="E5" t="str">
            <v>ip</v>
          </cell>
          <cell r="G5" t="str">
            <v>i</v>
          </cell>
        </row>
        <row r="6">
          <cell r="C6" t="str">
            <v>規</v>
          </cell>
          <cell r="D6" t="str">
            <v>ui</v>
          </cell>
          <cell r="G6" t="str">
            <v>u</v>
          </cell>
        </row>
        <row r="7">
          <cell r="C7" t="str">
            <v>嘉</v>
          </cell>
          <cell r="D7" t="str">
            <v>ee</v>
          </cell>
          <cell r="E7" t="str">
            <v>eeh</v>
          </cell>
          <cell r="G7" t="str">
            <v>e</v>
          </cell>
        </row>
        <row r="8">
          <cell r="C8" t="str">
            <v>干</v>
          </cell>
          <cell r="D8" t="str">
            <v>an</v>
          </cell>
          <cell r="E8" t="str">
            <v>at</v>
          </cell>
          <cell r="G8" t="str">
            <v>a</v>
          </cell>
        </row>
        <row r="9">
          <cell r="C9" t="str">
            <v>公</v>
          </cell>
          <cell r="D9" t="str">
            <v>ong</v>
          </cell>
          <cell r="E9" t="str">
            <v>ok</v>
          </cell>
          <cell r="G9" t="str">
            <v>o</v>
          </cell>
        </row>
        <row r="10">
          <cell r="C10" t="str">
            <v>乖</v>
          </cell>
          <cell r="D10" t="str">
            <v>uai</v>
          </cell>
          <cell r="E10" t="str">
            <v>uaih</v>
          </cell>
          <cell r="G10" t="str">
            <v>a</v>
          </cell>
        </row>
        <row r="11">
          <cell r="C11" t="str">
            <v>經</v>
          </cell>
          <cell r="D11" t="str">
            <v>ing</v>
          </cell>
          <cell r="E11" t="str">
            <v>ik</v>
          </cell>
          <cell r="G11" t="str">
            <v>e</v>
          </cell>
        </row>
        <row r="12">
          <cell r="C12" t="str">
            <v>觀</v>
          </cell>
          <cell r="D12" t="str">
            <v>uan</v>
          </cell>
          <cell r="E12" t="str">
            <v>uat</v>
          </cell>
          <cell r="G12" t="str">
            <v>a</v>
          </cell>
        </row>
        <row r="13">
          <cell r="C13" t="str">
            <v>沽</v>
          </cell>
          <cell r="D13" t="str">
            <v>oo</v>
          </cell>
          <cell r="G13" t="str">
            <v>oo</v>
          </cell>
        </row>
        <row r="14">
          <cell r="C14" t="str">
            <v>嬌</v>
          </cell>
          <cell r="D14" t="str">
            <v>iau</v>
          </cell>
          <cell r="E14" t="str">
            <v>iauh</v>
          </cell>
          <cell r="G14" t="str">
            <v>a</v>
          </cell>
        </row>
        <row r="15">
          <cell r="C15" t="str">
            <v>稽</v>
          </cell>
          <cell r="D15" t="str">
            <v>ei</v>
          </cell>
          <cell r="G15" t="str">
            <v>e</v>
          </cell>
        </row>
        <row r="16">
          <cell r="C16" t="str">
            <v>恭</v>
          </cell>
          <cell r="D16" t="str">
            <v>iong</v>
          </cell>
          <cell r="E16" t="str">
            <v>iok</v>
          </cell>
          <cell r="G16" t="str">
            <v>o</v>
          </cell>
        </row>
        <row r="17">
          <cell r="C17" t="str">
            <v>高</v>
          </cell>
          <cell r="D17" t="str">
            <v>o</v>
          </cell>
          <cell r="E17" t="str">
            <v>oh</v>
          </cell>
          <cell r="G17" t="str">
            <v>o</v>
          </cell>
        </row>
        <row r="18">
          <cell r="C18" t="str">
            <v>皆</v>
          </cell>
          <cell r="D18" t="str">
            <v>ai</v>
          </cell>
          <cell r="G18" t="str">
            <v>a</v>
          </cell>
        </row>
        <row r="19">
          <cell r="C19" t="str">
            <v>巾</v>
          </cell>
          <cell r="D19" t="str">
            <v>in</v>
          </cell>
          <cell r="E19" t="str">
            <v>it</v>
          </cell>
          <cell r="G19" t="str">
            <v>i</v>
          </cell>
        </row>
        <row r="20">
          <cell r="C20" t="str">
            <v>姜</v>
          </cell>
          <cell r="D20" t="str">
            <v>iang</v>
          </cell>
          <cell r="E20" t="str">
            <v>iak</v>
          </cell>
          <cell r="G20" t="str">
            <v>a</v>
          </cell>
        </row>
        <row r="21">
          <cell r="C21" t="str">
            <v>甘</v>
          </cell>
          <cell r="D21" t="str">
            <v>am</v>
          </cell>
          <cell r="E21" t="str">
            <v>ap</v>
          </cell>
          <cell r="G21" t="str">
            <v>a</v>
          </cell>
        </row>
        <row r="22">
          <cell r="C22" t="str">
            <v>瓜</v>
          </cell>
          <cell r="D22" t="str">
            <v>ua</v>
          </cell>
          <cell r="E22" t="str">
            <v>uah</v>
          </cell>
          <cell r="G22" t="str">
            <v>o</v>
          </cell>
        </row>
        <row r="23">
          <cell r="C23" t="str">
            <v>江</v>
          </cell>
          <cell r="D23" t="str">
            <v>ang</v>
          </cell>
          <cell r="E23" t="str">
            <v>ak</v>
          </cell>
          <cell r="G23" t="str">
            <v>a</v>
          </cell>
        </row>
        <row r="24">
          <cell r="C24" t="str">
            <v>兼</v>
          </cell>
          <cell r="D24" t="str">
            <v>iam</v>
          </cell>
          <cell r="E24" t="str">
            <v>iap</v>
          </cell>
          <cell r="G24" t="str">
            <v>a</v>
          </cell>
        </row>
        <row r="25">
          <cell r="C25" t="str">
            <v>交</v>
          </cell>
          <cell r="D25" t="str">
            <v>au</v>
          </cell>
          <cell r="E25" t="str">
            <v>auh</v>
          </cell>
          <cell r="G25" t="str">
            <v>a</v>
          </cell>
        </row>
        <row r="26">
          <cell r="C26" t="str">
            <v>迦</v>
          </cell>
          <cell r="D26" t="str">
            <v>ia</v>
          </cell>
          <cell r="E26" t="str">
            <v>iah</v>
          </cell>
          <cell r="G26" t="str">
            <v>a</v>
          </cell>
        </row>
        <row r="27">
          <cell r="C27" t="str">
            <v>檜</v>
          </cell>
          <cell r="D27" t="str">
            <v>ue</v>
          </cell>
          <cell r="E27" t="str">
            <v>ueh</v>
          </cell>
          <cell r="G27" t="str">
            <v>o</v>
          </cell>
        </row>
        <row r="28">
          <cell r="C28" t="str">
            <v>監</v>
          </cell>
          <cell r="D28" t="str">
            <v>ann</v>
          </cell>
          <cell r="E28" t="str">
            <v>annh</v>
          </cell>
          <cell r="G28" t="str">
            <v>a</v>
          </cell>
        </row>
        <row r="29">
          <cell r="C29" t="str">
            <v>艍</v>
          </cell>
          <cell r="D29" t="str">
            <v>u</v>
          </cell>
          <cell r="E29" t="str">
            <v>uh</v>
          </cell>
          <cell r="G29" t="str">
            <v>u</v>
          </cell>
        </row>
        <row r="30">
          <cell r="C30" t="str">
            <v>膠</v>
          </cell>
          <cell r="D30" t="str">
            <v>a</v>
          </cell>
          <cell r="E30" t="str">
            <v>ah</v>
          </cell>
          <cell r="G30" t="str">
            <v>a</v>
          </cell>
        </row>
        <row r="31">
          <cell r="C31" t="str">
            <v>居</v>
          </cell>
          <cell r="D31" t="str">
            <v>i</v>
          </cell>
          <cell r="E31" t="str">
            <v>ih</v>
          </cell>
          <cell r="G31" t="str">
            <v>i</v>
          </cell>
        </row>
        <row r="32">
          <cell r="C32" t="str">
            <v>丩</v>
          </cell>
          <cell r="D32" t="str">
            <v>iu</v>
          </cell>
          <cell r="G32" t="str">
            <v>u</v>
          </cell>
        </row>
        <row r="33">
          <cell r="C33" t="str">
            <v>更</v>
          </cell>
          <cell r="D33" t="str">
            <v>enn</v>
          </cell>
          <cell r="E33" t="str">
            <v>ennh</v>
          </cell>
          <cell r="G33" t="str">
            <v>e</v>
          </cell>
        </row>
        <row r="34">
          <cell r="C34" t="str">
            <v>褌</v>
          </cell>
          <cell r="D34" t="str">
            <v>uinn</v>
          </cell>
          <cell r="G34" t="str">
            <v>u</v>
          </cell>
        </row>
        <row r="35">
          <cell r="C35" t="str">
            <v>茄</v>
          </cell>
          <cell r="D35" t="str">
            <v>io</v>
          </cell>
          <cell r="E35" t="str">
            <v>ioh</v>
          </cell>
          <cell r="G35" t="str">
            <v>o</v>
          </cell>
        </row>
        <row r="36">
          <cell r="C36" t="str">
            <v>梔</v>
          </cell>
          <cell r="D36" t="str">
            <v>inn</v>
          </cell>
          <cell r="E36" t="str">
            <v>innh</v>
          </cell>
          <cell r="G36" t="str">
            <v>i</v>
          </cell>
        </row>
        <row r="37">
          <cell r="C37" t="str">
            <v>薑</v>
          </cell>
          <cell r="D37" t="str">
            <v>ionn</v>
          </cell>
          <cell r="G37" t="str">
            <v>o</v>
          </cell>
        </row>
        <row r="38">
          <cell r="C38" t="str">
            <v>驚</v>
          </cell>
          <cell r="D38" t="str">
            <v>iann</v>
          </cell>
          <cell r="G38" t="str">
            <v>a</v>
          </cell>
        </row>
        <row r="39">
          <cell r="C39" t="str">
            <v>官</v>
          </cell>
          <cell r="D39" t="str">
            <v>uann</v>
          </cell>
          <cell r="G39" t="str">
            <v>o</v>
          </cell>
        </row>
        <row r="40">
          <cell r="C40" t="str">
            <v>鋼</v>
          </cell>
          <cell r="D40" t="str">
            <v>ng</v>
          </cell>
          <cell r="G40" t="str">
            <v>ng</v>
          </cell>
        </row>
        <row r="41">
          <cell r="C41" t="str">
            <v>伽</v>
          </cell>
          <cell r="D41" t="str">
            <v>e</v>
          </cell>
          <cell r="E41" t="str">
            <v>eh</v>
          </cell>
          <cell r="G41" t="str">
            <v>e</v>
          </cell>
        </row>
        <row r="42">
          <cell r="C42" t="str">
            <v>閒</v>
          </cell>
          <cell r="D42" t="str">
            <v>ainn</v>
          </cell>
          <cell r="G42" t="str">
            <v>a</v>
          </cell>
        </row>
        <row r="43">
          <cell r="C43" t="str">
            <v>姑</v>
          </cell>
          <cell r="D43" t="str">
            <v>oonn</v>
          </cell>
          <cell r="G43" t="str">
            <v>o</v>
          </cell>
        </row>
        <row r="44">
          <cell r="C44" t="str">
            <v>姆</v>
          </cell>
          <cell r="D44" t="str">
            <v>m</v>
          </cell>
          <cell r="G44" t="str">
            <v>m</v>
          </cell>
        </row>
        <row r="45">
          <cell r="C45" t="str">
            <v>光</v>
          </cell>
          <cell r="D45" t="str">
            <v>uang</v>
          </cell>
          <cell r="E45" t="str">
            <v>uak</v>
          </cell>
          <cell r="G45" t="str">
            <v>a</v>
          </cell>
        </row>
        <row r="46">
          <cell r="C46" t="str">
            <v>閂</v>
          </cell>
          <cell r="D46" t="str">
            <v>uainn</v>
          </cell>
          <cell r="E46" t="str">
            <v>uainnh</v>
          </cell>
          <cell r="G46" t="str">
            <v>a</v>
          </cell>
        </row>
        <row r="47">
          <cell r="C47" t="str">
            <v>糜</v>
          </cell>
          <cell r="D47" t="str">
            <v>uenn</v>
          </cell>
          <cell r="E47" t="str">
            <v>uennh</v>
          </cell>
          <cell r="G47" t="str">
            <v>o</v>
          </cell>
        </row>
        <row r="48">
          <cell r="C48" t="str">
            <v>嘄</v>
          </cell>
          <cell r="D48" t="str">
            <v>iaunn</v>
          </cell>
          <cell r="E48" t="str">
            <v>iaunnh</v>
          </cell>
          <cell r="G48" t="str">
            <v>a</v>
          </cell>
        </row>
        <row r="49">
          <cell r="C49" t="str">
            <v>箴</v>
          </cell>
          <cell r="D49" t="str">
            <v>om</v>
          </cell>
          <cell r="E49" t="str">
            <v>op</v>
          </cell>
          <cell r="G49" t="str">
            <v>o</v>
          </cell>
        </row>
        <row r="50">
          <cell r="C50" t="str">
            <v>爻</v>
          </cell>
          <cell r="D50" t="str">
            <v>aunn</v>
          </cell>
          <cell r="G50" t="str">
            <v>a</v>
          </cell>
        </row>
        <row r="51">
          <cell r="C51" t="str">
            <v>扛</v>
          </cell>
          <cell r="D51" t="str">
            <v>onn</v>
          </cell>
          <cell r="E51" t="str">
            <v>onnh</v>
          </cell>
          <cell r="G51" t="str">
            <v>o</v>
          </cell>
        </row>
        <row r="52">
          <cell r="C52" t="str">
            <v>牛</v>
          </cell>
          <cell r="D52" t="str">
            <v>iunn</v>
          </cell>
          <cell r="G52" t="str">
            <v>u</v>
          </cell>
        </row>
      </sheetData>
      <sheetData sheetId="2"/>
      <sheetData sheetId="3">
        <row r="5">
          <cell r="C5" t="str">
            <v>a</v>
          </cell>
          <cell r="F5" t="str">
            <v>a</v>
          </cell>
          <cell r="G5" t="str">
            <v>á</v>
          </cell>
          <cell r="H5" t="str">
            <v>à</v>
          </cell>
          <cell r="I5" t="str">
            <v>a</v>
          </cell>
          <cell r="J5" t="str">
            <v>â</v>
          </cell>
          <cell r="K5" t="str">
            <v>ǎ</v>
          </cell>
          <cell r="L5" t="str">
            <v>ā</v>
          </cell>
          <cell r="M5" t="str">
            <v>a̍</v>
          </cell>
          <cell r="P5" t="str">
            <v>ā</v>
          </cell>
          <cell r="Q5" t="str">
            <v>á</v>
          </cell>
          <cell r="R5" t="str">
            <v>ǎ</v>
          </cell>
          <cell r="S5" t="str">
            <v>ǎ</v>
          </cell>
          <cell r="T5" t="str">
            <v>à</v>
          </cell>
          <cell r="U5" t="str">
            <v>â</v>
          </cell>
          <cell r="V5" t="str">
            <v>ā</v>
          </cell>
          <cell r="W5" t="str">
            <v>á</v>
          </cell>
          <cell r="Z5" t="str">
            <v/>
          </cell>
          <cell r="AA5" t="str">
            <v>ˋ</v>
          </cell>
          <cell r="AB5" t="str">
            <v>˪</v>
          </cell>
          <cell r="AC5" t="str">
            <v/>
          </cell>
          <cell r="AD5" t="str">
            <v>ˊ</v>
          </cell>
          <cell r="AE5" t="str">
            <v/>
          </cell>
          <cell r="AF5" t="str">
            <v>˫</v>
          </cell>
          <cell r="AG5" t="str">
            <v>˙</v>
          </cell>
        </row>
        <row r="6">
          <cell r="C6" t="str">
            <v>e</v>
          </cell>
          <cell r="F6" t="str">
            <v>e</v>
          </cell>
          <cell r="G6" t="str">
            <v>é</v>
          </cell>
          <cell r="H6" t="str">
            <v>è</v>
          </cell>
          <cell r="I6" t="str">
            <v>e</v>
          </cell>
          <cell r="J6" t="str">
            <v>ê</v>
          </cell>
          <cell r="K6" t="str">
            <v>ě</v>
          </cell>
          <cell r="L6" t="str">
            <v>ē</v>
          </cell>
          <cell r="M6" t="str">
            <v>e̍</v>
          </cell>
          <cell r="P6" t="str">
            <v>ē</v>
          </cell>
          <cell r="Q6" t="str">
            <v>é</v>
          </cell>
          <cell r="R6" t="str">
            <v>ě</v>
          </cell>
          <cell r="S6" t="str">
            <v>ě</v>
          </cell>
          <cell r="T6" t="str">
            <v>è</v>
          </cell>
          <cell r="U6" t="str">
            <v>ê</v>
          </cell>
          <cell r="V6" t="str">
            <v>ē</v>
          </cell>
          <cell r="W6" t="str">
            <v>é</v>
          </cell>
        </row>
        <row r="7">
          <cell r="C7" t="str">
            <v>i</v>
          </cell>
          <cell r="F7" t="str">
            <v>i</v>
          </cell>
          <cell r="G7" t="str">
            <v>í</v>
          </cell>
          <cell r="H7" t="str">
            <v>ì</v>
          </cell>
          <cell r="I7" t="str">
            <v>i</v>
          </cell>
          <cell r="J7" t="str">
            <v>î</v>
          </cell>
          <cell r="K7" t="str">
            <v>ǐ</v>
          </cell>
          <cell r="L7" t="str">
            <v>ī</v>
          </cell>
          <cell r="M7" t="str">
            <v>i̍</v>
          </cell>
          <cell r="P7" t="str">
            <v>ī</v>
          </cell>
          <cell r="Q7" t="str">
            <v>í</v>
          </cell>
          <cell r="R7" t="str">
            <v>ǐ</v>
          </cell>
          <cell r="S7" t="str">
            <v>ǐ</v>
          </cell>
          <cell r="T7" t="str">
            <v>ì</v>
          </cell>
          <cell r="U7" t="str">
            <v>î</v>
          </cell>
          <cell r="V7" t="str">
            <v>ī</v>
          </cell>
          <cell r="W7" t="str">
            <v>í</v>
          </cell>
        </row>
        <row r="8">
          <cell r="C8" t="str">
            <v>o</v>
          </cell>
          <cell r="F8" t="str">
            <v>o</v>
          </cell>
          <cell r="G8" t="str">
            <v>ó</v>
          </cell>
          <cell r="H8" t="str">
            <v>ò</v>
          </cell>
          <cell r="I8" t="str">
            <v>o</v>
          </cell>
          <cell r="J8" t="str">
            <v>ô</v>
          </cell>
          <cell r="K8" t="str">
            <v>ǒ</v>
          </cell>
          <cell r="L8" t="str">
            <v>ō</v>
          </cell>
          <cell r="M8" t="str">
            <v>o̍</v>
          </cell>
          <cell r="P8" t="str">
            <v>ō</v>
          </cell>
          <cell r="Q8" t="str">
            <v>ó</v>
          </cell>
          <cell r="R8" t="str">
            <v>ǒ</v>
          </cell>
          <cell r="S8" t="str">
            <v>ǒ</v>
          </cell>
          <cell r="T8" t="str">
            <v>ò</v>
          </cell>
          <cell r="U8" t="str">
            <v>ô</v>
          </cell>
          <cell r="V8" t="str">
            <v>ō</v>
          </cell>
          <cell r="W8" t="str">
            <v>ó</v>
          </cell>
        </row>
        <row r="9">
          <cell r="C9" t="str">
            <v>oo</v>
          </cell>
          <cell r="F9" t="str">
            <v>oo</v>
          </cell>
          <cell r="G9" t="str">
            <v>ó͘o</v>
          </cell>
          <cell r="H9" t="str">
            <v>òo</v>
          </cell>
          <cell r="I9" t="str">
            <v>oo</v>
          </cell>
          <cell r="J9" t="str">
            <v>ôo</v>
          </cell>
          <cell r="K9" t="str">
            <v>ǒo</v>
          </cell>
          <cell r="L9" t="str">
            <v>ōo</v>
          </cell>
          <cell r="M9" t="str">
            <v>o̍o</v>
          </cell>
          <cell r="P9" t="str">
            <v>ōo</v>
          </cell>
          <cell r="Q9" t="str">
            <v>ó͘o</v>
          </cell>
          <cell r="R9" t="str">
            <v>ǒo</v>
          </cell>
          <cell r="S9" t="str">
            <v>ǒo</v>
          </cell>
          <cell r="T9" t="str">
            <v>òo</v>
          </cell>
          <cell r="U9" t="str">
            <v>ôo</v>
          </cell>
          <cell r="V9" t="str">
            <v>ōo</v>
          </cell>
          <cell r="W9" t="str">
            <v>ó͘o</v>
          </cell>
        </row>
        <row r="10">
          <cell r="C10" t="str">
            <v>u</v>
          </cell>
          <cell r="F10" t="str">
            <v>u</v>
          </cell>
          <cell r="G10" t="str">
            <v>ú</v>
          </cell>
          <cell r="H10" t="str">
            <v>ù</v>
          </cell>
          <cell r="I10" t="str">
            <v>u</v>
          </cell>
          <cell r="J10" t="str">
            <v>û</v>
          </cell>
          <cell r="K10" t="str">
            <v>ǔ</v>
          </cell>
          <cell r="L10" t="str">
            <v>ū</v>
          </cell>
          <cell r="M10" t="str">
            <v>u̍</v>
          </cell>
          <cell r="P10" t="str">
            <v>ū</v>
          </cell>
          <cell r="Q10" t="str">
            <v>ú</v>
          </cell>
          <cell r="R10" t="str">
            <v>ǔ</v>
          </cell>
          <cell r="S10" t="str">
            <v>ǔ</v>
          </cell>
          <cell r="T10" t="str">
            <v>ù</v>
          </cell>
          <cell r="U10" t="str">
            <v>û</v>
          </cell>
          <cell r="V10" t="str">
            <v>ū</v>
          </cell>
          <cell r="W10" t="str">
            <v>ú</v>
          </cell>
        </row>
        <row r="11">
          <cell r="C11" t="str">
            <v>m</v>
          </cell>
          <cell r="F11" t="str">
            <v>m</v>
          </cell>
          <cell r="G11" t="str">
            <v>ḿ</v>
          </cell>
          <cell r="H11" t="str">
            <v>m̀</v>
          </cell>
          <cell r="I11" t="str">
            <v>m</v>
          </cell>
          <cell r="J11" t="str">
            <v>m̂</v>
          </cell>
          <cell r="K11" t="str">
            <v>m̌</v>
          </cell>
          <cell r="L11" t="str">
            <v>m̄</v>
          </cell>
          <cell r="M11" t="str">
            <v>m̍</v>
          </cell>
          <cell r="P11" t="str">
            <v>m̄</v>
          </cell>
          <cell r="Q11" t="str">
            <v>ḿ</v>
          </cell>
          <cell r="R11" t="str">
            <v>m̌</v>
          </cell>
          <cell r="S11" t="str">
            <v>m̌</v>
          </cell>
          <cell r="T11" t="str">
            <v>m̀</v>
          </cell>
          <cell r="U11" t="str">
            <v>m̂</v>
          </cell>
          <cell r="V11" t="str">
            <v>m̄</v>
          </cell>
          <cell r="W11" t="str">
            <v>ḿ</v>
          </cell>
        </row>
        <row r="12">
          <cell r="C12" t="str">
            <v>n</v>
          </cell>
          <cell r="F12" t="str">
            <v>n</v>
          </cell>
          <cell r="G12" t="str">
            <v xml:space="preserve">ń </v>
          </cell>
          <cell r="H12" t="str">
            <v>ǹ</v>
          </cell>
          <cell r="I12" t="str">
            <v>n</v>
          </cell>
          <cell r="J12" t="str">
            <v>n̂</v>
          </cell>
          <cell r="K12" t="str">
            <v>ň</v>
          </cell>
          <cell r="L12" t="str">
            <v>n̄</v>
          </cell>
          <cell r="M12" t="str">
            <v>n̍</v>
          </cell>
          <cell r="P12" t="str">
            <v>n̄</v>
          </cell>
          <cell r="Q12" t="str">
            <v xml:space="preserve">ń </v>
          </cell>
          <cell r="R12" t="str">
            <v>ň</v>
          </cell>
          <cell r="S12" t="str">
            <v>ň</v>
          </cell>
          <cell r="T12" t="str">
            <v>ǹ</v>
          </cell>
          <cell r="U12" t="str">
            <v>n̂</v>
          </cell>
          <cell r="V12" t="str">
            <v>n̄</v>
          </cell>
          <cell r="W12" t="str">
            <v xml:space="preserve">ń </v>
          </cell>
        </row>
        <row r="13">
          <cell r="C13" t="str">
            <v>ng</v>
          </cell>
          <cell r="F13" t="str">
            <v>ng</v>
          </cell>
          <cell r="G13" t="str">
            <v>ńg</v>
          </cell>
          <cell r="H13" t="str">
            <v>ǹg</v>
          </cell>
          <cell r="I13" t="str">
            <v>ng</v>
          </cell>
          <cell r="J13" t="str">
            <v>n̂g</v>
          </cell>
          <cell r="K13" t="str">
            <v>ňg</v>
          </cell>
          <cell r="L13" t="str">
            <v>n̄g</v>
          </cell>
          <cell r="M13" t="str">
            <v>n̍g</v>
          </cell>
          <cell r="P13" t="str">
            <v>n̄g</v>
          </cell>
          <cell r="Q13" t="str">
            <v>ńg</v>
          </cell>
          <cell r="R13" t="str">
            <v>ňg</v>
          </cell>
          <cell r="S13" t="str">
            <v>ňg</v>
          </cell>
          <cell r="T13" t="str">
            <v>ǹg</v>
          </cell>
          <cell r="U13" t="str">
            <v>n̂g</v>
          </cell>
          <cell r="V13" t="str">
            <v>n̄g</v>
          </cell>
          <cell r="W13" t="str">
            <v>ńg</v>
          </cell>
        </row>
      </sheetData>
      <sheetData sheetId="4"/>
      <sheetData sheetId="5"/>
      <sheetData sheetId="6">
        <row r="4">
          <cell r="B4">
            <v>1</v>
          </cell>
          <cell r="C4" t="str">
            <v>b</v>
          </cell>
          <cell r="D4" t="str">
            <v>邊 (pinn1)</v>
          </cell>
          <cell r="E4" t="str">
            <v>p</v>
          </cell>
          <cell r="F4" t="str">
            <v>ㄅ</v>
          </cell>
          <cell r="G4" t="str">
            <v>邊</v>
          </cell>
          <cell r="H4" t="str">
            <v>p</v>
          </cell>
          <cell r="I4" t="str">
            <v>p</v>
          </cell>
          <cell r="J4" t="str">
            <v>b</v>
          </cell>
          <cell r="K4" t="str">
            <v>b</v>
          </cell>
          <cell r="L4" t="str">
            <v>b</v>
          </cell>
          <cell r="M4" t="str">
            <v>p</v>
          </cell>
          <cell r="N4" t="str">
            <v>p</v>
          </cell>
        </row>
        <row r="5">
          <cell r="B5">
            <v>2</v>
          </cell>
          <cell r="C5" t="str">
            <v>p</v>
          </cell>
          <cell r="D5" t="str">
            <v>波 (pho1)</v>
          </cell>
          <cell r="E5" t="str">
            <v>pʰ</v>
          </cell>
          <cell r="F5" t="str">
            <v>ㄆ</v>
          </cell>
          <cell r="G5" t="str">
            <v>頗</v>
          </cell>
          <cell r="H5" t="str">
            <v>ph</v>
          </cell>
          <cell r="I5" t="str">
            <v>ph</v>
          </cell>
          <cell r="J5" t="str">
            <v>p</v>
          </cell>
          <cell r="K5" t="str">
            <v>p</v>
          </cell>
          <cell r="L5" t="str">
            <v>p</v>
          </cell>
          <cell r="M5" t="str">
            <v>ph</v>
          </cell>
          <cell r="N5" t="str">
            <v>ph</v>
          </cell>
        </row>
        <row r="6">
          <cell r="B6">
            <v>3</v>
          </cell>
          <cell r="C6" t="str">
            <v>m</v>
          </cell>
          <cell r="D6" t="str">
            <v>毛 (moo1)</v>
          </cell>
          <cell r="E6" t="str">
            <v>m</v>
          </cell>
          <cell r="F6" t="str">
            <v>ㄇ</v>
          </cell>
          <cell r="G6" t="str">
            <v>門</v>
          </cell>
          <cell r="H6" t="str">
            <v>m</v>
          </cell>
          <cell r="I6" t="str">
            <v>m</v>
          </cell>
          <cell r="J6" t="str">
            <v>m</v>
          </cell>
          <cell r="K6" t="str">
            <v>m</v>
          </cell>
          <cell r="L6" t="str">
            <v>m</v>
          </cell>
          <cell r="M6" t="str">
            <v>m</v>
          </cell>
          <cell r="N6" t="str">
            <v>m</v>
          </cell>
        </row>
        <row r="7">
          <cell r="B7">
            <v>4</v>
          </cell>
          <cell r="C7" t="str">
            <v>bb</v>
          </cell>
          <cell r="D7" t="str">
            <v>無 (bo5)</v>
          </cell>
          <cell r="E7" t="str">
            <v>b</v>
          </cell>
          <cell r="F7" t="str">
            <v>ㆠ</v>
          </cell>
          <cell r="G7" t="str">
            <v>門</v>
          </cell>
          <cell r="H7" t="str">
            <v>b</v>
          </cell>
          <cell r="I7" t="str">
            <v>b</v>
          </cell>
          <cell r="J7" t="str">
            <v>bb</v>
          </cell>
          <cell r="K7" t="str">
            <v>bb</v>
          </cell>
          <cell r="L7" t="str">
            <v>bh</v>
          </cell>
          <cell r="M7" t="str">
            <v>b</v>
          </cell>
          <cell r="N7" t="str">
            <v>b</v>
          </cell>
        </row>
        <row r="8">
          <cell r="B8">
            <v>5</v>
          </cell>
          <cell r="C8" t="str">
            <v>d</v>
          </cell>
          <cell r="D8" t="str">
            <v>地 (te7)</v>
          </cell>
          <cell r="E8" t="str">
            <v>t</v>
          </cell>
          <cell r="F8" t="str">
            <v>ㄉ</v>
          </cell>
          <cell r="G8" t="str">
            <v>地</v>
          </cell>
          <cell r="H8" t="str">
            <v>t</v>
          </cell>
          <cell r="I8" t="str">
            <v>t</v>
          </cell>
          <cell r="J8" t="str">
            <v>d</v>
          </cell>
          <cell r="K8" t="str">
            <v>d</v>
          </cell>
          <cell r="L8" t="str">
            <v>d</v>
          </cell>
          <cell r="M8" t="str">
            <v>t</v>
          </cell>
          <cell r="N8" t="str">
            <v>t</v>
          </cell>
        </row>
        <row r="9">
          <cell r="B9">
            <v>6</v>
          </cell>
          <cell r="C9" t="str">
            <v>t</v>
          </cell>
          <cell r="D9" t="str">
            <v>他 (thann1)</v>
          </cell>
          <cell r="E9" t="str">
            <v>tʰ</v>
          </cell>
          <cell r="F9" t="str">
            <v>ㄊ</v>
          </cell>
          <cell r="G9" t="str">
            <v>他</v>
          </cell>
          <cell r="H9" t="str">
            <v>th</v>
          </cell>
          <cell r="I9" t="str">
            <v>th</v>
          </cell>
          <cell r="J9" t="str">
            <v>t</v>
          </cell>
          <cell r="K9" t="str">
            <v>t</v>
          </cell>
          <cell r="L9" t="str">
            <v>t</v>
          </cell>
          <cell r="M9" t="str">
            <v>th</v>
          </cell>
          <cell r="N9" t="str">
            <v>th</v>
          </cell>
        </row>
        <row r="10">
          <cell r="B10">
            <v>7</v>
          </cell>
          <cell r="C10" t="str">
            <v>n</v>
          </cell>
          <cell r="D10" t="str">
            <v>耐 (nai7)</v>
          </cell>
          <cell r="E10" t="str">
            <v>n</v>
          </cell>
          <cell r="F10" t="str">
            <v>ㄋ</v>
          </cell>
          <cell r="G10" t="str">
            <v>柳</v>
          </cell>
          <cell r="H10" t="str">
            <v>n</v>
          </cell>
          <cell r="I10" t="str">
            <v>n</v>
          </cell>
          <cell r="J10" t="str">
            <v>l</v>
          </cell>
          <cell r="K10" t="str">
            <v>ln</v>
          </cell>
          <cell r="L10" t="str">
            <v>n</v>
          </cell>
          <cell r="M10" t="str">
            <v>n</v>
          </cell>
          <cell r="N10" t="str">
            <v>n</v>
          </cell>
        </row>
        <row r="11">
          <cell r="B11">
            <v>8</v>
          </cell>
          <cell r="C11" t="str">
            <v>l</v>
          </cell>
          <cell r="D11" t="str">
            <v>柳 (liu2)</v>
          </cell>
          <cell r="E11" t="str">
            <v>d</v>
          </cell>
          <cell r="F11" t="str">
            <v>ㄌ</v>
          </cell>
          <cell r="G11" t="str">
            <v>柳</v>
          </cell>
          <cell r="H11" t="str">
            <v>l</v>
          </cell>
          <cell r="I11" t="str">
            <v>l</v>
          </cell>
          <cell r="J11" t="str">
            <v>l</v>
          </cell>
          <cell r="K11" t="str">
            <v>l</v>
          </cell>
          <cell r="L11" t="str">
            <v>l</v>
          </cell>
          <cell r="M11" t="str">
            <v>l</v>
          </cell>
          <cell r="N11" t="str">
            <v>l</v>
          </cell>
        </row>
        <row r="12">
          <cell r="B12">
            <v>9</v>
          </cell>
          <cell r="C12" t="str">
            <v>g</v>
          </cell>
          <cell r="D12" t="str">
            <v>求 (kiu5)</v>
          </cell>
          <cell r="E12" t="str">
            <v>k</v>
          </cell>
          <cell r="F12" t="str">
            <v>ㄍ</v>
          </cell>
          <cell r="G12" t="str">
            <v>求</v>
          </cell>
          <cell r="H12" t="str">
            <v>k</v>
          </cell>
          <cell r="I12" t="str">
            <v>k</v>
          </cell>
          <cell r="J12" t="str">
            <v>g</v>
          </cell>
          <cell r="K12" t="str">
            <v>g</v>
          </cell>
          <cell r="L12" t="str">
            <v>g</v>
          </cell>
          <cell r="M12" t="str">
            <v>k</v>
          </cell>
          <cell r="N12" t="str">
            <v>k</v>
          </cell>
        </row>
        <row r="13">
          <cell r="B13">
            <v>10</v>
          </cell>
          <cell r="C13" t="str">
            <v>k</v>
          </cell>
          <cell r="D13" t="str">
            <v>去 (khi3)</v>
          </cell>
          <cell r="E13" t="str">
            <v>kʰ</v>
          </cell>
          <cell r="F13" t="str">
            <v>ㄎ</v>
          </cell>
          <cell r="G13" t="str">
            <v>去</v>
          </cell>
          <cell r="H13" t="str">
            <v>kh</v>
          </cell>
          <cell r="I13" t="str">
            <v>kh</v>
          </cell>
          <cell r="J13" t="str">
            <v>k</v>
          </cell>
          <cell r="K13" t="str">
            <v>k</v>
          </cell>
          <cell r="L13" t="str">
            <v>k</v>
          </cell>
          <cell r="M13" t="str">
            <v>kh</v>
          </cell>
          <cell r="N13" t="str">
            <v>kh</v>
          </cell>
        </row>
        <row r="14">
          <cell r="B14">
            <v>11</v>
          </cell>
          <cell r="C14" t="str">
            <v>ng</v>
          </cell>
          <cell r="D14" t="str">
            <v>雅 (nga2)</v>
          </cell>
          <cell r="E14" t="str">
            <v>ŋ</v>
          </cell>
          <cell r="F14" t="str">
            <v>ㄫ</v>
          </cell>
          <cell r="G14" t="str">
            <v>語</v>
          </cell>
          <cell r="H14" t="str">
            <v>ng</v>
          </cell>
          <cell r="I14" t="str">
            <v>ng</v>
          </cell>
          <cell r="J14" t="str">
            <v>gg</v>
          </cell>
          <cell r="K14" t="str">
            <v>ggn</v>
          </cell>
          <cell r="L14" t="str">
            <v>ng</v>
          </cell>
          <cell r="M14" t="str">
            <v>ng</v>
          </cell>
          <cell r="N14" t="str">
            <v>ng</v>
          </cell>
        </row>
        <row r="15">
          <cell r="B15">
            <v>12</v>
          </cell>
          <cell r="C15" t="str">
            <v>gg</v>
          </cell>
          <cell r="D15" t="str">
            <v>我 (gua2)</v>
          </cell>
          <cell r="E15" t="str">
            <v>g</v>
          </cell>
          <cell r="F15" t="str">
            <v>ㆣ</v>
          </cell>
          <cell r="G15" t="str">
            <v>語</v>
          </cell>
          <cell r="H15" t="str">
            <v>g</v>
          </cell>
          <cell r="I15" t="str">
            <v>g</v>
          </cell>
          <cell r="J15" t="str">
            <v>gg</v>
          </cell>
          <cell r="K15" t="str">
            <v>gg</v>
          </cell>
          <cell r="L15" t="str">
            <v>gh</v>
          </cell>
          <cell r="M15" t="str">
            <v>g</v>
          </cell>
          <cell r="N15" t="str">
            <v>g</v>
          </cell>
        </row>
        <row r="16">
          <cell r="B16">
            <v>13</v>
          </cell>
          <cell r="C16" t="str">
            <v>z</v>
          </cell>
          <cell r="D16" t="str">
            <v>曾 (tsan)</v>
          </cell>
          <cell r="E16" t="str">
            <v>ʦ</v>
          </cell>
          <cell r="F16" t="str">
            <v>ㄗ</v>
          </cell>
          <cell r="G16" t="str">
            <v>曾</v>
          </cell>
          <cell r="H16" t="str">
            <v>ch</v>
          </cell>
          <cell r="I16" t="str">
            <v>ts</v>
          </cell>
          <cell r="J16" t="str">
            <v>z</v>
          </cell>
          <cell r="K16" t="str">
            <v>z</v>
          </cell>
          <cell r="L16" t="str">
            <v>z</v>
          </cell>
          <cell r="M16" t="str">
            <v>c</v>
          </cell>
          <cell r="N16" t="str">
            <v>z</v>
          </cell>
        </row>
        <row r="17">
          <cell r="B17">
            <v>14</v>
          </cell>
          <cell r="C17" t="str">
            <v>c</v>
          </cell>
          <cell r="D17" t="str">
            <v>出 (tshut4)</v>
          </cell>
          <cell r="E17" t="str">
            <v>ʦʰ</v>
          </cell>
          <cell r="F17" t="str">
            <v>ㄘ</v>
          </cell>
          <cell r="G17" t="str">
            <v>出</v>
          </cell>
          <cell r="H17" t="str">
            <v>chh</v>
          </cell>
          <cell r="I17" t="str">
            <v>tsh</v>
          </cell>
          <cell r="J17" t="str">
            <v>c</v>
          </cell>
          <cell r="K17" t="str">
            <v>c</v>
          </cell>
          <cell r="L17" t="str">
            <v>c</v>
          </cell>
          <cell r="M17" t="str">
            <v>ch</v>
          </cell>
          <cell r="N17" t="str">
            <v>c</v>
          </cell>
        </row>
        <row r="18">
          <cell r="B18">
            <v>15</v>
          </cell>
          <cell r="C18" t="str">
            <v>r</v>
          </cell>
          <cell r="D18" t="str">
            <v>熱 (juah8)</v>
          </cell>
          <cell r="E18" t="str">
            <v>ʣ</v>
          </cell>
          <cell r="F18" t="str">
            <v>ㆡ</v>
          </cell>
          <cell r="G18" t="str">
            <v>入</v>
          </cell>
          <cell r="H18" t="str">
            <v>j</v>
          </cell>
          <cell r="I18" t="str">
            <v>j</v>
          </cell>
          <cell r="J18" t="str">
            <v>r</v>
          </cell>
          <cell r="K18" t="str">
            <v>zz</v>
          </cell>
          <cell r="L18" t="str">
            <v>r</v>
          </cell>
          <cell r="M18" t="str">
            <v>j</v>
          </cell>
          <cell r="N18" t="str">
            <v>j</v>
          </cell>
        </row>
        <row r="19">
          <cell r="B19">
            <v>16</v>
          </cell>
          <cell r="C19" t="str">
            <v>s</v>
          </cell>
          <cell r="D19" t="str">
            <v>衫 (sann1)</v>
          </cell>
          <cell r="E19" t="str">
            <v>s</v>
          </cell>
          <cell r="F19" t="str">
            <v>ㄙ</v>
          </cell>
          <cell r="G19" t="str">
            <v>時</v>
          </cell>
          <cell r="H19" t="str">
            <v>s</v>
          </cell>
          <cell r="I19" t="str">
            <v>s</v>
          </cell>
          <cell r="J19" t="str">
            <v>s</v>
          </cell>
          <cell r="K19" t="str">
            <v>s</v>
          </cell>
          <cell r="L19" t="str">
            <v>s</v>
          </cell>
          <cell r="M19" t="str">
            <v>s</v>
          </cell>
          <cell r="N19" t="str">
            <v>s</v>
          </cell>
        </row>
        <row r="20">
          <cell r="B20">
            <v>17</v>
          </cell>
          <cell r="C20" t="str">
            <v>zi</v>
          </cell>
          <cell r="D20" t="str">
            <v>尖 (tsiam1)</v>
          </cell>
          <cell r="E20" t="str">
            <v>ʨ</v>
          </cell>
          <cell r="F20" t="str">
            <v>ㄐ</v>
          </cell>
          <cell r="G20" t="str">
            <v>曾</v>
          </cell>
          <cell r="H20" t="str">
            <v>chi</v>
          </cell>
          <cell r="I20" t="str">
            <v>tsi</v>
          </cell>
          <cell r="K20" t="str">
            <v>zi</v>
          </cell>
          <cell r="L20" t="str">
            <v>zi</v>
          </cell>
          <cell r="M20" t="str">
            <v>zi</v>
          </cell>
          <cell r="N20" t="str">
            <v>zi</v>
          </cell>
        </row>
        <row r="21">
          <cell r="B21">
            <v>18</v>
          </cell>
          <cell r="C21" t="str">
            <v>ci</v>
          </cell>
          <cell r="D21" t="str">
            <v>手 (tshiu2)</v>
          </cell>
          <cell r="E21" t="str">
            <v>ʨʰ</v>
          </cell>
          <cell r="F21" t="str">
            <v>ㄑ</v>
          </cell>
          <cell r="G21" t="str">
            <v>出</v>
          </cell>
          <cell r="H21" t="str">
            <v>chhi</v>
          </cell>
          <cell r="I21" t="str">
            <v>tshi</v>
          </cell>
          <cell r="K21" t="str">
            <v>ci</v>
          </cell>
          <cell r="L21" t="str">
            <v>ci</v>
          </cell>
          <cell r="M21" t="str">
            <v>ci</v>
          </cell>
          <cell r="N21" t="str">
            <v>ci</v>
          </cell>
        </row>
        <row r="22">
          <cell r="B22">
            <v>19</v>
          </cell>
          <cell r="C22" t="str">
            <v>ri</v>
          </cell>
          <cell r="D22" t="str">
            <v>入 (jip8)</v>
          </cell>
          <cell r="E22" t="str">
            <v>ʥ</v>
          </cell>
          <cell r="F22" t="str">
            <v>ㆢ</v>
          </cell>
          <cell r="G22" t="str">
            <v>入</v>
          </cell>
          <cell r="H22" t="str">
            <v>ji</v>
          </cell>
          <cell r="I22" t="str">
            <v>ji</v>
          </cell>
          <cell r="K22" t="str">
            <v>zzi</v>
          </cell>
          <cell r="L22" t="str">
            <v>ri</v>
          </cell>
          <cell r="M22" t="str">
            <v>ji</v>
          </cell>
          <cell r="N22" t="str">
            <v>ji</v>
          </cell>
        </row>
        <row r="23">
          <cell r="B23">
            <v>20</v>
          </cell>
          <cell r="C23" t="str">
            <v>si</v>
          </cell>
          <cell r="D23" t="str">
            <v>寫 (sia2)</v>
          </cell>
          <cell r="E23" t="str">
            <v>ɕ</v>
          </cell>
          <cell r="F23" t="str">
            <v>ㄒ</v>
          </cell>
          <cell r="G23" t="str">
            <v>時</v>
          </cell>
          <cell r="H23" t="str">
            <v>si</v>
          </cell>
          <cell r="I23" t="str">
            <v>si</v>
          </cell>
          <cell r="K23" t="str">
            <v>si</v>
          </cell>
          <cell r="L23" t="str">
            <v>si</v>
          </cell>
          <cell r="M23" t="str">
            <v>si</v>
          </cell>
          <cell r="N23" t="str">
            <v>si</v>
          </cell>
        </row>
        <row r="24">
          <cell r="B24">
            <v>21</v>
          </cell>
          <cell r="C24" t="str">
            <v>h</v>
          </cell>
          <cell r="D24" t="str">
            <v>喜 (hi2)</v>
          </cell>
          <cell r="E24" t="str">
            <v>h</v>
          </cell>
          <cell r="F24" t="str">
            <v>ㄏ</v>
          </cell>
          <cell r="G24" t="str">
            <v>喜</v>
          </cell>
          <cell r="H24" t="str">
            <v>h</v>
          </cell>
          <cell r="I24" t="str">
            <v>h</v>
          </cell>
          <cell r="J24" t="str">
            <v>h</v>
          </cell>
          <cell r="K24" t="str">
            <v>h</v>
          </cell>
          <cell r="L24" t="str">
            <v>h</v>
          </cell>
          <cell r="M24" t="str">
            <v>h</v>
          </cell>
          <cell r="N24" t="str">
            <v>h</v>
          </cell>
        </row>
        <row r="25">
          <cell r="B25">
            <v>22</v>
          </cell>
          <cell r="C25" t="str">
            <v>q</v>
          </cell>
          <cell r="D25" t="str">
            <v>英 (ing1)</v>
          </cell>
          <cell r="E25" t="str">
            <v>?</v>
          </cell>
          <cell r="G25" t="str">
            <v>英</v>
          </cell>
          <cell r="H25" t="str">
            <v xml:space="preserve"> </v>
          </cell>
          <cell r="I25" t="str">
            <v xml:space="preserve"> </v>
          </cell>
          <cell r="L25" t="str">
            <v xml:space="preserve"> </v>
          </cell>
          <cell r="M25" t="str">
            <v xml:space="preserve"> </v>
          </cell>
          <cell r="N25" t="str">
            <v xml:space="preserve"> </v>
          </cell>
        </row>
      </sheetData>
      <sheetData sheetId="7"/>
      <sheetData sheetId="8"/>
      <sheetData sheetId="9"/>
      <sheetData sheetId="10"/>
      <sheetData sheetId="11">
        <row r="6">
          <cell r="B6">
            <v>1</v>
          </cell>
          <cell r="C6" t="str">
            <v>a</v>
          </cell>
          <cell r="D6">
            <v>28</v>
          </cell>
          <cell r="E6" t="str">
            <v>舒聲</v>
          </cell>
          <cell r="F6" t="str">
            <v>a</v>
          </cell>
          <cell r="G6" t="str">
            <v>ㄚ</v>
          </cell>
          <cell r="H6" t="str">
            <v>膠</v>
          </cell>
          <cell r="I6" t="str">
            <v>a</v>
          </cell>
          <cell r="J6" t="str">
            <v>a</v>
          </cell>
          <cell r="K6" t="str">
            <v>a</v>
          </cell>
          <cell r="L6" t="str">
            <v>a</v>
          </cell>
          <cell r="M6" t="str">
            <v>a</v>
          </cell>
          <cell r="N6" t="str">
            <v>a</v>
          </cell>
        </row>
        <row r="7">
          <cell r="B7">
            <v>2</v>
          </cell>
          <cell r="C7" t="str">
            <v>ah</v>
          </cell>
          <cell r="D7">
            <v>28</v>
          </cell>
          <cell r="E7" t="str">
            <v>促聲</v>
          </cell>
          <cell r="F7" t="str">
            <v>a?</v>
          </cell>
          <cell r="G7" t="str">
            <v>ㄚㆷ</v>
          </cell>
          <cell r="H7" t="str">
            <v>膠</v>
          </cell>
          <cell r="I7" t="str">
            <v>ah</v>
          </cell>
          <cell r="J7" t="str">
            <v>ah</v>
          </cell>
          <cell r="K7" t="str">
            <v>ah</v>
          </cell>
          <cell r="L7" t="str">
            <v>ah</v>
          </cell>
          <cell r="M7" t="str">
            <v>ah</v>
          </cell>
          <cell r="N7" t="str">
            <v>ah</v>
          </cell>
        </row>
        <row r="8">
          <cell r="B8">
            <v>3</v>
          </cell>
          <cell r="C8" t="str">
            <v>ann</v>
          </cell>
          <cell r="D8">
            <v>26</v>
          </cell>
          <cell r="E8" t="str">
            <v>舒聲</v>
          </cell>
          <cell r="F8" t="str">
            <v>ã</v>
          </cell>
          <cell r="G8" t="str">
            <v>ㆩ</v>
          </cell>
          <cell r="H8" t="str">
            <v>監</v>
          </cell>
          <cell r="I8" t="str">
            <v>aⁿ</v>
          </cell>
          <cell r="J8" t="str">
            <v>ann</v>
          </cell>
          <cell r="K8" t="str">
            <v>na</v>
          </cell>
          <cell r="L8" t="str">
            <v>ann</v>
          </cell>
          <cell r="M8" t="str">
            <v>ann</v>
          </cell>
          <cell r="N8" t="str">
            <v>ann</v>
          </cell>
        </row>
        <row r="9">
          <cell r="B9">
            <v>4</v>
          </cell>
          <cell r="C9" t="str">
            <v>annh</v>
          </cell>
          <cell r="D9">
            <v>26</v>
          </cell>
          <cell r="E9" t="str">
            <v>促聲</v>
          </cell>
          <cell r="F9" t="str">
            <v>ã?</v>
          </cell>
          <cell r="G9" t="str">
            <v>ㆩㆷ</v>
          </cell>
          <cell r="H9" t="str">
            <v>監</v>
          </cell>
          <cell r="I9" t="str">
            <v>aⁿh</v>
          </cell>
          <cell r="J9" t="str">
            <v>annh</v>
          </cell>
          <cell r="K9" t="str">
            <v>nah</v>
          </cell>
          <cell r="L9" t="str">
            <v>annh</v>
          </cell>
          <cell r="M9" t="str">
            <v>annh</v>
          </cell>
          <cell r="N9" t="str">
            <v>annh</v>
          </cell>
        </row>
        <row r="10">
          <cell r="B10">
            <v>5</v>
          </cell>
          <cell r="C10" t="str">
            <v>ai</v>
          </cell>
          <cell r="D10">
            <v>16</v>
          </cell>
          <cell r="E10" t="str">
            <v>舒聲</v>
          </cell>
          <cell r="F10" t="str">
            <v>ai</v>
          </cell>
          <cell r="G10" t="str">
            <v>ㄞ</v>
          </cell>
          <cell r="H10" t="str">
            <v>皆</v>
          </cell>
          <cell r="I10" t="str">
            <v>ai</v>
          </cell>
          <cell r="J10" t="str">
            <v>ai</v>
          </cell>
          <cell r="K10" t="str">
            <v>ai</v>
          </cell>
          <cell r="L10" t="str">
            <v>ai</v>
          </cell>
          <cell r="M10" t="str">
            <v>ai</v>
          </cell>
          <cell r="N10" t="str">
            <v>ai</v>
          </cell>
        </row>
        <row r="11">
          <cell r="B11">
            <v>6</v>
          </cell>
          <cell r="C11" t="str">
            <v>ainn</v>
          </cell>
          <cell r="D11">
            <v>40</v>
          </cell>
          <cell r="E11" t="str">
            <v>舒聲</v>
          </cell>
          <cell r="F11" t="str">
            <v>ãĩ</v>
          </cell>
          <cell r="G11" t="str">
            <v>ㆮ</v>
          </cell>
          <cell r="H11" t="str">
            <v>閒</v>
          </cell>
          <cell r="I11" t="str">
            <v>aiⁿ</v>
          </cell>
          <cell r="J11" t="str">
            <v>ainn</v>
          </cell>
          <cell r="K11" t="str">
            <v>nai</v>
          </cell>
          <cell r="L11" t="str">
            <v>ainn</v>
          </cell>
          <cell r="M11" t="str">
            <v>ainn</v>
          </cell>
          <cell r="N11" t="str">
            <v>ainn</v>
          </cell>
        </row>
        <row r="12">
          <cell r="B12">
            <v>7</v>
          </cell>
          <cell r="C12" t="str">
            <v>am</v>
          </cell>
          <cell r="D12">
            <v>19</v>
          </cell>
          <cell r="E12" t="str">
            <v>舒聲</v>
          </cell>
          <cell r="F12" t="str">
            <v>am</v>
          </cell>
          <cell r="G12" t="str">
            <v>ㆰ</v>
          </cell>
          <cell r="H12" t="str">
            <v>甘</v>
          </cell>
          <cell r="I12" t="str">
            <v>am</v>
          </cell>
          <cell r="J12" t="str">
            <v>am</v>
          </cell>
          <cell r="K12" t="str">
            <v>am</v>
          </cell>
          <cell r="L12" t="str">
            <v>am</v>
          </cell>
          <cell r="M12" t="str">
            <v>am</v>
          </cell>
          <cell r="N12" t="str">
            <v>am</v>
          </cell>
        </row>
        <row r="13">
          <cell r="B13">
            <v>8</v>
          </cell>
          <cell r="C13" t="str">
            <v>ap</v>
          </cell>
          <cell r="D13">
            <v>19</v>
          </cell>
          <cell r="E13" t="str">
            <v>促聲</v>
          </cell>
          <cell r="F13" t="str">
            <v>ap̚</v>
          </cell>
          <cell r="G13" t="str">
            <v>ㄚㆴ</v>
          </cell>
          <cell r="H13" t="str">
            <v>甘</v>
          </cell>
          <cell r="I13" t="str">
            <v>ap</v>
          </cell>
          <cell r="J13" t="str">
            <v>ap</v>
          </cell>
          <cell r="K13" t="str">
            <v>ap</v>
          </cell>
          <cell r="L13" t="str">
            <v>ap</v>
          </cell>
          <cell r="M13" t="str">
            <v>ap</v>
          </cell>
          <cell r="N13" t="str">
            <v>ap</v>
          </cell>
        </row>
        <row r="14">
          <cell r="B14">
            <v>9</v>
          </cell>
          <cell r="C14" t="str">
            <v>an</v>
          </cell>
          <cell r="D14">
            <v>6</v>
          </cell>
          <cell r="E14" t="str">
            <v>舒聲</v>
          </cell>
          <cell r="F14" t="str">
            <v>an</v>
          </cell>
          <cell r="G14" t="str">
            <v>ㄢ</v>
          </cell>
          <cell r="H14" t="str">
            <v>干</v>
          </cell>
          <cell r="I14" t="str">
            <v>an</v>
          </cell>
          <cell r="J14" t="str">
            <v>an</v>
          </cell>
          <cell r="K14" t="str">
            <v>an</v>
          </cell>
          <cell r="L14" t="str">
            <v>an</v>
          </cell>
          <cell r="M14" t="str">
            <v>an</v>
          </cell>
          <cell r="N14" t="str">
            <v>an</v>
          </cell>
        </row>
        <row r="15">
          <cell r="B15">
            <v>10</v>
          </cell>
          <cell r="C15" t="str">
            <v>at</v>
          </cell>
          <cell r="D15">
            <v>6</v>
          </cell>
          <cell r="E15" t="str">
            <v>促聲</v>
          </cell>
          <cell r="F15" t="str">
            <v>at̚</v>
          </cell>
          <cell r="G15" t="str">
            <v>ㄚㆵ</v>
          </cell>
          <cell r="H15" t="str">
            <v>干</v>
          </cell>
          <cell r="I15" t="str">
            <v>at</v>
          </cell>
          <cell r="J15" t="str">
            <v>at</v>
          </cell>
          <cell r="K15" t="str">
            <v>at</v>
          </cell>
          <cell r="L15" t="str">
            <v>at</v>
          </cell>
          <cell r="M15" t="str">
            <v>at</v>
          </cell>
          <cell r="N15" t="str">
            <v>at</v>
          </cell>
        </row>
        <row r="16">
          <cell r="B16">
            <v>11</v>
          </cell>
          <cell r="C16" t="str">
            <v>ang</v>
          </cell>
          <cell r="D16">
            <v>21</v>
          </cell>
          <cell r="E16" t="str">
            <v>舒聲</v>
          </cell>
          <cell r="F16" t="str">
            <v>aŋ</v>
          </cell>
          <cell r="G16" t="str">
            <v>ㄤ</v>
          </cell>
          <cell r="H16" t="str">
            <v>江</v>
          </cell>
          <cell r="I16" t="str">
            <v>ang</v>
          </cell>
          <cell r="J16" t="str">
            <v>ang</v>
          </cell>
          <cell r="K16" t="str">
            <v>ang</v>
          </cell>
          <cell r="L16" t="str">
            <v>ang</v>
          </cell>
          <cell r="M16" t="str">
            <v>ang</v>
          </cell>
          <cell r="N16" t="str">
            <v>ang</v>
          </cell>
        </row>
        <row r="17">
          <cell r="B17">
            <v>12</v>
          </cell>
          <cell r="C17" t="str">
            <v>ak</v>
          </cell>
          <cell r="D17">
            <v>21</v>
          </cell>
          <cell r="E17" t="str">
            <v>促聲</v>
          </cell>
          <cell r="F17" t="str">
            <v>ak̚</v>
          </cell>
          <cell r="G17" t="str">
            <v>ㄚㆻ</v>
          </cell>
          <cell r="H17" t="str">
            <v>江</v>
          </cell>
          <cell r="I17" t="str">
            <v>ak</v>
          </cell>
          <cell r="J17" t="str">
            <v>ak</v>
          </cell>
          <cell r="K17" t="str">
            <v>ak</v>
          </cell>
          <cell r="L17" t="str">
            <v>ak</v>
          </cell>
          <cell r="M17" t="str">
            <v>ak</v>
          </cell>
          <cell r="N17" t="str">
            <v>ak</v>
          </cell>
        </row>
        <row r="18">
          <cell r="B18">
            <v>13</v>
          </cell>
          <cell r="C18" t="str">
            <v>au</v>
          </cell>
          <cell r="D18">
            <v>23</v>
          </cell>
          <cell r="E18" t="str">
            <v>舒聲</v>
          </cell>
          <cell r="F18" t="str">
            <v>au</v>
          </cell>
          <cell r="G18" t="str">
            <v>ㄠ</v>
          </cell>
          <cell r="H18" t="str">
            <v>交</v>
          </cell>
          <cell r="I18" t="str">
            <v>au</v>
          </cell>
          <cell r="J18" t="str">
            <v>au</v>
          </cell>
          <cell r="K18" t="str">
            <v>ao</v>
          </cell>
          <cell r="L18" t="str">
            <v>au</v>
          </cell>
          <cell r="M18" t="str">
            <v>au</v>
          </cell>
          <cell r="N18" t="str">
            <v>au</v>
          </cell>
        </row>
        <row r="19">
          <cell r="B19">
            <v>14</v>
          </cell>
          <cell r="C19" t="str">
            <v>auh</v>
          </cell>
          <cell r="D19">
            <v>23</v>
          </cell>
          <cell r="E19" t="str">
            <v>促聲</v>
          </cell>
          <cell r="F19" t="str">
            <v>au?</v>
          </cell>
          <cell r="G19" t="str">
            <v>ㄠㆷ</v>
          </cell>
          <cell r="H19" t="str">
            <v>交</v>
          </cell>
          <cell r="I19" t="str">
            <v>auh</v>
          </cell>
          <cell r="J19" t="str">
            <v>auh</v>
          </cell>
          <cell r="K19" t="str">
            <v>aoh</v>
          </cell>
          <cell r="L19" t="str">
            <v>auh</v>
          </cell>
          <cell r="M19" t="str">
            <v>auh</v>
          </cell>
          <cell r="N19" t="str">
            <v>auh</v>
          </cell>
        </row>
        <row r="20">
          <cell r="B20">
            <v>15</v>
          </cell>
          <cell r="C20" t="str">
            <v>aunn</v>
          </cell>
          <cell r="D20">
            <v>48</v>
          </cell>
          <cell r="E20" t="str">
            <v>舒聲</v>
          </cell>
          <cell r="F20" t="str">
            <v>ãũ</v>
          </cell>
          <cell r="G20" t="str">
            <v>ㆯ</v>
          </cell>
          <cell r="H20" t="str">
            <v>爻</v>
          </cell>
          <cell r="I20" t="str">
            <v>auⁿ</v>
          </cell>
          <cell r="J20" t="str">
            <v>aunn</v>
          </cell>
          <cell r="K20" t="str">
            <v>nao</v>
          </cell>
          <cell r="L20" t="str">
            <v>aunn</v>
          </cell>
          <cell r="M20" t="str">
            <v>aunn</v>
          </cell>
          <cell r="N20" t="str">
            <v>aunn</v>
          </cell>
        </row>
        <row r="21">
          <cell r="B21">
            <v>16</v>
          </cell>
          <cell r="C21" t="str">
            <v>e</v>
          </cell>
          <cell r="D21">
            <v>39</v>
          </cell>
          <cell r="E21" t="str">
            <v>舒聲</v>
          </cell>
          <cell r="F21" t="str">
            <v>e</v>
          </cell>
          <cell r="G21" t="str">
            <v>ㆤ</v>
          </cell>
          <cell r="H21" t="str">
            <v>伽</v>
          </cell>
          <cell r="I21" t="str">
            <v>e</v>
          </cell>
          <cell r="J21" t="str">
            <v>e</v>
          </cell>
          <cell r="K21" t="str">
            <v>e</v>
          </cell>
          <cell r="L21" t="str">
            <v>e</v>
          </cell>
          <cell r="M21" t="str">
            <v>e</v>
          </cell>
          <cell r="N21" t="str">
            <v>e</v>
          </cell>
        </row>
        <row r="22">
          <cell r="B22">
            <v>17</v>
          </cell>
          <cell r="C22" t="str">
            <v>eh</v>
          </cell>
          <cell r="D22">
            <v>39</v>
          </cell>
          <cell r="E22" t="str">
            <v>促聲</v>
          </cell>
          <cell r="F22" t="str">
            <v>e?</v>
          </cell>
          <cell r="G22" t="str">
            <v>ㆤㆷ</v>
          </cell>
          <cell r="H22" t="str">
            <v>伽</v>
          </cell>
          <cell r="I22" t="str">
            <v>eh</v>
          </cell>
          <cell r="J22" t="str">
            <v>eh</v>
          </cell>
          <cell r="K22" t="str">
            <v>eh</v>
          </cell>
          <cell r="L22" t="str">
            <v>eh</v>
          </cell>
          <cell r="M22" t="str">
            <v>eh</v>
          </cell>
          <cell r="N22" t="str">
            <v>eh</v>
          </cell>
        </row>
        <row r="23">
          <cell r="B23">
            <v>18</v>
          </cell>
          <cell r="C23" t="str">
            <v>enn</v>
          </cell>
          <cell r="D23">
            <v>31</v>
          </cell>
          <cell r="E23" t="str">
            <v>舒聲</v>
          </cell>
          <cell r="F23" t="str">
            <v>ẽ</v>
          </cell>
          <cell r="G23" t="str">
            <v>ㆥ</v>
          </cell>
          <cell r="H23" t="str">
            <v>更</v>
          </cell>
          <cell r="I23" t="str">
            <v>eⁿ</v>
          </cell>
          <cell r="J23" t="str">
            <v>enn</v>
          </cell>
          <cell r="K23" t="str">
            <v>ne</v>
          </cell>
          <cell r="L23" t="str">
            <v>enn</v>
          </cell>
          <cell r="M23" t="str">
            <v>enn</v>
          </cell>
          <cell r="N23" t="str">
            <v>enn</v>
          </cell>
        </row>
        <row r="24">
          <cell r="B24">
            <v>19</v>
          </cell>
          <cell r="C24" t="str">
            <v>ennh</v>
          </cell>
          <cell r="D24">
            <v>31</v>
          </cell>
          <cell r="E24" t="str">
            <v>促聲</v>
          </cell>
          <cell r="F24" t="str">
            <v>ẽ?</v>
          </cell>
          <cell r="G24" t="str">
            <v>ㆥㆷ</v>
          </cell>
          <cell r="H24" t="str">
            <v>更</v>
          </cell>
          <cell r="I24" t="str">
            <v>eⁿh</v>
          </cell>
          <cell r="J24" t="str">
            <v>ennh</v>
          </cell>
          <cell r="K24" t="str">
            <v>neh</v>
          </cell>
          <cell r="L24" t="str">
            <v>ennh</v>
          </cell>
          <cell r="M24" t="str">
            <v>ennh</v>
          </cell>
          <cell r="N24" t="str">
            <v>ennh</v>
          </cell>
        </row>
        <row r="25">
          <cell r="B25">
            <v>20</v>
          </cell>
          <cell r="C25" t="str">
            <v>ee</v>
          </cell>
          <cell r="D25">
            <v>5</v>
          </cell>
          <cell r="E25" t="str">
            <v>舒聲</v>
          </cell>
          <cell r="F25" t="str">
            <v>ɛ</v>
          </cell>
          <cell r="G25" t="str">
            <v>ㄝ</v>
          </cell>
          <cell r="H25" t="str">
            <v>嘉</v>
          </cell>
          <cell r="I25" t="str">
            <v>ee</v>
          </cell>
          <cell r="J25" t="str">
            <v>ee</v>
          </cell>
          <cell r="K25" t="str">
            <v>ee</v>
          </cell>
          <cell r="L25" t="str">
            <v>ee</v>
          </cell>
          <cell r="M25" t="str">
            <v>ee</v>
          </cell>
          <cell r="N25" t="str">
            <v>ee</v>
          </cell>
        </row>
        <row r="26">
          <cell r="B26">
            <v>21</v>
          </cell>
          <cell r="C26" t="str">
            <v>eeh</v>
          </cell>
          <cell r="D26">
            <v>5</v>
          </cell>
          <cell r="E26" t="str">
            <v>促聲</v>
          </cell>
          <cell r="F26" t="str">
            <v>ɛ?</v>
          </cell>
          <cell r="G26" t="str">
            <v>ㄝㆷ</v>
          </cell>
          <cell r="H26" t="str">
            <v>嘉</v>
          </cell>
          <cell r="I26" t="str">
            <v>eeh</v>
          </cell>
          <cell r="J26" t="str">
            <v>eeh</v>
          </cell>
          <cell r="K26" t="str">
            <v>eeh</v>
          </cell>
          <cell r="L26" t="str">
            <v>eeh</v>
          </cell>
          <cell r="M26" t="str">
            <v>eeh</v>
          </cell>
          <cell r="N26" t="str">
            <v>eeh</v>
          </cell>
        </row>
        <row r="27">
          <cell r="B27">
            <v>22</v>
          </cell>
          <cell r="C27" t="str">
            <v>ei</v>
          </cell>
          <cell r="D27">
            <v>13</v>
          </cell>
          <cell r="E27" t="str">
            <v>舒聲</v>
          </cell>
          <cell r="F27" t="str">
            <v>ei</v>
          </cell>
          <cell r="G27" t="str">
            <v>ㄟ</v>
          </cell>
          <cell r="H27" t="str">
            <v>稽</v>
          </cell>
          <cell r="I27" t="str">
            <v>ei</v>
          </cell>
          <cell r="J27" t="str">
            <v>ei</v>
          </cell>
          <cell r="K27" t="str">
            <v>ei</v>
          </cell>
          <cell r="L27" t="str">
            <v>ei</v>
          </cell>
          <cell r="M27" t="str">
            <v>ei</v>
          </cell>
          <cell r="N27" t="str">
            <v>ei</v>
          </cell>
        </row>
        <row r="28">
          <cell r="B28">
            <v>23</v>
          </cell>
          <cell r="C28" t="str">
            <v>i</v>
          </cell>
          <cell r="D28">
            <v>29</v>
          </cell>
          <cell r="E28" t="str">
            <v>舒聲</v>
          </cell>
          <cell r="F28" t="str">
            <v>i</v>
          </cell>
          <cell r="G28" t="str">
            <v>ㄧ</v>
          </cell>
          <cell r="H28" t="str">
            <v>居</v>
          </cell>
          <cell r="I28" t="str">
            <v>i</v>
          </cell>
          <cell r="J28" t="str">
            <v>i</v>
          </cell>
          <cell r="K28" t="str">
            <v>i</v>
          </cell>
          <cell r="L28" t="str">
            <v>i</v>
          </cell>
          <cell r="M28" t="str">
            <v>i</v>
          </cell>
          <cell r="N28" t="str">
            <v>i</v>
          </cell>
        </row>
        <row r="29">
          <cell r="B29">
            <v>24</v>
          </cell>
          <cell r="C29" t="str">
            <v>ih</v>
          </cell>
          <cell r="D29">
            <v>29</v>
          </cell>
          <cell r="E29" t="str">
            <v>促聲</v>
          </cell>
          <cell r="F29" t="str">
            <v>i?</v>
          </cell>
          <cell r="G29" t="str">
            <v>ㄧㆷ</v>
          </cell>
          <cell r="H29" t="str">
            <v>居</v>
          </cell>
          <cell r="I29" t="str">
            <v>ih</v>
          </cell>
          <cell r="J29" t="str">
            <v>ih</v>
          </cell>
          <cell r="K29" t="str">
            <v>ih</v>
          </cell>
          <cell r="L29" t="str">
            <v>ih</v>
          </cell>
          <cell r="M29" t="str">
            <v>ih</v>
          </cell>
          <cell r="N29" t="str">
            <v>ih</v>
          </cell>
        </row>
        <row r="30">
          <cell r="B30">
            <v>25</v>
          </cell>
          <cell r="C30" t="str">
            <v>inn</v>
          </cell>
          <cell r="D30">
            <v>34</v>
          </cell>
          <cell r="E30" t="str">
            <v>舒聲</v>
          </cell>
          <cell r="F30" t="str">
            <v>ĩ</v>
          </cell>
          <cell r="G30" t="str">
            <v>ㆪ</v>
          </cell>
          <cell r="H30" t="str">
            <v>梔</v>
          </cell>
          <cell r="I30" t="str">
            <v>iⁿ</v>
          </cell>
          <cell r="J30" t="str">
            <v>inn</v>
          </cell>
          <cell r="K30" t="str">
            <v>ni</v>
          </cell>
          <cell r="L30" t="str">
            <v>inn</v>
          </cell>
          <cell r="M30" t="str">
            <v>inn</v>
          </cell>
          <cell r="N30" t="str">
            <v>inn</v>
          </cell>
        </row>
        <row r="31">
          <cell r="B31">
            <v>26</v>
          </cell>
          <cell r="C31" t="str">
            <v>innh</v>
          </cell>
          <cell r="D31">
            <v>34</v>
          </cell>
          <cell r="E31" t="str">
            <v>促聲</v>
          </cell>
          <cell r="F31" t="str">
            <v>ĩ?</v>
          </cell>
          <cell r="G31" t="str">
            <v>ㆪㆷ</v>
          </cell>
          <cell r="H31" t="str">
            <v>梔</v>
          </cell>
          <cell r="I31" t="str">
            <v>iⁿh</v>
          </cell>
          <cell r="J31" t="str">
            <v>innh</v>
          </cell>
          <cell r="K31" t="str">
            <v>nih</v>
          </cell>
          <cell r="L31" t="str">
            <v>innh</v>
          </cell>
          <cell r="M31" t="str">
            <v>innh</v>
          </cell>
          <cell r="N31" t="str">
            <v>innh</v>
          </cell>
        </row>
        <row r="32">
          <cell r="B32">
            <v>27</v>
          </cell>
          <cell r="C32" t="str">
            <v>ia</v>
          </cell>
          <cell r="D32">
            <v>24</v>
          </cell>
          <cell r="E32" t="str">
            <v>舒聲</v>
          </cell>
          <cell r="F32" t="str">
            <v>ia</v>
          </cell>
          <cell r="G32" t="str">
            <v>ㄧㄚ</v>
          </cell>
          <cell r="H32" t="str">
            <v>迦</v>
          </cell>
          <cell r="I32" t="str">
            <v>ia</v>
          </cell>
          <cell r="J32" t="str">
            <v>ia</v>
          </cell>
          <cell r="K32" t="str">
            <v>ia</v>
          </cell>
          <cell r="L32" t="str">
            <v>ia</v>
          </cell>
          <cell r="M32" t="str">
            <v>ia</v>
          </cell>
          <cell r="N32" t="str">
            <v>ia</v>
          </cell>
        </row>
        <row r="33">
          <cell r="B33">
            <v>28</v>
          </cell>
          <cell r="C33" t="str">
            <v>iah</v>
          </cell>
          <cell r="D33">
            <v>24</v>
          </cell>
          <cell r="E33" t="str">
            <v>促聲</v>
          </cell>
          <cell r="F33" t="str">
            <v>ia?</v>
          </cell>
          <cell r="G33" t="str">
            <v>ㄧㄚㆷ</v>
          </cell>
          <cell r="H33" t="str">
            <v>迦</v>
          </cell>
          <cell r="I33" t="str">
            <v>iah</v>
          </cell>
          <cell r="J33" t="str">
            <v>iah</v>
          </cell>
          <cell r="K33" t="str">
            <v>iah</v>
          </cell>
          <cell r="L33" t="str">
            <v>iah</v>
          </cell>
          <cell r="M33" t="str">
            <v>iah</v>
          </cell>
          <cell r="N33" t="str">
            <v>iah</v>
          </cell>
        </row>
        <row r="34">
          <cell r="B34">
            <v>29</v>
          </cell>
          <cell r="C34" t="str">
            <v>iam</v>
          </cell>
          <cell r="D34">
            <v>22</v>
          </cell>
          <cell r="E34" t="str">
            <v>舒聲</v>
          </cell>
          <cell r="F34" t="str">
            <v>iam</v>
          </cell>
          <cell r="G34" t="str">
            <v>ㄧㆰ</v>
          </cell>
          <cell r="H34" t="str">
            <v>兼</v>
          </cell>
          <cell r="I34" t="str">
            <v>iam</v>
          </cell>
          <cell r="J34" t="str">
            <v>iam</v>
          </cell>
          <cell r="K34" t="str">
            <v>iam</v>
          </cell>
          <cell r="L34" t="str">
            <v>iam</v>
          </cell>
          <cell r="M34" t="str">
            <v>iam</v>
          </cell>
          <cell r="N34" t="str">
            <v>iam</v>
          </cell>
        </row>
        <row r="35">
          <cell r="B35">
            <v>30</v>
          </cell>
          <cell r="C35" t="str">
            <v>iap</v>
          </cell>
          <cell r="D35">
            <v>22</v>
          </cell>
          <cell r="E35" t="str">
            <v>促聲</v>
          </cell>
          <cell r="F35" t="str">
            <v>iap̚</v>
          </cell>
          <cell r="G35" t="str">
            <v>ㄧㄚㆴ</v>
          </cell>
          <cell r="H35" t="str">
            <v>兼</v>
          </cell>
          <cell r="I35" t="str">
            <v>iap</v>
          </cell>
          <cell r="J35" t="str">
            <v>iap</v>
          </cell>
          <cell r="K35" t="str">
            <v>iap</v>
          </cell>
          <cell r="L35" t="str">
            <v>iap</v>
          </cell>
          <cell r="M35" t="str">
            <v>iap</v>
          </cell>
          <cell r="N35" t="str">
            <v>iap</v>
          </cell>
        </row>
        <row r="36">
          <cell r="B36">
            <v>31</v>
          </cell>
          <cell r="C36" t="str">
            <v>ian</v>
          </cell>
          <cell r="D36">
            <v>2</v>
          </cell>
          <cell r="E36" t="str">
            <v>舒聲</v>
          </cell>
          <cell r="F36" t="str">
            <v>ian</v>
          </cell>
          <cell r="G36" t="str">
            <v>ㄧㄢ</v>
          </cell>
          <cell r="H36" t="str">
            <v>堅</v>
          </cell>
          <cell r="I36" t="str">
            <v>ian</v>
          </cell>
          <cell r="J36" t="str">
            <v>ian</v>
          </cell>
          <cell r="K36" t="str">
            <v>ian</v>
          </cell>
          <cell r="L36" t="str">
            <v>ian</v>
          </cell>
          <cell r="M36" t="str">
            <v>ian</v>
          </cell>
          <cell r="N36" t="str">
            <v>ian</v>
          </cell>
        </row>
        <row r="37">
          <cell r="B37">
            <v>32</v>
          </cell>
          <cell r="C37" t="str">
            <v>iat</v>
          </cell>
          <cell r="D37">
            <v>2</v>
          </cell>
          <cell r="E37" t="str">
            <v>促聲</v>
          </cell>
          <cell r="F37" t="str">
            <v>iat̚</v>
          </cell>
          <cell r="G37" t="str">
            <v>ㄧㄚㆵ</v>
          </cell>
          <cell r="H37" t="str">
            <v>堅</v>
          </cell>
          <cell r="I37" t="str">
            <v>iat</v>
          </cell>
          <cell r="J37" t="str">
            <v>iat</v>
          </cell>
          <cell r="K37" t="str">
            <v>iat</v>
          </cell>
          <cell r="L37" t="str">
            <v>iat</v>
          </cell>
          <cell r="M37" t="str">
            <v>iat</v>
          </cell>
          <cell r="N37" t="str">
            <v>iat</v>
          </cell>
        </row>
        <row r="38">
          <cell r="B38">
            <v>33</v>
          </cell>
          <cell r="C38" t="str">
            <v>iann</v>
          </cell>
          <cell r="D38">
            <v>36</v>
          </cell>
          <cell r="E38" t="str">
            <v>舒聲</v>
          </cell>
          <cell r="F38" t="str">
            <v>iã</v>
          </cell>
          <cell r="G38" t="str">
            <v>ㄧㆩ</v>
          </cell>
          <cell r="H38" t="str">
            <v>驚</v>
          </cell>
          <cell r="I38" t="str">
            <v>iaⁿ</v>
          </cell>
          <cell r="J38" t="str">
            <v>iannh</v>
          </cell>
          <cell r="K38" t="str">
            <v>nia</v>
          </cell>
          <cell r="L38" t="str">
            <v>iannh</v>
          </cell>
          <cell r="M38" t="str">
            <v>iannh</v>
          </cell>
          <cell r="N38" t="str">
            <v>iannh</v>
          </cell>
        </row>
        <row r="39">
          <cell r="B39">
            <v>34</v>
          </cell>
          <cell r="C39" t="str">
            <v>iang</v>
          </cell>
          <cell r="D39">
            <v>18</v>
          </cell>
          <cell r="E39" t="str">
            <v>舒聲</v>
          </cell>
          <cell r="F39" t="str">
            <v>iaŋ</v>
          </cell>
          <cell r="G39" t="str">
            <v>ㄧㄤ</v>
          </cell>
          <cell r="H39" t="str">
            <v>姜</v>
          </cell>
          <cell r="I39" t="str">
            <v>iang</v>
          </cell>
          <cell r="J39" t="str">
            <v>iang</v>
          </cell>
          <cell r="K39" t="str">
            <v>iang</v>
          </cell>
          <cell r="L39" t="str">
            <v>iang</v>
          </cell>
          <cell r="M39" t="str">
            <v>iang</v>
          </cell>
          <cell r="N39" t="str">
            <v>iang</v>
          </cell>
        </row>
        <row r="40">
          <cell r="B40">
            <v>35</v>
          </cell>
          <cell r="C40" t="str">
            <v>iak</v>
          </cell>
          <cell r="D40">
            <v>18</v>
          </cell>
          <cell r="E40" t="str">
            <v>促聲</v>
          </cell>
          <cell r="F40" t="str">
            <v>iak̚</v>
          </cell>
          <cell r="G40" t="str">
            <v>ㄧㄚㆻ</v>
          </cell>
          <cell r="H40" t="str">
            <v>姜</v>
          </cell>
          <cell r="I40" t="str">
            <v>iak</v>
          </cell>
          <cell r="J40" t="str">
            <v>iak</v>
          </cell>
          <cell r="K40" t="str">
            <v>iak</v>
          </cell>
          <cell r="L40" t="str">
            <v>iak</v>
          </cell>
          <cell r="M40" t="str">
            <v>iak</v>
          </cell>
          <cell r="N40" t="str">
            <v>iak</v>
          </cell>
        </row>
        <row r="41">
          <cell r="B41">
            <v>36</v>
          </cell>
          <cell r="C41" t="str">
            <v>iau</v>
          </cell>
          <cell r="D41">
            <v>12</v>
          </cell>
          <cell r="E41" t="str">
            <v>舒聲</v>
          </cell>
          <cell r="F41" t="str">
            <v>iau</v>
          </cell>
          <cell r="G41" t="str">
            <v>ㄧㄠ</v>
          </cell>
          <cell r="H41" t="str">
            <v>嬌</v>
          </cell>
          <cell r="I41" t="str">
            <v>iau</v>
          </cell>
          <cell r="J41" t="str">
            <v>iau</v>
          </cell>
          <cell r="K41" t="str">
            <v>iao</v>
          </cell>
          <cell r="L41" t="str">
            <v>iau</v>
          </cell>
          <cell r="M41" t="str">
            <v>iau</v>
          </cell>
          <cell r="N41" t="str">
            <v>iau</v>
          </cell>
        </row>
        <row r="42">
          <cell r="B42">
            <v>37</v>
          </cell>
          <cell r="C42" t="str">
            <v>iauh</v>
          </cell>
          <cell r="D42">
            <v>12</v>
          </cell>
          <cell r="E42" t="str">
            <v>促聲</v>
          </cell>
          <cell r="F42" t="str">
            <v>iau?</v>
          </cell>
          <cell r="G42" t="str">
            <v>ㄧㄠㆷ</v>
          </cell>
          <cell r="H42" t="str">
            <v>嬌</v>
          </cell>
          <cell r="I42" t="str">
            <v>iauh</v>
          </cell>
          <cell r="J42" t="str">
            <v>iauh</v>
          </cell>
          <cell r="K42" t="str">
            <v>iaoh</v>
          </cell>
          <cell r="L42" t="str">
            <v>iauh</v>
          </cell>
          <cell r="M42" t="str">
            <v>iauh</v>
          </cell>
          <cell r="N42" t="str">
            <v>iauh</v>
          </cell>
        </row>
        <row r="43">
          <cell r="B43">
            <v>38</v>
          </cell>
          <cell r="C43" t="str">
            <v>iaunn</v>
          </cell>
          <cell r="D43">
            <v>46</v>
          </cell>
          <cell r="E43" t="str">
            <v>舒聲</v>
          </cell>
          <cell r="F43" t="str">
            <v>ĩãũ</v>
          </cell>
          <cell r="G43" t="str">
            <v>ㄧㆯ</v>
          </cell>
          <cell r="H43" t="str">
            <v>嘄</v>
          </cell>
          <cell r="I43" t="str">
            <v>iauⁿ</v>
          </cell>
          <cell r="J43" t="str">
            <v>iaunn</v>
          </cell>
          <cell r="K43" t="str">
            <v>niao</v>
          </cell>
          <cell r="L43" t="str">
            <v>iaunn</v>
          </cell>
          <cell r="M43" t="str">
            <v>iaunn</v>
          </cell>
          <cell r="N43" t="str">
            <v>iaunn</v>
          </cell>
        </row>
        <row r="44">
          <cell r="B44">
            <v>39</v>
          </cell>
          <cell r="C44" t="str">
            <v>iaunnh</v>
          </cell>
          <cell r="D44">
            <v>46</v>
          </cell>
          <cell r="E44" t="str">
            <v>促聲</v>
          </cell>
          <cell r="F44" t="str">
            <v>ĩãũ?</v>
          </cell>
          <cell r="G44" t="str">
            <v>ㄧㆯㆷ</v>
          </cell>
          <cell r="H44" t="str">
            <v>嘄</v>
          </cell>
          <cell r="I44" t="str">
            <v>iauⁿh</v>
          </cell>
          <cell r="J44" t="str">
            <v>iaunnh</v>
          </cell>
          <cell r="K44" t="str">
            <v>niaoh</v>
          </cell>
          <cell r="L44" t="str">
            <v>iaunnh</v>
          </cell>
          <cell r="M44" t="str">
            <v>iaunnh</v>
          </cell>
          <cell r="N44" t="str">
            <v>iaunnh</v>
          </cell>
        </row>
        <row r="45">
          <cell r="B45">
            <v>40</v>
          </cell>
          <cell r="C45" t="str">
            <v>im</v>
          </cell>
          <cell r="D45">
            <v>3</v>
          </cell>
          <cell r="E45" t="str">
            <v>舒聲</v>
          </cell>
          <cell r="F45" t="str">
            <v>im</v>
          </cell>
          <cell r="G45" t="str">
            <v>ㄧㆬ</v>
          </cell>
          <cell r="H45" t="str">
            <v>金</v>
          </cell>
          <cell r="I45" t="str">
            <v>im</v>
          </cell>
          <cell r="J45" t="str">
            <v>im</v>
          </cell>
          <cell r="K45" t="str">
            <v>im</v>
          </cell>
          <cell r="L45" t="str">
            <v>im</v>
          </cell>
          <cell r="M45" t="str">
            <v>im</v>
          </cell>
          <cell r="N45" t="str">
            <v>im</v>
          </cell>
        </row>
        <row r="46">
          <cell r="B46">
            <v>41</v>
          </cell>
          <cell r="C46" t="str">
            <v>ip</v>
          </cell>
          <cell r="D46">
            <v>3</v>
          </cell>
          <cell r="E46" t="str">
            <v>促聲</v>
          </cell>
          <cell r="F46" t="str">
            <v>ip̚</v>
          </cell>
          <cell r="G46" t="str">
            <v>一ㆴ</v>
          </cell>
          <cell r="H46" t="str">
            <v>金</v>
          </cell>
          <cell r="I46" t="str">
            <v>ip</v>
          </cell>
          <cell r="J46" t="str">
            <v>ip</v>
          </cell>
          <cell r="K46" t="str">
            <v>ip</v>
          </cell>
          <cell r="L46" t="str">
            <v>ip</v>
          </cell>
          <cell r="M46" t="str">
            <v>ip</v>
          </cell>
          <cell r="N46" t="str">
            <v>ip</v>
          </cell>
        </row>
        <row r="47">
          <cell r="B47">
            <v>42</v>
          </cell>
          <cell r="C47" t="str">
            <v>in</v>
          </cell>
          <cell r="D47">
            <v>17</v>
          </cell>
          <cell r="E47" t="str">
            <v>舒聲</v>
          </cell>
          <cell r="F47" t="str">
            <v>in</v>
          </cell>
          <cell r="G47" t="str">
            <v>ㄧㄣ</v>
          </cell>
          <cell r="H47" t="str">
            <v>巾</v>
          </cell>
          <cell r="I47" t="str">
            <v>in</v>
          </cell>
          <cell r="J47" t="str">
            <v>in</v>
          </cell>
          <cell r="K47" t="str">
            <v>in</v>
          </cell>
          <cell r="L47" t="str">
            <v>in</v>
          </cell>
          <cell r="M47" t="str">
            <v>in</v>
          </cell>
          <cell r="N47" t="str">
            <v>in</v>
          </cell>
        </row>
        <row r="48">
          <cell r="B48">
            <v>43</v>
          </cell>
          <cell r="C48" t="str">
            <v>it</v>
          </cell>
          <cell r="D48">
            <v>17</v>
          </cell>
          <cell r="E48" t="str">
            <v>促聲</v>
          </cell>
          <cell r="F48" t="str">
            <v>it̚</v>
          </cell>
          <cell r="G48" t="str">
            <v>ㄧㆵ</v>
          </cell>
          <cell r="H48" t="str">
            <v>巾</v>
          </cell>
          <cell r="I48" t="str">
            <v>it</v>
          </cell>
          <cell r="J48" t="str">
            <v>it</v>
          </cell>
          <cell r="K48" t="str">
            <v>it</v>
          </cell>
          <cell r="L48" t="str">
            <v>it</v>
          </cell>
          <cell r="M48" t="str">
            <v>it</v>
          </cell>
          <cell r="N48" t="str">
            <v>it</v>
          </cell>
        </row>
        <row r="49">
          <cell r="B49">
            <v>44</v>
          </cell>
          <cell r="C49" t="str">
            <v>ing</v>
          </cell>
          <cell r="D49">
            <v>9</v>
          </cell>
          <cell r="E49" t="str">
            <v>舒聲</v>
          </cell>
          <cell r="F49" t="str">
            <v>iŋ</v>
          </cell>
          <cell r="G49" t="str">
            <v>ㄧㄥ</v>
          </cell>
          <cell r="H49" t="str">
            <v>經</v>
          </cell>
          <cell r="I49" t="str">
            <v>ing</v>
          </cell>
          <cell r="J49" t="str">
            <v>ing</v>
          </cell>
          <cell r="K49" t="str">
            <v>ing</v>
          </cell>
          <cell r="L49" t="str">
            <v>ing</v>
          </cell>
          <cell r="M49" t="str">
            <v>ing</v>
          </cell>
          <cell r="N49" t="str">
            <v>ing</v>
          </cell>
        </row>
        <row r="50">
          <cell r="B50">
            <v>45</v>
          </cell>
          <cell r="C50" t="str">
            <v>ik</v>
          </cell>
          <cell r="D50">
            <v>9</v>
          </cell>
          <cell r="E50" t="str">
            <v>促聲</v>
          </cell>
          <cell r="F50" t="str">
            <v>ik̚</v>
          </cell>
          <cell r="G50" t="str">
            <v>ㄧㆻ</v>
          </cell>
          <cell r="H50" t="str">
            <v>經</v>
          </cell>
          <cell r="I50" t="str">
            <v>ik</v>
          </cell>
          <cell r="J50" t="str">
            <v>ik</v>
          </cell>
          <cell r="K50" t="str">
            <v>ik</v>
          </cell>
          <cell r="L50" t="str">
            <v>ik</v>
          </cell>
          <cell r="M50" t="str">
            <v>ik</v>
          </cell>
          <cell r="N50" t="str">
            <v>ik</v>
          </cell>
        </row>
        <row r="51">
          <cell r="B51">
            <v>46</v>
          </cell>
          <cell r="C51" t="str">
            <v>io</v>
          </cell>
          <cell r="D51">
            <v>33</v>
          </cell>
          <cell r="E51" t="str">
            <v>舒聲</v>
          </cell>
          <cell r="F51" t="str">
            <v>iə</v>
          </cell>
          <cell r="G51" t="str">
            <v>ㄧㄜ</v>
          </cell>
          <cell r="H51" t="str">
            <v>茄</v>
          </cell>
          <cell r="I51" t="str">
            <v>io</v>
          </cell>
          <cell r="J51" t="str">
            <v>io</v>
          </cell>
          <cell r="K51" t="str">
            <v>io</v>
          </cell>
          <cell r="L51" t="str">
            <v>io</v>
          </cell>
          <cell r="M51" t="str">
            <v>io</v>
          </cell>
          <cell r="N51" t="str">
            <v>io</v>
          </cell>
        </row>
        <row r="52">
          <cell r="B52">
            <v>47</v>
          </cell>
          <cell r="C52" t="str">
            <v>ioh</v>
          </cell>
          <cell r="D52">
            <v>33</v>
          </cell>
          <cell r="E52" t="str">
            <v>促聲</v>
          </cell>
          <cell r="F52" t="str">
            <v>iə?</v>
          </cell>
          <cell r="G52" t="str">
            <v>ㄧㄜㆷ</v>
          </cell>
          <cell r="H52" t="str">
            <v>茄</v>
          </cell>
          <cell r="I52" t="str">
            <v>ioh</v>
          </cell>
          <cell r="J52" t="str">
            <v>ioh</v>
          </cell>
          <cell r="K52" t="str">
            <v>ioh</v>
          </cell>
          <cell r="L52" t="str">
            <v>ioh</v>
          </cell>
          <cell r="M52" t="str">
            <v>ioh</v>
          </cell>
          <cell r="N52" t="str">
            <v>ioh</v>
          </cell>
        </row>
        <row r="53">
          <cell r="B53">
            <v>48</v>
          </cell>
          <cell r="C53" t="str">
            <v>ionn</v>
          </cell>
          <cell r="D53">
            <v>35</v>
          </cell>
          <cell r="E53" t="str">
            <v>舒聲</v>
          </cell>
          <cell r="F53" t="str">
            <v>ĩɔ̃</v>
          </cell>
          <cell r="G53" t="str">
            <v>ㄧㆧ</v>
          </cell>
          <cell r="H53" t="str">
            <v>薑</v>
          </cell>
          <cell r="I53" t="str">
            <v>ioⁿ</v>
          </cell>
          <cell r="J53" t="str">
            <v>ionn</v>
          </cell>
          <cell r="K53" t="str">
            <v>nioo</v>
          </cell>
          <cell r="L53" t="str">
            <v>ionn</v>
          </cell>
          <cell r="M53" t="str">
            <v>ionn</v>
          </cell>
          <cell r="N53" t="str">
            <v>ionn</v>
          </cell>
        </row>
        <row r="54">
          <cell r="B54">
            <v>49</v>
          </cell>
          <cell r="C54" t="str">
            <v>iong</v>
          </cell>
          <cell r="D54">
            <v>14</v>
          </cell>
          <cell r="E54" t="str">
            <v>舒聲</v>
          </cell>
          <cell r="F54" t="str">
            <v>iɔŋ</v>
          </cell>
          <cell r="G54" t="str">
            <v>ㄧㆲ</v>
          </cell>
          <cell r="H54" t="str">
            <v>恭</v>
          </cell>
          <cell r="I54" t="str">
            <v>iong</v>
          </cell>
          <cell r="J54" t="str">
            <v>iong</v>
          </cell>
          <cell r="K54" t="str">
            <v>iong</v>
          </cell>
          <cell r="L54" t="str">
            <v>iong</v>
          </cell>
          <cell r="M54" t="str">
            <v>iong</v>
          </cell>
          <cell r="N54" t="str">
            <v>iong</v>
          </cell>
        </row>
        <row r="55">
          <cell r="B55">
            <v>50</v>
          </cell>
          <cell r="C55" t="str">
            <v>iok</v>
          </cell>
          <cell r="D55">
            <v>14</v>
          </cell>
          <cell r="E55" t="str">
            <v>促聲</v>
          </cell>
          <cell r="F55" t="str">
            <v>iɔk̚</v>
          </cell>
          <cell r="G55" t="str">
            <v>ㄧㆦㆻ</v>
          </cell>
          <cell r="H55" t="str">
            <v>恭</v>
          </cell>
          <cell r="I55" t="str">
            <v>iok</v>
          </cell>
          <cell r="J55" t="str">
            <v>iok</v>
          </cell>
          <cell r="K55" t="str">
            <v>iok</v>
          </cell>
          <cell r="L55" t="str">
            <v>iok</v>
          </cell>
          <cell r="M55" t="str">
            <v>iok</v>
          </cell>
          <cell r="N55" t="str">
            <v>iok</v>
          </cell>
        </row>
        <row r="56">
          <cell r="B56">
            <v>51</v>
          </cell>
          <cell r="C56" t="str">
            <v>iu</v>
          </cell>
          <cell r="D56">
            <v>30</v>
          </cell>
          <cell r="E56" t="str">
            <v>舒聲</v>
          </cell>
          <cell r="F56" t="str">
            <v>iu</v>
          </cell>
          <cell r="G56" t="str">
            <v>ㄧㄨ</v>
          </cell>
          <cell r="H56" t="str">
            <v>丩</v>
          </cell>
          <cell r="I56" t="str">
            <v>iu</v>
          </cell>
          <cell r="J56" t="str">
            <v>iu</v>
          </cell>
          <cell r="K56" t="str">
            <v>iu</v>
          </cell>
          <cell r="L56" t="str">
            <v>iu</v>
          </cell>
          <cell r="M56" t="str">
            <v>iu</v>
          </cell>
          <cell r="N56" t="str">
            <v>iu</v>
          </cell>
        </row>
        <row r="57">
          <cell r="B57">
            <v>52</v>
          </cell>
          <cell r="C57" t="str">
            <v>iunn</v>
          </cell>
          <cell r="D57">
            <v>50</v>
          </cell>
          <cell r="E57" t="str">
            <v>舒聲</v>
          </cell>
          <cell r="F57" t="str">
            <v>iũ</v>
          </cell>
          <cell r="G57" t="str">
            <v>ㄧㆫ</v>
          </cell>
          <cell r="H57" t="str">
            <v>牛</v>
          </cell>
          <cell r="I57" t="str">
            <v>iuⁿ</v>
          </cell>
          <cell r="J57" t="str">
            <v>iunn</v>
          </cell>
          <cell r="K57" t="str">
            <v>niu</v>
          </cell>
          <cell r="L57" t="str">
            <v>iunn</v>
          </cell>
          <cell r="M57" t="str">
            <v>iunn</v>
          </cell>
          <cell r="N57" t="str">
            <v>iunn</v>
          </cell>
        </row>
        <row r="58">
          <cell r="B58">
            <v>53</v>
          </cell>
          <cell r="C58" t="str">
            <v>m</v>
          </cell>
          <cell r="D58">
            <v>42</v>
          </cell>
          <cell r="E58" t="str">
            <v>舒聲</v>
          </cell>
          <cell r="F58" t="str">
            <v>m̩</v>
          </cell>
          <cell r="G58" t="str">
            <v>ㆬ</v>
          </cell>
          <cell r="H58" t="str">
            <v>姆</v>
          </cell>
          <cell r="I58" t="str">
            <v>m</v>
          </cell>
          <cell r="J58" t="str">
            <v>m</v>
          </cell>
          <cell r="K58" t="str">
            <v>m</v>
          </cell>
          <cell r="L58" t="str">
            <v>m</v>
          </cell>
          <cell r="M58" t="str">
            <v>m</v>
          </cell>
          <cell r="N58" t="str">
            <v>m</v>
          </cell>
        </row>
        <row r="59">
          <cell r="B59">
            <v>54</v>
          </cell>
          <cell r="C59" t="str">
            <v>ng</v>
          </cell>
          <cell r="D59">
            <v>38</v>
          </cell>
          <cell r="E59" t="str">
            <v>舒聲</v>
          </cell>
          <cell r="F59" t="str">
            <v>ŋ̍</v>
          </cell>
          <cell r="G59" t="str">
            <v>ㆭ</v>
          </cell>
          <cell r="H59" t="str">
            <v>鋼</v>
          </cell>
          <cell r="I59" t="str">
            <v>ng</v>
          </cell>
          <cell r="J59" t="str">
            <v>ng</v>
          </cell>
          <cell r="K59" t="str">
            <v>ng</v>
          </cell>
          <cell r="L59" t="str">
            <v>ng</v>
          </cell>
          <cell r="M59" t="str">
            <v>ng</v>
          </cell>
          <cell r="N59" t="str">
            <v>ng</v>
          </cell>
        </row>
        <row r="60">
          <cell r="B60">
            <v>55</v>
          </cell>
          <cell r="C60" t="str">
            <v>o</v>
          </cell>
          <cell r="D60">
            <v>15</v>
          </cell>
          <cell r="E60" t="str">
            <v>舒聲</v>
          </cell>
          <cell r="F60" t="str">
            <v>ə</v>
          </cell>
          <cell r="G60" t="str">
            <v>ㄜ</v>
          </cell>
          <cell r="H60" t="str">
            <v>高</v>
          </cell>
          <cell r="I60" t="str">
            <v>o</v>
          </cell>
          <cell r="J60" t="str">
            <v>o</v>
          </cell>
          <cell r="K60" t="str">
            <v>o</v>
          </cell>
          <cell r="L60" t="str">
            <v>or</v>
          </cell>
          <cell r="M60" t="str">
            <v>o</v>
          </cell>
          <cell r="N60" t="str">
            <v>o</v>
          </cell>
        </row>
        <row r="61">
          <cell r="B61">
            <v>56</v>
          </cell>
          <cell r="C61" t="str">
            <v>oh</v>
          </cell>
          <cell r="D61">
            <v>15</v>
          </cell>
          <cell r="E61" t="str">
            <v>促聲</v>
          </cell>
          <cell r="F61" t="str">
            <v>ə?</v>
          </cell>
          <cell r="G61" t="str">
            <v>ㄜㆷ</v>
          </cell>
          <cell r="H61" t="str">
            <v>高</v>
          </cell>
          <cell r="I61" t="str">
            <v>oh</v>
          </cell>
          <cell r="J61" t="str">
            <v>oh</v>
          </cell>
          <cell r="K61" t="str">
            <v>oh</v>
          </cell>
          <cell r="L61" t="str">
            <v>orh</v>
          </cell>
          <cell r="M61" t="str">
            <v>oh</v>
          </cell>
          <cell r="N61" t="str">
            <v>oh</v>
          </cell>
        </row>
        <row r="62">
          <cell r="B62">
            <v>57</v>
          </cell>
          <cell r="C62" t="str">
            <v>onn</v>
          </cell>
          <cell r="D62">
            <v>49</v>
          </cell>
          <cell r="E62" t="str">
            <v>舒聲</v>
          </cell>
          <cell r="F62" t="str">
            <v>õ</v>
          </cell>
          <cell r="G62" t="str">
            <v>ㆧ</v>
          </cell>
          <cell r="H62" t="str">
            <v>扛</v>
          </cell>
          <cell r="I62" t="str">
            <v>oⁿ</v>
          </cell>
          <cell r="J62" t="str">
            <v>onn</v>
          </cell>
          <cell r="K62" t="str">
            <v>noo</v>
          </cell>
          <cell r="L62" t="str">
            <v>onn</v>
          </cell>
          <cell r="M62" t="str">
            <v>onn</v>
          </cell>
          <cell r="N62" t="str">
            <v>onn</v>
          </cell>
        </row>
        <row r="63">
          <cell r="B63">
            <v>58</v>
          </cell>
          <cell r="C63" t="str">
            <v>onnh</v>
          </cell>
          <cell r="D63">
            <v>49</v>
          </cell>
          <cell r="E63" t="str">
            <v>促聲</v>
          </cell>
          <cell r="F63" t="str">
            <v>õh</v>
          </cell>
          <cell r="G63" t="str">
            <v>ㆧㆷ</v>
          </cell>
          <cell r="H63" t="str">
            <v>扛</v>
          </cell>
          <cell r="I63" t="str">
            <v>oⁿh</v>
          </cell>
          <cell r="J63" t="str">
            <v>onnh</v>
          </cell>
          <cell r="K63">
            <v>0</v>
          </cell>
          <cell r="L63" t="str">
            <v>onnh</v>
          </cell>
          <cell r="M63" t="str">
            <v>onnh</v>
          </cell>
          <cell r="N63" t="str">
            <v>onnh</v>
          </cell>
        </row>
        <row r="64">
          <cell r="B64">
            <v>59</v>
          </cell>
          <cell r="C64" t="str">
            <v>oo</v>
          </cell>
          <cell r="D64">
            <v>11</v>
          </cell>
          <cell r="E64" t="str">
            <v>舒聲</v>
          </cell>
          <cell r="F64" t="str">
            <v>ɔu</v>
          </cell>
          <cell r="G64" t="str">
            <v>ㆦ</v>
          </cell>
          <cell r="H64" t="str">
            <v>沽</v>
          </cell>
          <cell r="I64" t="str">
            <v>o͘</v>
          </cell>
          <cell r="J64" t="str">
            <v>oo</v>
          </cell>
          <cell r="K64" t="str">
            <v>oo</v>
          </cell>
          <cell r="L64" t="str">
            <v>o</v>
          </cell>
          <cell r="M64" t="str">
            <v>oo</v>
          </cell>
          <cell r="N64" t="str">
            <v>oo</v>
          </cell>
        </row>
        <row r="65">
          <cell r="B65">
            <v>60</v>
          </cell>
          <cell r="C65" t="str">
            <v>oonn</v>
          </cell>
          <cell r="D65">
            <v>41</v>
          </cell>
          <cell r="E65" t="str">
            <v>舒聲</v>
          </cell>
          <cell r="F65" t="str">
            <v>ɔ̃ũ</v>
          </cell>
          <cell r="G65" t="str">
            <v>ㆧ</v>
          </cell>
          <cell r="H65" t="str">
            <v>姑</v>
          </cell>
          <cell r="I65" t="str">
            <v>oⁿ</v>
          </cell>
          <cell r="J65" t="str">
            <v>oonn</v>
          </cell>
          <cell r="K65" t="str">
            <v>noo</v>
          </cell>
          <cell r="L65" t="str">
            <v>oonn</v>
          </cell>
          <cell r="M65" t="str">
            <v>oonn</v>
          </cell>
          <cell r="N65" t="str">
            <v>oonn</v>
          </cell>
        </row>
        <row r="66">
          <cell r="B66">
            <v>61</v>
          </cell>
          <cell r="C66" t="str">
            <v>om</v>
          </cell>
          <cell r="D66">
            <v>47</v>
          </cell>
          <cell r="E66" t="str">
            <v>舒聲</v>
          </cell>
          <cell r="F66" t="str">
            <v>ɔm</v>
          </cell>
          <cell r="G66" t="str">
            <v>ㆱ</v>
          </cell>
          <cell r="H66" t="str">
            <v>箴</v>
          </cell>
          <cell r="I66" t="str">
            <v>om</v>
          </cell>
          <cell r="J66" t="str">
            <v>om</v>
          </cell>
          <cell r="K66" t="str">
            <v>om</v>
          </cell>
          <cell r="L66" t="str">
            <v>om</v>
          </cell>
          <cell r="M66" t="str">
            <v>om</v>
          </cell>
          <cell r="N66" t="str">
            <v>om</v>
          </cell>
        </row>
        <row r="67">
          <cell r="B67">
            <v>62</v>
          </cell>
          <cell r="C67" t="str">
            <v>op</v>
          </cell>
          <cell r="D67">
            <v>47</v>
          </cell>
          <cell r="E67" t="str">
            <v>促聲</v>
          </cell>
          <cell r="F67" t="str">
            <v>ɔp̚</v>
          </cell>
          <cell r="G67" t="str">
            <v>ㆦㆴ</v>
          </cell>
          <cell r="H67" t="str">
            <v>箴</v>
          </cell>
          <cell r="I67" t="str">
            <v>op</v>
          </cell>
          <cell r="J67" t="str">
            <v>op</v>
          </cell>
          <cell r="K67" t="str">
            <v>op</v>
          </cell>
          <cell r="L67" t="str">
            <v>op</v>
          </cell>
          <cell r="M67" t="str">
            <v>op</v>
          </cell>
          <cell r="N67" t="str">
            <v>op</v>
          </cell>
        </row>
        <row r="68">
          <cell r="B68">
            <v>63</v>
          </cell>
          <cell r="C68" t="str">
            <v>ong</v>
          </cell>
          <cell r="D68">
            <v>7</v>
          </cell>
          <cell r="E68" t="str">
            <v>舒聲</v>
          </cell>
          <cell r="F68" t="str">
            <v>ɔŋ</v>
          </cell>
          <cell r="G68" t="str">
            <v>ㆲ</v>
          </cell>
          <cell r="H68" t="str">
            <v>公</v>
          </cell>
          <cell r="I68" t="str">
            <v>ong</v>
          </cell>
          <cell r="J68" t="str">
            <v>ong</v>
          </cell>
          <cell r="K68" t="str">
            <v>ong</v>
          </cell>
          <cell r="L68" t="str">
            <v>ong</v>
          </cell>
          <cell r="M68" t="str">
            <v>ong</v>
          </cell>
          <cell r="N68" t="str">
            <v>ong</v>
          </cell>
        </row>
        <row r="69">
          <cell r="B69">
            <v>64</v>
          </cell>
          <cell r="C69" t="str">
            <v>ok</v>
          </cell>
          <cell r="D69">
            <v>7</v>
          </cell>
          <cell r="E69" t="str">
            <v>促聲</v>
          </cell>
          <cell r="F69" t="str">
            <v>ɔk̚</v>
          </cell>
          <cell r="G69" t="str">
            <v>ㆦㆻ</v>
          </cell>
          <cell r="H69" t="str">
            <v>公</v>
          </cell>
          <cell r="I69" t="str">
            <v>ok</v>
          </cell>
          <cell r="J69" t="str">
            <v>ok</v>
          </cell>
          <cell r="K69" t="str">
            <v>ok</v>
          </cell>
          <cell r="L69" t="str">
            <v>ok</v>
          </cell>
          <cell r="M69" t="str">
            <v>ok</v>
          </cell>
          <cell r="N69" t="str">
            <v>ok</v>
          </cell>
        </row>
        <row r="70">
          <cell r="B70">
            <v>65</v>
          </cell>
          <cell r="C70" t="str">
            <v>u</v>
          </cell>
          <cell r="D70">
            <v>27</v>
          </cell>
          <cell r="E70" t="str">
            <v>舒聲</v>
          </cell>
          <cell r="F70" t="str">
            <v>u</v>
          </cell>
          <cell r="G70" t="str">
            <v>ㄨ</v>
          </cell>
          <cell r="H70" t="str">
            <v>艍</v>
          </cell>
          <cell r="I70" t="str">
            <v>u</v>
          </cell>
          <cell r="J70" t="str">
            <v>u</v>
          </cell>
          <cell r="K70" t="str">
            <v>u</v>
          </cell>
          <cell r="L70" t="str">
            <v>u</v>
          </cell>
          <cell r="M70" t="str">
            <v>u</v>
          </cell>
          <cell r="N70" t="str">
            <v>u</v>
          </cell>
        </row>
        <row r="71">
          <cell r="B71">
            <v>66</v>
          </cell>
          <cell r="C71" t="str">
            <v>uh</v>
          </cell>
          <cell r="D71">
            <v>27</v>
          </cell>
          <cell r="E71" t="str">
            <v>促聲</v>
          </cell>
          <cell r="F71" t="str">
            <v>u?</v>
          </cell>
          <cell r="G71" t="str">
            <v>ㄨㆷ</v>
          </cell>
          <cell r="H71" t="str">
            <v>艍</v>
          </cell>
          <cell r="I71" t="str">
            <v>uh</v>
          </cell>
          <cell r="J71" t="str">
            <v>uh</v>
          </cell>
          <cell r="K71" t="str">
            <v>uh</v>
          </cell>
          <cell r="L71" t="str">
            <v>uh</v>
          </cell>
          <cell r="M71" t="str">
            <v>uh</v>
          </cell>
          <cell r="N71" t="str">
            <v>uh</v>
          </cell>
        </row>
        <row r="72">
          <cell r="B72">
            <v>67</v>
          </cell>
          <cell r="C72" t="str">
            <v>ua</v>
          </cell>
          <cell r="D72">
            <v>20</v>
          </cell>
          <cell r="E72" t="str">
            <v>舒聲</v>
          </cell>
          <cell r="F72" t="str">
            <v>ua</v>
          </cell>
          <cell r="G72" t="str">
            <v>ㄨㄚ</v>
          </cell>
          <cell r="H72" t="str">
            <v>瓜</v>
          </cell>
          <cell r="I72" t="str">
            <v>ua</v>
          </cell>
          <cell r="J72" t="str">
            <v>ua</v>
          </cell>
          <cell r="K72" t="str">
            <v>ua</v>
          </cell>
          <cell r="L72" t="str">
            <v>ua</v>
          </cell>
          <cell r="M72" t="str">
            <v>ua</v>
          </cell>
          <cell r="N72" t="str">
            <v>ua</v>
          </cell>
        </row>
        <row r="73">
          <cell r="B73">
            <v>68</v>
          </cell>
          <cell r="C73" t="str">
            <v>uah</v>
          </cell>
          <cell r="D73">
            <v>20</v>
          </cell>
          <cell r="E73" t="str">
            <v>促聲</v>
          </cell>
          <cell r="F73" t="str">
            <v>ua?</v>
          </cell>
          <cell r="G73" t="str">
            <v>ㄨㄚㆷ</v>
          </cell>
          <cell r="H73" t="str">
            <v>瓜</v>
          </cell>
          <cell r="I73" t="str">
            <v>uah</v>
          </cell>
          <cell r="J73" t="str">
            <v>uah</v>
          </cell>
          <cell r="K73" t="str">
            <v>uah</v>
          </cell>
          <cell r="L73" t="str">
            <v>uah</v>
          </cell>
          <cell r="M73" t="str">
            <v>uah</v>
          </cell>
          <cell r="N73" t="str">
            <v>uah</v>
          </cell>
        </row>
        <row r="74">
          <cell r="B74">
            <v>69</v>
          </cell>
          <cell r="C74" t="str">
            <v>uann</v>
          </cell>
          <cell r="D74">
            <v>37</v>
          </cell>
          <cell r="E74" t="str">
            <v>舒聲</v>
          </cell>
          <cell r="F74" t="str">
            <v>ũã</v>
          </cell>
          <cell r="G74" t="str">
            <v>ㄨㆩ</v>
          </cell>
          <cell r="H74" t="str">
            <v>官</v>
          </cell>
          <cell r="I74" t="str">
            <v>uaⁿ</v>
          </cell>
          <cell r="J74" t="str">
            <v>uann</v>
          </cell>
          <cell r="K74" t="str">
            <v>nua</v>
          </cell>
          <cell r="L74" t="str">
            <v>uann</v>
          </cell>
          <cell r="M74" t="str">
            <v>uann</v>
          </cell>
          <cell r="N74" t="str">
            <v>uann</v>
          </cell>
        </row>
        <row r="75">
          <cell r="B75">
            <v>70</v>
          </cell>
          <cell r="C75" t="str">
            <v>uai</v>
          </cell>
          <cell r="D75">
            <v>8</v>
          </cell>
          <cell r="E75" t="str">
            <v>舒聲</v>
          </cell>
          <cell r="F75" t="str">
            <v>uai</v>
          </cell>
          <cell r="G75" t="str">
            <v>ㄨㄞ</v>
          </cell>
          <cell r="H75" t="str">
            <v>乖</v>
          </cell>
          <cell r="I75" t="str">
            <v>uai</v>
          </cell>
          <cell r="J75" t="str">
            <v>uai</v>
          </cell>
          <cell r="K75" t="str">
            <v>uai</v>
          </cell>
          <cell r="L75" t="str">
            <v>uai</v>
          </cell>
          <cell r="M75" t="str">
            <v>uai</v>
          </cell>
          <cell r="N75" t="str">
            <v>uai</v>
          </cell>
        </row>
        <row r="76">
          <cell r="B76">
            <v>71</v>
          </cell>
          <cell r="C76" t="str">
            <v>uaih</v>
          </cell>
          <cell r="D76">
            <v>8</v>
          </cell>
          <cell r="E76" t="str">
            <v>促聲</v>
          </cell>
          <cell r="F76" t="str">
            <v>uai?</v>
          </cell>
          <cell r="G76" t="str">
            <v>ㄨㄞㆷ</v>
          </cell>
          <cell r="H76" t="str">
            <v>乖</v>
          </cell>
          <cell r="I76" t="str">
            <v>uaih</v>
          </cell>
          <cell r="J76" t="str">
            <v>uaih</v>
          </cell>
          <cell r="K76" t="str">
            <v>uaih</v>
          </cell>
          <cell r="L76" t="str">
            <v>uaih</v>
          </cell>
          <cell r="M76" t="str">
            <v>uaih</v>
          </cell>
          <cell r="N76" t="str">
            <v>uaih</v>
          </cell>
        </row>
        <row r="77">
          <cell r="B77">
            <v>72</v>
          </cell>
          <cell r="C77" t="str">
            <v>uainn</v>
          </cell>
          <cell r="D77">
            <v>44</v>
          </cell>
          <cell r="E77" t="str">
            <v>舒聲</v>
          </cell>
          <cell r="F77" t="str">
            <v>uãĩ</v>
          </cell>
          <cell r="G77" t="str">
            <v>ㄨㆮ</v>
          </cell>
          <cell r="H77" t="str">
            <v>閂</v>
          </cell>
          <cell r="I77" t="str">
            <v>uaiⁿ</v>
          </cell>
          <cell r="J77" t="str">
            <v>uainn</v>
          </cell>
          <cell r="K77" t="str">
            <v>nuai</v>
          </cell>
          <cell r="L77" t="str">
            <v>uainn</v>
          </cell>
          <cell r="M77" t="str">
            <v>uainn</v>
          </cell>
          <cell r="N77" t="str">
            <v>uainn</v>
          </cell>
        </row>
        <row r="78">
          <cell r="B78">
            <v>73</v>
          </cell>
          <cell r="C78" t="str">
            <v>uainnh</v>
          </cell>
          <cell r="D78">
            <v>44</v>
          </cell>
          <cell r="E78" t="str">
            <v>促聲</v>
          </cell>
          <cell r="F78" t="str">
            <v>uãĩ?</v>
          </cell>
          <cell r="G78" t="str">
            <v>ㄨㆮㆷ</v>
          </cell>
          <cell r="H78" t="str">
            <v>閂</v>
          </cell>
          <cell r="I78" t="str">
            <v>uaiⁿh</v>
          </cell>
          <cell r="J78" t="str">
            <v>uainnh</v>
          </cell>
          <cell r="K78" t="str">
            <v>nuaih</v>
          </cell>
          <cell r="L78" t="str">
            <v>uainnh</v>
          </cell>
          <cell r="M78" t="str">
            <v>uainnh</v>
          </cell>
          <cell r="N78" t="str">
            <v>uainnh</v>
          </cell>
        </row>
        <row r="79">
          <cell r="B79">
            <v>74</v>
          </cell>
          <cell r="C79" t="str">
            <v>uan</v>
          </cell>
          <cell r="D79">
            <v>10</v>
          </cell>
          <cell r="E79" t="str">
            <v>舒聲</v>
          </cell>
          <cell r="F79" t="str">
            <v>uan</v>
          </cell>
          <cell r="G79" t="str">
            <v>ㄨㄢ</v>
          </cell>
          <cell r="H79" t="str">
            <v>觀</v>
          </cell>
          <cell r="I79" t="str">
            <v>uan</v>
          </cell>
          <cell r="J79" t="str">
            <v>uan</v>
          </cell>
          <cell r="K79" t="str">
            <v>uan</v>
          </cell>
          <cell r="L79" t="str">
            <v>uan</v>
          </cell>
          <cell r="M79" t="str">
            <v>uan</v>
          </cell>
          <cell r="N79" t="str">
            <v>uan</v>
          </cell>
        </row>
        <row r="80">
          <cell r="B80">
            <v>75</v>
          </cell>
          <cell r="C80" t="str">
            <v>uat</v>
          </cell>
          <cell r="D80">
            <v>10</v>
          </cell>
          <cell r="E80" t="str">
            <v>促聲</v>
          </cell>
          <cell r="F80" t="str">
            <v>uat̚</v>
          </cell>
          <cell r="G80" t="str">
            <v>ㄨㄚㆵ</v>
          </cell>
          <cell r="H80" t="str">
            <v>觀</v>
          </cell>
          <cell r="I80" t="str">
            <v>uat</v>
          </cell>
          <cell r="J80" t="str">
            <v>uat</v>
          </cell>
          <cell r="K80" t="str">
            <v>uat</v>
          </cell>
          <cell r="L80" t="str">
            <v>uat</v>
          </cell>
          <cell r="M80" t="str">
            <v>uat</v>
          </cell>
          <cell r="N80" t="str">
            <v>uat</v>
          </cell>
        </row>
        <row r="81">
          <cell r="B81">
            <v>76</v>
          </cell>
          <cell r="C81" t="str">
            <v>uang</v>
          </cell>
          <cell r="D81">
            <v>43</v>
          </cell>
          <cell r="E81" t="str">
            <v>舒聲</v>
          </cell>
          <cell r="F81" t="str">
            <v>uaŋ</v>
          </cell>
          <cell r="G81" t="str">
            <v>ㄨㄤ</v>
          </cell>
          <cell r="H81" t="str">
            <v>光</v>
          </cell>
          <cell r="I81" t="str">
            <v>uang</v>
          </cell>
          <cell r="J81" t="str">
            <v>uang</v>
          </cell>
          <cell r="K81" t="str">
            <v>uang</v>
          </cell>
          <cell r="L81" t="str">
            <v>uang</v>
          </cell>
          <cell r="M81" t="str">
            <v>uang</v>
          </cell>
          <cell r="N81" t="str">
            <v>uang</v>
          </cell>
        </row>
        <row r="82">
          <cell r="B82">
            <v>77</v>
          </cell>
          <cell r="C82" t="str">
            <v>uak</v>
          </cell>
          <cell r="D82">
            <v>43</v>
          </cell>
          <cell r="E82" t="str">
            <v>促聲</v>
          </cell>
          <cell r="F82" t="str">
            <v>uak̚</v>
          </cell>
          <cell r="G82" t="str">
            <v>ㄨㄚㆻ</v>
          </cell>
          <cell r="H82" t="str">
            <v>光</v>
          </cell>
          <cell r="I82" t="str">
            <v>uak</v>
          </cell>
          <cell r="J82" t="str">
            <v>uak</v>
          </cell>
          <cell r="K82" t="str">
            <v>uak</v>
          </cell>
          <cell r="L82" t="str">
            <v>uak</v>
          </cell>
          <cell r="M82" t="str">
            <v>uak</v>
          </cell>
          <cell r="N82" t="str">
            <v>uak</v>
          </cell>
        </row>
        <row r="83">
          <cell r="B83">
            <v>78</v>
          </cell>
          <cell r="C83" t="str">
            <v>ue</v>
          </cell>
          <cell r="D83">
            <v>25</v>
          </cell>
          <cell r="E83" t="str">
            <v>舒聲</v>
          </cell>
          <cell r="F83" t="str">
            <v>ue</v>
          </cell>
          <cell r="G83" t="str">
            <v>ㄨㆤ</v>
          </cell>
          <cell r="H83" t="str">
            <v>檜</v>
          </cell>
          <cell r="I83" t="str">
            <v>ue</v>
          </cell>
          <cell r="J83" t="str">
            <v>ue</v>
          </cell>
          <cell r="K83" t="str">
            <v>ue</v>
          </cell>
          <cell r="L83" t="str">
            <v>ue</v>
          </cell>
          <cell r="M83" t="str">
            <v>ue</v>
          </cell>
          <cell r="N83" t="str">
            <v>ue</v>
          </cell>
        </row>
        <row r="84">
          <cell r="B84">
            <v>79</v>
          </cell>
          <cell r="C84" t="str">
            <v>ueh</v>
          </cell>
          <cell r="D84">
            <v>25</v>
          </cell>
          <cell r="E84" t="str">
            <v>促聲</v>
          </cell>
          <cell r="F84" t="str">
            <v>ue?</v>
          </cell>
          <cell r="G84" t="str">
            <v>ㄨㆤㆷ</v>
          </cell>
          <cell r="H84" t="str">
            <v>檜</v>
          </cell>
          <cell r="I84" t="str">
            <v>ueh</v>
          </cell>
          <cell r="J84" t="str">
            <v>ueh</v>
          </cell>
          <cell r="K84" t="str">
            <v>ueh</v>
          </cell>
          <cell r="L84" t="str">
            <v>ueh</v>
          </cell>
          <cell r="M84" t="str">
            <v>ueh</v>
          </cell>
          <cell r="N84" t="str">
            <v>ueh</v>
          </cell>
        </row>
        <row r="85">
          <cell r="B85">
            <v>80</v>
          </cell>
          <cell r="C85" t="str">
            <v>uenn</v>
          </cell>
          <cell r="D85">
            <v>45</v>
          </cell>
          <cell r="E85" t="str">
            <v>舒聲</v>
          </cell>
          <cell r="F85" t="str">
            <v>uẽ</v>
          </cell>
          <cell r="G85" t="str">
            <v>ㄨㆥ</v>
          </cell>
          <cell r="H85" t="str">
            <v>糜</v>
          </cell>
          <cell r="I85" t="str">
            <v>ueⁿ</v>
          </cell>
          <cell r="J85" t="str">
            <v>uenn</v>
          </cell>
          <cell r="K85" t="str">
            <v>nue</v>
          </cell>
          <cell r="L85" t="str">
            <v>uenn</v>
          </cell>
          <cell r="M85" t="str">
            <v>uenn</v>
          </cell>
          <cell r="N85" t="str">
            <v>uenn</v>
          </cell>
        </row>
        <row r="86">
          <cell r="B86">
            <v>81</v>
          </cell>
          <cell r="C86" t="str">
            <v>uennh</v>
          </cell>
          <cell r="D86">
            <v>45</v>
          </cell>
          <cell r="E86" t="str">
            <v>促聲</v>
          </cell>
          <cell r="F86">
            <v>0</v>
          </cell>
          <cell r="G86">
            <v>0</v>
          </cell>
          <cell r="H86" t="str">
            <v>糜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</row>
        <row r="87">
          <cell r="B87">
            <v>82</v>
          </cell>
          <cell r="C87" t="str">
            <v>ui</v>
          </cell>
          <cell r="D87">
            <v>4</v>
          </cell>
          <cell r="E87" t="str">
            <v>舒聲</v>
          </cell>
          <cell r="F87" t="str">
            <v>ui</v>
          </cell>
          <cell r="G87" t="str">
            <v>ㄨㄧ</v>
          </cell>
          <cell r="H87" t="str">
            <v>規</v>
          </cell>
          <cell r="I87" t="str">
            <v>ui</v>
          </cell>
          <cell r="J87" t="str">
            <v>ui</v>
          </cell>
          <cell r="K87" t="str">
            <v>ui</v>
          </cell>
          <cell r="L87" t="str">
            <v>ui</v>
          </cell>
          <cell r="M87" t="str">
            <v>ui</v>
          </cell>
          <cell r="N87" t="str">
            <v>ui</v>
          </cell>
        </row>
        <row r="88">
          <cell r="B88">
            <v>83</v>
          </cell>
          <cell r="C88" t="str">
            <v>uinn</v>
          </cell>
          <cell r="D88">
            <v>32</v>
          </cell>
          <cell r="E88" t="str">
            <v>舒聲</v>
          </cell>
          <cell r="F88" t="str">
            <v>uĩ</v>
          </cell>
          <cell r="G88" t="str">
            <v>ㄨㆪ</v>
          </cell>
          <cell r="H88" t="str">
            <v>褌</v>
          </cell>
          <cell r="I88" t="str">
            <v>uiⁿ</v>
          </cell>
          <cell r="J88" t="str">
            <v>uinn</v>
          </cell>
          <cell r="K88" t="str">
            <v>nui</v>
          </cell>
          <cell r="L88" t="str">
            <v>uinn</v>
          </cell>
          <cell r="M88" t="str">
            <v>uinn</v>
          </cell>
          <cell r="N88" t="str">
            <v>uinn</v>
          </cell>
        </row>
        <row r="89">
          <cell r="B89">
            <v>84</v>
          </cell>
          <cell r="C89" t="str">
            <v>un</v>
          </cell>
          <cell r="D89">
            <v>1</v>
          </cell>
          <cell r="E89" t="str">
            <v>舒聲</v>
          </cell>
          <cell r="F89" t="str">
            <v>un</v>
          </cell>
          <cell r="G89" t="str">
            <v>ㄨㄣ</v>
          </cell>
          <cell r="H89" t="str">
            <v>君</v>
          </cell>
          <cell r="I89" t="str">
            <v>un</v>
          </cell>
          <cell r="J89" t="str">
            <v>un</v>
          </cell>
          <cell r="K89" t="str">
            <v>un</v>
          </cell>
          <cell r="L89" t="str">
            <v>un</v>
          </cell>
          <cell r="M89" t="str">
            <v>un</v>
          </cell>
          <cell r="N89" t="str">
            <v>un</v>
          </cell>
        </row>
        <row r="90">
          <cell r="B90">
            <v>85</v>
          </cell>
          <cell r="C90" t="str">
            <v>ut</v>
          </cell>
          <cell r="D90">
            <v>1</v>
          </cell>
          <cell r="E90" t="str">
            <v>促聲</v>
          </cell>
          <cell r="F90" t="str">
            <v>ut̚</v>
          </cell>
          <cell r="G90" t="str">
            <v>ㄨㆵ</v>
          </cell>
          <cell r="H90" t="str">
            <v>君</v>
          </cell>
          <cell r="I90" t="str">
            <v>ut</v>
          </cell>
          <cell r="J90" t="str">
            <v>ut</v>
          </cell>
          <cell r="K90" t="str">
            <v>ut</v>
          </cell>
          <cell r="L90" t="str">
            <v>ut</v>
          </cell>
          <cell r="M90" t="str">
            <v>ut</v>
          </cell>
          <cell r="N90" t="str">
            <v>ut</v>
          </cell>
        </row>
      </sheetData>
      <sheetData sheetId="12"/>
      <sheetData sheetId="13"/>
      <sheetData sheetId="14">
        <row r="4">
          <cell r="B4">
            <v>1</v>
          </cell>
          <cell r="C4" t="str">
            <v>君</v>
          </cell>
          <cell r="D4" t="str">
            <v>un</v>
          </cell>
          <cell r="E4" t="str">
            <v>ut</v>
          </cell>
          <cell r="F4" t="str">
            <v>un</v>
          </cell>
          <cell r="G4" t="str">
            <v>ut̚</v>
          </cell>
          <cell r="H4" t="str">
            <v>ㄨㄣ</v>
          </cell>
          <cell r="I4" t="str">
            <v>ㄨㆵ</v>
          </cell>
          <cell r="J4" t="str">
            <v>un</v>
          </cell>
          <cell r="K4" t="str">
            <v>ut</v>
          </cell>
          <cell r="L4" t="str">
            <v>un</v>
          </cell>
          <cell r="M4" t="str">
            <v>ut</v>
          </cell>
          <cell r="N4" t="str">
            <v>un</v>
          </cell>
          <cell r="O4" t="str">
            <v>ut</v>
          </cell>
          <cell r="P4" t="str">
            <v>un</v>
          </cell>
          <cell r="Q4" t="str">
            <v>ut</v>
          </cell>
          <cell r="R4" t="str">
            <v>un</v>
          </cell>
          <cell r="S4" t="str">
            <v>ut</v>
          </cell>
          <cell r="T4" t="str">
            <v>un</v>
          </cell>
          <cell r="U4" t="str">
            <v>ut</v>
          </cell>
          <cell r="V4" t="str">
            <v>wun</v>
          </cell>
          <cell r="W4" t="str">
            <v>wut</v>
          </cell>
        </row>
        <row r="5">
          <cell r="B5">
            <v>2</v>
          </cell>
          <cell r="C5" t="str">
            <v>堅</v>
          </cell>
          <cell r="D5" t="str">
            <v>ian</v>
          </cell>
          <cell r="E5" t="str">
            <v>iat</v>
          </cell>
          <cell r="F5" t="str">
            <v>ian</v>
          </cell>
          <cell r="G5" t="str">
            <v>iat̚</v>
          </cell>
          <cell r="H5" t="str">
            <v>ㄧㄢ</v>
          </cell>
          <cell r="I5" t="str">
            <v>ㄧㄚㆵ</v>
          </cell>
          <cell r="J5" t="str">
            <v>ian</v>
          </cell>
          <cell r="K5" t="str">
            <v>iat</v>
          </cell>
          <cell r="L5" t="str">
            <v>ian</v>
          </cell>
          <cell r="M5" t="str">
            <v>iat</v>
          </cell>
          <cell r="N5" t="str">
            <v>ian</v>
          </cell>
          <cell r="O5" t="str">
            <v>iat</v>
          </cell>
          <cell r="P5" t="str">
            <v>ian</v>
          </cell>
          <cell r="Q5" t="str">
            <v>iat</v>
          </cell>
          <cell r="R5" t="str">
            <v>ian</v>
          </cell>
          <cell r="S5" t="str">
            <v>iat</v>
          </cell>
          <cell r="T5" t="str">
            <v>ian</v>
          </cell>
          <cell r="U5" t="str">
            <v>iat</v>
          </cell>
          <cell r="V5" t="str">
            <v>ëen</v>
          </cell>
          <cell r="W5" t="str">
            <v>ëet</v>
          </cell>
        </row>
        <row r="6">
          <cell r="B6">
            <v>3</v>
          </cell>
          <cell r="C6" t="str">
            <v>金</v>
          </cell>
          <cell r="D6" t="str">
            <v>im</v>
          </cell>
          <cell r="E6" t="str">
            <v>ip</v>
          </cell>
          <cell r="F6" t="str">
            <v>im</v>
          </cell>
          <cell r="G6" t="str">
            <v>ip̚</v>
          </cell>
          <cell r="H6" t="str">
            <v>ㄧㆬ</v>
          </cell>
          <cell r="I6" t="str">
            <v>一ㆴ</v>
          </cell>
          <cell r="J6" t="str">
            <v>im</v>
          </cell>
          <cell r="K6" t="str">
            <v>ip</v>
          </cell>
          <cell r="L6" t="str">
            <v>im</v>
          </cell>
          <cell r="M6" t="str">
            <v>ip</v>
          </cell>
          <cell r="N6" t="str">
            <v>im</v>
          </cell>
          <cell r="O6" t="str">
            <v>ip</v>
          </cell>
          <cell r="P6" t="str">
            <v>im</v>
          </cell>
          <cell r="Q6" t="str">
            <v>ip</v>
          </cell>
          <cell r="R6" t="str">
            <v>im</v>
          </cell>
          <cell r="S6" t="str">
            <v>ip</v>
          </cell>
          <cell r="T6" t="str">
            <v>im</v>
          </cell>
          <cell r="U6" t="str">
            <v>ip</v>
          </cell>
          <cell r="V6" t="str">
            <v>im</v>
          </cell>
          <cell r="W6" t="str">
            <v>ip</v>
          </cell>
        </row>
        <row r="7">
          <cell r="B7">
            <v>4</v>
          </cell>
          <cell r="C7" t="str">
            <v>規</v>
          </cell>
          <cell r="D7" t="str">
            <v>ui</v>
          </cell>
          <cell r="F7" t="str">
            <v>ui</v>
          </cell>
          <cell r="H7" t="str">
            <v>ㄨㄧ</v>
          </cell>
          <cell r="J7" t="str">
            <v>ui</v>
          </cell>
          <cell r="L7" t="str">
            <v>ui</v>
          </cell>
          <cell r="N7" t="str">
            <v>ui</v>
          </cell>
          <cell r="P7" t="str">
            <v>ui</v>
          </cell>
          <cell r="R7" t="str">
            <v>ui</v>
          </cell>
          <cell r="T7" t="str">
            <v>ui</v>
          </cell>
          <cell r="V7" t="str">
            <v>wuy</v>
          </cell>
        </row>
        <row r="8">
          <cell r="B8">
            <v>5</v>
          </cell>
          <cell r="C8" t="str">
            <v>嘉</v>
          </cell>
          <cell r="D8" t="str">
            <v>ee</v>
          </cell>
          <cell r="E8" t="str">
            <v>eeh</v>
          </cell>
          <cell r="F8" t="str">
            <v>ɛ</v>
          </cell>
          <cell r="G8" t="str">
            <v>ɛ?</v>
          </cell>
          <cell r="H8" t="str">
            <v>ㄝ</v>
          </cell>
          <cell r="I8" t="str">
            <v>ㄝㆷ</v>
          </cell>
          <cell r="J8" t="str">
            <v>ee</v>
          </cell>
          <cell r="K8" t="str">
            <v>eeh</v>
          </cell>
          <cell r="L8" t="str">
            <v>ee</v>
          </cell>
          <cell r="M8" t="str">
            <v>eeh</v>
          </cell>
          <cell r="N8" t="str">
            <v>ee</v>
          </cell>
          <cell r="O8" t="str">
            <v>eeh</v>
          </cell>
          <cell r="P8" t="str">
            <v>ee</v>
          </cell>
          <cell r="Q8" t="str">
            <v>eeh</v>
          </cell>
          <cell r="R8" t="str">
            <v>ee</v>
          </cell>
          <cell r="S8" t="str">
            <v>eeh</v>
          </cell>
          <cell r="T8" t="str">
            <v>ee</v>
          </cell>
          <cell r="U8" t="str">
            <v>eeh</v>
          </cell>
          <cell r="V8" t="str">
            <v>ay</v>
          </cell>
          <cell r="W8" t="str">
            <v>ăyh</v>
          </cell>
          <cell r="X8" t="str">
            <v>彙音【嘉】韻母為：e</v>
          </cell>
        </row>
        <row r="9">
          <cell r="B9">
            <v>6</v>
          </cell>
          <cell r="C9" t="str">
            <v>干</v>
          </cell>
          <cell r="D9" t="str">
            <v>an</v>
          </cell>
          <cell r="E9" t="str">
            <v>at</v>
          </cell>
          <cell r="F9" t="str">
            <v>an</v>
          </cell>
          <cell r="G9" t="str">
            <v>at̚</v>
          </cell>
          <cell r="H9" t="str">
            <v>ㄢ</v>
          </cell>
          <cell r="I9" t="str">
            <v>ㄚㆵ</v>
          </cell>
          <cell r="J9" t="str">
            <v>an</v>
          </cell>
          <cell r="K9" t="str">
            <v>at</v>
          </cell>
          <cell r="L9" t="str">
            <v>an</v>
          </cell>
          <cell r="M9" t="str">
            <v>at</v>
          </cell>
          <cell r="N9" t="str">
            <v>an</v>
          </cell>
          <cell r="O9" t="str">
            <v>at</v>
          </cell>
          <cell r="P9" t="str">
            <v>an</v>
          </cell>
          <cell r="Q9" t="str">
            <v>at</v>
          </cell>
          <cell r="R9" t="str">
            <v>an</v>
          </cell>
          <cell r="S9" t="str">
            <v>at</v>
          </cell>
          <cell r="T9" t="str">
            <v>an</v>
          </cell>
          <cell r="U9" t="str">
            <v>at</v>
          </cell>
          <cell r="V9" t="str">
            <v>an</v>
          </cell>
          <cell r="W9" t="str">
            <v>at</v>
          </cell>
        </row>
        <row r="10">
          <cell r="B10">
            <v>7</v>
          </cell>
          <cell r="C10" t="str">
            <v>公</v>
          </cell>
          <cell r="D10" t="str">
            <v>ong</v>
          </cell>
          <cell r="E10" t="str">
            <v>ok</v>
          </cell>
          <cell r="F10" t="str">
            <v>ɔŋ</v>
          </cell>
          <cell r="G10" t="str">
            <v>ɔk̚</v>
          </cell>
          <cell r="H10" t="str">
            <v>ㆲ</v>
          </cell>
          <cell r="I10" t="str">
            <v>ㆦㆻ</v>
          </cell>
          <cell r="J10" t="str">
            <v>ong</v>
          </cell>
          <cell r="K10" t="str">
            <v>ok</v>
          </cell>
          <cell r="L10" t="str">
            <v>ong</v>
          </cell>
          <cell r="M10" t="str">
            <v>ok</v>
          </cell>
          <cell r="N10" t="str">
            <v>ong</v>
          </cell>
          <cell r="O10" t="str">
            <v>ok</v>
          </cell>
          <cell r="P10" t="str">
            <v>ong</v>
          </cell>
          <cell r="Q10" t="str">
            <v>ok</v>
          </cell>
          <cell r="R10" t="str">
            <v>ong</v>
          </cell>
          <cell r="S10" t="str">
            <v>ok</v>
          </cell>
          <cell r="T10" t="str">
            <v>ong</v>
          </cell>
          <cell r="U10" t="str">
            <v>ok</v>
          </cell>
          <cell r="V10" t="str">
            <v>ong</v>
          </cell>
          <cell r="W10" t="str">
            <v>ok</v>
          </cell>
        </row>
        <row r="11">
          <cell r="B11">
            <v>8</v>
          </cell>
          <cell r="C11" t="str">
            <v>乖</v>
          </cell>
          <cell r="D11" t="str">
            <v>uai</v>
          </cell>
          <cell r="E11" t="str">
            <v>uaih</v>
          </cell>
          <cell r="F11" t="str">
            <v>uai</v>
          </cell>
          <cell r="G11" t="str">
            <v>uai?</v>
          </cell>
          <cell r="H11" t="str">
            <v>ㄨㄞ</v>
          </cell>
          <cell r="I11" t="str">
            <v>ㄨㄞㆷ</v>
          </cell>
          <cell r="J11" t="str">
            <v>uai</v>
          </cell>
          <cell r="K11" t="str">
            <v>uaih</v>
          </cell>
          <cell r="L11" t="str">
            <v>uai</v>
          </cell>
          <cell r="M11" t="str">
            <v>uaih</v>
          </cell>
          <cell r="N11" t="str">
            <v>uai</v>
          </cell>
          <cell r="O11" t="str">
            <v>uaih</v>
          </cell>
          <cell r="P11" t="str">
            <v>uai</v>
          </cell>
          <cell r="Q11" t="str">
            <v>uaih</v>
          </cell>
          <cell r="R11" t="str">
            <v>uai</v>
          </cell>
          <cell r="S11" t="str">
            <v>uaih</v>
          </cell>
          <cell r="T11" t="str">
            <v>uai</v>
          </cell>
          <cell r="U11" t="str">
            <v>uaih</v>
          </cell>
          <cell r="V11" t="str">
            <v>wae</v>
          </cell>
          <cell r="W11" t="str">
            <v>waĕh</v>
          </cell>
        </row>
        <row r="12">
          <cell r="B12">
            <v>9</v>
          </cell>
          <cell r="C12" t="str">
            <v>經</v>
          </cell>
          <cell r="D12" t="str">
            <v>ing</v>
          </cell>
          <cell r="E12" t="str">
            <v>ik</v>
          </cell>
          <cell r="F12" t="str">
            <v>iŋ</v>
          </cell>
          <cell r="G12" t="str">
            <v>ik̚</v>
          </cell>
          <cell r="H12" t="str">
            <v>ㄧㄥ</v>
          </cell>
          <cell r="I12" t="str">
            <v>ㄧㆻ</v>
          </cell>
          <cell r="J12" t="str">
            <v>ing</v>
          </cell>
          <cell r="K12" t="str">
            <v>ik</v>
          </cell>
          <cell r="L12" t="str">
            <v>ing</v>
          </cell>
          <cell r="M12" t="str">
            <v>ik</v>
          </cell>
          <cell r="N12" t="str">
            <v>ing</v>
          </cell>
          <cell r="O12" t="str">
            <v>ik</v>
          </cell>
          <cell r="P12" t="str">
            <v>ing</v>
          </cell>
          <cell r="Q12" t="str">
            <v>ik</v>
          </cell>
          <cell r="R12" t="str">
            <v>ing</v>
          </cell>
          <cell r="S12" t="str">
            <v>ik</v>
          </cell>
          <cell r="T12" t="str">
            <v>ing</v>
          </cell>
          <cell r="U12" t="str">
            <v>ik</v>
          </cell>
          <cell r="V12" t="str">
            <v>ing</v>
          </cell>
          <cell r="W12" t="str">
            <v>ik</v>
          </cell>
        </row>
        <row r="13">
          <cell r="B13">
            <v>10</v>
          </cell>
          <cell r="C13" t="str">
            <v>觀</v>
          </cell>
          <cell r="D13" t="str">
            <v>uan</v>
          </cell>
          <cell r="E13" t="str">
            <v>uat</v>
          </cell>
          <cell r="F13" t="str">
            <v>uan</v>
          </cell>
          <cell r="G13" t="str">
            <v>uat̚</v>
          </cell>
          <cell r="H13" t="str">
            <v>ㄨㄢ</v>
          </cell>
          <cell r="I13" t="str">
            <v>ㄨㄚㆵ</v>
          </cell>
          <cell r="J13" t="str">
            <v>uan</v>
          </cell>
          <cell r="K13" t="str">
            <v>uat</v>
          </cell>
          <cell r="L13" t="str">
            <v>uan</v>
          </cell>
          <cell r="M13" t="str">
            <v>uat</v>
          </cell>
          <cell r="N13" t="str">
            <v>uan</v>
          </cell>
          <cell r="O13" t="str">
            <v>uat</v>
          </cell>
          <cell r="P13" t="str">
            <v>uan</v>
          </cell>
          <cell r="Q13" t="str">
            <v>uat</v>
          </cell>
          <cell r="R13" t="str">
            <v>uan</v>
          </cell>
          <cell r="S13" t="str">
            <v>uat</v>
          </cell>
          <cell r="T13" t="str">
            <v>uan</v>
          </cell>
          <cell r="U13" t="str">
            <v>uat</v>
          </cell>
          <cell r="V13" t="str">
            <v>wan</v>
          </cell>
          <cell r="W13" t="str">
            <v>wat</v>
          </cell>
        </row>
        <row r="14">
          <cell r="B14">
            <v>11</v>
          </cell>
          <cell r="C14" t="str">
            <v>沽</v>
          </cell>
          <cell r="D14" t="str">
            <v>oo</v>
          </cell>
          <cell r="F14" t="str">
            <v>ɔu</v>
          </cell>
          <cell r="H14" t="str">
            <v>ㆦ</v>
          </cell>
          <cell r="J14" t="str">
            <v>o͘</v>
          </cell>
          <cell r="L14" t="str">
            <v>oo</v>
          </cell>
          <cell r="N14" t="str">
            <v>oo</v>
          </cell>
          <cell r="P14" t="str">
            <v>o</v>
          </cell>
          <cell r="R14" t="str">
            <v>oo</v>
          </cell>
          <cell r="T14" t="str">
            <v>oo</v>
          </cell>
          <cell r="V14" t="str">
            <v>ue</v>
          </cell>
          <cell r="X14" t="str">
            <v>白話字的/ɔ/ [o͘] 有時寫成[ou]，因為[o͘]右上角的那點不易見。台羅 oo = ou</v>
          </cell>
        </row>
        <row r="15">
          <cell r="B15">
            <v>12</v>
          </cell>
          <cell r="C15" t="str">
            <v>嬌</v>
          </cell>
          <cell r="D15" t="str">
            <v>iau</v>
          </cell>
          <cell r="E15" t="str">
            <v>iauh</v>
          </cell>
          <cell r="F15" t="str">
            <v>iau</v>
          </cell>
          <cell r="G15" t="str">
            <v>iau?</v>
          </cell>
          <cell r="H15" t="str">
            <v>ㄧㄠ</v>
          </cell>
          <cell r="I15" t="str">
            <v>ㄧㄠㆷ</v>
          </cell>
          <cell r="J15" t="str">
            <v>iau</v>
          </cell>
          <cell r="K15" t="str">
            <v>iauh</v>
          </cell>
          <cell r="L15" t="str">
            <v>iau</v>
          </cell>
          <cell r="M15" t="str">
            <v>iauh</v>
          </cell>
          <cell r="N15" t="str">
            <v>iao</v>
          </cell>
          <cell r="O15" t="str">
            <v>iaoh</v>
          </cell>
          <cell r="P15" t="str">
            <v>iau</v>
          </cell>
          <cell r="Q15" t="str">
            <v>iauh</v>
          </cell>
          <cell r="R15" t="str">
            <v>iau</v>
          </cell>
          <cell r="S15" t="str">
            <v>iauh</v>
          </cell>
          <cell r="T15" t="str">
            <v>iau</v>
          </cell>
          <cell r="U15" t="str">
            <v>iauh</v>
          </cell>
          <cell r="V15" t="str">
            <v>eaou</v>
          </cell>
          <cell r="W15" t="str">
            <v>eaoŭh</v>
          </cell>
        </row>
        <row r="16">
          <cell r="B16">
            <v>13</v>
          </cell>
          <cell r="C16" t="str">
            <v>稽</v>
          </cell>
          <cell r="D16" t="str">
            <v>ei</v>
          </cell>
          <cell r="F16" t="str">
            <v>ei</v>
          </cell>
          <cell r="H16" t="str">
            <v>ㄟ</v>
          </cell>
          <cell r="J16" t="str">
            <v>ei</v>
          </cell>
          <cell r="L16" t="str">
            <v>ei</v>
          </cell>
          <cell r="N16" t="str">
            <v>ei</v>
          </cell>
          <cell r="O16" t="str">
            <v>eih</v>
          </cell>
          <cell r="P16" t="str">
            <v>ei</v>
          </cell>
          <cell r="R16" t="str">
            <v>ei</v>
          </cell>
          <cell r="T16" t="str">
            <v>ei</v>
          </cell>
          <cell r="V16" t="str">
            <v>ey</v>
          </cell>
          <cell r="X16" t="str">
            <v>啼：【雅俗通】Thei2 (他稽下平）；【台羅】The5</v>
          </cell>
        </row>
        <row r="17">
          <cell r="B17">
            <v>14</v>
          </cell>
          <cell r="C17" t="str">
            <v>恭</v>
          </cell>
          <cell r="D17" t="str">
            <v>iong</v>
          </cell>
          <cell r="E17" t="str">
            <v>iok</v>
          </cell>
          <cell r="F17" t="str">
            <v>iɔŋ</v>
          </cell>
          <cell r="G17" t="str">
            <v>iɔk̚</v>
          </cell>
          <cell r="H17" t="str">
            <v>ㄧㆲ</v>
          </cell>
          <cell r="I17" t="str">
            <v>ㄧㆦㆻ</v>
          </cell>
          <cell r="J17" t="str">
            <v>iong</v>
          </cell>
          <cell r="K17" t="str">
            <v>iok</v>
          </cell>
          <cell r="L17" t="str">
            <v>iong</v>
          </cell>
          <cell r="M17" t="str">
            <v>iok</v>
          </cell>
          <cell r="N17" t="str">
            <v>iong</v>
          </cell>
          <cell r="O17" t="str">
            <v>iok</v>
          </cell>
          <cell r="P17" t="str">
            <v>iong</v>
          </cell>
          <cell r="Q17" t="str">
            <v>iok</v>
          </cell>
          <cell r="R17" t="str">
            <v>iong</v>
          </cell>
          <cell r="S17" t="str">
            <v>iok</v>
          </cell>
          <cell r="T17" t="str">
            <v>iong</v>
          </cell>
          <cell r="U17" t="str">
            <v>iok</v>
          </cell>
          <cell r="V17" t="str">
            <v>ëung</v>
          </cell>
          <cell r="W17" t="str">
            <v>ëuk</v>
          </cell>
        </row>
        <row r="18">
          <cell r="B18">
            <v>15</v>
          </cell>
          <cell r="C18" t="str">
            <v>高</v>
          </cell>
          <cell r="D18" t="str">
            <v>o</v>
          </cell>
          <cell r="E18" t="str">
            <v>oh</v>
          </cell>
          <cell r="F18" t="str">
            <v>ə</v>
          </cell>
          <cell r="G18" t="str">
            <v>ə?</v>
          </cell>
          <cell r="H18" t="str">
            <v>ㄜ</v>
          </cell>
          <cell r="I18" t="str">
            <v>ㄜㆷ</v>
          </cell>
          <cell r="J18" t="str">
            <v>o</v>
          </cell>
          <cell r="K18" t="str">
            <v>oh</v>
          </cell>
          <cell r="L18" t="str">
            <v>o</v>
          </cell>
          <cell r="M18" t="str">
            <v>oh</v>
          </cell>
          <cell r="N18" t="str">
            <v>o</v>
          </cell>
          <cell r="O18" t="str">
            <v>oh</v>
          </cell>
          <cell r="P18" t="str">
            <v>or</v>
          </cell>
          <cell r="Q18" t="str">
            <v>orh</v>
          </cell>
          <cell r="R18" t="str">
            <v>o</v>
          </cell>
          <cell r="S18" t="str">
            <v>oh</v>
          </cell>
          <cell r="T18" t="str">
            <v>o</v>
          </cell>
          <cell r="U18" t="str">
            <v>oh</v>
          </cell>
          <cell r="V18" t="str">
            <v>o</v>
          </cell>
          <cell r="W18" t="str">
            <v>ŏh</v>
          </cell>
        </row>
        <row r="19">
          <cell r="B19">
            <v>16</v>
          </cell>
          <cell r="C19" t="str">
            <v>皆</v>
          </cell>
          <cell r="D19" t="str">
            <v>ai</v>
          </cell>
          <cell r="F19" t="str">
            <v>ai</v>
          </cell>
          <cell r="H19" t="str">
            <v>ㄞ</v>
          </cell>
          <cell r="J19" t="str">
            <v>ai</v>
          </cell>
          <cell r="L19" t="str">
            <v>ai</v>
          </cell>
          <cell r="N19" t="str">
            <v>ai</v>
          </cell>
          <cell r="P19" t="str">
            <v>ai</v>
          </cell>
          <cell r="R19" t="str">
            <v>ai</v>
          </cell>
          <cell r="T19" t="str">
            <v>ai</v>
          </cell>
          <cell r="V19" t="str">
            <v>ae</v>
          </cell>
        </row>
        <row r="20">
          <cell r="B20">
            <v>17</v>
          </cell>
          <cell r="C20" t="str">
            <v>巾</v>
          </cell>
          <cell r="D20" t="str">
            <v>in</v>
          </cell>
          <cell r="E20" t="str">
            <v>it</v>
          </cell>
          <cell r="F20" t="str">
            <v>in</v>
          </cell>
          <cell r="G20" t="str">
            <v>it̚</v>
          </cell>
          <cell r="H20" t="str">
            <v>ㄧㄣ</v>
          </cell>
          <cell r="I20" t="str">
            <v>ㄧㆵ</v>
          </cell>
          <cell r="J20" t="str">
            <v>in</v>
          </cell>
          <cell r="K20" t="str">
            <v>it</v>
          </cell>
          <cell r="L20" t="str">
            <v>in</v>
          </cell>
          <cell r="M20" t="str">
            <v>it</v>
          </cell>
          <cell r="N20" t="str">
            <v>in</v>
          </cell>
          <cell r="O20" t="str">
            <v>it</v>
          </cell>
          <cell r="P20" t="str">
            <v>in</v>
          </cell>
          <cell r="Q20" t="str">
            <v>it</v>
          </cell>
          <cell r="R20" t="str">
            <v>in</v>
          </cell>
          <cell r="S20" t="str">
            <v>it</v>
          </cell>
          <cell r="T20" t="str">
            <v>in</v>
          </cell>
          <cell r="U20" t="str">
            <v>it</v>
          </cell>
          <cell r="V20" t="str">
            <v>in</v>
          </cell>
          <cell r="W20" t="str">
            <v>it</v>
          </cell>
        </row>
        <row r="21">
          <cell r="B21">
            <v>18</v>
          </cell>
          <cell r="C21" t="str">
            <v>姜</v>
          </cell>
          <cell r="D21" t="str">
            <v>iang</v>
          </cell>
          <cell r="E21" t="str">
            <v>iak</v>
          </cell>
          <cell r="F21" t="str">
            <v>iaŋ</v>
          </cell>
          <cell r="G21" t="str">
            <v>iak̚</v>
          </cell>
          <cell r="H21" t="str">
            <v>ㄧㄤ</v>
          </cell>
          <cell r="I21" t="str">
            <v>ㄧㄚㆻ</v>
          </cell>
          <cell r="J21" t="str">
            <v>iang</v>
          </cell>
          <cell r="K21" t="str">
            <v>iak</v>
          </cell>
          <cell r="L21" t="str">
            <v>iang</v>
          </cell>
          <cell r="M21" t="str">
            <v>iak</v>
          </cell>
          <cell r="N21" t="str">
            <v>iang</v>
          </cell>
          <cell r="O21" t="str">
            <v>iak</v>
          </cell>
          <cell r="P21" t="str">
            <v>iang</v>
          </cell>
          <cell r="Q21" t="str">
            <v>iak</v>
          </cell>
          <cell r="R21" t="str">
            <v>iang</v>
          </cell>
          <cell r="S21" t="str">
            <v>iak</v>
          </cell>
          <cell r="T21" t="str">
            <v>iang</v>
          </cell>
          <cell r="U21" t="str">
            <v>iak</v>
          </cell>
          <cell r="V21" t="str">
            <v>ëang</v>
          </cell>
          <cell r="W21" t="str">
            <v>ëak</v>
          </cell>
        </row>
        <row r="22">
          <cell r="B22">
            <v>19</v>
          </cell>
          <cell r="C22" t="str">
            <v>甘</v>
          </cell>
          <cell r="D22" t="str">
            <v>am</v>
          </cell>
          <cell r="E22" t="str">
            <v>ap</v>
          </cell>
          <cell r="F22" t="str">
            <v>am</v>
          </cell>
          <cell r="G22" t="str">
            <v>ap̚</v>
          </cell>
          <cell r="H22" t="str">
            <v>ㆰ</v>
          </cell>
          <cell r="I22" t="str">
            <v>ㄚㆴ</v>
          </cell>
          <cell r="J22" t="str">
            <v>am</v>
          </cell>
          <cell r="K22" t="str">
            <v>ap</v>
          </cell>
          <cell r="L22" t="str">
            <v>am</v>
          </cell>
          <cell r="M22" t="str">
            <v>ap</v>
          </cell>
          <cell r="N22" t="str">
            <v>am</v>
          </cell>
          <cell r="O22" t="str">
            <v>ap</v>
          </cell>
          <cell r="P22" t="str">
            <v>am</v>
          </cell>
          <cell r="Q22" t="str">
            <v>ap</v>
          </cell>
          <cell r="R22" t="str">
            <v>am</v>
          </cell>
          <cell r="S22" t="str">
            <v>ap</v>
          </cell>
          <cell r="T22" t="str">
            <v>am</v>
          </cell>
          <cell r="U22" t="str">
            <v>ap</v>
          </cell>
          <cell r="V22" t="str">
            <v>am</v>
          </cell>
          <cell r="W22" t="str">
            <v>ap</v>
          </cell>
        </row>
        <row r="23">
          <cell r="B23">
            <v>20</v>
          </cell>
          <cell r="C23" t="str">
            <v>瓜</v>
          </cell>
          <cell r="D23" t="str">
            <v>ua</v>
          </cell>
          <cell r="E23" t="str">
            <v>uah</v>
          </cell>
          <cell r="F23" t="str">
            <v>ua</v>
          </cell>
          <cell r="G23" t="str">
            <v>ua?</v>
          </cell>
          <cell r="H23" t="str">
            <v>ㄨㄚ</v>
          </cell>
          <cell r="I23" t="str">
            <v>ㄨㄚㆷ</v>
          </cell>
          <cell r="J23" t="str">
            <v>ua</v>
          </cell>
          <cell r="K23" t="str">
            <v>uah</v>
          </cell>
          <cell r="L23" t="str">
            <v>ua</v>
          </cell>
          <cell r="M23" t="str">
            <v>uah</v>
          </cell>
          <cell r="N23" t="str">
            <v>ua</v>
          </cell>
          <cell r="O23" t="str">
            <v>uah</v>
          </cell>
          <cell r="P23" t="str">
            <v>ua</v>
          </cell>
          <cell r="Q23" t="str">
            <v>uah</v>
          </cell>
          <cell r="R23" t="str">
            <v>ua</v>
          </cell>
          <cell r="S23" t="str">
            <v>uah</v>
          </cell>
          <cell r="T23" t="str">
            <v>ua</v>
          </cell>
          <cell r="U23" t="str">
            <v>uah</v>
          </cell>
          <cell r="V23" t="str">
            <v>wa</v>
          </cell>
          <cell r="W23" t="str">
            <v>wăh</v>
          </cell>
        </row>
        <row r="24">
          <cell r="B24">
            <v>21</v>
          </cell>
          <cell r="C24" t="str">
            <v>江</v>
          </cell>
          <cell r="D24" t="str">
            <v>ang</v>
          </cell>
          <cell r="E24" t="str">
            <v>ak</v>
          </cell>
          <cell r="F24" t="str">
            <v>aŋ</v>
          </cell>
          <cell r="G24" t="str">
            <v>ak̚</v>
          </cell>
          <cell r="H24" t="str">
            <v>ㄤ</v>
          </cell>
          <cell r="I24" t="str">
            <v>ㄚㆻ</v>
          </cell>
          <cell r="J24" t="str">
            <v>ang</v>
          </cell>
          <cell r="K24" t="str">
            <v>ak</v>
          </cell>
          <cell r="L24" t="str">
            <v>ang</v>
          </cell>
          <cell r="M24" t="str">
            <v>ak</v>
          </cell>
          <cell r="N24" t="str">
            <v>ang</v>
          </cell>
          <cell r="O24" t="str">
            <v>ak</v>
          </cell>
          <cell r="P24" t="str">
            <v>ang</v>
          </cell>
          <cell r="Q24" t="str">
            <v>ak</v>
          </cell>
          <cell r="R24" t="str">
            <v>ang</v>
          </cell>
          <cell r="S24" t="str">
            <v>ak</v>
          </cell>
          <cell r="T24" t="str">
            <v>ang</v>
          </cell>
          <cell r="U24" t="str">
            <v>ak</v>
          </cell>
          <cell r="V24" t="str">
            <v>ang</v>
          </cell>
          <cell r="W24" t="str">
            <v>ak</v>
          </cell>
        </row>
        <row r="25">
          <cell r="B25">
            <v>22</v>
          </cell>
          <cell r="C25" t="str">
            <v>兼</v>
          </cell>
          <cell r="D25" t="str">
            <v>iam</v>
          </cell>
          <cell r="E25" t="str">
            <v>iap</v>
          </cell>
          <cell r="F25" t="str">
            <v>iam</v>
          </cell>
          <cell r="G25" t="str">
            <v>iap̚</v>
          </cell>
          <cell r="H25" t="str">
            <v>ㄧㆰ</v>
          </cell>
          <cell r="I25" t="str">
            <v>ㄧㄚㆴ</v>
          </cell>
          <cell r="J25" t="str">
            <v>iam</v>
          </cell>
          <cell r="K25" t="str">
            <v>iap</v>
          </cell>
          <cell r="L25" t="str">
            <v>iam</v>
          </cell>
          <cell r="M25" t="str">
            <v>iap</v>
          </cell>
          <cell r="N25" t="str">
            <v>iam</v>
          </cell>
          <cell r="O25" t="str">
            <v>iap</v>
          </cell>
          <cell r="P25" t="str">
            <v>iam</v>
          </cell>
          <cell r="Q25" t="str">
            <v>iap</v>
          </cell>
          <cell r="R25" t="str">
            <v>iam</v>
          </cell>
          <cell r="S25" t="str">
            <v>iap</v>
          </cell>
          <cell r="T25" t="str">
            <v>iam</v>
          </cell>
          <cell r="U25" t="str">
            <v>iap</v>
          </cell>
          <cell r="V25" t="str">
            <v>ëem</v>
          </cell>
          <cell r="W25" t="str">
            <v>ëep</v>
          </cell>
        </row>
        <row r="26">
          <cell r="B26">
            <v>23</v>
          </cell>
          <cell r="C26" t="str">
            <v>交</v>
          </cell>
          <cell r="D26" t="str">
            <v>au</v>
          </cell>
          <cell r="E26" t="str">
            <v>auh</v>
          </cell>
          <cell r="F26" t="str">
            <v>au</v>
          </cell>
          <cell r="G26" t="str">
            <v>au?</v>
          </cell>
          <cell r="H26" t="str">
            <v>ㄠ</v>
          </cell>
          <cell r="I26" t="str">
            <v>ㄠㆷ</v>
          </cell>
          <cell r="J26" t="str">
            <v>au</v>
          </cell>
          <cell r="K26" t="str">
            <v>auh</v>
          </cell>
          <cell r="L26" t="str">
            <v>au</v>
          </cell>
          <cell r="M26" t="str">
            <v>auh</v>
          </cell>
          <cell r="N26" t="str">
            <v>ao</v>
          </cell>
          <cell r="O26" t="str">
            <v>aoh</v>
          </cell>
          <cell r="P26" t="str">
            <v>au</v>
          </cell>
          <cell r="Q26" t="str">
            <v>auh</v>
          </cell>
          <cell r="R26" t="str">
            <v>au</v>
          </cell>
          <cell r="S26" t="str">
            <v>auh</v>
          </cell>
          <cell r="T26" t="str">
            <v>au</v>
          </cell>
          <cell r="U26" t="str">
            <v>auh</v>
          </cell>
          <cell r="V26" t="str">
            <v>aou</v>
          </cell>
          <cell r="W26" t="str">
            <v>aoŭh</v>
          </cell>
          <cell r="X26" t="str">
            <v>aʊ</v>
          </cell>
        </row>
        <row r="27">
          <cell r="B27">
            <v>24</v>
          </cell>
          <cell r="C27" t="str">
            <v>迦</v>
          </cell>
          <cell r="D27" t="str">
            <v>ia</v>
          </cell>
          <cell r="E27" t="str">
            <v>iah</v>
          </cell>
          <cell r="F27" t="str">
            <v>ia</v>
          </cell>
          <cell r="G27" t="str">
            <v>ia?</v>
          </cell>
          <cell r="H27" t="str">
            <v>ㄧㄚ</v>
          </cell>
          <cell r="I27" t="str">
            <v>ㄧㄚㆷ</v>
          </cell>
          <cell r="J27" t="str">
            <v>ia</v>
          </cell>
          <cell r="K27" t="str">
            <v>iah</v>
          </cell>
          <cell r="L27" t="str">
            <v>ia</v>
          </cell>
          <cell r="M27" t="str">
            <v>iah</v>
          </cell>
          <cell r="N27" t="str">
            <v>ia</v>
          </cell>
          <cell r="O27" t="str">
            <v>iah</v>
          </cell>
          <cell r="P27" t="str">
            <v>ia</v>
          </cell>
          <cell r="Q27" t="str">
            <v>iah</v>
          </cell>
          <cell r="R27" t="str">
            <v>ia</v>
          </cell>
          <cell r="S27" t="str">
            <v>iah</v>
          </cell>
          <cell r="T27" t="str">
            <v>ia</v>
          </cell>
          <cell r="U27" t="str">
            <v>iah</v>
          </cell>
          <cell r="V27" t="str">
            <v>ëa</v>
          </cell>
          <cell r="W27" t="str">
            <v>ëăh</v>
          </cell>
          <cell r="X27" t="str">
            <v>【若】：梵文譯音用字，僅限翻念外來語特殊用法。例：般若波羅密多。</v>
          </cell>
        </row>
        <row r="28">
          <cell r="B28">
            <v>25</v>
          </cell>
          <cell r="C28" t="str">
            <v>檜</v>
          </cell>
          <cell r="D28" t="str">
            <v>ue</v>
          </cell>
          <cell r="E28" t="str">
            <v>ueh</v>
          </cell>
          <cell r="F28" t="str">
            <v>ue</v>
          </cell>
          <cell r="G28" t="str">
            <v>ue?</v>
          </cell>
          <cell r="H28" t="str">
            <v>ㄨㆤ</v>
          </cell>
          <cell r="I28" t="str">
            <v>ㄨㆤㆷ</v>
          </cell>
          <cell r="J28" t="str">
            <v>ue</v>
          </cell>
          <cell r="K28" t="str">
            <v>ueh</v>
          </cell>
          <cell r="L28" t="str">
            <v>ue</v>
          </cell>
          <cell r="M28" t="str">
            <v>ueh</v>
          </cell>
          <cell r="N28" t="str">
            <v>ue</v>
          </cell>
          <cell r="O28" t="str">
            <v>ueh</v>
          </cell>
          <cell r="P28" t="str">
            <v>ue</v>
          </cell>
          <cell r="Q28" t="str">
            <v>ueh</v>
          </cell>
          <cell r="R28" t="str">
            <v>ue</v>
          </cell>
          <cell r="S28" t="str">
            <v>ueh</v>
          </cell>
          <cell r="T28" t="str">
            <v>ue</v>
          </cell>
          <cell r="U28" t="str">
            <v>ueh</v>
          </cell>
          <cell r="V28" t="str">
            <v>öey</v>
          </cell>
          <cell r="W28" t="str">
            <v>öĕyh</v>
          </cell>
        </row>
        <row r="29">
          <cell r="B29">
            <v>26</v>
          </cell>
          <cell r="C29" t="str">
            <v>監</v>
          </cell>
          <cell r="D29" t="str">
            <v>ann</v>
          </cell>
          <cell r="E29" t="str">
            <v>annh</v>
          </cell>
          <cell r="F29" t="str">
            <v>ã</v>
          </cell>
          <cell r="G29" t="str">
            <v>ã?</v>
          </cell>
          <cell r="H29" t="str">
            <v>ㆩ</v>
          </cell>
          <cell r="I29" t="str">
            <v>ㆩㆷ</v>
          </cell>
          <cell r="J29" t="str">
            <v>aⁿ</v>
          </cell>
          <cell r="K29" t="str">
            <v>aⁿh</v>
          </cell>
          <cell r="L29" t="str">
            <v>ann</v>
          </cell>
          <cell r="M29" t="str">
            <v>annh</v>
          </cell>
          <cell r="N29" t="str">
            <v>na</v>
          </cell>
          <cell r="O29" t="str">
            <v>nah</v>
          </cell>
          <cell r="P29" t="str">
            <v>ann</v>
          </cell>
          <cell r="Q29" t="str">
            <v>annh</v>
          </cell>
          <cell r="R29" t="str">
            <v>ann</v>
          </cell>
          <cell r="S29" t="str">
            <v>annh</v>
          </cell>
          <cell r="T29" t="str">
            <v>ann</v>
          </cell>
          <cell r="U29" t="str">
            <v>annh</v>
          </cell>
          <cell r="V29" t="str">
            <v>ⁿa</v>
          </cell>
          <cell r="W29" t="str">
            <v>ⁿăh</v>
          </cell>
          <cell r="X29" t="str">
            <v>Lann = Na</v>
          </cell>
        </row>
        <row r="30">
          <cell r="B30">
            <v>27</v>
          </cell>
          <cell r="C30" t="str">
            <v>艍</v>
          </cell>
          <cell r="D30" t="str">
            <v>u</v>
          </cell>
          <cell r="E30" t="str">
            <v>uh</v>
          </cell>
          <cell r="F30" t="str">
            <v>u</v>
          </cell>
          <cell r="G30" t="str">
            <v>u?</v>
          </cell>
          <cell r="H30" t="str">
            <v>ㄨ</v>
          </cell>
          <cell r="I30" t="str">
            <v>ㄨㆷ</v>
          </cell>
          <cell r="J30" t="str">
            <v>u</v>
          </cell>
          <cell r="K30" t="str">
            <v>uh</v>
          </cell>
          <cell r="L30" t="str">
            <v>u</v>
          </cell>
          <cell r="M30" t="str">
            <v>uh</v>
          </cell>
          <cell r="N30" t="str">
            <v>u</v>
          </cell>
          <cell r="O30" t="str">
            <v>uh</v>
          </cell>
          <cell r="P30" t="str">
            <v>u</v>
          </cell>
          <cell r="Q30" t="str">
            <v>uh</v>
          </cell>
          <cell r="R30" t="str">
            <v>u</v>
          </cell>
          <cell r="S30" t="str">
            <v>uh</v>
          </cell>
          <cell r="T30" t="str">
            <v>u</v>
          </cell>
          <cell r="U30" t="str">
            <v>uh</v>
          </cell>
          <cell r="V30" t="str">
            <v>oo</v>
          </cell>
          <cell r="W30" t="str">
            <v>oŏh</v>
          </cell>
          <cell r="X30" t="str">
            <v>海腔</v>
          </cell>
        </row>
        <row r="31">
          <cell r="B31">
            <v>28</v>
          </cell>
          <cell r="C31" t="str">
            <v>膠</v>
          </cell>
          <cell r="D31" t="str">
            <v>a</v>
          </cell>
          <cell r="E31" t="str">
            <v>ah</v>
          </cell>
          <cell r="F31" t="str">
            <v>a</v>
          </cell>
          <cell r="G31" t="str">
            <v>a?</v>
          </cell>
          <cell r="H31" t="str">
            <v>ㄚ</v>
          </cell>
          <cell r="I31" t="str">
            <v>ㄚㆷ</v>
          </cell>
          <cell r="J31" t="str">
            <v>a</v>
          </cell>
          <cell r="K31" t="str">
            <v>ah</v>
          </cell>
          <cell r="L31" t="str">
            <v>a</v>
          </cell>
          <cell r="M31" t="str">
            <v>ah</v>
          </cell>
          <cell r="N31" t="str">
            <v>a</v>
          </cell>
          <cell r="O31" t="str">
            <v>ah</v>
          </cell>
          <cell r="P31" t="str">
            <v>a</v>
          </cell>
          <cell r="Q31" t="str">
            <v>ah</v>
          </cell>
          <cell r="R31" t="str">
            <v>a</v>
          </cell>
          <cell r="S31" t="str">
            <v>ah</v>
          </cell>
          <cell r="T31" t="str">
            <v>a</v>
          </cell>
          <cell r="U31" t="str">
            <v>ah</v>
          </cell>
          <cell r="V31" t="str">
            <v>a</v>
          </cell>
          <cell r="W31" t="str">
            <v>ăh</v>
          </cell>
        </row>
        <row r="32">
          <cell r="B32">
            <v>29</v>
          </cell>
          <cell r="C32" t="str">
            <v>居</v>
          </cell>
          <cell r="D32" t="str">
            <v>i</v>
          </cell>
          <cell r="E32" t="str">
            <v>ih</v>
          </cell>
          <cell r="F32" t="str">
            <v>i</v>
          </cell>
          <cell r="G32" t="str">
            <v>i?</v>
          </cell>
          <cell r="H32" t="str">
            <v>ㄧ</v>
          </cell>
          <cell r="I32" t="str">
            <v>ㄧㆷ</v>
          </cell>
          <cell r="J32" t="str">
            <v>i</v>
          </cell>
          <cell r="K32" t="str">
            <v>ih</v>
          </cell>
          <cell r="L32" t="str">
            <v>i</v>
          </cell>
          <cell r="M32" t="str">
            <v>ih</v>
          </cell>
          <cell r="N32" t="str">
            <v>i</v>
          </cell>
          <cell r="O32" t="str">
            <v>ih</v>
          </cell>
          <cell r="P32" t="str">
            <v>i</v>
          </cell>
          <cell r="Q32" t="str">
            <v>ih</v>
          </cell>
          <cell r="R32" t="str">
            <v>i</v>
          </cell>
          <cell r="S32" t="str">
            <v>ih</v>
          </cell>
          <cell r="T32" t="str">
            <v>i</v>
          </cell>
          <cell r="U32" t="str">
            <v>ih</v>
          </cell>
          <cell r="V32" t="str">
            <v>e</v>
          </cell>
          <cell r="W32" t="str">
            <v>eĕh</v>
          </cell>
        </row>
        <row r="33">
          <cell r="B33">
            <v>30</v>
          </cell>
          <cell r="C33" t="str">
            <v>丩</v>
          </cell>
          <cell r="D33" t="str">
            <v>iu</v>
          </cell>
          <cell r="F33" t="str">
            <v>iu</v>
          </cell>
          <cell r="H33" t="str">
            <v>ㄧㄨ</v>
          </cell>
          <cell r="J33" t="str">
            <v>iu</v>
          </cell>
          <cell r="L33" t="str">
            <v>iu</v>
          </cell>
          <cell r="N33" t="str">
            <v>iu</v>
          </cell>
          <cell r="P33" t="str">
            <v>iu</v>
          </cell>
          <cell r="R33" t="str">
            <v>iu</v>
          </cell>
          <cell r="T33" t="str">
            <v>iu</v>
          </cell>
          <cell r="V33" t="str">
            <v>ew</v>
          </cell>
        </row>
        <row r="34">
          <cell r="B34">
            <v>31</v>
          </cell>
          <cell r="C34" t="str">
            <v>更</v>
          </cell>
          <cell r="D34" t="str">
            <v>enn</v>
          </cell>
          <cell r="E34" t="str">
            <v>ennh</v>
          </cell>
          <cell r="F34" t="str">
            <v>ẽ</v>
          </cell>
          <cell r="G34" t="str">
            <v>ẽ?</v>
          </cell>
          <cell r="H34" t="str">
            <v>ㆥ</v>
          </cell>
          <cell r="I34" t="str">
            <v>ㆥㆷ</v>
          </cell>
          <cell r="J34" t="str">
            <v>eⁿ</v>
          </cell>
          <cell r="K34" t="str">
            <v>eⁿh</v>
          </cell>
          <cell r="L34" t="str">
            <v>enn</v>
          </cell>
          <cell r="M34" t="str">
            <v>ennh</v>
          </cell>
          <cell r="N34" t="str">
            <v>ne</v>
          </cell>
          <cell r="O34" t="str">
            <v>neh</v>
          </cell>
          <cell r="P34" t="str">
            <v>enn</v>
          </cell>
          <cell r="Q34" t="str">
            <v>ennh</v>
          </cell>
          <cell r="R34" t="str">
            <v>enn</v>
          </cell>
          <cell r="S34" t="str">
            <v>ennh</v>
          </cell>
          <cell r="T34" t="str">
            <v>enn</v>
          </cell>
          <cell r="U34" t="str">
            <v>ennh</v>
          </cell>
          <cell r="V34" t="str">
            <v>aiⁿᶢ</v>
          </cell>
          <cell r="W34" t="str">
            <v>aĭⁿᶢh</v>
          </cell>
          <cell r="X34" t="str">
            <v>箏</v>
          </cell>
        </row>
        <row r="35">
          <cell r="B35">
            <v>32</v>
          </cell>
          <cell r="C35" t="str">
            <v>褌</v>
          </cell>
          <cell r="D35" t="str">
            <v>uinn</v>
          </cell>
          <cell r="F35" t="str">
            <v>uĩ</v>
          </cell>
          <cell r="H35" t="str">
            <v>ㄨㆪ</v>
          </cell>
          <cell r="J35" t="str">
            <v>uiⁿ</v>
          </cell>
          <cell r="L35" t="str">
            <v>uinn</v>
          </cell>
          <cell r="N35" t="str">
            <v>nui</v>
          </cell>
          <cell r="P35" t="str">
            <v>uinn</v>
          </cell>
          <cell r="R35" t="str">
            <v>uinn</v>
          </cell>
          <cell r="T35" t="str">
            <v>uinn</v>
          </cell>
          <cell r="V35" t="str">
            <v>wuiⁿᶢ</v>
          </cell>
          <cell r="X35" t="str">
            <v>【彙音】褌：-ng</v>
          </cell>
        </row>
        <row r="36">
          <cell r="B36">
            <v>33</v>
          </cell>
          <cell r="C36" t="str">
            <v>茄</v>
          </cell>
          <cell r="D36" t="str">
            <v>io</v>
          </cell>
          <cell r="E36" t="str">
            <v>ioh</v>
          </cell>
          <cell r="F36" t="str">
            <v>iə</v>
          </cell>
          <cell r="G36" t="str">
            <v>iə?</v>
          </cell>
          <cell r="H36" t="str">
            <v>ㄧㄜ</v>
          </cell>
          <cell r="I36" t="str">
            <v>ㄧㄜㆷ</v>
          </cell>
          <cell r="J36" t="str">
            <v>io</v>
          </cell>
          <cell r="K36" t="str">
            <v>ioh</v>
          </cell>
          <cell r="L36" t="str">
            <v>io</v>
          </cell>
          <cell r="M36" t="str">
            <v>ioh</v>
          </cell>
          <cell r="N36" t="str">
            <v>io</v>
          </cell>
          <cell r="O36" t="str">
            <v>ioh</v>
          </cell>
          <cell r="P36" t="str">
            <v>io</v>
          </cell>
          <cell r="Q36" t="str">
            <v>ioh</v>
          </cell>
          <cell r="R36" t="str">
            <v>io</v>
          </cell>
          <cell r="S36" t="str">
            <v>ioh</v>
          </cell>
          <cell r="T36" t="str">
            <v>io</v>
          </cell>
          <cell r="U36" t="str">
            <v>ioh</v>
          </cell>
          <cell r="V36" t="str">
            <v>ëo</v>
          </cell>
          <cell r="W36" t="str">
            <v>ëŏh</v>
          </cell>
        </row>
        <row r="37">
          <cell r="B37">
            <v>34</v>
          </cell>
          <cell r="C37" t="str">
            <v>梔</v>
          </cell>
          <cell r="D37" t="str">
            <v>inn</v>
          </cell>
          <cell r="E37" t="str">
            <v>innh</v>
          </cell>
          <cell r="F37" t="str">
            <v>ĩ</v>
          </cell>
          <cell r="G37" t="str">
            <v>ĩ?</v>
          </cell>
          <cell r="H37" t="str">
            <v>ㆪ</v>
          </cell>
          <cell r="I37" t="str">
            <v>ㆪㆷ</v>
          </cell>
          <cell r="J37" t="str">
            <v>iⁿ</v>
          </cell>
          <cell r="K37" t="str">
            <v>iⁿh</v>
          </cell>
          <cell r="L37" t="str">
            <v>inn</v>
          </cell>
          <cell r="M37" t="str">
            <v>innh</v>
          </cell>
          <cell r="N37" t="str">
            <v>ni</v>
          </cell>
          <cell r="O37" t="str">
            <v>nih</v>
          </cell>
          <cell r="P37" t="str">
            <v>inn</v>
          </cell>
          <cell r="Q37" t="str">
            <v>innh</v>
          </cell>
          <cell r="R37" t="str">
            <v>inn</v>
          </cell>
          <cell r="S37" t="str">
            <v>innh</v>
          </cell>
          <cell r="T37" t="str">
            <v>inn</v>
          </cell>
          <cell r="U37" t="str">
            <v>innh</v>
          </cell>
          <cell r="V37" t="str">
            <v>eeⁿᶢ</v>
          </cell>
          <cell r="W37" t="str">
            <v>eĕⁿᶢh</v>
          </cell>
        </row>
        <row r="38">
          <cell r="B38">
            <v>35</v>
          </cell>
          <cell r="C38" t="str">
            <v>薑</v>
          </cell>
          <cell r="D38" t="str">
            <v>ionn</v>
          </cell>
          <cell r="F38" t="str">
            <v>ĩɔ̃</v>
          </cell>
          <cell r="H38" t="str">
            <v>ㄧㆧ</v>
          </cell>
          <cell r="J38" t="str">
            <v>ioⁿ</v>
          </cell>
          <cell r="L38" t="str">
            <v>ionn</v>
          </cell>
          <cell r="N38" t="str">
            <v>nioo</v>
          </cell>
          <cell r="P38" t="str">
            <v>ionn</v>
          </cell>
          <cell r="R38" t="str">
            <v>ionn</v>
          </cell>
          <cell r="T38" t="str">
            <v>ionn</v>
          </cell>
          <cell r="V38" t="str">
            <v>ëoⁿᶢ</v>
          </cell>
          <cell r="X38" t="str">
            <v>彙音的薑轉到牛</v>
          </cell>
        </row>
        <row r="39">
          <cell r="B39">
            <v>36</v>
          </cell>
          <cell r="C39" t="str">
            <v>驚</v>
          </cell>
          <cell r="D39" t="str">
            <v>iann</v>
          </cell>
          <cell r="F39" t="str">
            <v>iã</v>
          </cell>
          <cell r="H39" t="str">
            <v>ㄧㆩ</v>
          </cell>
          <cell r="J39" t="str">
            <v>iaⁿ</v>
          </cell>
          <cell r="L39" t="str">
            <v>iannh</v>
          </cell>
          <cell r="N39" t="str">
            <v>nia</v>
          </cell>
          <cell r="P39" t="str">
            <v>iannh</v>
          </cell>
          <cell r="R39" t="str">
            <v>iannh</v>
          </cell>
          <cell r="T39" t="str">
            <v>iannh</v>
          </cell>
          <cell r="V39" t="str">
            <v>ëⁿa</v>
          </cell>
          <cell r="X39" t="str">
            <v>娘： Liann5</v>
          </cell>
        </row>
        <row r="40">
          <cell r="B40">
            <v>37</v>
          </cell>
          <cell r="C40" t="str">
            <v>官</v>
          </cell>
          <cell r="D40" t="str">
            <v>uann</v>
          </cell>
          <cell r="F40" t="str">
            <v>ũã</v>
          </cell>
          <cell r="H40" t="str">
            <v>ㄨㆩ</v>
          </cell>
          <cell r="J40" t="str">
            <v>uaⁿ</v>
          </cell>
          <cell r="L40" t="str">
            <v>uann</v>
          </cell>
          <cell r="N40" t="str">
            <v>nua</v>
          </cell>
          <cell r="P40" t="str">
            <v>uann</v>
          </cell>
          <cell r="R40" t="str">
            <v>uann</v>
          </cell>
          <cell r="T40" t="str">
            <v>uann</v>
          </cell>
          <cell r="V40" t="str">
            <v>wⁿa</v>
          </cell>
        </row>
        <row r="41">
          <cell r="B41">
            <v>38</v>
          </cell>
          <cell r="C41" t="str">
            <v>鋼</v>
          </cell>
          <cell r="D41" t="str">
            <v>ng</v>
          </cell>
          <cell r="F41" t="str">
            <v>ŋ̍</v>
          </cell>
          <cell r="H41" t="str">
            <v>ㆭ</v>
          </cell>
          <cell r="J41" t="str">
            <v>ng</v>
          </cell>
          <cell r="L41" t="str">
            <v>ng</v>
          </cell>
          <cell r="N41" t="str">
            <v>ng</v>
          </cell>
          <cell r="P41" t="str">
            <v>ng</v>
          </cell>
          <cell r="R41" t="str">
            <v>ng</v>
          </cell>
          <cell r="T41" t="str">
            <v>ng</v>
          </cell>
          <cell r="V41" t="str">
            <v>eⁿᶢ</v>
          </cell>
        </row>
        <row r="42">
          <cell r="B42">
            <v>39</v>
          </cell>
          <cell r="C42" t="str">
            <v>伽</v>
          </cell>
          <cell r="D42" t="str">
            <v>e</v>
          </cell>
          <cell r="E42" t="str">
            <v>eh</v>
          </cell>
          <cell r="F42" t="str">
            <v>e</v>
          </cell>
          <cell r="G42" t="str">
            <v>e?</v>
          </cell>
          <cell r="H42" t="str">
            <v>ㆤ</v>
          </cell>
          <cell r="I42" t="str">
            <v>ㆤㆷ</v>
          </cell>
          <cell r="J42" t="str">
            <v>e</v>
          </cell>
          <cell r="K42" t="str">
            <v>eh</v>
          </cell>
          <cell r="L42" t="str">
            <v>e</v>
          </cell>
          <cell r="M42" t="str">
            <v>eh</v>
          </cell>
          <cell r="N42" t="str">
            <v>e</v>
          </cell>
          <cell r="O42" t="str">
            <v>eh</v>
          </cell>
          <cell r="P42" t="str">
            <v>e</v>
          </cell>
          <cell r="Q42" t="str">
            <v>eh</v>
          </cell>
          <cell r="R42" t="str">
            <v>e</v>
          </cell>
          <cell r="S42" t="str">
            <v>eh</v>
          </cell>
          <cell r="T42" t="str">
            <v>e</v>
          </cell>
          <cell r="U42" t="str">
            <v>eh</v>
          </cell>
          <cell r="V42" t="str">
            <v>ay</v>
          </cell>
          <cell r="W42" t="str">
            <v>ăyh</v>
          </cell>
        </row>
        <row r="43">
          <cell r="B43">
            <v>40</v>
          </cell>
          <cell r="C43" t="str">
            <v>閒</v>
          </cell>
          <cell r="D43" t="str">
            <v>ainn</v>
          </cell>
          <cell r="F43" t="str">
            <v>ãĩ</v>
          </cell>
          <cell r="H43" t="str">
            <v>ㆮ</v>
          </cell>
          <cell r="J43" t="str">
            <v>aiⁿ</v>
          </cell>
          <cell r="L43" t="str">
            <v>ainn</v>
          </cell>
          <cell r="N43" t="str">
            <v>nai</v>
          </cell>
          <cell r="P43" t="str">
            <v>ainn</v>
          </cell>
          <cell r="R43" t="str">
            <v>ainn</v>
          </cell>
          <cell r="T43" t="str">
            <v>ainn</v>
          </cell>
          <cell r="V43" t="str">
            <v>aeⁿᶢ</v>
          </cell>
          <cell r="X43" t="str">
            <v>閒：Kainn1，為「同安」音；間：Kainn1</v>
          </cell>
        </row>
        <row r="44">
          <cell r="B44">
            <v>41</v>
          </cell>
          <cell r="C44" t="str">
            <v>姑</v>
          </cell>
          <cell r="D44" t="str">
            <v>oonn</v>
          </cell>
          <cell r="F44" t="str">
            <v>ɔ̃ũ</v>
          </cell>
          <cell r="H44" t="str">
            <v>ㆧ</v>
          </cell>
          <cell r="J44" t="str">
            <v>oⁿ</v>
          </cell>
          <cell r="L44" t="str">
            <v>oonn</v>
          </cell>
          <cell r="N44" t="str">
            <v>noo</v>
          </cell>
          <cell r="P44" t="str">
            <v>oonn</v>
          </cell>
          <cell r="R44" t="str">
            <v>oonn</v>
          </cell>
          <cell r="T44" t="str">
            <v>oonn</v>
          </cell>
          <cell r="V44" t="str">
            <v>ⁿue</v>
          </cell>
          <cell r="X44" t="str">
            <v>台羅 oonn = ounn</v>
          </cell>
        </row>
        <row r="45">
          <cell r="B45">
            <v>42</v>
          </cell>
          <cell r="C45" t="str">
            <v>姆</v>
          </cell>
          <cell r="D45" t="str">
            <v>m</v>
          </cell>
          <cell r="F45" t="str">
            <v>m̩</v>
          </cell>
          <cell r="H45" t="str">
            <v>ㆬ</v>
          </cell>
          <cell r="J45" t="str">
            <v>m</v>
          </cell>
          <cell r="L45" t="str">
            <v>m</v>
          </cell>
          <cell r="N45" t="str">
            <v>m</v>
          </cell>
          <cell r="P45" t="str">
            <v>m</v>
          </cell>
          <cell r="R45" t="str">
            <v>m</v>
          </cell>
          <cell r="T45" t="str">
            <v>m</v>
          </cell>
          <cell r="V45" t="str">
            <v>uᵐ</v>
          </cell>
        </row>
        <row r="46">
          <cell r="B46">
            <v>43</v>
          </cell>
          <cell r="C46" t="str">
            <v>光</v>
          </cell>
          <cell r="D46" t="str">
            <v>uang</v>
          </cell>
          <cell r="E46" t="str">
            <v>uak</v>
          </cell>
          <cell r="F46" t="str">
            <v>uaŋ</v>
          </cell>
          <cell r="G46" t="str">
            <v>uak̚</v>
          </cell>
          <cell r="H46" t="str">
            <v>ㄨㄤ</v>
          </cell>
          <cell r="I46" t="str">
            <v>ㄨㄚㆻ</v>
          </cell>
          <cell r="J46" t="str">
            <v>uang</v>
          </cell>
          <cell r="K46" t="str">
            <v>uak</v>
          </cell>
          <cell r="L46" t="str">
            <v>uang</v>
          </cell>
          <cell r="M46" t="str">
            <v>uak</v>
          </cell>
          <cell r="N46" t="str">
            <v>uang</v>
          </cell>
          <cell r="O46" t="str">
            <v>uak</v>
          </cell>
          <cell r="P46" t="str">
            <v>uang</v>
          </cell>
          <cell r="Q46" t="str">
            <v>uak</v>
          </cell>
          <cell r="R46" t="str">
            <v>uang</v>
          </cell>
          <cell r="S46" t="str">
            <v>uak</v>
          </cell>
          <cell r="T46" t="str">
            <v>uang</v>
          </cell>
          <cell r="U46" t="str">
            <v>uak</v>
          </cell>
          <cell r="V46" t="str">
            <v>wang</v>
          </cell>
          <cell r="W46" t="str">
            <v>wak</v>
          </cell>
        </row>
        <row r="47">
          <cell r="B47">
            <v>44</v>
          </cell>
          <cell r="C47" t="str">
            <v>閂</v>
          </cell>
          <cell r="D47" t="str">
            <v>uainn</v>
          </cell>
          <cell r="E47" t="str">
            <v>uainnh</v>
          </cell>
          <cell r="F47" t="str">
            <v>uãĩ</v>
          </cell>
          <cell r="G47" t="str">
            <v>uãĩ?</v>
          </cell>
          <cell r="H47" t="str">
            <v>ㄨㆮ</v>
          </cell>
          <cell r="I47" t="str">
            <v>ㄨㆮㆷ</v>
          </cell>
          <cell r="J47" t="str">
            <v>uaiⁿ</v>
          </cell>
          <cell r="K47" t="str">
            <v>uaiⁿh</v>
          </cell>
          <cell r="L47" t="str">
            <v>uainn</v>
          </cell>
          <cell r="M47" t="str">
            <v>uainnh</v>
          </cell>
          <cell r="N47" t="str">
            <v>nuai</v>
          </cell>
          <cell r="O47" t="str">
            <v>nuaih</v>
          </cell>
          <cell r="P47" t="str">
            <v>uainn</v>
          </cell>
          <cell r="Q47" t="str">
            <v>uainnh</v>
          </cell>
          <cell r="R47" t="str">
            <v>uainn</v>
          </cell>
          <cell r="S47" t="str">
            <v>uainnh</v>
          </cell>
          <cell r="T47" t="str">
            <v>uainn</v>
          </cell>
          <cell r="U47" t="str">
            <v>uainnh</v>
          </cell>
          <cell r="V47" t="str">
            <v>waeⁿᶢ</v>
          </cell>
          <cell r="W47" t="str">
            <v>waĕⁿᶢh</v>
          </cell>
          <cell r="X47" t="str">
            <v>閂 (Tshuann) : 興事的意思</v>
          </cell>
        </row>
        <row r="48">
          <cell r="B48">
            <v>45</v>
          </cell>
          <cell r="C48" t="str">
            <v>糜</v>
          </cell>
          <cell r="D48" t="str">
            <v>uenn</v>
          </cell>
          <cell r="E48" t="str">
            <v>uennh</v>
          </cell>
          <cell r="F48" t="str">
            <v>uẽ</v>
          </cell>
          <cell r="H48" t="str">
            <v>ㄨㆥ</v>
          </cell>
          <cell r="J48" t="str">
            <v>ueⁿ</v>
          </cell>
          <cell r="L48" t="str">
            <v>uenn</v>
          </cell>
          <cell r="N48" t="str">
            <v>nue</v>
          </cell>
          <cell r="P48" t="str">
            <v>uenn</v>
          </cell>
          <cell r="R48" t="str">
            <v>uenn</v>
          </cell>
          <cell r="T48" t="str">
            <v>uenn</v>
          </cell>
          <cell r="V48" t="str">
            <v>ⁿöey</v>
          </cell>
          <cell r="X48" t="str">
            <v>檜、糜：現在漳州各地主要腔口不存在 /i/ 尾，亦爲簡便故，今式羅馬字僅寫ue</v>
          </cell>
        </row>
        <row r="49">
          <cell r="B49">
            <v>46</v>
          </cell>
          <cell r="C49" t="str">
            <v>嘄</v>
          </cell>
          <cell r="D49" t="str">
            <v>iaunn</v>
          </cell>
          <cell r="E49" t="str">
            <v>iaunnh</v>
          </cell>
          <cell r="F49" t="str">
            <v>ĩãũ</v>
          </cell>
          <cell r="G49" t="str">
            <v>ĩãũ?</v>
          </cell>
          <cell r="H49" t="str">
            <v>ㄧㆯ</v>
          </cell>
          <cell r="I49" t="str">
            <v>ㄧㆯㆷ</v>
          </cell>
          <cell r="J49" t="str">
            <v>iauⁿ</v>
          </cell>
          <cell r="K49" t="str">
            <v>iauⁿh</v>
          </cell>
          <cell r="L49" t="str">
            <v>iaunn</v>
          </cell>
          <cell r="M49" t="str">
            <v>iaunnh</v>
          </cell>
          <cell r="N49" t="str">
            <v>niao</v>
          </cell>
          <cell r="O49" t="str">
            <v>niaoh</v>
          </cell>
          <cell r="P49" t="str">
            <v>iaunn</v>
          </cell>
          <cell r="Q49" t="str">
            <v>iaunnh</v>
          </cell>
          <cell r="R49" t="str">
            <v>iaunn</v>
          </cell>
          <cell r="S49" t="str">
            <v>iaunnh</v>
          </cell>
          <cell r="T49" t="str">
            <v>iaunn</v>
          </cell>
          <cell r="U49" t="str">
            <v>iaunnh</v>
          </cell>
          <cell r="V49" t="str">
            <v>ⁿeaou</v>
          </cell>
          <cell r="W49" t="str">
            <v>ⁿeaoŭh</v>
          </cell>
        </row>
        <row r="50">
          <cell r="B50">
            <v>47</v>
          </cell>
          <cell r="C50" t="str">
            <v>箴</v>
          </cell>
          <cell r="D50" t="str">
            <v>om</v>
          </cell>
          <cell r="E50" t="str">
            <v>op</v>
          </cell>
          <cell r="F50" t="str">
            <v>ɔm</v>
          </cell>
          <cell r="G50" t="str">
            <v>ɔp̚</v>
          </cell>
          <cell r="H50" t="str">
            <v>ㆱ</v>
          </cell>
          <cell r="I50" t="str">
            <v>ㆦㆴ</v>
          </cell>
          <cell r="J50" t="str">
            <v>om</v>
          </cell>
          <cell r="K50" t="str">
            <v>op</v>
          </cell>
          <cell r="L50" t="str">
            <v>om</v>
          </cell>
          <cell r="M50" t="str">
            <v>op</v>
          </cell>
          <cell r="N50" t="str">
            <v>om</v>
          </cell>
          <cell r="O50" t="str">
            <v>op</v>
          </cell>
          <cell r="P50" t="str">
            <v>om</v>
          </cell>
          <cell r="Q50" t="str">
            <v>op</v>
          </cell>
          <cell r="R50" t="str">
            <v>om</v>
          </cell>
          <cell r="S50" t="str">
            <v>op</v>
          </cell>
          <cell r="T50" t="str">
            <v>om</v>
          </cell>
          <cell r="U50" t="str">
            <v>op</v>
          </cell>
          <cell r="V50" t="str">
            <v>om</v>
          </cell>
          <cell r="W50" t="str">
            <v>ŏmh</v>
          </cell>
        </row>
        <row r="51">
          <cell r="B51">
            <v>48</v>
          </cell>
          <cell r="C51" t="str">
            <v>爻</v>
          </cell>
          <cell r="D51" t="str">
            <v>aunn</v>
          </cell>
          <cell r="F51" t="str">
            <v>ãũ</v>
          </cell>
          <cell r="H51" t="str">
            <v>ㆯ</v>
          </cell>
          <cell r="J51" t="str">
            <v>auⁿ</v>
          </cell>
          <cell r="L51" t="str">
            <v>aunn</v>
          </cell>
          <cell r="N51" t="str">
            <v>nao</v>
          </cell>
          <cell r="P51" t="str">
            <v>aunn</v>
          </cell>
          <cell r="R51" t="str">
            <v>aunn</v>
          </cell>
          <cell r="T51" t="str">
            <v>aunn</v>
          </cell>
          <cell r="V51" t="str">
            <v>ⁿaou</v>
          </cell>
        </row>
        <row r="52">
          <cell r="B52">
            <v>49</v>
          </cell>
          <cell r="C52" t="str">
            <v>扛</v>
          </cell>
          <cell r="D52" t="str">
            <v>onn</v>
          </cell>
          <cell r="E52" t="str">
            <v>onnh</v>
          </cell>
          <cell r="F52" t="str">
            <v>õ</v>
          </cell>
          <cell r="G52" t="str">
            <v>õh</v>
          </cell>
          <cell r="H52" t="str">
            <v>ㆧ</v>
          </cell>
          <cell r="I52" t="str">
            <v>ㆧㆷ</v>
          </cell>
          <cell r="J52" t="str">
            <v>oⁿ</v>
          </cell>
          <cell r="K52" t="str">
            <v>oⁿh</v>
          </cell>
          <cell r="L52" t="str">
            <v>onn</v>
          </cell>
          <cell r="M52" t="str">
            <v>onnh</v>
          </cell>
          <cell r="N52" t="str">
            <v>noo</v>
          </cell>
          <cell r="P52" t="str">
            <v>onn</v>
          </cell>
          <cell r="Q52" t="str">
            <v>onnh</v>
          </cell>
          <cell r="R52" t="str">
            <v>onn</v>
          </cell>
          <cell r="S52" t="str">
            <v>onnh</v>
          </cell>
          <cell r="T52" t="str">
            <v>onn</v>
          </cell>
          <cell r="U52" t="str">
            <v>onnh</v>
          </cell>
          <cell r="V52" t="str">
            <v>ⁿo</v>
          </cell>
          <cell r="W52" t="str">
            <v>ⁿŏh</v>
          </cell>
          <cell r="X52" t="str">
            <v>長泰音</v>
          </cell>
        </row>
        <row r="53">
          <cell r="B53">
            <v>50</v>
          </cell>
          <cell r="C53" t="str">
            <v>牛</v>
          </cell>
          <cell r="D53" t="str">
            <v>iunn</v>
          </cell>
          <cell r="F53" t="str">
            <v>iũ</v>
          </cell>
          <cell r="H53" t="str">
            <v>ㄧㆫ</v>
          </cell>
          <cell r="J53" t="str">
            <v>iuⁿ</v>
          </cell>
          <cell r="L53" t="str">
            <v>iunn</v>
          </cell>
          <cell r="N53" t="str">
            <v>niu</v>
          </cell>
          <cell r="P53" t="str">
            <v>iunn</v>
          </cell>
          <cell r="R53" t="str">
            <v>iunn</v>
          </cell>
          <cell r="T53" t="str">
            <v>iunn</v>
          </cell>
          <cell r="V53" t="str">
            <v>ⁿew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漢字標音"/>
      <sheetName val="【拼音】白話字"/>
      <sheetName val="【拼音】方音"/>
      <sheetName val="【拼音】閩拼"/>
      <sheetName val="聲母表"/>
      <sheetName val="韻母表"/>
      <sheetName val="顎音化聲母"/>
      <sheetName val="白話字音節列表"/>
      <sheetName val="白話字八音反切"/>
      <sheetName val="台羅八音反切"/>
      <sheetName val="【設定】韻母排序對照表"/>
      <sheetName val="【設定】聲調對照表"/>
      <sheetName val="閩拼八音反切"/>
      <sheetName val="方音八音反切"/>
      <sheetName val="【設定】總表"/>
      <sheetName val="十五音-聲韻清單"/>
      <sheetName val="十五音韻母對照表"/>
      <sheetName val="通用拚音-輔音"/>
      <sheetName val="通用拚音-韻母"/>
      <sheetName val="閩拼聲表"/>
      <sheetName val="閩拼韻表"/>
      <sheetName val="閩拼調表"/>
      <sheetName val="【聲調】列表-bak"/>
      <sheetName val="【設定】排序表"/>
      <sheetName val="【設定】50韻母八音反切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聲母發音表"/>
      <sheetName val="編碼設計"/>
      <sheetName val="鍵盤對映"/>
    </sheetNames>
    <sheetDataSet>
      <sheetData sheetId="0" refreshError="1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6AAE97-CA57-4E42-973D-687C805DEC64}" name="表格1" displayName="表格1" ref="B2:H24" totalsRowShown="0" headerRowDxfId="80" dataDxfId="78" headerRowBorderDxfId="79" tableBorderDxfId="77" totalsRowBorderDxfId="76">
  <autoFilter ref="B2:H24" xr:uid="{BC6AAE97-CA57-4E42-973D-687C805DEC64}"/>
  <tableColumns count="7">
    <tableColumn id="1" xr3:uid="{EA7FF83E-946E-854F-877C-1DC370CC3F6C}" name="TPS" dataDxfId="75"/>
    <tableColumn id="2" xr3:uid="{89DBEB87-9501-F345-809B-8DB8612D7093}" name="IPA" dataDxfId="74"/>
    <tableColumn id="3" xr3:uid="{A1ED44D0-5502-C64A-90A7-F94E7A20584B}" name="拚音字母" dataDxfId="73"/>
    <tableColumn id="4" xr3:uid="{CC6622CA-2379-FF47-8032-80F32568B0DC}" name="TL" dataDxfId="72"/>
    <tableColumn id="5" xr3:uid="{68E68624-77F2-B043-8CEF-7507F02D5553}" name="POJ" dataDxfId="71"/>
    <tableColumn id="6" xr3:uid="{9D575964-827A-AD45-BF42-7F9BE1A5C378}" name="BP" dataDxfId="70"/>
    <tableColumn id="7" xr3:uid="{5D590E1A-4991-B640-927B-8197FFE8F200}" name="Trad" dataDxfId="69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B8F50C4-FD2D-D54E-9E77-9686B6ABED61}" name="表格2" displayName="表格2" ref="B4:H14" totalsRowShown="0" headerRowDxfId="68" dataDxfId="67">
  <autoFilter ref="B4:H14" xr:uid="{0B8F50C4-FD2D-D54E-9E77-9686B6ABED61}"/>
  <tableColumns count="7">
    <tableColumn id="1" xr3:uid="{B8BF3634-EF24-EC42-9A10-660BA06D828F}" name="TPS" dataDxfId="66"/>
    <tableColumn id="2" xr3:uid="{3F96C0F3-20E7-2145-B1C8-0B5B9A173DAD}" name="IPA" dataDxfId="65"/>
    <tableColumn id="3" xr3:uid="{68B110A7-1329-AE48-BACC-6D48AF3A66EA}" name="拚音字母" dataDxfId="64"/>
    <tableColumn id="4" xr3:uid="{6FF186C7-75D0-4D45-B173-85551874422A}" name="TL" dataDxfId="63"/>
    <tableColumn id="5" xr3:uid="{CCF30B22-9D66-C549-8193-8A569C348845}" name="POJ" dataDxfId="62"/>
    <tableColumn id="6" xr3:uid="{8E80E0B5-0A47-4249-969C-0100D836863B}" name="BP" dataDxfId="61"/>
    <tableColumn id="7" xr3:uid="{1D172200-465F-CD4E-9D00-1481DCAD025C}" name="Trad" dataDxfId="60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BAFE304-E4BD-454D-9BC7-514855AA652E}" name="表格3" displayName="表格3" ref="B22:I38" totalsRowShown="0" headerRowDxfId="59" dataDxfId="58">
  <autoFilter ref="B22:I38" xr:uid="{3BAFE304-E4BD-454D-9BC7-514855AA652E}"/>
  <tableColumns count="8">
    <tableColumn id="1" xr3:uid="{D703C634-4C68-344A-B103-3FB24606C558}" name="TPS" dataDxfId="57"/>
    <tableColumn id="2" xr3:uid="{0590015E-58BA-904E-A2B6-8FA21DBE5715}" name="入" dataDxfId="56"/>
    <tableColumn id="3" xr3:uid="{357E9879-B105-604A-B7A2-1797EE90A75B}" name="IPA" dataDxfId="55"/>
    <tableColumn id="4" xr3:uid="{CBC6E282-8E5E-8246-93CA-15AF18EAC8ED}" name="拚音字母" dataDxfId="54"/>
    <tableColumn id="5" xr3:uid="{8813586C-DB8F-3D43-BE7F-E830EE0426CF}" name="TL" dataDxfId="53"/>
    <tableColumn id="6" xr3:uid="{547243A9-990A-BD41-AF17-6CF5513E6ABF}" name="POJ" dataDxfId="52"/>
    <tableColumn id="7" xr3:uid="{48A8B38E-B84F-4847-A732-0C6CC09FAE36}" name="BP" dataDxfId="51"/>
    <tableColumn id="8" xr3:uid="{7E9B1020-EEA1-3949-B83F-67BA440DDE30}" name="Trad" dataDxfId="50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83BEAA2-18FF-5642-A9F2-75379534FC50}" name="表格5" displayName="表格5" ref="B43:I58" totalsRowShown="0" headerRowDxfId="49" dataDxfId="48">
  <autoFilter ref="B43:I58" xr:uid="{A83BEAA2-18FF-5642-A9F2-75379534FC50}"/>
  <tableColumns count="8">
    <tableColumn id="1" xr3:uid="{12FF71BA-FC42-FF4A-B914-13F141B2BE16}" name="TPS" dataDxfId="47"/>
    <tableColumn id="2" xr3:uid="{E1100245-4C0D-C447-A8C6-5DB539FFD63F}" name="入" dataDxfId="46"/>
    <tableColumn id="3" xr3:uid="{ECF58003-CF5A-4047-9AD0-9DABF3F80A96}" name="IPA" dataDxfId="45"/>
    <tableColumn id="4" xr3:uid="{FB1B2E9D-58B2-644B-BB7B-A91DC8D4A061}" name="拚音字母" dataDxfId="44"/>
    <tableColumn id="5" xr3:uid="{31A7D990-8661-2D4C-BF41-20E765D02F89}" name="TL" dataDxfId="43"/>
    <tableColumn id="6" xr3:uid="{B934B7E3-2EDC-C541-8D29-1A6785DE85FE}" name="POJ" dataDxfId="42"/>
    <tableColumn id="7" xr3:uid="{1AC3CAE0-13FE-9C46-8E4C-3A00B027512F}" name="BP" dataDxfId="41"/>
    <tableColumn id="8" xr3:uid="{20E99EC9-1889-1142-A575-D6B4B04DD2CE}" name="Trad" dataDxfId="40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BADBF8D-FDBC-BB43-B6FB-DCD62906B956}" name="表格6" displayName="表格6" ref="B65:I69" totalsRowShown="0" headerRowDxfId="39" dataDxfId="38">
  <autoFilter ref="B65:I69" xr:uid="{6BADBF8D-FDBC-BB43-B6FB-DCD62906B956}"/>
  <tableColumns count="8">
    <tableColumn id="1" xr3:uid="{ED293A98-3CFD-F241-A70A-4074E43F06C5}" name="TPS" dataDxfId="37"/>
    <tableColumn id="2" xr3:uid="{755D43BE-E81F-9241-91DF-B1BE709F561D}" name="入" dataDxfId="36"/>
    <tableColumn id="3" xr3:uid="{AA843352-779A-DC49-89F1-F48F97EE6105}" name="IPA" dataDxfId="35"/>
    <tableColumn id="4" xr3:uid="{860E7E69-BFB3-354D-9C53-AFEDBB37E00F}" name="拚音字母" dataDxfId="34"/>
    <tableColumn id="5" xr3:uid="{71B16BA3-12FA-3D4C-B6BE-592F3F40B0CA}" name="TL" dataDxfId="33"/>
    <tableColumn id="6" xr3:uid="{01DBF770-BA64-B94F-886D-490FD1E12640}" name="POJ" dataDxfId="32"/>
    <tableColumn id="7" xr3:uid="{FC281972-35DC-E344-BD93-4A5FB48DBB66}" name="BP" dataDxfId="31"/>
    <tableColumn id="8" xr3:uid="{6223668F-AAD4-6343-879B-3DC320F4B315}" name="Trad" dataDxfId="30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ADBD905-4214-1D43-8FE0-FFB185AE7C6A}" name="表格7" displayName="表格7" ref="B74:I80" totalsRowShown="0" headerRowDxfId="29" dataDxfId="28">
  <autoFilter ref="B74:I80" xr:uid="{5ADBD905-4214-1D43-8FE0-FFB185AE7C6A}"/>
  <tableColumns count="8">
    <tableColumn id="1" xr3:uid="{DBFFB8E7-913B-1744-BBBE-D6BC430C45AB}" name="TPS" dataDxfId="27"/>
    <tableColumn id="2" xr3:uid="{C7C6B681-5B16-9647-BDC6-4BFF67024D0A}" name="入" dataDxfId="26"/>
    <tableColumn id="3" xr3:uid="{440B8A8F-FBEF-D14E-B073-813BF6C99BD7}" name="IPA" dataDxfId="25"/>
    <tableColumn id="4" xr3:uid="{A1BF5308-29E3-3A44-8D4D-04D995A1BC01}" name="拚音字母" dataDxfId="24"/>
    <tableColumn id="5" xr3:uid="{36D96349-5973-0348-ABB9-221B7778C705}" name="TL" dataDxfId="23"/>
    <tableColumn id="6" xr3:uid="{4BEF3501-4EA9-C14C-8555-BB7DA3C2F53C}" name="POJ" dataDxfId="22"/>
    <tableColumn id="7" xr3:uid="{9DC9AFD9-3197-E343-9FAC-0A93606D46B7}" name="BP" dataDxfId="21"/>
    <tableColumn id="8" xr3:uid="{BF2FCC30-85EC-B240-BBF1-7AE788DB5222}" name="Trad" dataDxfId="20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77C46E6-8C3C-D64E-B69F-FDBBFE7AD13D}" name="表格8" displayName="表格8" ref="B84:I91" totalsRowShown="0" headerRowDxfId="19" dataDxfId="18">
  <autoFilter ref="B84:I91" xr:uid="{677C46E6-8C3C-D64E-B69F-FDBBFE7AD13D}"/>
  <tableColumns count="8">
    <tableColumn id="1" xr3:uid="{812AA0B4-4F10-4D40-8AA6-18E292699635}" name="TPS" dataDxfId="17"/>
    <tableColumn id="2" xr3:uid="{67EE08F6-DEB6-6C47-9199-D8BFAB42470D}" name="入" dataDxfId="16"/>
    <tableColumn id="3" xr3:uid="{C63E203E-D088-854C-8D15-AA18021F536D}" name="IPA" dataDxfId="15"/>
    <tableColumn id="4" xr3:uid="{5E2A75B8-9491-2145-BCA2-859C6B3F1DDF}" name="拚音字母" dataDxfId="14"/>
    <tableColumn id="5" xr3:uid="{A01727F8-98F7-8949-9496-24B12824AFEE}" name="TL" dataDxfId="13"/>
    <tableColumn id="6" xr3:uid="{03F78B80-C0C5-F347-AB62-E8FE5943BBE7}" name="POJ" dataDxfId="12"/>
    <tableColumn id="7" xr3:uid="{B3B2EC90-CB55-6544-8831-9AB9042EE472}" name="BP" dataDxfId="11"/>
    <tableColumn id="8" xr3:uid="{3BA17A24-823E-0349-B649-4548343A444D}" name="Trad" dataDxfId="10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B503A8B-0B89-2B43-A9C3-82285D4D4350}" name="表格9" displayName="表格9" ref="B97:I99" totalsRowShown="0" headerRowDxfId="9" dataDxfId="8">
  <autoFilter ref="B97:I99" xr:uid="{7B503A8B-0B89-2B43-A9C3-82285D4D4350}"/>
  <tableColumns count="8">
    <tableColumn id="1" xr3:uid="{CA631286-AAB9-8B4E-89EB-147B46FC5396}" name="TPS" dataDxfId="7"/>
    <tableColumn id="2" xr3:uid="{AA7EE001-7880-8546-AD02-FBCE55702984}" name="入" dataDxfId="6"/>
    <tableColumn id="3" xr3:uid="{81131BD9-72CE-0D47-A341-4E53AF698CEF}" name="IPA" dataDxfId="5"/>
    <tableColumn id="4" xr3:uid="{6B9260BC-F20B-DC4E-A98B-3A4718B167A7}" name="拚音字母" dataDxfId="4"/>
    <tableColumn id="5" xr3:uid="{C69C480B-53B5-814F-AE6E-AE49A4F72D75}" name="TL" dataDxfId="3"/>
    <tableColumn id="6" xr3:uid="{15C3FB84-CCED-A54E-8773-06FEF949E5F7}" name="POJ" dataDxfId="2"/>
    <tableColumn id="7" xr3:uid="{31B59411-DF06-5A45-83FD-B12CB6499F77}" name="BP" dataDxfId="1"/>
    <tableColumn id="8" xr3:uid="{31E5C54B-9D50-0646-8C4B-582F037AA823}" name="Trad" dataDxfId="0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E800877-E42C-2144-B9D3-0FFE397E7E08}" name="表格10" displayName="表格10" ref="B2:C70" totalsRowShown="0">
  <autoFilter ref="B2:C70" xr:uid="{0E800877-E42C-2144-B9D3-0FFE397E7E08}"/>
  <tableColumns count="2">
    <tableColumn id="1" xr3:uid="{EF77B595-1A22-C047-9D6D-1A5F4C501F34}" name="方音符號"/>
    <tableColumn id="2" xr3:uid="{D0EBB197-EE48-3D46-8CA2-646EC91F449B}" name="字典拚音碼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6%93%A6%E9%9F%B3" TargetMode="External"/><Relationship Id="rId13" Type="http://schemas.openxmlformats.org/officeDocument/2006/relationships/hyperlink" Target="https://zh.wikipedia.org/zh-tw/%E9%BD%BF%E9%9F%B3" TargetMode="External"/><Relationship Id="rId3" Type="http://schemas.openxmlformats.org/officeDocument/2006/relationships/hyperlink" Target="https://zh.wikipedia.org/wiki/%E6%B8%85%E6%BF%81%E9%9F%B3" TargetMode="External"/><Relationship Id="rId7" Type="http://schemas.openxmlformats.org/officeDocument/2006/relationships/hyperlink" Target="https://zh.wikipedia.org/wiki/%E5%A1%9E%E6%93%A6%E9%9F%B3" TargetMode="External"/><Relationship Id="rId12" Type="http://schemas.openxmlformats.org/officeDocument/2006/relationships/hyperlink" Target="https://zh.wikipedia.org/zh-tw/%E8%BD%AF%E8%85%AD%E9%9F%B3" TargetMode="External"/><Relationship Id="rId2" Type="http://schemas.openxmlformats.org/officeDocument/2006/relationships/hyperlink" Target="https://zh.wikipedia.org/wiki/%E5%A1%9E%E9%9F%B3" TargetMode="External"/><Relationship Id="rId1" Type="http://schemas.openxmlformats.org/officeDocument/2006/relationships/hyperlink" Target="https://zh.wikipedia.org/wiki/%E7%99%BC%E9%9F%B3%E6%96%B9%E6%B3%95" TargetMode="External"/><Relationship Id="rId6" Type="http://schemas.openxmlformats.org/officeDocument/2006/relationships/hyperlink" Target="https://zh.wikipedia.org/wiki/%E6%B8%85%E6%BF%81%E9%9F%B3" TargetMode="External"/><Relationship Id="rId11" Type="http://schemas.openxmlformats.org/officeDocument/2006/relationships/hyperlink" Target="https://zh.wikipedia.org/zh-tw/%E9%BE%88%E8%85%AD%E9%9F%B3" TargetMode="External"/><Relationship Id="rId5" Type="http://schemas.openxmlformats.org/officeDocument/2006/relationships/hyperlink" Target="https://zh.wikipedia.org/wiki/%E9%80%81%E6%B0%A3" TargetMode="External"/><Relationship Id="rId15" Type="http://schemas.openxmlformats.org/officeDocument/2006/relationships/hyperlink" Target="https://zh.wikipedia.org/zh-tw/%E9%BD%92%E9%BD%A6%E9%9F%B3" TargetMode="External"/><Relationship Id="rId10" Type="http://schemas.openxmlformats.org/officeDocument/2006/relationships/hyperlink" Target="https://zh.wikipedia.org/wiki/%E9%82%8A%E9%9F%B3" TargetMode="External"/><Relationship Id="rId4" Type="http://schemas.openxmlformats.org/officeDocument/2006/relationships/hyperlink" Target="https://zh.wikipedia.org/wiki/%E9%80%81%E6%B0%A3" TargetMode="External"/><Relationship Id="rId9" Type="http://schemas.openxmlformats.org/officeDocument/2006/relationships/hyperlink" Target="https://zh.wikipedia.org/wiki/%E9%BC%BB%E9%9F%B3_(%E8%BE%85%E9%9F%B3)" TargetMode="External"/><Relationship Id="rId14" Type="http://schemas.openxmlformats.org/officeDocument/2006/relationships/hyperlink" Target="https://zh.wikipedia.org/wiki/%E9%80%81%E6%B0%A3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table" Target="../tables/table5.xml"/><Relationship Id="rId3" Type="http://schemas.openxmlformats.org/officeDocument/2006/relationships/hyperlink" Target="http://127.0.0.1:9999/7" TargetMode="External"/><Relationship Id="rId7" Type="http://schemas.openxmlformats.org/officeDocument/2006/relationships/table" Target="../tables/table4.xml"/><Relationship Id="rId2" Type="http://schemas.openxmlformats.org/officeDocument/2006/relationships/hyperlink" Target="http://127.0.0.1:9999/7" TargetMode="External"/><Relationship Id="rId1" Type="http://schemas.openxmlformats.org/officeDocument/2006/relationships/hyperlink" Target="http://127.0.0.1:9999/7" TargetMode="External"/><Relationship Id="rId6" Type="http://schemas.openxmlformats.org/officeDocument/2006/relationships/table" Target="../tables/table3.xml"/><Relationship Id="rId11" Type="http://schemas.openxmlformats.org/officeDocument/2006/relationships/table" Target="../tables/table8.xml"/><Relationship Id="rId5" Type="http://schemas.openxmlformats.org/officeDocument/2006/relationships/table" Target="../tables/table2.xml"/><Relationship Id="rId10" Type="http://schemas.openxmlformats.org/officeDocument/2006/relationships/table" Target="../tables/table7.xml"/><Relationship Id="rId4" Type="http://schemas.openxmlformats.org/officeDocument/2006/relationships/hyperlink" Target="http://127.0.0.1:9999/7" TargetMode="External"/><Relationship Id="rId9" Type="http://schemas.openxmlformats.org/officeDocument/2006/relationships/table" Target="../tables/table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71C50-397E-FB4B-8AEB-A4A07D19ECCB}">
  <sheetPr>
    <tabColor theme="9" tint="0.59999389629810485"/>
  </sheetPr>
  <dimension ref="A1:AU46"/>
  <sheetViews>
    <sheetView workbookViewId="0">
      <selection activeCell="B7" sqref="B7:B8"/>
    </sheetView>
  </sheetViews>
  <sheetFormatPr baseColWidth="10" defaultRowHeight="22"/>
  <cols>
    <col min="1" max="1" width="1.796875" customWidth="1"/>
    <col min="2" max="2" width="14.5" customWidth="1"/>
    <col min="3" max="47" width="4.3984375" customWidth="1"/>
  </cols>
  <sheetData>
    <row r="1" spans="1:47" ht="17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20"/>
      <c r="AR1" s="120"/>
      <c r="AS1" s="1"/>
      <c r="AT1" s="1"/>
      <c r="AU1" s="1"/>
    </row>
    <row r="2" spans="1:47" s="9" customFormat="1" ht="45">
      <c r="B2" s="10" t="s">
        <v>118</v>
      </c>
    </row>
    <row r="3" spans="1:47" s="9" customFormat="1" ht="23"/>
    <row r="4" spans="1:47" s="9" customFormat="1" ht="30">
      <c r="B4" s="111" t="s">
        <v>504</v>
      </c>
    </row>
    <row r="5" spans="1:47" s="9" customFormat="1" ht="23">
      <c r="B5" s="118" t="s">
        <v>508</v>
      </c>
      <c r="C5" s="119"/>
      <c r="D5" s="119"/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  <c r="U5" s="119"/>
      <c r="V5" s="119"/>
      <c r="W5" s="119"/>
      <c r="X5" s="119"/>
      <c r="Y5" s="119"/>
      <c r="Z5" s="119"/>
    </row>
    <row r="6" spans="1:47" s="9" customFormat="1" ht="23"/>
    <row r="7" spans="1:47" s="9" customFormat="1" ht="23">
      <c r="B7" s="11" t="s">
        <v>723</v>
      </c>
      <c r="C7" s="116" t="str" cm="1">
        <f t="array" aca="1" ref="C7" ca="1" xml:space="preserve"> MID( INDIRECT(ADDRESS(ROW()-2, COLUMN($B:$B))), 6, 42)</f>
        <v>pPmbtTndkKhjJSgqzcCsiuBaoøMIeUYLDQGN123570</v>
      </c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6"/>
      <c r="U7" s="116"/>
      <c r="V7" s="116"/>
      <c r="W7" s="116"/>
      <c r="X7" s="116"/>
      <c r="Y7" s="116"/>
      <c r="Z7" s="116"/>
    </row>
    <row r="8" spans="1:47" s="9" customFormat="1" ht="23">
      <c r="B8" s="7" t="s">
        <v>503</v>
      </c>
      <c r="C8" s="117" t="str" cm="1">
        <f t="array" aca="1" ref="C8" ca="1" xml:space="preserve"> MID( INDIRECT(ADDRESS(ROW()-3, COLUMN($B:$B))), 49, 42)</f>
        <v>1qaz2wsxedcrfvtgbyhnujm8ik,9ol.0p;/- 43657</v>
      </c>
      <c r="D8" s="117"/>
      <c r="E8" s="117"/>
      <c r="F8" s="117"/>
      <c r="G8" s="117"/>
      <c r="H8" s="117"/>
      <c r="I8" s="117"/>
      <c r="J8" s="117"/>
      <c r="K8" s="117"/>
      <c r="L8" s="117"/>
      <c r="M8" s="117"/>
      <c r="N8" s="117"/>
      <c r="O8" s="117"/>
      <c r="P8" s="117"/>
      <c r="Q8" s="117"/>
      <c r="R8" s="117"/>
      <c r="S8" s="117"/>
      <c r="T8" s="117"/>
      <c r="U8" s="117"/>
      <c r="V8" s="117"/>
      <c r="W8" s="117"/>
      <c r="X8" s="117"/>
      <c r="Y8" s="117"/>
      <c r="Z8" s="117"/>
    </row>
    <row r="9" spans="1:47" s="9" customFormat="1" ht="23"/>
    <row r="10" spans="1:47" s="9" customFormat="1" ht="30">
      <c r="B10" s="111" t="s">
        <v>505</v>
      </c>
    </row>
    <row r="11" spans="1:47" s="9" customFormat="1" ht="6" customHeight="1"/>
    <row r="12" spans="1:47" s="9" customFormat="1" ht="23">
      <c r="B12" s="42" t="s">
        <v>0</v>
      </c>
      <c r="C12" s="41" cm="1">
        <f t="array" ref="C12" xml:space="preserve"> COLUMN() - COLUMN($B:$B)</f>
        <v>1</v>
      </c>
      <c r="D12" s="41" cm="1">
        <f t="array" ref="D12" xml:space="preserve"> COLUMN() - COLUMN($B:$B)</f>
        <v>2</v>
      </c>
      <c r="E12" s="41" cm="1">
        <f t="array" ref="E12" xml:space="preserve"> COLUMN() - COLUMN($B:$B)</f>
        <v>3</v>
      </c>
      <c r="F12" s="41" cm="1">
        <f t="array" ref="F12" xml:space="preserve"> COLUMN() - COLUMN($B:$B)</f>
        <v>4</v>
      </c>
      <c r="G12" s="41" cm="1">
        <f t="array" ref="G12" xml:space="preserve"> COLUMN() - COLUMN($B:$B)</f>
        <v>5</v>
      </c>
      <c r="H12" s="41" cm="1">
        <f t="array" ref="H12" xml:space="preserve"> COLUMN() - COLUMN($B:$B)</f>
        <v>6</v>
      </c>
      <c r="I12" s="41" cm="1">
        <f t="array" ref="I12" xml:space="preserve"> COLUMN() - COLUMN($B:$B)</f>
        <v>7</v>
      </c>
      <c r="J12" s="41" cm="1">
        <f t="array" ref="J12" xml:space="preserve"> COLUMN() - COLUMN($B:$B)</f>
        <v>8</v>
      </c>
      <c r="K12" s="41" cm="1">
        <f t="array" ref="K12" xml:space="preserve"> COLUMN() - COLUMN($B:$B)</f>
        <v>9</v>
      </c>
      <c r="L12" s="41" cm="1">
        <f t="array" ref="L12" xml:space="preserve"> COLUMN() - COLUMN($B:$B)</f>
        <v>10</v>
      </c>
      <c r="M12" s="41" cm="1">
        <f t="array" ref="M12" xml:space="preserve"> COLUMN() - COLUMN($B:$B)</f>
        <v>11</v>
      </c>
      <c r="N12" s="41" cm="1">
        <f t="array" ref="N12" xml:space="preserve"> COLUMN() - COLUMN($B:$B)</f>
        <v>12</v>
      </c>
      <c r="O12" s="41" cm="1">
        <f t="array" ref="O12" xml:space="preserve"> COLUMN() - COLUMN($B:$B)</f>
        <v>13</v>
      </c>
      <c r="P12" s="41" cm="1">
        <f t="array" ref="P12" xml:space="preserve"> COLUMN() - COLUMN($B:$B)</f>
        <v>14</v>
      </c>
      <c r="Q12" s="41" cm="1">
        <f t="array" ref="Q12" xml:space="preserve"> COLUMN() - COLUMN($B:$B)</f>
        <v>15</v>
      </c>
      <c r="R12" s="41" cm="1">
        <f t="array" ref="R12" xml:space="preserve"> COLUMN() - COLUMN($B:$B)</f>
        <v>16</v>
      </c>
      <c r="S12" s="41" cm="1">
        <f t="array" ref="S12" xml:space="preserve"> COLUMN() - COLUMN($B:$B)</f>
        <v>17</v>
      </c>
      <c r="T12" s="41" cm="1">
        <f t="array" ref="T12" xml:space="preserve"> COLUMN() - COLUMN($B:$B)</f>
        <v>18</v>
      </c>
      <c r="U12" s="41" cm="1">
        <f t="array" ref="U12" xml:space="preserve"> COLUMN() - COLUMN($B:$B)</f>
        <v>19</v>
      </c>
      <c r="V12" s="41" cm="1">
        <f t="array" ref="V12" xml:space="preserve"> COLUMN() - COLUMN($B:$B)</f>
        <v>20</v>
      </c>
      <c r="W12" s="41" cm="1">
        <f t="array" ref="W12" xml:space="preserve"> COLUMN() - COLUMN($B:$B)</f>
        <v>21</v>
      </c>
      <c r="X12" s="41" cm="1">
        <f t="array" ref="X12" xml:space="preserve"> COLUMN() - COLUMN($B:$B)</f>
        <v>22</v>
      </c>
      <c r="Y12" s="41" cm="1">
        <f t="array" ref="Y12" xml:space="preserve"> COLUMN() - COLUMN($B:$B)</f>
        <v>23</v>
      </c>
      <c r="Z12" s="41" cm="1">
        <f t="array" ref="Z12" xml:space="preserve"> COLUMN() - COLUMN($B:$B)</f>
        <v>24</v>
      </c>
      <c r="AA12" s="41" cm="1">
        <f t="array" ref="AA12" xml:space="preserve"> COLUMN() - COLUMN($B:$B)</f>
        <v>25</v>
      </c>
      <c r="AB12" s="41" cm="1">
        <f t="array" ref="AB12" xml:space="preserve"> COLUMN() - COLUMN($B:$B)</f>
        <v>26</v>
      </c>
      <c r="AC12" s="41" cm="1">
        <f t="array" ref="AC12" xml:space="preserve"> COLUMN() - COLUMN($B:$B)</f>
        <v>27</v>
      </c>
      <c r="AD12" s="41" cm="1">
        <f t="array" ref="AD12" xml:space="preserve"> COLUMN() - COLUMN($B:$B)</f>
        <v>28</v>
      </c>
      <c r="AE12" s="41" cm="1">
        <f t="array" ref="AE12" xml:space="preserve"> COLUMN() - COLUMN($B:$B)</f>
        <v>29</v>
      </c>
      <c r="AF12" s="41" cm="1">
        <f t="array" ref="AF12" xml:space="preserve"> COLUMN() - COLUMN($B:$B)</f>
        <v>30</v>
      </c>
      <c r="AG12" s="41" cm="1">
        <f t="array" ref="AG12" xml:space="preserve"> COLUMN() - COLUMN($B:$B)</f>
        <v>31</v>
      </c>
      <c r="AH12" s="41" cm="1">
        <f t="array" ref="AH12" xml:space="preserve"> COLUMN() - COLUMN($B:$B)</f>
        <v>32</v>
      </c>
      <c r="AI12" s="41" cm="1">
        <f t="array" ref="AI12" xml:space="preserve"> COLUMN() - COLUMN($B:$B)</f>
        <v>33</v>
      </c>
      <c r="AJ12" s="41" cm="1">
        <f t="array" ref="AJ12" xml:space="preserve"> COLUMN() - COLUMN($B:$B)</f>
        <v>34</v>
      </c>
      <c r="AK12" s="41" cm="1">
        <f t="array" ref="AK12" xml:space="preserve"> COLUMN() - COLUMN($B:$B)</f>
        <v>35</v>
      </c>
      <c r="AL12" s="41" cm="1">
        <f t="array" ref="AL12" xml:space="preserve"> COLUMN() - COLUMN($B:$B)</f>
        <v>36</v>
      </c>
      <c r="AM12" s="41" cm="1">
        <f t="array" ref="AM12" xml:space="preserve"> COLUMN() - COLUMN($B:$B)</f>
        <v>37</v>
      </c>
      <c r="AN12" s="41" cm="1">
        <f t="array" ref="AN12" xml:space="preserve"> COLUMN() - COLUMN($B:$B)</f>
        <v>38</v>
      </c>
      <c r="AO12" s="41" cm="1">
        <f t="array" ref="AO12" xml:space="preserve"> COLUMN() - COLUMN($B:$B)</f>
        <v>39</v>
      </c>
      <c r="AP12" s="41" cm="1">
        <f t="array" ref="AP12" xml:space="preserve"> COLUMN() - COLUMN($B:$B)</f>
        <v>40</v>
      </c>
      <c r="AQ12" s="41" cm="1">
        <f t="array" ref="AQ12" xml:space="preserve"> COLUMN() - COLUMN($B:$B)</f>
        <v>41</v>
      </c>
      <c r="AR12" s="41" cm="1">
        <f t="array" ref="AR12" xml:space="preserve"> COLUMN() - COLUMN($B:$B)</f>
        <v>42</v>
      </c>
      <c r="AS12" s="41" cm="1">
        <f t="array" ref="AS12" xml:space="preserve"> COLUMN() - COLUMN($B:$B)</f>
        <v>43</v>
      </c>
      <c r="AT12" s="41" cm="1">
        <f t="array" ref="AT12" xml:space="preserve"> COLUMN() - COLUMN($B:$B)</f>
        <v>44</v>
      </c>
      <c r="AU12" s="41" cm="1">
        <f t="array" ref="AU12" xml:space="preserve"> COLUMN() - COLUMN($B:$B)</f>
        <v>45</v>
      </c>
    </row>
    <row r="13" spans="1:47" s="9" customFormat="1" ht="23">
      <c r="B13" s="11" t="str" cm="1">
        <f t="array" aca="1" ref="B13" ca="1" xml:space="preserve"> INDIRECT( ADDRESS(ROW()-6, COLUMN()) )</f>
        <v>拚音字母</v>
      </c>
      <c r="C13" s="84" t="str" cm="1">
        <f t="array" aca="1" ref="C13" ca="1" xml:space="preserve"> MID( INDIRECT(ADDRESS(ROW()-6, COLUMN($C:$C))), C$12, 1)</f>
        <v>p</v>
      </c>
      <c r="D13" s="84" t="str" cm="1">
        <f t="array" aca="1" ref="D13" ca="1" xml:space="preserve"> MID( INDIRECT(ADDRESS(ROW()-6, COLUMN($C:$C))), D$12, 1)</f>
        <v>P</v>
      </c>
      <c r="E13" s="84" t="str" cm="1">
        <f t="array" aca="1" ref="E13" ca="1" xml:space="preserve"> MID( INDIRECT(ADDRESS(ROW()-6, COLUMN($C:$C))), E$12, 1)</f>
        <v>m</v>
      </c>
      <c r="F13" s="84" t="str" cm="1">
        <f t="array" aca="1" ref="F13" ca="1" xml:space="preserve"> MID( INDIRECT(ADDRESS(ROW()-6, COLUMN($C:$C))), F$12, 1)</f>
        <v>b</v>
      </c>
      <c r="G13" s="84" t="str" cm="1">
        <f t="array" aca="1" ref="G13" ca="1" xml:space="preserve"> MID( INDIRECT(ADDRESS(ROW()-6, COLUMN($C:$C))), G$12, 1)</f>
        <v>t</v>
      </c>
      <c r="H13" s="84" t="str" cm="1">
        <f t="array" aca="1" ref="H13" ca="1" xml:space="preserve"> MID( INDIRECT(ADDRESS(ROW()-6, COLUMN($C:$C))), H$12, 1)</f>
        <v>T</v>
      </c>
      <c r="I13" s="84" t="str" cm="1">
        <f t="array" aca="1" ref="I13" ca="1" xml:space="preserve"> MID( INDIRECT(ADDRESS(ROW()-6, COLUMN($C:$C))), I$12, 1)</f>
        <v>n</v>
      </c>
      <c r="J13" s="84" t="str" cm="1">
        <f t="array" aca="1" ref="J13" ca="1" xml:space="preserve"> MID( INDIRECT(ADDRESS(ROW()-6, COLUMN($C:$C))), J$12, 1)</f>
        <v>d</v>
      </c>
      <c r="K13" s="84" t="str" cm="1">
        <f t="array" aca="1" ref="K13" ca="1" xml:space="preserve"> MID( INDIRECT(ADDRESS(ROW()-6, COLUMN($C:$C))), K$12, 1)</f>
        <v>k</v>
      </c>
      <c r="L13" s="84" t="str" cm="1">
        <f t="array" aca="1" ref="L13" ca="1" xml:space="preserve"> MID( INDIRECT(ADDRESS(ROW()-6, COLUMN($C:$C))), L$12, 1)</f>
        <v>K</v>
      </c>
      <c r="M13" s="84" t="str" cm="1">
        <f t="array" aca="1" ref="M13" ca="1" xml:space="preserve"> MID( INDIRECT(ADDRESS(ROW()-6, COLUMN($C:$C))), M$12, 1)</f>
        <v>h</v>
      </c>
      <c r="N13" s="84" t="str" cm="1">
        <f t="array" aca="1" ref="N13" ca="1" xml:space="preserve"> MID( INDIRECT(ADDRESS(ROW()-6, COLUMN($C:$C))), N$12, 1)</f>
        <v>j</v>
      </c>
      <c r="O13" s="84" t="str" cm="1">
        <f t="array" aca="1" ref="O13" ca="1" xml:space="preserve"> MID( INDIRECT(ADDRESS(ROW()-6, COLUMN($C:$C))), O$12, 1)</f>
        <v>J</v>
      </c>
      <c r="P13" s="84" t="str" cm="1">
        <f t="array" aca="1" ref="P13" ca="1" xml:space="preserve"> MID( INDIRECT(ADDRESS(ROW()-6, COLUMN($C:$C))), P$12, 1)</f>
        <v>S</v>
      </c>
      <c r="Q13" s="84" t="str" cm="1">
        <f t="array" aca="1" ref="Q13" ca="1" xml:space="preserve"> MID( INDIRECT(ADDRESS(ROW()-6, COLUMN($C:$C))), Q$12, 1)</f>
        <v>g</v>
      </c>
      <c r="R13" s="84" t="str" cm="1">
        <f t="array" aca="1" ref="R13" ca="1" xml:space="preserve"> MID( INDIRECT(ADDRESS(ROW()-6, COLUMN($C:$C))), R$12, 1)</f>
        <v>q</v>
      </c>
      <c r="S13" s="84" t="str" cm="1">
        <f t="array" aca="1" ref="S13" ca="1" xml:space="preserve"> MID( INDIRECT(ADDRESS(ROW()-6, COLUMN($C:$C))), S$12, 1)</f>
        <v>z</v>
      </c>
      <c r="T13" s="84" t="str" cm="1">
        <f t="array" aca="1" ref="T13" ca="1" xml:space="preserve"> MID( INDIRECT(ADDRESS(ROW()-6, COLUMN($C:$C))), T$12, 1)</f>
        <v>c</v>
      </c>
      <c r="U13" s="84" t="str" cm="1">
        <f t="array" aca="1" ref="U13" ca="1" xml:space="preserve"> MID( INDIRECT(ADDRESS(ROW()-6, COLUMN($C:$C))), U$12, 1)</f>
        <v>C</v>
      </c>
      <c r="V13" s="84" t="str" cm="1">
        <f t="array" aca="1" ref="V13" ca="1" xml:space="preserve"> MID( INDIRECT(ADDRESS(ROW()-6, COLUMN($C:$C))), V$12, 1)</f>
        <v>s</v>
      </c>
      <c r="W13" s="84" t="str" cm="1">
        <f t="array" aca="1" ref="W13" ca="1" xml:space="preserve"> MID( INDIRECT(ADDRESS(ROW()-6, COLUMN($C:$C))), W$12, 1)</f>
        <v>i</v>
      </c>
      <c r="X13" s="84" t="str" cm="1">
        <f t="array" aca="1" ref="X13" ca="1" xml:space="preserve"> MID( INDIRECT(ADDRESS(ROW()-6, COLUMN($C:$C))), X$12, 1)</f>
        <v>u</v>
      </c>
      <c r="Y13" s="84" t="str" cm="1">
        <f t="array" aca="1" ref="Y13" ca="1" xml:space="preserve"> MID( INDIRECT(ADDRESS(ROW()-6, COLUMN($C:$C))), Y$12, 1)</f>
        <v>B</v>
      </c>
      <c r="Z13" s="84" t="str" cm="1">
        <f t="array" aca="1" ref="Z13" ca="1" xml:space="preserve"> MID( INDIRECT(ADDRESS(ROW()-6, COLUMN($C:$C))), Z$12, 1)</f>
        <v>a</v>
      </c>
      <c r="AA13" s="84" t="str" cm="1">
        <f t="array" aca="1" ref="AA13" ca="1" xml:space="preserve"> MID( INDIRECT(ADDRESS(ROW()-6, COLUMN($C:$C))), AA$12, 1)</f>
        <v>o</v>
      </c>
      <c r="AB13" s="84" t="str" cm="1">
        <f t="array" aca="1" ref="AB13" ca="1" xml:space="preserve"> MID( INDIRECT(ADDRESS(ROW()-6, COLUMN($C:$C))), AB$12, 1)</f>
        <v>ø</v>
      </c>
      <c r="AC13" s="84" t="str" cm="1">
        <f t="array" aca="1" ref="AC13" ca="1" xml:space="preserve"> MID( INDIRECT(ADDRESS(ROW()-6, COLUMN($C:$C))), AC$12, 1)</f>
        <v>M</v>
      </c>
      <c r="AD13" s="84" t="str" cm="1">
        <f t="array" aca="1" ref="AD13" ca="1" xml:space="preserve"> MID( INDIRECT(ADDRESS(ROW()-6, COLUMN($C:$C))), AD$12, 1)</f>
        <v>I</v>
      </c>
      <c r="AE13" s="84" t="str" cm="1">
        <f t="array" aca="1" ref="AE13" ca="1" xml:space="preserve"> MID( INDIRECT(ADDRESS(ROW()-6, COLUMN($C:$C))), AE$12, 1)</f>
        <v>e</v>
      </c>
      <c r="AF13" s="84" t="str" cm="1">
        <f t="array" aca="1" ref="AF13" ca="1" xml:space="preserve"> MID( INDIRECT(ADDRESS(ROW()-6, COLUMN($C:$C))), AF$12, 1)</f>
        <v>U</v>
      </c>
      <c r="AG13" s="84" t="str" cm="1">
        <f t="array" aca="1" ref="AG13" ca="1" xml:space="preserve"> MID( INDIRECT(ADDRESS(ROW()-6, COLUMN($C:$C))), AG$12, 1)</f>
        <v>Y</v>
      </c>
      <c r="AH13" s="84" t="str" cm="1">
        <f t="array" aca="1" ref="AH13" ca="1" xml:space="preserve"> MID( INDIRECT(ADDRESS(ROW()-6, COLUMN($C:$C))), AH$12, 1)</f>
        <v>L</v>
      </c>
      <c r="AI13" s="84" t="str" cm="1">
        <f t="array" aca="1" ref="AI13" ca="1" xml:space="preserve"> MID( INDIRECT(ADDRESS(ROW()-6, COLUMN($C:$C))), AI$12, 1)</f>
        <v>D</v>
      </c>
      <c r="AJ13" s="84" t="str" cm="1">
        <f t="array" aca="1" ref="AJ13" ca="1" xml:space="preserve"> MID( INDIRECT(ADDRESS(ROW()-6, COLUMN($C:$C))), AJ$12, 1)</f>
        <v>Q</v>
      </c>
      <c r="AK13" s="84" t="str" cm="1">
        <f t="array" aca="1" ref="AK13" ca="1" xml:space="preserve"> MID( INDIRECT(ADDRESS(ROW()-6, COLUMN($C:$C))), AK$12, 1)</f>
        <v>G</v>
      </c>
      <c r="AL13" s="84" t="str" cm="1">
        <f t="array" aca="1" ref="AL13" ca="1" xml:space="preserve"> MID( INDIRECT(ADDRESS(ROW()-6, COLUMN($C:$C))), AL$12, 1)</f>
        <v>N</v>
      </c>
      <c r="AM13" s="84" t="str" cm="1">
        <f t="array" aca="1" ref="AM13" ca="1" xml:space="preserve"> MID( INDIRECT(ADDRESS(ROW()-6, COLUMN($C:$C))), AM$12, 1)</f>
        <v>1</v>
      </c>
      <c r="AN13" s="84" t="str" cm="1">
        <f t="array" aca="1" ref="AN13" ca="1" xml:space="preserve"> MID( INDIRECT(ADDRESS(ROW()-6, COLUMN($C:$C))), AN$12, 1)</f>
        <v>2</v>
      </c>
      <c r="AO13" s="84" t="str" cm="1">
        <f t="array" aca="1" ref="AO13" ca="1" xml:space="preserve"> MID( INDIRECT(ADDRESS(ROW()-6, COLUMN($C:$C))), AO$12, 1)</f>
        <v>3</v>
      </c>
      <c r="AP13" s="84" t="str" cm="1">
        <f t="array" aca="1" ref="AP13" ca="1" xml:space="preserve"> MID( INDIRECT(ADDRESS(ROW()-6, COLUMN($C:$C))), AP$12, 1)</f>
        <v>5</v>
      </c>
      <c r="AQ13" s="84" t="str" cm="1">
        <f t="array" aca="1" ref="AQ13" ca="1" xml:space="preserve"> MID( INDIRECT(ADDRESS(ROW()-6, COLUMN($C:$C))), AQ$12, 1)</f>
        <v>7</v>
      </c>
      <c r="AR13" s="84" t="str" cm="1">
        <f t="array" aca="1" ref="AR13" ca="1" xml:space="preserve"> MID( INDIRECT(ADDRESS(ROW()-6, COLUMN($C:$C))), AR$12, 1)</f>
        <v>0</v>
      </c>
      <c r="AS13" s="84" t="str" cm="1">
        <f t="array" aca="1" ref="AS13" ca="1" xml:space="preserve"> MID( INDIRECT(ADDRESS(ROW()-6, COLUMN($C:$C))), AS$12, 1)</f>
        <v/>
      </c>
      <c r="AT13" s="84" t="str" cm="1">
        <f t="array" aca="1" ref="AT13" ca="1" xml:space="preserve"> MID( INDIRECT(ADDRESS(ROW()-6, COLUMN($C:$C))), AT$12, 1)</f>
        <v/>
      </c>
      <c r="AU13" s="84" t="str" cm="1">
        <f t="array" aca="1" ref="AU13" ca="1" xml:space="preserve"> MID( INDIRECT(ADDRESS(ROW()-6, COLUMN($C:$C))), AU$12, 1)</f>
        <v/>
      </c>
    </row>
    <row r="14" spans="1:47" s="9" customFormat="1" ht="23">
      <c r="B14" s="36" t="str" cm="1">
        <f t="array" aca="1" ref="B14" ca="1" xml:space="preserve"> INDIRECT( ADDRESS(ROW()-6, COLUMN()) )</f>
        <v>鍵盤按鍵</v>
      </c>
      <c r="C14" s="85" t="str" cm="1">
        <f t="array" aca="1" ref="C14" ca="1" xml:space="preserve"> MID( INDIRECT(ADDRESS(ROW()-6, COLUMN($C:$C))), C$12, 1)</f>
        <v>1</v>
      </c>
      <c r="D14" s="85" t="str" cm="1">
        <f t="array" aca="1" ref="D14" ca="1" xml:space="preserve"> MID( INDIRECT(ADDRESS(ROW()-6, COLUMN($C:$C))), D$12, 1)</f>
        <v>q</v>
      </c>
      <c r="E14" s="85" t="str" cm="1">
        <f t="array" aca="1" ref="E14" ca="1" xml:space="preserve"> MID( INDIRECT(ADDRESS(ROW()-6, COLUMN($C:$C))), E$12, 1)</f>
        <v>a</v>
      </c>
      <c r="F14" s="85" t="str" cm="1">
        <f t="array" aca="1" ref="F14" ca="1" xml:space="preserve"> MID( INDIRECT(ADDRESS(ROW()-6, COLUMN($C:$C))), F$12, 1)</f>
        <v>z</v>
      </c>
      <c r="G14" s="85" t="str" cm="1">
        <f t="array" aca="1" ref="G14" ca="1" xml:space="preserve"> MID( INDIRECT(ADDRESS(ROW()-6, COLUMN($C:$C))), G$12, 1)</f>
        <v>2</v>
      </c>
      <c r="H14" s="85" t="str" cm="1">
        <f t="array" aca="1" ref="H14" ca="1" xml:space="preserve"> MID( INDIRECT(ADDRESS(ROW()-6, COLUMN($C:$C))), H$12, 1)</f>
        <v>w</v>
      </c>
      <c r="I14" s="85" t="str" cm="1">
        <f t="array" aca="1" ref="I14" ca="1" xml:space="preserve"> MID( INDIRECT(ADDRESS(ROW()-6, COLUMN($C:$C))), I$12, 1)</f>
        <v>s</v>
      </c>
      <c r="J14" s="85" t="str" cm="1">
        <f t="array" aca="1" ref="J14" ca="1" xml:space="preserve"> MID( INDIRECT(ADDRESS(ROW()-6, COLUMN($C:$C))), J$12, 1)</f>
        <v>x</v>
      </c>
      <c r="K14" s="85" t="str" cm="1">
        <f t="array" aca="1" ref="K14" ca="1" xml:space="preserve"> MID( INDIRECT(ADDRESS(ROW()-6, COLUMN($C:$C))), K$12, 1)</f>
        <v>e</v>
      </c>
      <c r="L14" s="85" t="str" cm="1">
        <f t="array" aca="1" ref="L14" ca="1" xml:space="preserve"> MID( INDIRECT(ADDRESS(ROW()-6, COLUMN($C:$C))), L$12, 1)</f>
        <v>d</v>
      </c>
      <c r="M14" s="85" t="str" cm="1">
        <f t="array" aca="1" ref="M14" ca="1" xml:space="preserve"> MID( INDIRECT(ADDRESS(ROW()-6, COLUMN($C:$C))), M$12, 1)</f>
        <v>c</v>
      </c>
      <c r="N14" s="85" t="str" cm="1">
        <f t="array" aca="1" ref="N14" ca="1" xml:space="preserve"> MID( INDIRECT(ADDRESS(ROW()-6, COLUMN($C:$C))), N$12, 1)</f>
        <v>r</v>
      </c>
      <c r="O14" s="85" t="str" cm="1">
        <f t="array" aca="1" ref="O14" ca="1" xml:space="preserve"> MID( INDIRECT(ADDRESS(ROW()-6, COLUMN($C:$C))), O$12, 1)</f>
        <v>f</v>
      </c>
      <c r="P14" s="85" t="str" cm="1">
        <f t="array" aca="1" ref="P14" ca="1" xml:space="preserve"> MID( INDIRECT(ADDRESS(ROW()-6, COLUMN($C:$C))), P$12, 1)</f>
        <v>v</v>
      </c>
      <c r="Q14" s="85" t="str" cm="1">
        <f t="array" aca="1" ref="Q14" ca="1" xml:space="preserve"> MID( INDIRECT(ADDRESS(ROW()-6, COLUMN($C:$C))), Q$12, 1)</f>
        <v>t</v>
      </c>
      <c r="R14" s="85" t="str" cm="1">
        <f t="array" aca="1" ref="R14" ca="1" xml:space="preserve"> MID( INDIRECT(ADDRESS(ROW()-6, COLUMN($C:$C))), R$12, 1)</f>
        <v>g</v>
      </c>
      <c r="S14" s="85" t="str" cm="1">
        <f t="array" aca="1" ref="S14" ca="1" xml:space="preserve"> MID( INDIRECT(ADDRESS(ROW()-6, COLUMN($C:$C))), S$12, 1)</f>
        <v>b</v>
      </c>
      <c r="T14" s="85" t="str" cm="1">
        <f t="array" aca="1" ref="T14" ca="1" xml:space="preserve"> MID( INDIRECT(ADDRESS(ROW()-6, COLUMN($C:$C))), T$12, 1)</f>
        <v>y</v>
      </c>
      <c r="U14" s="85" t="str" cm="1">
        <f t="array" aca="1" ref="U14" ca="1" xml:space="preserve"> MID( INDIRECT(ADDRESS(ROW()-6, COLUMN($C:$C))), U$12, 1)</f>
        <v>h</v>
      </c>
      <c r="V14" s="85" t="str" cm="1">
        <f t="array" aca="1" ref="V14" ca="1" xml:space="preserve"> MID( INDIRECT(ADDRESS(ROW()-6, COLUMN($C:$C))), V$12, 1)</f>
        <v>n</v>
      </c>
      <c r="W14" s="85" t="str" cm="1">
        <f t="array" aca="1" ref="W14" ca="1" xml:space="preserve"> MID( INDIRECT(ADDRESS(ROW()-6, COLUMN($C:$C))), W$12, 1)</f>
        <v>u</v>
      </c>
      <c r="X14" s="85" t="str" cm="1">
        <f t="array" aca="1" ref="X14" ca="1" xml:space="preserve"> MID( INDIRECT(ADDRESS(ROW()-6, COLUMN($C:$C))), X$12, 1)</f>
        <v>j</v>
      </c>
      <c r="Y14" s="85" t="str" cm="1">
        <f t="array" aca="1" ref="Y14" ca="1" xml:space="preserve"> MID( INDIRECT(ADDRESS(ROW()-6, COLUMN($C:$C))), Y$12, 1)</f>
        <v>m</v>
      </c>
      <c r="Z14" s="85" t="str" cm="1">
        <f t="array" aca="1" ref="Z14" ca="1" xml:space="preserve"> MID( INDIRECT(ADDRESS(ROW()-6, COLUMN($C:$C))), Z$12, 1)</f>
        <v>8</v>
      </c>
      <c r="AA14" s="85" t="str" cm="1">
        <f t="array" aca="1" ref="AA14" ca="1" xml:space="preserve"> MID( INDIRECT(ADDRESS(ROW()-6, COLUMN($C:$C))), AA$12, 1)</f>
        <v>i</v>
      </c>
      <c r="AB14" s="85" t="str" cm="1">
        <f t="array" aca="1" ref="AB14" ca="1" xml:space="preserve"> MID( INDIRECT(ADDRESS(ROW()-6, COLUMN($C:$C))), AB$12, 1)</f>
        <v>k</v>
      </c>
      <c r="AC14" s="85" t="str" cm="1">
        <f t="array" aca="1" ref="AC14" ca="1" xml:space="preserve"> MID( INDIRECT(ADDRESS(ROW()-6, COLUMN($C:$C))), AC$12, 1)</f>
        <v>,</v>
      </c>
      <c r="AD14" s="85" t="str" cm="1">
        <f t="array" aca="1" ref="AD14" ca="1" xml:space="preserve"> MID( INDIRECT(ADDRESS(ROW()-6, COLUMN($C:$C))), AD$12, 1)</f>
        <v>9</v>
      </c>
      <c r="AE14" s="85" t="str" cm="1">
        <f t="array" aca="1" ref="AE14" ca="1" xml:space="preserve"> MID( INDIRECT(ADDRESS(ROW()-6, COLUMN($C:$C))), AE$12, 1)</f>
        <v>o</v>
      </c>
      <c r="AF14" s="85" t="str" cm="1">
        <f t="array" aca="1" ref="AF14" ca="1" xml:space="preserve"> MID( INDIRECT(ADDRESS(ROW()-6, COLUMN($C:$C))), AF$12, 1)</f>
        <v>l</v>
      </c>
      <c r="AG14" s="85" t="str" cm="1">
        <f t="array" aca="1" ref="AG14" ca="1" xml:space="preserve"> MID( INDIRECT(ADDRESS(ROW()-6, COLUMN($C:$C))), AG$12, 1)</f>
        <v>.</v>
      </c>
      <c r="AH14" s="85" t="str" cm="1">
        <f t="array" aca="1" ref="AH14" ca="1" xml:space="preserve"> MID( INDIRECT(ADDRESS(ROW()-6, COLUMN($C:$C))), AH$12, 1)</f>
        <v>0</v>
      </c>
      <c r="AI14" s="85" t="str" cm="1">
        <f t="array" aca="1" ref="AI14" ca="1" xml:space="preserve"> MID( INDIRECT(ADDRESS(ROW()-6, COLUMN($C:$C))), AI$12, 1)</f>
        <v>p</v>
      </c>
      <c r="AJ14" s="85" t="str" cm="1">
        <f t="array" aca="1" ref="AJ14" ca="1" xml:space="preserve"> MID( INDIRECT(ADDRESS(ROW()-6, COLUMN($C:$C))), AJ$12, 1)</f>
        <v>;</v>
      </c>
      <c r="AK14" s="85" t="str" cm="1">
        <f t="array" aca="1" ref="AK14" ca="1" xml:space="preserve"> MID( INDIRECT(ADDRESS(ROW()-6, COLUMN($C:$C))), AK$12, 1)</f>
        <v>/</v>
      </c>
      <c r="AL14" s="85" t="str" cm="1">
        <f t="array" aca="1" ref="AL14" ca="1" xml:space="preserve"> MID( INDIRECT(ADDRESS(ROW()-6, COLUMN($C:$C))), AL$12, 1)</f>
        <v>-</v>
      </c>
      <c r="AM14" s="85" t="str" cm="1">
        <f t="array" aca="1" ref="AM14" ca="1" xml:space="preserve"> MID( INDIRECT(ADDRESS(ROW()-6, COLUMN($C:$C))), AM$12, 1)</f>
        <v xml:space="preserve"> </v>
      </c>
      <c r="AN14" s="85" t="str" cm="1">
        <f t="array" aca="1" ref="AN14" ca="1" xml:space="preserve"> MID( INDIRECT(ADDRESS(ROW()-6, COLUMN($C:$C))), AN$12, 1)</f>
        <v>4</v>
      </c>
      <c r="AO14" s="85" t="str" cm="1">
        <f t="array" aca="1" ref="AO14" ca="1" xml:space="preserve"> MID( INDIRECT(ADDRESS(ROW()-6, COLUMN($C:$C))), AO$12, 1)</f>
        <v>3</v>
      </c>
      <c r="AP14" s="85" t="str" cm="1">
        <f t="array" aca="1" ref="AP14" ca="1" xml:space="preserve"> MID( INDIRECT(ADDRESS(ROW()-6, COLUMN($C:$C))), AP$12, 1)</f>
        <v>6</v>
      </c>
      <c r="AQ14" s="85" t="str" cm="1">
        <f t="array" aca="1" ref="AQ14" ca="1" xml:space="preserve"> MID( INDIRECT(ADDRESS(ROW()-6, COLUMN($C:$C))), AQ$12, 1)</f>
        <v>5</v>
      </c>
      <c r="AR14" s="85" t="str" cm="1">
        <f t="array" aca="1" ref="AR14" ca="1" xml:space="preserve"> MID( INDIRECT(ADDRESS(ROW()-6, COLUMN($C:$C))), AR$12, 1)</f>
        <v>7</v>
      </c>
      <c r="AS14" s="85" t="str" cm="1">
        <f t="array" aca="1" ref="AS14" ca="1" xml:space="preserve"> MID( INDIRECT(ADDRESS(ROW()-6, COLUMN($C:$C))), AS$12, 1)</f>
        <v/>
      </c>
      <c r="AT14" s="85" t="str" cm="1">
        <f t="array" aca="1" ref="AT14" ca="1" xml:space="preserve"> MID( INDIRECT(ADDRESS(ROW()-6, COLUMN($C:$C))), AT$12, 1)</f>
        <v/>
      </c>
      <c r="AU14" s="85" t="str" cm="1">
        <f t="array" aca="1" ref="AU14" ca="1" xml:space="preserve"> MID( INDIRECT(ADDRESS(ROW()-6, COLUMN($C:$C))), AU$12, 1)</f>
        <v/>
      </c>
    </row>
    <row r="15" spans="1:47" s="9" customFormat="1" ht="23"/>
    <row r="17" spans="2:47" s="9" customFormat="1" ht="45">
      <c r="B17" s="10" t="s">
        <v>119</v>
      </c>
    </row>
    <row r="18" spans="2:47" s="9" customFormat="1" ht="23"/>
    <row r="19" spans="2:47" s="9" customFormat="1" ht="30">
      <c r="B19" s="111" t="s">
        <v>504</v>
      </c>
    </row>
    <row r="20" spans="2:47" s="9" customFormat="1" ht="23">
      <c r="B20" s="118" t="s">
        <v>507</v>
      </c>
      <c r="C20" s="119"/>
      <c r="D20" s="119"/>
      <c r="E20" s="119"/>
      <c r="F20" s="119"/>
      <c r="G20" s="119"/>
      <c r="H20" s="119"/>
      <c r="I20" s="119"/>
      <c r="J20" s="119"/>
      <c r="K20" s="119"/>
      <c r="L20" s="119"/>
      <c r="M20" s="119"/>
      <c r="N20" s="119"/>
      <c r="O20" s="119"/>
      <c r="P20" s="119"/>
      <c r="Q20" s="119"/>
      <c r="R20" s="119"/>
      <c r="S20" s="119"/>
      <c r="T20" s="119"/>
      <c r="U20" s="119"/>
      <c r="V20" s="119"/>
      <c r="W20" s="119"/>
      <c r="X20" s="119"/>
      <c r="Y20" s="119"/>
      <c r="Z20" s="119"/>
    </row>
    <row r="21" spans="2:47" s="9" customFormat="1" ht="23"/>
    <row r="22" spans="2:47" s="9" customFormat="1" ht="23">
      <c r="B22" s="11" t="s">
        <v>724</v>
      </c>
      <c r="C22" s="116" t="str" cm="1">
        <f t="array" aca="1" ref="C22" ca="1" xml:space="preserve"> MID( INDIRECT(ADDRESS(ROW()-2, COLUMN($B:$B))), 6, 26)</f>
        <v>pPbtTdkKgcCzshiuaoøeIUBDGN</v>
      </c>
      <c r="D22" s="116"/>
      <c r="E22" s="116"/>
      <c r="F22" s="116"/>
      <c r="G22" s="116"/>
      <c r="H22" s="116"/>
      <c r="I22" s="116"/>
      <c r="J22" s="116"/>
      <c r="K22" s="116"/>
      <c r="L22" s="116"/>
      <c r="M22" s="116"/>
      <c r="N22" s="116"/>
      <c r="O22" s="116"/>
      <c r="P22" s="116"/>
      <c r="Q22" s="116"/>
      <c r="R22" s="116"/>
      <c r="S22" s="116"/>
      <c r="T22" s="116"/>
      <c r="U22" s="116"/>
      <c r="V22" s="116"/>
      <c r="W22" s="116"/>
      <c r="X22" s="116"/>
      <c r="Y22" s="116"/>
      <c r="Z22" s="116"/>
    </row>
    <row r="23" spans="2:47" s="9" customFormat="1" ht="23">
      <c r="B23" s="7" t="s">
        <v>117</v>
      </c>
      <c r="C23" s="117" t="str" cm="1">
        <f t="array" aca="1" ref="C23" ca="1" xml:space="preserve"> MID( INDIRECT(ADDRESS(ROW()-3, COLUMN($B:$B))), 33, 26)</f>
        <v>ㄅㄆㆠㄉㄊㄌㄍㄎㆣㄗㄘㆡㄙㄏㄧㄨㄚㆦㄜㆤㄞㄠㆬㄣㆭｎ</v>
      </c>
      <c r="D23" s="117"/>
      <c r="E23" s="117"/>
      <c r="F23" s="117"/>
      <c r="G23" s="117"/>
      <c r="H23" s="117"/>
      <c r="I23" s="117"/>
      <c r="J23" s="117"/>
      <c r="K23" s="117"/>
      <c r="L23" s="117"/>
      <c r="M23" s="117"/>
      <c r="N23" s="117"/>
      <c r="O23" s="117"/>
      <c r="P23" s="117"/>
      <c r="Q23" s="117"/>
      <c r="R23" s="117"/>
      <c r="S23" s="117"/>
      <c r="T23" s="117"/>
      <c r="U23" s="117"/>
      <c r="V23" s="117"/>
      <c r="W23" s="117"/>
      <c r="X23" s="117"/>
      <c r="Y23" s="117"/>
      <c r="Z23" s="117"/>
    </row>
    <row r="24" spans="2:47" s="9" customFormat="1" ht="23"/>
    <row r="25" spans="2:47" s="9" customFormat="1" ht="30">
      <c r="B25" s="111" t="s">
        <v>505</v>
      </c>
    </row>
    <row r="26" spans="2:47" s="9" customFormat="1" ht="6" customHeight="1"/>
    <row r="27" spans="2:47" s="9" customFormat="1" ht="23">
      <c r="B27" s="42" t="s">
        <v>0</v>
      </c>
      <c r="C27" s="41" cm="1">
        <f t="array" ref="C27" xml:space="preserve"> COLUMN() - COLUMN($B:$B)</f>
        <v>1</v>
      </c>
      <c r="D27" s="41" cm="1">
        <f t="array" ref="D27" xml:space="preserve"> COLUMN() - COLUMN($B:$B)</f>
        <v>2</v>
      </c>
      <c r="E27" s="41" cm="1">
        <f t="array" ref="E27" xml:space="preserve"> COLUMN() - COLUMN($B:$B)</f>
        <v>3</v>
      </c>
      <c r="F27" s="41" cm="1">
        <f t="array" ref="F27" xml:space="preserve"> COLUMN() - COLUMN($B:$B)</f>
        <v>4</v>
      </c>
      <c r="G27" s="41" cm="1">
        <f t="array" ref="G27" xml:space="preserve"> COLUMN() - COLUMN($B:$B)</f>
        <v>5</v>
      </c>
      <c r="H27" s="41" cm="1">
        <f t="array" ref="H27" xml:space="preserve"> COLUMN() - COLUMN($B:$B)</f>
        <v>6</v>
      </c>
      <c r="I27" s="41" cm="1">
        <f t="array" ref="I27" xml:space="preserve"> COLUMN() - COLUMN($B:$B)</f>
        <v>7</v>
      </c>
      <c r="J27" s="41" cm="1">
        <f t="array" ref="J27" xml:space="preserve"> COLUMN() - COLUMN($B:$B)</f>
        <v>8</v>
      </c>
      <c r="K27" s="41" cm="1">
        <f t="array" ref="K27" xml:space="preserve"> COLUMN() - COLUMN($B:$B)</f>
        <v>9</v>
      </c>
      <c r="L27" s="41" cm="1">
        <f t="array" ref="L27" xml:space="preserve"> COLUMN() - COLUMN($B:$B)</f>
        <v>10</v>
      </c>
      <c r="M27" s="41" cm="1">
        <f t="array" ref="M27" xml:space="preserve"> COLUMN() - COLUMN($B:$B)</f>
        <v>11</v>
      </c>
      <c r="N27" s="41" cm="1">
        <f t="array" ref="N27" xml:space="preserve"> COLUMN() - COLUMN($B:$B)</f>
        <v>12</v>
      </c>
      <c r="O27" s="41" cm="1">
        <f t="array" ref="O27" xml:space="preserve"> COLUMN() - COLUMN($B:$B)</f>
        <v>13</v>
      </c>
      <c r="P27" s="41" cm="1">
        <f t="array" ref="P27" xml:space="preserve"> COLUMN() - COLUMN($B:$B)</f>
        <v>14</v>
      </c>
      <c r="Q27" s="41" cm="1">
        <f t="array" ref="Q27" xml:space="preserve"> COLUMN() - COLUMN($B:$B)</f>
        <v>15</v>
      </c>
      <c r="R27" s="41" cm="1">
        <f t="array" ref="R27" xml:space="preserve"> COLUMN() - COLUMN($B:$B)</f>
        <v>16</v>
      </c>
      <c r="S27" s="41" cm="1">
        <f t="array" ref="S27" xml:space="preserve"> COLUMN() - COLUMN($B:$B)</f>
        <v>17</v>
      </c>
      <c r="T27" s="41" cm="1">
        <f t="array" ref="T27" xml:space="preserve"> COLUMN() - COLUMN($B:$B)</f>
        <v>18</v>
      </c>
      <c r="U27" s="41" cm="1">
        <f t="array" ref="U27" xml:space="preserve"> COLUMN() - COLUMN($B:$B)</f>
        <v>19</v>
      </c>
      <c r="V27" s="41" cm="1">
        <f t="array" ref="V27" xml:space="preserve"> COLUMN() - COLUMN($B:$B)</f>
        <v>20</v>
      </c>
      <c r="W27" s="41" cm="1">
        <f t="array" ref="W27" xml:space="preserve"> COLUMN() - COLUMN($B:$B)</f>
        <v>21</v>
      </c>
      <c r="X27" s="41" cm="1">
        <f t="array" ref="X27" xml:space="preserve"> COLUMN() - COLUMN($B:$B)</f>
        <v>22</v>
      </c>
      <c r="Y27" s="41" cm="1">
        <f t="array" ref="Y27" xml:space="preserve"> COLUMN() - COLUMN($B:$B)</f>
        <v>23</v>
      </c>
      <c r="Z27" s="41" cm="1">
        <f t="array" ref="Z27" xml:space="preserve"> COLUMN() - COLUMN($B:$B)</f>
        <v>24</v>
      </c>
      <c r="AA27" s="41" cm="1">
        <f t="array" ref="AA27" xml:space="preserve"> COLUMN() - COLUMN($B:$B)</f>
        <v>25</v>
      </c>
      <c r="AB27" s="41" cm="1">
        <f t="array" ref="AB27" xml:space="preserve"> COLUMN() - COLUMN($B:$B)</f>
        <v>26</v>
      </c>
      <c r="AC27" s="41" cm="1">
        <f t="array" ref="AC27" xml:space="preserve"> COLUMN() - COLUMN($B:$B)</f>
        <v>27</v>
      </c>
      <c r="AD27" s="41" cm="1">
        <f t="array" ref="AD27" xml:space="preserve"> COLUMN() - COLUMN($B:$B)</f>
        <v>28</v>
      </c>
      <c r="AE27" s="41" cm="1">
        <f t="array" ref="AE27" xml:space="preserve"> COLUMN() - COLUMN($B:$B)</f>
        <v>29</v>
      </c>
      <c r="AF27" s="41" cm="1">
        <f t="array" ref="AF27" xml:space="preserve"> COLUMN() - COLUMN($B:$B)</f>
        <v>30</v>
      </c>
      <c r="AG27" s="41" cm="1">
        <f t="array" ref="AG27" xml:space="preserve"> COLUMN() - COLUMN($B:$B)</f>
        <v>31</v>
      </c>
      <c r="AH27" s="41" cm="1">
        <f t="array" ref="AH27" xml:space="preserve"> COLUMN() - COLUMN($B:$B)</f>
        <v>32</v>
      </c>
      <c r="AI27" s="41" cm="1">
        <f t="array" ref="AI27" xml:space="preserve"> COLUMN() - COLUMN($B:$B)</f>
        <v>33</v>
      </c>
      <c r="AJ27" s="41" cm="1">
        <f t="array" ref="AJ27" xml:space="preserve"> COLUMN() - COLUMN($B:$B)</f>
        <v>34</v>
      </c>
      <c r="AK27" s="41" cm="1">
        <f t="array" ref="AK27" xml:space="preserve"> COLUMN() - COLUMN($B:$B)</f>
        <v>35</v>
      </c>
      <c r="AL27" s="41" cm="1">
        <f t="array" ref="AL27" xml:space="preserve"> COLUMN() - COLUMN($B:$B)</f>
        <v>36</v>
      </c>
      <c r="AM27" s="41" cm="1">
        <f t="array" ref="AM27" xml:space="preserve"> COLUMN() - COLUMN($B:$B)</f>
        <v>37</v>
      </c>
      <c r="AN27" s="41" cm="1">
        <f t="array" ref="AN27" xml:space="preserve"> COLUMN() - COLUMN($B:$B)</f>
        <v>38</v>
      </c>
      <c r="AO27" s="41" cm="1">
        <f t="array" ref="AO27" xml:space="preserve"> COLUMN() - COLUMN($B:$B)</f>
        <v>39</v>
      </c>
      <c r="AP27" s="41" cm="1">
        <f t="array" ref="AP27" xml:space="preserve"> COLUMN() - COLUMN($B:$B)</f>
        <v>40</v>
      </c>
      <c r="AQ27" s="41" cm="1">
        <f t="array" ref="AQ27" xml:space="preserve"> COLUMN() - COLUMN($B:$B)</f>
        <v>41</v>
      </c>
      <c r="AR27" s="41" cm="1">
        <f t="array" ref="AR27" xml:space="preserve"> COLUMN() - COLUMN($B:$B)</f>
        <v>42</v>
      </c>
      <c r="AS27" s="41" cm="1">
        <f t="array" ref="AS27" xml:space="preserve"> COLUMN() - COLUMN($B:$B)</f>
        <v>43</v>
      </c>
      <c r="AT27" s="41" cm="1">
        <f t="array" ref="AT27" xml:space="preserve"> COLUMN() - COLUMN($B:$B)</f>
        <v>44</v>
      </c>
      <c r="AU27" s="41" cm="1">
        <f t="array" ref="AU27" xml:space="preserve"> COLUMN() - COLUMN($B:$B)</f>
        <v>45</v>
      </c>
    </row>
    <row r="28" spans="2:47" s="9" customFormat="1" ht="23">
      <c r="B28" s="11" t="str" cm="1">
        <f t="array" aca="1" ref="B28" ca="1" xml:space="preserve"> INDIRECT( ADDRESS(ROW()-6, COLUMN()) )</f>
        <v>拼音字母</v>
      </c>
      <c r="C28" s="84" t="str" cm="1">
        <f t="array" aca="1" ref="C28" ca="1" xml:space="preserve"> MID( INDIRECT(ADDRESS(ROW()-6, COLUMN($C:$C))), C$12, 1)</f>
        <v>p</v>
      </c>
      <c r="D28" s="84" t="str" cm="1">
        <f t="array" aca="1" ref="D28" ca="1" xml:space="preserve"> MID( INDIRECT(ADDRESS(ROW()-6, COLUMN($C:$C))), D$12, 1)</f>
        <v>P</v>
      </c>
      <c r="E28" s="84" t="str" cm="1">
        <f t="array" aca="1" ref="E28" ca="1" xml:space="preserve"> MID( INDIRECT(ADDRESS(ROW()-6, COLUMN($C:$C))), E$12, 1)</f>
        <v>b</v>
      </c>
      <c r="F28" s="84" t="str" cm="1">
        <f t="array" aca="1" ref="F28" ca="1" xml:space="preserve"> MID( INDIRECT(ADDRESS(ROW()-6, COLUMN($C:$C))), F$12, 1)</f>
        <v>t</v>
      </c>
      <c r="G28" s="84" t="str" cm="1">
        <f t="array" aca="1" ref="G28" ca="1" xml:space="preserve"> MID( INDIRECT(ADDRESS(ROW()-6, COLUMN($C:$C))), G$12, 1)</f>
        <v>T</v>
      </c>
      <c r="H28" s="84" t="str" cm="1">
        <f t="array" aca="1" ref="H28" ca="1" xml:space="preserve"> MID( INDIRECT(ADDRESS(ROW()-6, COLUMN($C:$C))), H$12, 1)</f>
        <v>d</v>
      </c>
      <c r="I28" s="84" t="str" cm="1">
        <f t="array" aca="1" ref="I28" ca="1" xml:space="preserve"> MID( INDIRECT(ADDRESS(ROW()-6, COLUMN($C:$C))), I$12, 1)</f>
        <v>k</v>
      </c>
      <c r="J28" s="84" t="str" cm="1">
        <f t="array" aca="1" ref="J28" ca="1" xml:space="preserve"> MID( INDIRECT(ADDRESS(ROW()-6, COLUMN($C:$C))), J$12, 1)</f>
        <v>K</v>
      </c>
      <c r="K28" s="84" t="str" cm="1">
        <f t="array" aca="1" ref="K28" ca="1" xml:space="preserve"> MID( INDIRECT(ADDRESS(ROW()-6, COLUMN($C:$C))), K$12, 1)</f>
        <v>g</v>
      </c>
      <c r="L28" s="84" t="str" cm="1">
        <f t="array" aca="1" ref="L28" ca="1" xml:space="preserve"> MID( INDIRECT(ADDRESS(ROW()-6, COLUMN($C:$C))), L$12, 1)</f>
        <v>c</v>
      </c>
      <c r="M28" s="84" t="str" cm="1">
        <f t="array" aca="1" ref="M28" ca="1" xml:space="preserve"> MID( INDIRECT(ADDRESS(ROW()-6, COLUMN($C:$C))), M$12, 1)</f>
        <v>C</v>
      </c>
      <c r="N28" s="84" t="str" cm="1">
        <f t="array" aca="1" ref="N28" ca="1" xml:space="preserve"> MID( INDIRECT(ADDRESS(ROW()-6, COLUMN($C:$C))), N$12, 1)</f>
        <v>z</v>
      </c>
      <c r="O28" s="84" t="str" cm="1">
        <f t="array" aca="1" ref="O28" ca="1" xml:space="preserve"> MID( INDIRECT(ADDRESS(ROW()-6, COLUMN($C:$C))), O$12, 1)</f>
        <v>s</v>
      </c>
      <c r="P28" s="84" t="str" cm="1">
        <f t="array" aca="1" ref="P28" ca="1" xml:space="preserve"> MID( INDIRECT(ADDRESS(ROW()-6, COLUMN($C:$C))), P$12, 1)</f>
        <v>h</v>
      </c>
      <c r="Q28" s="84" t="str" cm="1">
        <f t="array" aca="1" ref="Q28" ca="1" xml:space="preserve"> MID( INDIRECT(ADDRESS(ROW()-6, COLUMN($C:$C))), Q$12, 1)</f>
        <v>i</v>
      </c>
      <c r="R28" s="84" t="str" cm="1">
        <f t="array" aca="1" ref="R28" ca="1" xml:space="preserve"> MID( INDIRECT(ADDRESS(ROW()-6, COLUMN($C:$C))), R$12, 1)</f>
        <v>u</v>
      </c>
      <c r="S28" s="84" t="str" cm="1">
        <f t="array" aca="1" ref="S28" ca="1" xml:space="preserve"> MID( INDIRECT(ADDRESS(ROW()-6, COLUMN($C:$C))), S$12, 1)</f>
        <v>a</v>
      </c>
      <c r="T28" s="84" t="str" cm="1">
        <f t="array" aca="1" ref="T28" ca="1" xml:space="preserve"> MID( INDIRECT(ADDRESS(ROW()-6, COLUMN($C:$C))), T$12, 1)</f>
        <v>o</v>
      </c>
      <c r="U28" s="84" t="str" cm="1">
        <f t="array" aca="1" ref="U28" ca="1" xml:space="preserve"> MID( INDIRECT(ADDRESS(ROW()-6, COLUMN($C:$C))), U$12, 1)</f>
        <v>ø</v>
      </c>
      <c r="V28" s="84" t="str" cm="1">
        <f t="array" aca="1" ref="V28" ca="1" xml:space="preserve"> MID( INDIRECT(ADDRESS(ROW()-6, COLUMN($C:$C))), V$12, 1)</f>
        <v>e</v>
      </c>
      <c r="W28" s="84" t="str" cm="1">
        <f t="array" aca="1" ref="W28" ca="1" xml:space="preserve"> MID( INDIRECT(ADDRESS(ROW()-6, COLUMN($C:$C))), W$12, 1)</f>
        <v>I</v>
      </c>
      <c r="X28" s="84" t="str" cm="1">
        <f t="array" aca="1" ref="X28" ca="1" xml:space="preserve"> MID( INDIRECT(ADDRESS(ROW()-6, COLUMN($C:$C))), X$12, 1)</f>
        <v>U</v>
      </c>
      <c r="Y28" s="84" t="str" cm="1">
        <f t="array" aca="1" ref="Y28" ca="1" xml:space="preserve"> MID( INDIRECT(ADDRESS(ROW()-6, COLUMN($C:$C))), Y$12, 1)</f>
        <v>B</v>
      </c>
      <c r="Z28" s="84" t="str" cm="1">
        <f t="array" aca="1" ref="Z28" ca="1" xml:space="preserve"> MID( INDIRECT(ADDRESS(ROW()-6, COLUMN($C:$C))), Z$12, 1)</f>
        <v>D</v>
      </c>
      <c r="AA28" s="84" t="str" cm="1">
        <f t="array" aca="1" ref="AA28" ca="1" xml:space="preserve"> MID( INDIRECT(ADDRESS(ROW()-6, COLUMN($C:$C))), AA$12, 1)</f>
        <v>G</v>
      </c>
      <c r="AB28" s="84" t="str" cm="1">
        <f t="array" aca="1" ref="AB28" ca="1" xml:space="preserve"> MID( INDIRECT(ADDRESS(ROW()-6, COLUMN($C:$C))), AB$12, 1)</f>
        <v>N</v>
      </c>
      <c r="AC28" s="84"/>
      <c r="AD28" s="84"/>
      <c r="AE28" s="84"/>
      <c r="AF28" s="84"/>
      <c r="AG28" s="84"/>
      <c r="AH28" s="84"/>
      <c r="AI28" s="84"/>
      <c r="AJ28" s="84"/>
      <c r="AK28" s="84"/>
      <c r="AL28" s="84"/>
      <c r="AM28" s="84"/>
      <c r="AN28" s="84"/>
      <c r="AO28" s="84"/>
      <c r="AP28" s="84"/>
      <c r="AQ28" s="84"/>
      <c r="AR28" s="84"/>
      <c r="AS28" s="84"/>
      <c r="AT28" s="84"/>
      <c r="AU28" s="84"/>
    </row>
    <row r="29" spans="2:47" s="9" customFormat="1" ht="23">
      <c r="B29" s="36" t="str" cm="1">
        <f t="array" aca="1" ref="B29" ca="1" xml:space="preserve"> INDIRECT( ADDRESS(ROW()-6, COLUMN()) )</f>
        <v>方音符號</v>
      </c>
      <c r="C29" s="85" t="str" cm="1">
        <f t="array" aca="1" ref="C29" ca="1" xml:space="preserve"> MID( INDIRECT(ADDRESS(ROW()-6, COLUMN($C:$C))), C$12, 1)</f>
        <v>ㄅ</v>
      </c>
      <c r="D29" s="85" t="str" cm="1">
        <f t="array" aca="1" ref="D29" ca="1" xml:space="preserve"> MID( INDIRECT(ADDRESS(ROW()-6, COLUMN($C:$C))), D$12, 1)</f>
        <v>ㄆ</v>
      </c>
      <c r="E29" s="85" t="str" cm="1">
        <f t="array" aca="1" ref="E29" ca="1" xml:space="preserve"> MID( INDIRECT(ADDRESS(ROW()-6, COLUMN($C:$C))), E$12, 1)</f>
        <v>ㆠ</v>
      </c>
      <c r="F29" s="85" t="str" cm="1">
        <f t="array" aca="1" ref="F29" ca="1" xml:space="preserve"> MID( INDIRECT(ADDRESS(ROW()-6, COLUMN($C:$C))), F$12, 1)</f>
        <v>ㄉ</v>
      </c>
      <c r="G29" s="85" t="str" cm="1">
        <f t="array" aca="1" ref="G29" ca="1" xml:space="preserve"> MID( INDIRECT(ADDRESS(ROW()-6, COLUMN($C:$C))), G$12, 1)</f>
        <v>ㄊ</v>
      </c>
      <c r="H29" s="85" t="str" cm="1">
        <f t="array" aca="1" ref="H29" ca="1" xml:space="preserve"> MID( INDIRECT(ADDRESS(ROW()-6, COLUMN($C:$C))), H$12, 1)</f>
        <v>ㄌ</v>
      </c>
      <c r="I29" s="85" t="str" cm="1">
        <f t="array" aca="1" ref="I29" ca="1" xml:space="preserve"> MID( INDIRECT(ADDRESS(ROW()-6, COLUMN($C:$C))), I$12, 1)</f>
        <v>ㄍ</v>
      </c>
      <c r="J29" s="85" t="str" cm="1">
        <f t="array" aca="1" ref="J29" ca="1" xml:space="preserve"> MID( INDIRECT(ADDRESS(ROW()-6, COLUMN($C:$C))), J$12, 1)</f>
        <v>ㄎ</v>
      </c>
      <c r="K29" s="85" t="str" cm="1">
        <f t="array" aca="1" ref="K29" ca="1" xml:space="preserve"> MID( INDIRECT(ADDRESS(ROW()-6, COLUMN($C:$C))), K$12, 1)</f>
        <v>ㆣ</v>
      </c>
      <c r="L29" s="85" t="str" cm="1">
        <f t="array" aca="1" ref="L29" ca="1" xml:space="preserve"> MID( INDIRECT(ADDRESS(ROW()-6, COLUMN($C:$C))), L$12, 1)</f>
        <v>ㄗ</v>
      </c>
      <c r="M29" s="85" t="str" cm="1">
        <f t="array" aca="1" ref="M29" ca="1" xml:space="preserve"> MID( INDIRECT(ADDRESS(ROW()-6, COLUMN($C:$C))), M$12, 1)</f>
        <v>ㄘ</v>
      </c>
      <c r="N29" s="85" t="str" cm="1">
        <f t="array" aca="1" ref="N29" ca="1" xml:space="preserve"> MID( INDIRECT(ADDRESS(ROW()-6, COLUMN($C:$C))), N$12, 1)</f>
        <v>ㆡ</v>
      </c>
      <c r="O29" s="85" t="str" cm="1">
        <f t="array" aca="1" ref="O29" ca="1" xml:space="preserve"> MID( INDIRECT(ADDRESS(ROW()-6, COLUMN($C:$C))), O$12, 1)</f>
        <v>ㄙ</v>
      </c>
      <c r="P29" s="85" t="str" cm="1">
        <f t="array" aca="1" ref="P29" ca="1" xml:space="preserve"> MID( INDIRECT(ADDRESS(ROW()-6, COLUMN($C:$C))), P$12, 1)</f>
        <v>ㄏ</v>
      </c>
      <c r="Q29" s="85" t="str" cm="1">
        <f t="array" aca="1" ref="Q29" ca="1" xml:space="preserve"> MID( INDIRECT(ADDRESS(ROW()-6, COLUMN($C:$C))), Q$12, 1)</f>
        <v>ㄧ</v>
      </c>
      <c r="R29" s="85" t="str" cm="1">
        <f t="array" aca="1" ref="R29" ca="1" xml:space="preserve"> MID( INDIRECT(ADDRESS(ROW()-6, COLUMN($C:$C))), R$12, 1)</f>
        <v>ㄨ</v>
      </c>
      <c r="S29" s="85" t="str" cm="1">
        <f t="array" aca="1" ref="S29" ca="1" xml:space="preserve"> MID( INDIRECT(ADDRESS(ROW()-6, COLUMN($C:$C))), S$12, 1)</f>
        <v>ㄚ</v>
      </c>
      <c r="T29" s="85" t="str" cm="1">
        <f t="array" aca="1" ref="T29" ca="1" xml:space="preserve"> MID( INDIRECT(ADDRESS(ROW()-6, COLUMN($C:$C))), T$12, 1)</f>
        <v>ㆦ</v>
      </c>
      <c r="U29" s="85" t="str" cm="1">
        <f t="array" aca="1" ref="U29" ca="1" xml:space="preserve"> MID( INDIRECT(ADDRESS(ROW()-6, COLUMN($C:$C))), U$12, 1)</f>
        <v>ㄜ</v>
      </c>
      <c r="V29" s="85" t="str" cm="1">
        <f t="array" aca="1" ref="V29" ca="1" xml:space="preserve"> MID( INDIRECT(ADDRESS(ROW()-6, COLUMN($C:$C))), V$12, 1)</f>
        <v>ㆤ</v>
      </c>
      <c r="W29" s="85" t="str" cm="1">
        <f t="array" aca="1" ref="W29" ca="1" xml:space="preserve"> MID( INDIRECT(ADDRESS(ROW()-6, COLUMN($C:$C))), W$12, 1)</f>
        <v>ㄞ</v>
      </c>
      <c r="X29" s="85" t="str" cm="1">
        <f t="array" aca="1" ref="X29" ca="1" xml:space="preserve"> MID( INDIRECT(ADDRESS(ROW()-6, COLUMN($C:$C))), X$12, 1)</f>
        <v>ㄠ</v>
      </c>
      <c r="Y29" s="85" t="str" cm="1">
        <f t="array" aca="1" ref="Y29" ca="1" xml:space="preserve"> MID( INDIRECT(ADDRESS(ROW()-6, COLUMN($C:$C))), Y$12, 1)</f>
        <v>ㆬ</v>
      </c>
      <c r="Z29" s="85" t="str" cm="1">
        <f t="array" aca="1" ref="Z29" ca="1" xml:space="preserve"> MID( INDIRECT(ADDRESS(ROW()-6, COLUMN($C:$C))), Z$12, 1)</f>
        <v>ㄣ</v>
      </c>
      <c r="AA29" s="85" t="str" cm="1">
        <f t="array" aca="1" ref="AA29" ca="1" xml:space="preserve"> MID( INDIRECT(ADDRESS(ROW()-6, COLUMN($C:$C))), AA$12, 1)</f>
        <v>ㆭ</v>
      </c>
      <c r="AB29" s="85" t="str" cm="1">
        <f t="array" aca="1" ref="AB29" ca="1" xml:space="preserve"> MID( INDIRECT(ADDRESS(ROW()-6, COLUMN($C:$C))), AB$12, 1)</f>
        <v>ｎ</v>
      </c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</row>
    <row r="30" spans="2:47" s="9" customFormat="1" ht="23"/>
    <row r="32" spans="2:47" s="9" customFormat="1" ht="45">
      <c r="B32" s="10" t="s">
        <v>120</v>
      </c>
    </row>
    <row r="33" spans="1:47" s="9" customFormat="1" ht="23"/>
    <row r="34" spans="1:47" s="9" customFormat="1" ht="30">
      <c r="B34" s="111" t="s">
        <v>504</v>
      </c>
    </row>
    <row r="35" spans="1:47" s="9" customFormat="1" ht="23">
      <c r="B35" s="118" t="s">
        <v>506</v>
      </c>
      <c r="C35" s="119"/>
      <c r="D35" s="119"/>
      <c r="E35" s="119"/>
      <c r="F35" s="119"/>
      <c r="G35" s="119"/>
      <c r="H35" s="119"/>
      <c r="I35" s="119"/>
      <c r="J35" s="119"/>
      <c r="K35" s="119"/>
      <c r="L35" s="119"/>
      <c r="M35" s="119"/>
      <c r="N35" s="119"/>
      <c r="O35" s="119"/>
      <c r="P35" s="119"/>
      <c r="Q35" s="119"/>
      <c r="R35" s="119"/>
      <c r="S35" s="119"/>
      <c r="T35" s="119"/>
      <c r="U35" s="119"/>
      <c r="V35" s="119"/>
      <c r="W35" s="119"/>
      <c r="X35" s="119"/>
      <c r="Y35" s="119"/>
      <c r="Z35" s="119"/>
    </row>
    <row r="36" spans="1:47" s="9" customFormat="1" ht="23"/>
    <row r="37" spans="1:47" s="9" customFormat="1" ht="23">
      <c r="B37" s="11" t="s">
        <v>116</v>
      </c>
      <c r="C37" s="116" t="str" cm="1">
        <f t="array" aca="1" ref="C37" ca="1" xml:space="preserve"> MID( INDIRECT(ADDRESS(ROW()-2, COLUMN($B:$B))), 6, 41)</f>
        <v>1qaz2wsxedcrfvtgbyhnujm8ik,9ol.0p;/-43657</v>
      </c>
      <c r="D37" s="116"/>
      <c r="E37" s="116"/>
      <c r="F37" s="116"/>
      <c r="G37" s="116"/>
      <c r="H37" s="116"/>
      <c r="I37" s="116"/>
      <c r="J37" s="116"/>
      <c r="K37" s="116"/>
      <c r="L37" s="116"/>
      <c r="M37" s="116"/>
      <c r="N37" s="116"/>
      <c r="O37" s="116"/>
      <c r="P37" s="116"/>
      <c r="Q37" s="116"/>
      <c r="R37" s="116"/>
      <c r="S37" s="116"/>
      <c r="T37" s="116"/>
      <c r="U37" s="116"/>
      <c r="V37" s="116"/>
      <c r="W37" s="116"/>
      <c r="X37" s="116"/>
      <c r="Y37" s="116"/>
      <c r="Z37" s="116"/>
    </row>
    <row r="38" spans="1:47" s="9" customFormat="1" ht="23">
      <c r="B38" s="7" t="s">
        <v>117</v>
      </c>
      <c r="C38" s="117" t="str" cm="1">
        <f t="array" aca="1" ref="C38" ca="1" xml:space="preserve"> MID( INDIRECT(ADDRESS(ROW()-3, COLUMN($B:$B))), 48, 41)</f>
        <v>ㄅㄆㄇㆠㄉㄊㄋㄌㄍㄎㄏㄐㄑㄒㆣㄫㆡㄗㄘㄙㄧㄨㆬㄚㆦㄜㆰㄞㆤㄠㆲㄢㄣㄤㆭｎˋ˪ˊ˫．</v>
      </c>
      <c r="D38" s="117"/>
      <c r="E38" s="117"/>
      <c r="F38" s="117"/>
      <c r="G38" s="117"/>
      <c r="H38" s="117"/>
      <c r="I38" s="117"/>
      <c r="J38" s="117"/>
      <c r="K38" s="117"/>
      <c r="L38" s="117"/>
      <c r="M38" s="117"/>
      <c r="N38" s="117"/>
      <c r="O38" s="117"/>
      <c r="P38" s="117"/>
      <c r="Q38" s="117"/>
      <c r="R38" s="117"/>
      <c r="S38" s="117"/>
      <c r="T38" s="117"/>
      <c r="U38" s="117"/>
      <c r="V38" s="117"/>
      <c r="W38" s="117"/>
      <c r="X38" s="117"/>
      <c r="Y38" s="117"/>
      <c r="Z38" s="117"/>
    </row>
    <row r="39" spans="1:47" s="9" customFormat="1" ht="23"/>
    <row r="40" spans="1:47" s="9" customFormat="1" ht="30">
      <c r="B40" s="111" t="s">
        <v>505</v>
      </c>
    </row>
    <row r="41" spans="1:47" s="9" customFormat="1" ht="6" customHeight="1"/>
    <row r="42" spans="1:47" s="9" customFormat="1" ht="23">
      <c r="B42" s="42" t="s">
        <v>0</v>
      </c>
      <c r="C42" s="41" cm="1">
        <f t="array" ref="C42" xml:space="preserve"> COLUMN() - COLUMN($B:$B)</f>
        <v>1</v>
      </c>
      <c r="D42" s="41" cm="1">
        <f t="array" ref="D42" xml:space="preserve"> COLUMN() - COLUMN($B:$B)</f>
        <v>2</v>
      </c>
      <c r="E42" s="41" cm="1">
        <f t="array" ref="E42" xml:space="preserve"> COLUMN() - COLUMN($B:$B)</f>
        <v>3</v>
      </c>
      <c r="F42" s="41" cm="1">
        <f t="array" ref="F42" xml:space="preserve"> COLUMN() - COLUMN($B:$B)</f>
        <v>4</v>
      </c>
      <c r="G42" s="41" cm="1">
        <f t="array" ref="G42" xml:space="preserve"> COLUMN() - COLUMN($B:$B)</f>
        <v>5</v>
      </c>
      <c r="H42" s="41" cm="1">
        <f t="array" ref="H42" xml:space="preserve"> COLUMN() - COLUMN($B:$B)</f>
        <v>6</v>
      </c>
      <c r="I42" s="41" cm="1">
        <f t="array" ref="I42" xml:space="preserve"> COLUMN() - COLUMN($B:$B)</f>
        <v>7</v>
      </c>
      <c r="J42" s="41" cm="1">
        <f t="array" ref="J42" xml:space="preserve"> COLUMN() - COLUMN($B:$B)</f>
        <v>8</v>
      </c>
      <c r="K42" s="41" cm="1">
        <f t="array" ref="K42" xml:space="preserve"> COLUMN() - COLUMN($B:$B)</f>
        <v>9</v>
      </c>
      <c r="L42" s="41" cm="1">
        <f t="array" ref="L42" xml:space="preserve"> COLUMN() - COLUMN($B:$B)</f>
        <v>10</v>
      </c>
      <c r="M42" s="41" cm="1">
        <f t="array" ref="M42" xml:space="preserve"> COLUMN() - COLUMN($B:$B)</f>
        <v>11</v>
      </c>
      <c r="N42" s="41" cm="1">
        <f t="array" ref="N42" xml:space="preserve"> COLUMN() - COLUMN($B:$B)</f>
        <v>12</v>
      </c>
      <c r="O42" s="41" cm="1">
        <f t="array" ref="O42" xml:space="preserve"> COLUMN() - COLUMN($B:$B)</f>
        <v>13</v>
      </c>
      <c r="P42" s="41" cm="1">
        <f t="array" ref="P42" xml:space="preserve"> COLUMN() - COLUMN($B:$B)</f>
        <v>14</v>
      </c>
      <c r="Q42" s="41" cm="1">
        <f t="array" ref="Q42" xml:space="preserve"> COLUMN() - COLUMN($B:$B)</f>
        <v>15</v>
      </c>
      <c r="R42" s="41" cm="1">
        <f t="array" ref="R42" xml:space="preserve"> COLUMN() - COLUMN($B:$B)</f>
        <v>16</v>
      </c>
      <c r="S42" s="41" cm="1">
        <f t="array" ref="S42" xml:space="preserve"> COLUMN() - COLUMN($B:$B)</f>
        <v>17</v>
      </c>
      <c r="T42" s="41" cm="1">
        <f t="array" ref="T42" xml:space="preserve"> COLUMN() - COLUMN($B:$B)</f>
        <v>18</v>
      </c>
      <c r="U42" s="41" cm="1">
        <f t="array" ref="U42" xml:space="preserve"> COLUMN() - COLUMN($B:$B)</f>
        <v>19</v>
      </c>
      <c r="V42" s="41" cm="1">
        <f t="array" ref="V42" xml:space="preserve"> COLUMN() - COLUMN($B:$B)</f>
        <v>20</v>
      </c>
      <c r="W42" s="41" cm="1">
        <f t="array" ref="W42" xml:space="preserve"> COLUMN() - COLUMN($B:$B)</f>
        <v>21</v>
      </c>
      <c r="X42" s="41" cm="1">
        <f t="array" ref="X42" xml:space="preserve"> COLUMN() - COLUMN($B:$B)</f>
        <v>22</v>
      </c>
      <c r="Y42" s="41" cm="1">
        <f t="array" ref="Y42" xml:space="preserve"> COLUMN() - COLUMN($B:$B)</f>
        <v>23</v>
      </c>
      <c r="Z42" s="41" cm="1">
        <f t="array" ref="Z42" xml:space="preserve"> COLUMN() - COLUMN($B:$B)</f>
        <v>24</v>
      </c>
      <c r="AA42" s="41" cm="1">
        <f t="array" ref="AA42" xml:space="preserve"> COLUMN() - COLUMN($B:$B)</f>
        <v>25</v>
      </c>
      <c r="AB42" s="41" cm="1">
        <f t="array" ref="AB42" xml:space="preserve"> COLUMN() - COLUMN($B:$B)</f>
        <v>26</v>
      </c>
      <c r="AC42" s="41" cm="1">
        <f t="array" ref="AC42" xml:space="preserve"> COLUMN() - COLUMN($B:$B)</f>
        <v>27</v>
      </c>
      <c r="AD42" s="41" cm="1">
        <f t="array" ref="AD42" xml:space="preserve"> COLUMN() - COLUMN($B:$B)</f>
        <v>28</v>
      </c>
      <c r="AE42" s="41" cm="1">
        <f t="array" ref="AE42" xml:space="preserve"> COLUMN() - COLUMN($B:$B)</f>
        <v>29</v>
      </c>
      <c r="AF42" s="41" cm="1">
        <f t="array" ref="AF42" xml:space="preserve"> COLUMN() - COLUMN($B:$B)</f>
        <v>30</v>
      </c>
      <c r="AG42" s="41" cm="1">
        <f t="array" ref="AG42" xml:space="preserve"> COLUMN() - COLUMN($B:$B)</f>
        <v>31</v>
      </c>
      <c r="AH42" s="41" cm="1">
        <f t="array" ref="AH42" xml:space="preserve"> COLUMN() - COLUMN($B:$B)</f>
        <v>32</v>
      </c>
      <c r="AI42" s="41" cm="1">
        <f t="array" ref="AI42" xml:space="preserve"> COLUMN() - COLUMN($B:$B)</f>
        <v>33</v>
      </c>
      <c r="AJ42" s="41" cm="1">
        <f t="array" ref="AJ42" xml:space="preserve"> COLUMN() - COLUMN($B:$B)</f>
        <v>34</v>
      </c>
      <c r="AK42" s="41" cm="1">
        <f t="array" ref="AK42" xml:space="preserve"> COLUMN() - COLUMN($B:$B)</f>
        <v>35</v>
      </c>
      <c r="AL42" s="41" cm="1">
        <f t="array" ref="AL42" xml:space="preserve"> COLUMN() - COLUMN($B:$B)</f>
        <v>36</v>
      </c>
      <c r="AM42" s="41" cm="1">
        <f t="array" ref="AM42" xml:space="preserve"> COLUMN() - COLUMN($B:$B)</f>
        <v>37</v>
      </c>
      <c r="AN42" s="41" cm="1">
        <f t="array" ref="AN42" xml:space="preserve"> COLUMN() - COLUMN($B:$B)</f>
        <v>38</v>
      </c>
      <c r="AO42" s="41" cm="1">
        <f t="array" ref="AO42" xml:space="preserve"> COLUMN() - COLUMN($B:$B)</f>
        <v>39</v>
      </c>
      <c r="AP42" s="41" cm="1">
        <f t="array" ref="AP42" xml:space="preserve"> COLUMN() - COLUMN($B:$B)</f>
        <v>40</v>
      </c>
      <c r="AQ42" s="41" cm="1">
        <f t="array" ref="AQ42" xml:space="preserve"> COLUMN() - COLUMN($B:$B)</f>
        <v>41</v>
      </c>
      <c r="AR42" s="41" cm="1">
        <f t="array" ref="AR42" xml:space="preserve"> COLUMN() - COLUMN($B:$B)</f>
        <v>42</v>
      </c>
      <c r="AS42" s="41" cm="1">
        <f t="array" ref="AS42" xml:space="preserve"> COLUMN() - COLUMN($B:$B)</f>
        <v>43</v>
      </c>
      <c r="AT42" s="41" cm="1">
        <f t="array" ref="AT42" xml:space="preserve"> COLUMN() - COLUMN($B:$B)</f>
        <v>44</v>
      </c>
      <c r="AU42" s="41" cm="1">
        <f t="array" ref="AU42" xml:space="preserve"> COLUMN() - COLUMN($B:$B)</f>
        <v>45</v>
      </c>
    </row>
    <row r="43" spans="1:47" s="9" customFormat="1" ht="23">
      <c r="B43" s="11" t="str" cm="1">
        <f t="array" aca="1" ref="B43" ca="1" xml:space="preserve"> INDIRECT( ADDRESS(ROW()-6, COLUMN()) )</f>
        <v>鍵盤按鍵</v>
      </c>
      <c r="C43" s="84" t="str" cm="1">
        <f t="array" aca="1" ref="C43" ca="1" xml:space="preserve"> MID( INDIRECT(ADDRESS(ROW()-6, COLUMN($C:$C))), C$12, 1)</f>
        <v>1</v>
      </c>
      <c r="D43" s="84" t="str" cm="1">
        <f t="array" aca="1" ref="D43" ca="1" xml:space="preserve"> MID( INDIRECT(ADDRESS(ROW()-6, COLUMN($C:$C))), D$12, 1)</f>
        <v>q</v>
      </c>
      <c r="E43" s="84" t="str" cm="1">
        <f t="array" aca="1" ref="E43" ca="1" xml:space="preserve"> MID( INDIRECT(ADDRESS(ROW()-6, COLUMN($C:$C))), E$12, 1)</f>
        <v>a</v>
      </c>
      <c r="F43" s="84" t="str" cm="1">
        <f t="array" aca="1" ref="F43" ca="1" xml:space="preserve"> MID( INDIRECT(ADDRESS(ROW()-6, COLUMN($C:$C))), F$12, 1)</f>
        <v>z</v>
      </c>
      <c r="G43" s="84" t="str" cm="1">
        <f t="array" aca="1" ref="G43" ca="1" xml:space="preserve"> MID( INDIRECT(ADDRESS(ROW()-6, COLUMN($C:$C))), G$12, 1)</f>
        <v>2</v>
      </c>
      <c r="H43" s="84" t="str" cm="1">
        <f t="array" aca="1" ref="H43" ca="1" xml:space="preserve"> MID( INDIRECT(ADDRESS(ROW()-6, COLUMN($C:$C))), H$12, 1)</f>
        <v>w</v>
      </c>
      <c r="I43" s="84" t="str" cm="1">
        <f t="array" aca="1" ref="I43" ca="1" xml:space="preserve"> MID( INDIRECT(ADDRESS(ROW()-6, COLUMN($C:$C))), I$12, 1)</f>
        <v>s</v>
      </c>
      <c r="J43" s="84" t="str" cm="1">
        <f t="array" aca="1" ref="J43" ca="1" xml:space="preserve"> MID( INDIRECT(ADDRESS(ROW()-6, COLUMN($C:$C))), J$12, 1)</f>
        <v>x</v>
      </c>
      <c r="K43" s="84" t="str" cm="1">
        <f t="array" aca="1" ref="K43" ca="1" xml:space="preserve"> MID( INDIRECT(ADDRESS(ROW()-6, COLUMN($C:$C))), K$12, 1)</f>
        <v>e</v>
      </c>
      <c r="L43" s="84" t="str" cm="1">
        <f t="array" aca="1" ref="L43" ca="1" xml:space="preserve"> MID( INDIRECT(ADDRESS(ROW()-6, COLUMN($C:$C))), L$12, 1)</f>
        <v>d</v>
      </c>
      <c r="M43" s="84" t="str" cm="1">
        <f t="array" aca="1" ref="M43" ca="1" xml:space="preserve"> MID( INDIRECT(ADDRESS(ROW()-6, COLUMN($C:$C))), M$12, 1)</f>
        <v>c</v>
      </c>
      <c r="N43" s="84" t="str" cm="1">
        <f t="array" aca="1" ref="N43" ca="1" xml:space="preserve"> MID( INDIRECT(ADDRESS(ROW()-6, COLUMN($C:$C))), N$12, 1)</f>
        <v>r</v>
      </c>
      <c r="O43" s="84" t="str" cm="1">
        <f t="array" aca="1" ref="O43" ca="1" xml:space="preserve"> MID( INDIRECT(ADDRESS(ROW()-6, COLUMN($C:$C))), O$12, 1)</f>
        <v>f</v>
      </c>
      <c r="P43" s="84" t="str" cm="1">
        <f t="array" aca="1" ref="P43" ca="1" xml:space="preserve"> MID( INDIRECT(ADDRESS(ROW()-6, COLUMN($C:$C))), P$12, 1)</f>
        <v>v</v>
      </c>
      <c r="Q43" s="84" t="str" cm="1">
        <f t="array" aca="1" ref="Q43" ca="1" xml:space="preserve"> MID( INDIRECT(ADDRESS(ROW()-6, COLUMN($C:$C))), Q$12, 1)</f>
        <v>t</v>
      </c>
      <c r="R43" s="84" t="str" cm="1">
        <f t="array" aca="1" ref="R43" ca="1" xml:space="preserve"> MID( INDIRECT(ADDRESS(ROW()-6, COLUMN($C:$C))), R$12, 1)</f>
        <v>g</v>
      </c>
      <c r="S43" s="84" t="str" cm="1">
        <f t="array" aca="1" ref="S43" ca="1" xml:space="preserve"> MID( INDIRECT(ADDRESS(ROW()-6, COLUMN($C:$C))), S$12, 1)</f>
        <v>b</v>
      </c>
      <c r="T43" s="84" t="str" cm="1">
        <f t="array" aca="1" ref="T43" ca="1" xml:space="preserve"> MID( INDIRECT(ADDRESS(ROW()-6, COLUMN($C:$C))), T$12, 1)</f>
        <v>y</v>
      </c>
      <c r="U43" s="84" t="str" cm="1">
        <f t="array" aca="1" ref="U43" ca="1" xml:space="preserve"> MID( INDIRECT(ADDRESS(ROW()-6, COLUMN($C:$C))), U$12, 1)</f>
        <v>h</v>
      </c>
      <c r="V43" s="84" t="str" cm="1">
        <f t="array" aca="1" ref="V43" ca="1" xml:space="preserve"> MID( INDIRECT(ADDRESS(ROW()-6, COLUMN($C:$C))), V$12, 1)</f>
        <v>n</v>
      </c>
      <c r="W43" s="84" t="str" cm="1">
        <f t="array" aca="1" ref="W43" ca="1" xml:space="preserve"> MID( INDIRECT(ADDRESS(ROW()-6, COLUMN($C:$C))), W$12, 1)</f>
        <v>u</v>
      </c>
      <c r="X43" s="84" t="str" cm="1">
        <f t="array" aca="1" ref="X43" ca="1" xml:space="preserve"> MID( INDIRECT(ADDRESS(ROW()-6, COLUMN($C:$C))), X$12, 1)</f>
        <v>j</v>
      </c>
      <c r="Y43" s="84" t="str" cm="1">
        <f t="array" aca="1" ref="Y43" ca="1" xml:space="preserve"> MID( INDIRECT(ADDRESS(ROW()-6, COLUMN($C:$C))), Y$12, 1)</f>
        <v>m</v>
      </c>
      <c r="Z43" s="84" t="str" cm="1">
        <f t="array" aca="1" ref="Z43" ca="1" xml:space="preserve"> MID( INDIRECT(ADDRESS(ROW()-6, COLUMN($C:$C))), Z$12, 1)</f>
        <v>8</v>
      </c>
      <c r="AA43" s="84" t="str" cm="1">
        <f t="array" aca="1" ref="AA43" ca="1" xml:space="preserve"> MID( INDIRECT(ADDRESS(ROW()-6, COLUMN($C:$C))), AA$12, 1)</f>
        <v>i</v>
      </c>
      <c r="AB43" s="84" t="str" cm="1">
        <f t="array" aca="1" ref="AB43" ca="1" xml:space="preserve"> MID( INDIRECT(ADDRESS(ROW()-6, COLUMN($C:$C))), AB$12, 1)</f>
        <v>k</v>
      </c>
      <c r="AC43" s="84" t="str" cm="1">
        <f t="array" aca="1" ref="AC43" ca="1" xml:space="preserve"> MID( INDIRECT(ADDRESS(ROW()-6, COLUMN($C:$C))), AC$12, 1)</f>
        <v>,</v>
      </c>
      <c r="AD43" s="84" t="str" cm="1">
        <f t="array" aca="1" ref="AD43" ca="1" xml:space="preserve"> MID( INDIRECT(ADDRESS(ROW()-6, COLUMN($C:$C))), AD$12, 1)</f>
        <v>9</v>
      </c>
      <c r="AE43" s="84" t="str" cm="1">
        <f t="array" aca="1" ref="AE43" ca="1" xml:space="preserve"> MID( INDIRECT(ADDRESS(ROW()-6, COLUMN($C:$C))), AE$12, 1)</f>
        <v>o</v>
      </c>
      <c r="AF43" s="84" t="str" cm="1">
        <f t="array" aca="1" ref="AF43" ca="1" xml:space="preserve"> MID( INDIRECT(ADDRESS(ROW()-6, COLUMN($C:$C))), AF$12, 1)</f>
        <v>l</v>
      </c>
      <c r="AG43" s="84" t="str" cm="1">
        <f t="array" aca="1" ref="AG43" ca="1" xml:space="preserve"> MID( INDIRECT(ADDRESS(ROW()-6, COLUMN($C:$C))), AG$12, 1)</f>
        <v>.</v>
      </c>
      <c r="AH43" s="84" t="str" cm="1">
        <f t="array" aca="1" ref="AH43" ca="1" xml:space="preserve"> MID( INDIRECT(ADDRESS(ROW()-6, COLUMN($C:$C))), AH$12, 1)</f>
        <v>0</v>
      </c>
      <c r="AI43" s="84" t="str" cm="1">
        <f t="array" aca="1" ref="AI43" ca="1" xml:space="preserve"> MID( INDIRECT(ADDRESS(ROW()-6, COLUMN($C:$C))), AI$12, 1)</f>
        <v>p</v>
      </c>
      <c r="AJ43" s="84" t="str" cm="1">
        <f t="array" aca="1" ref="AJ43" ca="1" xml:space="preserve"> MID( INDIRECT(ADDRESS(ROW()-6, COLUMN($C:$C))), AJ$12, 1)</f>
        <v>;</v>
      </c>
      <c r="AK43" s="84" t="str" cm="1">
        <f t="array" aca="1" ref="AK43" ca="1" xml:space="preserve"> MID( INDIRECT(ADDRESS(ROW()-6, COLUMN($C:$C))), AK$12, 1)</f>
        <v>/</v>
      </c>
      <c r="AL43" s="84" t="str" cm="1">
        <f t="array" aca="1" ref="AL43" ca="1" xml:space="preserve"> MID( INDIRECT(ADDRESS(ROW()-6, COLUMN($C:$C))), AL$12, 1)</f>
        <v>-</v>
      </c>
      <c r="AM43" s="84" t="str" cm="1">
        <f t="array" aca="1" ref="AM43" ca="1" xml:space="preserve"> MID( INDIRECT(ADDRESS(ROW()-6, COLUMN($C:$C))), AM$12, 1)</f>
        <v>4</v>
      </c>
      <c r="AN43" s="84" t="str" cm="1">
        <f t="array" aca="1" ref="AN43" ca="1" xml:space="preserve"> MID( INDIRECT(ADDRESS(ROW()-6, COLUMN($C:$C))), AN$12, 1)</f>
        <v>3</v>
      </c>
      <c r="AO43" s="84" t="str" cm="1">
        <f t="array" aca="1" ref="AO43" ca="1" xml:space="preserve"> MID( INDIRECT(ADDRESS(ROW()-6, COLUMN($C:$C))), AO$12, 1)</f>
        <v>6</v>
      </c>
      <c r="AP43" s="84" t="str" cm="1">
        <f t="array" aca="1" ref="AP43" ca="1" xml:space="preserve"> MID( INDIRECT(ADDRESS(ROW()-6, COLUMN($C:$C))), AP$12, 1)</f>
        <v>5</v>
      </c>
      <c r="AQ43" s="84" t="str" cm="1">
        <f t="array" aca="1" ref="AQ43" ca="1" xml:space="preserve"> MID( INDIRECT(ADDRESS(ROW()-6, COLUMN($C:$C))), AQ$12, 1)</f>
        <v>7</v>
      </c>
      <c r="AR43" s="84"/>
      <c r="AS43" s="84"/>
      <c r="AT43" s="84"/>
      <c r="AU43" s="84"/>
    </row>
    <row r="44" spans="1:47" s="9" customFormat="1" ht="23">
      <c r="B44" s="36" t="str" cm="1">
        <f t="array" aca="1" ref="B44" ca="1" xml:space="preserve"> INDIRECT( ADDRESS(ROW()-6, COLUMN()) )</f>
        <v>方音符號</v>
      </c>
      <c r="C44" s="85" t="str" cm="1">
        <f t="array" aca="1" ref="C44" ca="1" xml:space="preserve"> MID( INDIRECT(ADDRESS(ROW()-6, COLUMN($C:$C))), C$12, 1)</f>
        <v>ㄅ</v>
      </c>
      <c r="D44" s="85" t="str" cm="1">
        <f t="array" aca="1" ref="D44" ca="1" xml:space="preserve"> MID( INDIRECT(ADDRESS(ROW()-6, COLUMN($C:$C))), D$12, 1)</f>
        <v>ㄆ</v>
      </c>
      <c r="E44" s="85" t="str" cm="1">
        <f t="array" aca="1" ref="E44" ca="1" xml:space="preserve"> MID( INDIRECT(ADDRESS(ROW()-6, COLUMN($C:$C))), E$12, 1)</f>
        <v>ㄇ</v>
      </c>
      <c r="F44" s="85" t="str" cm="1">
        <f t="array" aca="1" ref="F44" ca="1" xml:space="preserve"> MID( INDIRECT(ADDRESS(ROW()-6, COLUMN($C:$C))), F$12, 1)</f>
        <v>ㆠ</v>
      </c>
      <c r="G44" s="85" t="str" cm="1">
        <f t="array" aca="1" ref="G44" ca="1" xml:space="preserve"> MID( INDIRECT(ADDRESS(ROW()-6, COLUMN($C:$C))), G$12, 1)</f>
        <v>ㄉ</v>
      </c>
      <c r="H44" s="85" t="str" cm="1">
        <f t="array" aca="1" ref="H44" ca="1" xml:space="preserve"> MID( INDIRECT(ADDRESS(ROW()-6, COLUMN($C:$C))), H$12, 1)</f>
        <v>ㄊ</v>
      </c>
      <c r="I44" s="85" t="str" cm="1">
        <f t="array" aca="1" ref="I44" ca="1" xml:space="preserve"> MID( INDIRECT(ADDRESS(ROW()-6, COLUMN($C:$C))), I$12, 1)</f>
        <v>ㄋ</v>
      </c>
      <c r="J44" s="85" t="str" cm="1">
        <f t="array" aca="1" ref="J44" ca="1" xml:space="preserve"> MID( INDIRECT(ADDRESS(ROW()-6, COLUMN($C:$C))), J$12, 1)</f>
        <v>ㄌ</v>
      </c>
      <c r="K44" s="85" t="str" cm="1">
        <f t="array" aca="1" ref="K44" ca="1" xml:space="preserve"> MID( INDIRECT(ADDRESS(ROW()-6, COLUMN($C:$C))), K$12, 1)</f>
        <v>ㄍ</v>
      </c>
      <c r="L44" s="85" t="str" cm="1">
        <f t="array" aca="1" ref="L44" ca="1" xml:space="preserve"> MID( INDIRECT(ADDRESS(ROW()-6, COLUMN($C:$C))), L$12, 1)</f>
        <v>ㄎ</v>
      </c>
      <c r="M44" s="85" t="str" cm="1">
        <f t="array" aca="1" ref="M44" ca="1" xml:space="preserve"> MID( INDIRECT(ADDRESS(ROW()-6, COLUMN($C:$C))), M$12, 1)</f>
        <v>ㄏ</v>
      </c>
      <c r="N44" s="85" t="str" cm="1">
        <f t="array" aca="1" ref="N44" ca="1" xml:space="preserve"> MID( INDIRECT(ADDRESS(ROW()-6, COLUMN($C:$C))), N$12, 1)</f>
        <v>ㄐ</v>
      </c>
      <c r="O44" s="85" t="str" cm="1">
        <f t="array" aca="1" ref="O44" ca="1" xml:space="preserve"> MID( INDIRECT(ADDRESS(ROW()-6, COLUMN($C:$C))), O$12, 1)</f>
        <v>ㄑ</v>
      </c>
      <c r="P44" s="85" t="str" cm="1">
        <f t="array" aca="1" ref="P44" ca="1" xml:space="preserve"> MID( INDIRECT(ADDRESS(ROW()-6, COLUMN($C:$C))), P$12, 1)</f>
        <v>ㄒ</v>
      </c>
      <c r="Q44" s="85" t="str" cm="1">
        <f t="array" aca="1" ref="Q44" ca="1" xml:space="preserve"> MID( INDIRECT(ADDRESS(ROW()-6, COLUMN($C:$C))), Q$12, 1)</f>
        <v>ㆣ</v>
      </c>
      <c r="R44" s="85" t="str" cm="1">
        <f t="array" aca="1" ref="R44" ca="1" xml:space="preserve"> MID( INDIRECT(ADDRESS(ROW()-6, COLUMN($C:$C))), R$12, 1)</f>
        <v>ㄫ</v>
      </c>
      <c r="S44" s="85" t="str" cm="1">
        <f t="array" aca="1" ref="S44" ca="1" xml:space="preserve"> MID( INDIRECT(ADDRESS(ROW()-6, COLUMN($C:$C))), S$12, 1)</f>
        <v>ㆡ</v>
      </c>
      <c r="T44" s="85" t="str" cm="1">
        <f t="array" aca="1" ref="T44" ca="1" xml:space="preserve"> MID( INDIRECT(ADDRESS(ROW()-6, COLUMN($C:$C))), T$12, 1)</f>
        <v>ㄗ</v>
      </c>
      <c r="U44" s="85" t="str" cm="1">
        <f t="array" aca="1" ref="U44" ca="1" xml:space="preserve"> MID( INDIRECT(ADDRESS(ROW()-6, COLUMN($C:$C))), U$12, 1)</f>
        <v>ㄘ</v>
      </c>
      <c r="V44" s="85" t="str" cm="1">
        <f t="array" aca="1" ref="V44" ca="1" xml:space="preserve"> MID( INDIRECT(ADDRESS(ROW()-6, COLUMN($C:$C))), V$12, 1)</f>
        <v>ㄙ</v>
      </c>
      <c r="W44" s="85" t="str" cm="1">
        <f t="array" aca="1" ref="W44" ca="1" xml:space="preserve"> MID( INDIRECT(ADDRESS(ROW()-6, COLUMN($C:$C))), W$12, 1)</f>
        <v>ㄧ</v>
      </c>
      <c r="X44" s="85" t="str" cm="1">
        <f t="array" aca="1" ref="X44" ca="1" xml:space="preserve"> MID( INDIRECT(ADDRESS(ROW()-6, COLUMN($C:$C))), X$12, 1)</f>
        <v>ㄨ</v>
      </c>
      <c r="Y44" s="85" t="str" cm="1">
        <f t="array" aca="1" ref="Y44" ca="1" xml:space="preserve"> MID( INDIRECT(ADDRESS(ROW()-6, COLUMN($C:$C))), Y$12, 1)</f>
        <v>ㆬ</v>
      </c>
      <c r="Z44" s="85" t="str" cm="1">
        <f t="array" aca="1" ref="Z44" ca="1" xml:space="preserve"> MID( INDIRECT(ADDRESS(ROW()-6, COLUMN($C:$C))), Z$12, 1)</f>
        <v>ㄚ</v>
      </c>
      <c r="AA44" s="85" t="str" cm="1">
        <f t="array" aca="1" ref="AA44" ca="1" xml:space="preserve"> MID( INDIRECT(ADDRESS(ROW()-6, COLUMN($C:$C))), AA$12, 1)</f>
        <v>ㆦ</v>
      </c>
      <c r="AB44" s="85" t="str" cm="1">
        <f t="array" aca="1" ref="AB44" ca="1" xml:space="preserve"> MID( INDIRECT(ADDRESS(ROW()-6, COLUMN($C:$C))), AB$12, 1)</f>
        <v>ㄜ</v>
      </c>
      <c r="AC44" s="85" t="str" cm="1">
        <f t="array" aca="1" ref="AC44" ca="1" xml:space="preserve"> MID( INDIRECT(ADDRESS(ROW()-6, COLUMN($C:$C))), AC$12, 1)</f>
        <v>ㆰ</v>
      </c>
      <c r="AD44" s="85" t="str" cm="1">
        <f t="array" aca="1" ref="AD44" ca="1" xml:space="preserve"> MID( INDIRECT(ADDRESS(ROW()-6, COLUMN($C:$C))), AD$12, 1)</f>
        <v>ㄞ</v>
      </c>
      <c r="AE44" s="85" t="str" cm="1">
        <f t="array" aca="1" ref="AE44" ca="1" xml:space="preserve"> MID( INDIRECT(ADDRESS(ROW()-6, COLUMN($C:$C))), AE$12, 1)</f>
        <v>ㆤ</v>
      </c>
      <c r="AF44" s="85" t="str" cm="1">
        <f t="array" aca="1" ref="AF44" ca="1" xml:space="preserve"> MID( INDIRECT(ADDRESS(ROW()-6, COLUMN($C:$C))), AF$12, 1)</f>
        <v>ㄠ</v>
      </c>
      <c r="AG44" s="85" t="str" cm="1">
        <f t="array" aca="1" ref="AG44" ca="1" xml:space="preserve"> MID( INDIRECT(ADDRESS(ROW()-6, COLUMN($C:$C))), AG$12, 1)</f>
        <v>ㆲ</v>
      </c>
      <c r="AH44" s="85" t="str" cm="1">
        <f t="array" aca="1" ref="AH44" ca="1" xml:space="preserve"> MID( INDIRECT(ADDRESS(ROW()-6, COLUMN($C:$C))), AH$12, 1)</f>
        <v>ㄢ</v>
      </c>
      <c r="AI44" s="85" t="str" cm="1">
        <f t="array" aca="1" ref="AI44" ca="1" xml:space="preserve"> MID( INDIRECT(ADDRESS(ROW()-6, COLUMN($C:$C))), AI$12, 1)</f>
        <v>ㄣ</v>
      </c>
      <c r="AJ44" s="85" t="str" cm="1">
        <f t="array" aca="1" ref="AJ44" ca="1" xml:space="preserve"> MID( INDIRECT(ADDRESS(ROW()-6, COLUMN($C:$C))), AJ$12, 1)</f>
        <v>ㄤ</v>
      </c>
      <c r="AK44" s="85" t="str" cm="1">
        <f t="array" aca="1" ref="AK44" ca="1" xml:space="preserve"> MID( INDIRECT(ADDRESS(ROW()-6, COLUMN($C:$C))), AK$12, 1)</f>
        <v>ㆭ</v>
      </c>
      <c r="AL44" s="85" t="str" cm="1">
        <f t="array" aca="1" ref="AL44" ca="1" xml:space="preserve"> MID( INDIRECT(ADDRESS(ROW()-6, COLUMN($C:$C))), AL$12, 1)</f>
        <v>ｎ</v>
      </c>
      <c r="AM44" s="85" t="str" cm="1">
        <f t="array" aca="1" ref="AM44" ca="1" xml:space="preserve"> MID( INDIRECT(ADDRESS(ROW()-6, COLUMN($C:$C))), AM$12, 1)</f>
        <v>ˋ</v>
      </c>
      <c r="AN44" s="85" t="str" cm="1">
        <f t="array" aca="1" ref="AN44" ca="1" xml:space="preserve"> MID( INDIRECT(ADDRESS(ROW()-6, COLUMN($C:$C))), AN$12, 1)</f>
        <v>˪</v>
      </c>
      <c r="AO44" s="85" t="str" cm="1">
        <f t="array" aca="1" ref="AO44" ca="1" xml:space="preserve"> MID( INDIRECT(ADDRESS(ROW()-6, COLUMN($C:$C))), AO$12, 1)</f>
        <v>ˊ</v>
      </c>
      <c r="AP44" s="85" t="str" cm="1">
        <f t="array" aca="1" ref="AP44" ca="1" xml:space="preserve"> MID( INDIRECT(ADDRESS(ROW()-6, COLUMN($C:$C))), AP$12, 1)</f>
        <v>˫</v>
      </c>
      <c r="AQ44" s="85" t="str" cm="1">
        <f t="array" aca="1" ref="AQ44" ca="1" xml:space="preserve"> MID( INDIRECT(ADDRESS(ROW()-6, COLUMN($C:$C))), AQ$12, 1)</f>
        <v>．</v>
      </c>
      <c r="AR44" s="85"/>
      <c r="AS44" s="85"/>
      <c r="AT44" s="85"/>
      <c r="AU44" s="85"/>
    </row>
    <row r="45" spans="1:47" s="9" customFormat="1" ht="23"/>
    <row r="46" spans="1:47" s="8" customFormat="1" ht="25">
      <c r="A46" s="6"/>
      <c r="B46" s="13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</row>
  </sheetData>
  <mergeCells count="10">
    <mergeCell ref="AQ1:AR1"/>
    <mergeCell ref="C7:Z7"/>
    <mergeCell ref="C8:Z8"/>
    <mergeCell ref="B5:Z5"/>
    <mergeCell ref="B20:Z20"/>
    <mergeCell ref="C22:Z22"/>
    <mergeCell ref="C23:Z23"/>
    <mergeCell ref="B35:Z35"/>
    <mergeCell ref="C37:Z37"/>
    <mergeCell ref="C38:Z38"/>
  </mergeCells>
  <phoneticPr fontId="15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D44D7-1B92-0A45-9715-44F3D920C187}">
  <sheetPr>
    <tabColor theme="9" tint="0.59999389629810485"/>
  </sheetPr>
  <dimension ref="A1:AU49"/>
  <sheetViews>
    <sheetView workbookViewId="0">
      <pane ySplit="4" topLeftCell="A5" activePane="bottomLeft" state="frozen"/>
      <selection activeCell="B7" sqref="B7:B8"/>
      <selection pane="bottomLeft" activeCell="B7" sqref="B7:B8"/>
    </sheetView>
  </sheetViews>
  <sheetFormatPr baseColWidth="10" defaultRowHeight="22"/>
  <sheetData>
    <row r="1" spans="1:47" ht="17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20"/>
      <c r="AR1" s="120"/>
      <c r="AS1" s="1"/>
      <c r="AT1" s="1"/>
      <c r="AU1" s="1"/>
    </row>
    <row r="2" spans="1:47" s="9" customFormat="1" ht="45">
      <c r="B2" s="10" t="s">
        <v>711</v>
      </c>
    </row>
    <row r="3" spans="1:47" s="9" customFormat="1" ht="23"/>
    <row r="4" spans="1:47" ht="24" thickBot="1">
      <c r="B4" s="164" t="s">
        <v>680</v>
      </c>
      <c r="C4" s="168" t="s">
        <v>712</v>
      </c>
      <c r="D4" s="169" t="s">
        <v>722</v>
      </c>
    </row>
    <row r="5" spans="1:47" ht="24" thickTop="1">
      <c r="B5" s="41">
        <v>1</v>
      </c>
      <c r="C5" s="84" t="s">
        <v>40</v>
      </c>
      <c r="D5" s="85" t="s">
        <v>681</v>
      </c>
    </row>
    <row r="6" spans="1:47" ht="23">
      <c r="B6" s="41">
        <v>2</v>
      </c>
      <c r="C6" s="84" t="s">
        <v>170</v>
      </c>
      <c r="D6" s="85" t="s">
        <v>682</v>
      </c>
    </row>
    <row r="7" spans="1:47" ht="23">
      <c r="B7" s="41">
        <v>3</v>
      </c>
      <c r="C7" s="84" t="s">
        <v>175</v>
      </c>
      <c r="D7" s="85" t="s">
        <v>52</v>
      </c>
    </row>
    <row r="8" spans="1:47" ht="23">
      <c r="B8" s="41">
        <v>4</v>
      </c>
      <c r="C8" s="84" t="s">
        <v>39</v>
      </c>
      <c r="D8" s="85" t="s">
        <v>195</v>
      </c>
    </row>
    <row r="9" spans="1:47" ht="23">
      <c r="B9" s="41">
        <v>5</v>
      </c>
      <c r="C9" s="84" t="s">
        <v>43</v>
      </c>
      <c r="D9" s="85" t="s">
        <v>683</v>
      </c>
    </row>
    <row r="10" spans="1:47" ht="23">
      <c r="B10" s="41">
        <v>6</v>
      </c>
      <c r="C10" s="84" t="s">
        <v>178</v>
      </c>
      <c r="D10" s="85" t="s">
        <v>684</v>
      </c>
    </row>
    <row r="11" spans="1:47" ht="23">
      <c r="B11" s="41">
        <v>7</v>
      </c>
      <c r="C11" s="84" t="s">
        <v>44</v>
      </c>
      <c r="D11" s="85" t="s">
        <v>206</v>
      </c>
    </row>
    <row r="12" spans="1:47" ht="23">
      <c r="B12" s="41">
        <v>8</v>
      </c>
      <c r="C12" s="84" t="s">
        <v>42</v>
      </c>
      <c r="D12" s="85" t="s">
        <v>685</v>
      </c>
    </row>
    <row r="13" spans="1:47" ht="23">
      <c r="B13" s="41">
        <v>9</v>
      </c>
      <c r="C13" s="84" t="s">
        <v>47</v>
      </c>
      <c r="D13" s="85" t="s">
        <v>272</v>
      </c>
    </row>
    <row r="14" spans="1:47" ht="23">
      <c r="B14" s="41">
        <v>10</v>
      </c>
      <c r="C14" s="84" t="s">
        <v>184</v>
      </c>
      <c r="D14" s="85" t="s">
        <v>42</v>
      </c>
    </row>
    <row r="15" spans="1:47" ht="23">
      <c r="B15" s="41">
        <v>11</v>
      </c>
      <c r="C15" s="84" t="s">
        <v>48</v>
      </c>
      <c r="D15" s="85" t="s">
        <v>192</v>
      </c>
    </row>
    <row r="16" spans="1:47" ht="23">
      <c r="B16" s="41">
        <v>12</v>
      </c>
      <c r="C16" s="84" t="s">
        <v>49</v>
      </c>
      <c r="D16" s="85" t="s">
        <v>686</v>
      </c>
    </row>
    <row r="17" spans="2:4" ht="23">
      <c r="B17" s="41">
        <v>13</v>
      </c>
      <c r="C17" s="84" t="s">
        <v>687</v>
      </c>
      <c r="D17" s="85" t="s">
        <v>688</v>
      </c>
    </row>
    <row r="18" spans="2:4" ht="23">
      <c r="B18" s="41">
        <v>14</v>
      </c>
      <c r="C18" s="84" t="s">
        <v>689</v>
      </c>
      <c r="D18" s="85" t="s">
        <v>690</v>
      </c>
    </row>
    <row r="19" spans="2:4" ht="23">
      <c r="B19" s="41">
        <v>15</v>
      </c>
      <c r="C19" s="84" t="s">
        <v>46</v>
      </c>
      <c r="D19" s="85" t="s">
        <v>43</v>
      </c>
    </row>
    <row r="20" spans="2:4" ht="23">
      <c r="B20" s="41">
        <v>16</v>
      </c>
      <c r="C20" s="84" t="s">
        <v>682</v>
      </c>
      <c r="D20" s="85" t="s">
        <v>46</v>
      </c>
    </row>
    <row r="21" spans="2:4" ht="23">
      <c r="B21" s="41">
        <v>17</v>
      </c>
      <c r="C21" s="84" t="s">
        <v>195</v>
      </c>
      <c r="D21" s="85" t="s">
        <v>39</v>
      </c>
    </row>
    <row r="22" spans="2:4" ht="23">
      <c r="B22" s="41">
        <v>18</v>
      </c>
      <c r="C22" s="84" t="s">
        <v>192</v>
      </c>
      <c r="D22" s="85" t="s">
        <v>691</v>
      </c>
    </row>
    <row r="23" spans="2:4" ht="23">
      <c r="B23" s="41">
        <v>19</v>
      </c>
      <c r="C23" s="84" t="s">
        <v>198</v>
      </c>
      <c r="D23" s="85" t="s">
        <v>48</v>
      </c>
    </row>
    <row r="24" spans="2:4" ht="23">
      <c r="B24" s="41">
        <v>20</v>
      </c>
      <c r="C24" s="84" t="s">
        <v>206</v>
      </c>
      <c r="D24" s="85" t="s">
        <v>44</v>
      </c>
    </row>
    <row r="25" spans="2:4" ht="23">
      <c r="B25" s="41">
        <v>21</v>
      </c>
      <c r="C25" s="84" t="s">
        <v>50</v>
      </c>
      <c r="D25" s="85" t="s">
        <v>51</v>
      </c>
    </row>
    <row r="26" spans="2:4" ht="23">
      <c r="B26" s="41">
        <v>22</v>
      </c>
      <c r="C26" s="84" t="s">
        <v>51</v>
      </c>
      <c r="D26" s="85" t="s">
        <v>49</v>
      </c>
    </row>
    <row r="27" spans="2:4" ht="23">
      <c r="B27" s="41">
        <v>23</v>
      </c>
      <c r="C27" s="84" t="s">
        <v>41</v>
      </c>
      <c r="D27" s="85" t="s">
        <v>175</v>
      </c>
    </row>
    <row r="28" spans="2:4" ht="23">
      <c r="B28" s="41">
        <v>24</v>
      </c>
      <c r="C28" s="84" t="s">
        <v>52</v>
      </c>
      <c r="D28" s="85" t="s">
        <v>692</v>
      </c>
    </row>
    <row r="29" spans="2:4" ht="23">
      <c r="B29" s="41">
        <v>25</v>
      </c>
      <c r="C29" s="84" t="s">
        <v>263</v>
      </c>
      <c r="D29" s="85" t="s">
        <v>50</v>
      </c>
    </row>
    <row r="30" spans="2:4" ht="23">
      <c r="B30" s="41">
        <v>26</v>
      </c>
      <c r="C30" s="84" t="s">
        <v>269</v>
      </c>
      <c r="D30" s="85" t="s">
        <v>47</v>
      </c>
    </row>
    <row r="31" spans="2:4" ht="23">
      <c r="B31" s="41">
        <v>27</v>
      </c>
      <c r="C31" s="84" t="s">
        <v>693</v>
      </c>
      <c r="D31" s="85" t="s">
        <v>694</v>
      </c>
    </row>
    <row r="32" spans="2:4" ht="23">
      <c r="B32" s="41">
        <v>28</v>
      </c>
      <c r="C32" s="84" t="s">
        <v>276</v>
      </c>
      <c r="D32" s="85" t="s">
        <v>695</v>
      </c>
    </row>
    <row r="33" spans="2:4" ht="23">
      <c r="B33" s="41">
        <v>29</v>
      </c>
      <c r="C33" s="84" t="s">
        <v>272</v>
      </c>
      <c r="D33" s="85" t="s">
        <v>263</v>
      </c>
    </row>
    <row r="34" spans="2:4" ht="23">
      <c r="B34" s="41">
        <v>30</v>
      </c>
      <c r="C34" s="84" t="s">
        <v>280</v>
      </c>
      <c r="D34" s="85" t="s">
        <v>45</v>
      </c>
    </row>
    <row r="35" spans="2:4" ht="23">
      <c r="B35" s="41">
        <v>31</v>
      </c>
      <c r="C35" s="84" t="s">
        <v>696</v>
      </c>
      <c r="D35" s="85" t="s">
        <v>697</v>
      </c>
    </row>
    <row r="36" spans="2:4" ht="23">
      <c r="B36" s="41">
        <v>32</v>
      </c>
      <c r="C36" s="84" t="s">
        <v>698</v>
      </c>
      <c r="D36" s="85" t="s">
        <v>699</v>
      </c>
    </row>
    <row r="37" spans="2:4" ht="23">
      <c r="B37" s="41">
        <v>33</v>
      </c>
      <c r="C37" s="84" t="s">
        <v>436</v>
      </c>
      <c r="D37" s="85" t="s">
        <v>40</v>
      </c>
    </row>
    <row r="38" spans="2:4" ht="23">
      <c r="B38" s="41">
        <v>34</v>
      </c>
      <c r="C38" s="84" t="s">
        <v>700</v>
      </c>
      <c r="D38" s="85" t="s">
        <v>701</v>
      </c>
    </row>
    <row r="39" spans="2:4" ht="23">
      <c r="B39" s="41">
        <v>35</v>
      </c>
      <c r="C39" s="84" t="s">
        <v>500</v>
      </c>
      <c r="D39" s="85" t="s">
        <v>702</v>
      </c>
    </row>
    <row r="40" spans="2:4" ht="23">
      <c r="B40" s="41">
        <v>36</v>
      </c>
      <c r="C40" s="84" t="s">
        <v>53</v>
      </c>
      <c r="D40" s="85" t="s">
        <v>703</v>
      </c>
    </row>
    <row r="41" spans="2:4" ht="23">
      <c r="B41" s="41">
        <v>37</v>
      </c>
      <c r="C41" s="84" t="s">
        <v>681</v>
      </c>
      <c r="D41" s="85" t="s">
        <v>704</v>
      </c>
    </row>
    <row r="42" spans="2:4" ht="23">
      <c r="B42" s="41">
        <v>38</v>
      </c>
      <c r="C42" s="84" t="s">
        <v>683</v>
      </c>
      <c r="D42" s="85" t="s">
        <v>705</v>
      </c>
    </row>
    <row r="43" spans="2:4" ht="23">
      <c r="B43" s="41">
        <v>39</v>
      </c>
      <c r="C43" s="84" t="s">
        <v>706</v>
      </c>
      <c r="D43" s="85" t="s">
        <v>706</v>
      </c>
    </row>
    <row r="44" spans="2:4" ht="23">
      <c r="B44" s="41">
        <v>40</v>
      </c>
      <c r="C44" s="84" t="s">
        <v>707</v>
      </c>
      <c r="D44" s="85" t="s">
        <v>708</v>
      </c>
    </row>
    <row r="45" spans="2:4" ht="23">
      <c r="B45" s="41">
        <v>41</v>
      </c>
      <c r="C45" s="84" t="s">
        <v>709</v>
      </c>
      <c r="D45" s="85" t="s">
        <v>707</v>
      </c>
    </row>
    <row r="46" spans="2:4" ht="23">
      <c r="B46" s="41">
        <v>42</v>
      </c>
      <c r="C46" s="84" t="s">
        <v>699</v>
      </c>
      <c r="D46" s="85" t="s">
        <v>709</v>
      </c>
    </row>
    <row r="47" spans="2:4" ht="23">
      <c r="B47" s="41">
        <v>43</v>
      </c>
      <c r="C47" s="84" t="s">
        <v>710</v>
      </c>
      <c r="D47" s="85" t="s">
        <v>710</v>
      </c>
    </row>
    <row r="48" spans="2:4" ht="23">
      <c r="B48" s="41">
        <v>44</v>
      </c>
      <c r="C48" s="84" t="s">
        <v>710</v>
      </c>
      <c r="D48" s="85" t="s">
        <v>710</v>
      </c>
    </row>
    <row r="49" spans="2:4" ht="23">
      <c r="B49" s="41">
        <v>45</v>
      </c>
      <c r="C49" s="84" t="s">
        <v>710</v>
      </c>
      <c r="D49" s="85" t="s">
        <v>710</v>
      </c>
    </row>
  </sheetData>
  <mergeCells count="1">
    <mergeCell ref="AQ1:AR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89B5A-461E-D34C-B98A-75517EEB0224}">
  <sheetPr>
    <tabColor theme="9" tint="0.59999389629810485"/>
  </sheetPr>
  <dimension ref="B2:D49"/>
  <sheetViews>
    <sheetView workbookViewId="0">
      <pane ySplit="4" topLeftCell="A5" activePane="bottomLeft" state="frozen"/>
      <selection activeCell="B7" sqref="B7:B8"/>
      <selection pane="bottomLeft" activeCell="B7" sqref="B7:B8"/>
    </sheetView>
  </sheetViews>
  <sheetFormatPr baseColWidth="10" defaultRowHeight="22"/>
  <sheetData>
    <row r="2" spans="2:4" s="9" customFormat="1" ht="45">
      <c r="B2" s="10" t="s">
        <v>713</v>
      </c>
    </row>
    <row r="3" spans="2:4" s="9" customFormat="1" ht="23"/>
    <row r="4" spans="2:4" ht="24" thickBot="1">
      <c r="B4" s="164" t="s">
        <v>680</v>
      </c>
      <c r="C4" s="168" t="s">
        <v>715</v>
      </c>
      <c r="D4" s="169" t="s">
        <v>581</v>
      </c>
    </row>
    <row r="5" spans="2:4" ht="24" thickTop="1">
      <c r="B5" s="41">
        <v>1</v>
      </c>
      <c r="C5" s="84" t="s">
        <v>40</v>
      </c>
      <c r="D5" s="85" t="s">
        <v>1</v>
      </c>
    </row>
    <row r="6" spans="2:4" ht="23">
      <c r="B6" s="41">
        <v>2</v>
      </c>
      <c r="C6" s="84" t="s">
        <v>170</v>
      </c>
      <c r="D6" s="85" t="s">
        <v>2</v>
      </c>
    </row>
    <row r="7" spans="2:4" ht="23">
      <c r="B7" s="41">
        <v>3</v>
      </c>
      <c r="C7" s="84" t="s">
        <v>39</v>
      </c>
      <c r="D7" s="85" t="s">
        <v>4</v>
      </c>
    </row>
    <row r="8" spans="2:4" ht="23">
      <c r="B8" s="41">
        <v>4</v>
      </c>
      <c r="C8" s="84" t="s">
        <v>43</v>
      </c>
      <c r="D8" s="85" t="s">
        <v>5</v>
      </c>
    </row>
    <row r="9" spans="2:4" ht="23">
      <c r="B9" s="41">
        <v>5</v>
      </c>
      <c r="C9" s="84" t="s">
        <v>178</v>
      </c>
      <c r="D9" s="85" t="s">
        <v>6</v>
      </c>
    </row>
    <row r="10" spans="2:4" ht="23">
      <c r="B10" s="41">
        <v>6</v>
      </c>
      <c r="C10" s="84" t="s">
        <v>42</v>
      </c>
      <c r="D10" s="85" t="s">
        <v>8</v>
      </c>
    </row>
    <row r="11" spans="2:4" ht="23">
      <c r="B11" s="41">
        <v>7</v>
      </c>
      <c r="C11" s="84" t="s">
        <v>47</v>
      </c>
      <c r="D11" s="85" t="s">
        <v>9</v>
      </c>
    </row>
    <row r="12" spans="2:4" ht="23">
      <c r="B12" s="41">
        <v>8</v>
      </c>
      <c r="C12" s="84" t="s">
        <v>184</v>
      </c>
      <c r="D12" s="85" t="s">
        <v>10</v>
      </c>
    </row>
    <row r="13" spans="2:4" ht="23">
      <c r="B13" s="41">
        <v>9</v>
      </c>
      <c r="C13" s="84" t="s">
        <v>46</v>
      </c>
      <c r="D13" s="85" t="s">
        <v>15</v>
      </c>
    </row>
    <row r="14" spans="2:4" ht="23">
      <c r="B14" s="41">
        <v>10</v>
      </c>
      <c r="C14" s="84" t="s">
        <v>192</v>
      </c>
      <c r="D14" s="85" t="s">
        <v>19</v>
      </c>
    </row>
    <row r="15" spans="2:4" ht="23">
      <c r="B15" s="41">
        <v>11</v>
      </c>
      <c r="C15" s="84" t="s">
        <v>198</v>
      </c>
      <c r="D15" s="85" t="s">
        <v>20</v>
      </c>
    </row>
    <row r="16" spans="2:4" ht="23">
      <c r="B16" s="41">
        <v>12</v>
      </c>
      <c r="C16" s="84" t="s">
        <v>195</v>
      </c>
      <c r="D16" s="85" t="s">
        <v>17</v>
      </c>
    </row>
    <row r="17" spans="2:4" ht="23">
      <c r="B17" s="41">
        <v>13</v>
      </c>
      <c r="C17" s="84" t="s">
        <v>206</v>
      </c>
      <c r="D17" s="85" t="s">
        <v>21</v>
      </c>
    </row>
    <row r="18" spans="2:4" ht="23">
      <c r="B18" s="41">
        <v>14</v>
      </c>
      <c r="C18" s="84" t="s">
        <v>48</v>
      </c>
      <c r="D18" s="85" t="s">
        <v>11</v>
      </c>
    </row>
    <row r="19" spans="2:4" ht="23">
      <c r="B19" s="41">
        <v>15</v>
      </c>
      <c r="C19" s="84" t="s">
        <v>50</v>
      </c>
      <c r="D19" s="85" t="s">
        <v>22</v>
      </c>
    </row>
    <row r="20" spans="2:4" ht="23">
      <c r="B20" s="41">
        <v>16</v>
      </c>
      <c r="C20" s="84" t="s">
        <v>51</v>
      </c>
      <c r="D20" s="85" t="s">
        <v>23</v>
      </c>
    </row>
    <row r="21" spans="2:4" ht="23">
      <c r="B21" s="41">
        <v>17</v>
      </c>
      <c r="C21" s="84" t="s">
        <v>52</v>
      </c>
      <c r="D21" s="85" t="s">
        <v>25</v>
      </c>
    </row>
    <row r="22" spans="2:4" ht="23">
      <c r="B22" s="41">
        <v>18</v>
      </c>
      <c r="C22" s="84" t="s">
        <v>263</v>
      </c>
      <c r="D22" s="85" t="s">
        <v>26</v>
      </c>
    </row>
    <row r="23" spans="2:4" ht="23">
      <c r="B23" s="41">
        <v>19</v>
      </c>
      <c r="C23" s="84" t="s">
        <v>269</v>
      </c>
      <c r="D23" s="85" t="s">
        <v>27</v>
      </c>
    </row>
    <row r="24" spans="2:4" ht="23">
      <c r="B24" s="41">
        <v>20</v>
      </c>
      <c r="C24" s="84" t="s">
        <v>272</v>
      </c>
      <c r="D24" s="85" t="s">
        <v>31</v>
      </c>
    </row>
    <row r="25" spans="2:4" ht="23">
      <c r="B25" s="41">
        <v>21</v>
      </c>
      <c r="C25" s="84" t="s">
        <v>276</v>
      </c>
      <c r="D25" s="85" t="s">
        <v>30</v>
      </c>
    </row>
    <row r="26" spans="2:4" ht="23">
      <c r="B26" s="41">
        <v>22</v>
      </c>
      <c r="C26" s="84" t="s">
        <v>280</v>
      </c>
      <c r="D26" s="85" t="s">
        <v>32</v>
      </c>
    </row>
    <row r="27" spans="2:4" ht="23">
      <c r="B27" s="41">
        <v>23</v>
      </c>
      <c r="C27" s="84" t="s">
        <v>41</v>
      </c>
      <c r="D27" s="85" t="s">
        <v>24</v>
      </c>
    </row>
    <row r="28" spans="2:4" ht="23">
      <c r="B28" s="41">
        <v>24</v>
      </c>
      <c r="C28" s="84" t="s">
        <v>436</v>
      </c>
      <c r="D28" s="85" t="s">
        <v>35</v>
      </c>
    </row>
    <row r="29" spans="2:4" ht="23">
      <c r="B29" s="41">
        <v>25</v>
      </c>
      <c r="C29" s="84" t="s">
        <v>500</v>
      </c>
      <c r="D29" s="85" t="s">
        <v>37</v>
      </c>
    </row>
    <row r="30" spans="2:4" ht="23">
      <c r="B30" s="41">
        <v>26</v>
      </c>
      <c r="C30" s="84" t="s">
        <v>53</v>
      </c>
      <c r="D30" s="85" t="s">
        <v>38</v>
      </c>
    </row>
    <row r="31" spans="2:4" ht="23">
      <c r="B31" s="41">
        <v>27</v>
      </c>
      <c r="C31" s="84"/>
      <c r="D31" s="85"/>
    </row>
    <row r="32" spans="2:4" ht="23">
      <c r="B32" s="41">
        <v>28</v>
      </c>
      <c r="C32" s="84"/>
      <c r="D32" s="85"/>
    </row>
    <row r="33" spans="2:4" ht="23">
      <c r="B33" s="41">
        <v>29</v>
      </c>
      <c r="C33" s="84"/>
      <c r="D33" s="85"/>
    </row>
    <row r="34" spans="2:4" ht="23">
      <c r="B34" s="41">
        <v>30</v>
      </c>
      <c r="C34" s="84"/>
      <c r="D34" s="85"/>
    </row>
    <row r="35" spans="2:4" ht="23">
      <c r="B35" s="41">
        <v>31</v>
      </c>
      <c r="C35" s="84"/>
      <c r="D35" s="85"/>
    </row>
    <row r="36" spans="2:4" ht="23">
      <c r="B36" s="41">
        <v>32</v>
      </c>
      <c r="C36" s="84"/>
      <c r="D36" s="85"/>
    </row>
    <row r="37" spans="2:4" ht="23">
      <c r="B37" s="41">
        <v>33</v>
      </c>
      <c r="C37" s="84"/>
      <c r="D37" s="85"/>
    </row>
    <row r="38" spans="2:4" ht="23">
      <c r="B38" s="41">
        <v>34</v>
      </c>
      <c r="C38" s="84"/>
      <c r="D38" s="85"/>
    </row>
    <row r="39" spans="2:4" ht="23">
      <c r="B39" s="41">
        <v>35</v>
      </c>
      <c r="C39" s="84"/>
      <c r="D39" s="85"/>
    </row>
    <row r="40" spans="2:4" ht="23">
      <c r="B40" s="41">
        <v>36</v>
      </c>
      <c r="C40" s="84"/>
      <c r="D40" s="85"/>
    </row>
    <row r="41" spans="2:4" ht="23">
      <c r="B41" s="41">
        <v>37</v>
      </c>
      <c r="C41" s="84"/>
      <c r="D41" s="85"/>
    </row>
    <row r="42" spans="2:4" ht="23">
      <c r="B42" s="41">
        <v>38</v>
      </c>
      <c r="C42" s="84"/>
      <c r="D42" s="85"/>
    </row>
    <row r="43" spans="2:4" ht="23">
      <c r="B43" s="41">
        <v>39</v>
      </c>
      <c r="C43" s="84"/>
      <c r="D43" s="85"/>
    </row>
    <row r="44" spans="2:4" ht="23">
      <c r="B44" s="41">
        <v>40</v>
      </c>
      <c r="C44" s="84"/>
      <c r="D44" s="85"/>
    </row>
    <row r="45" spans="2:4" ht="23">
      <c r="B45" s="41">
        <v>41</v>
      </c>
      <c r="C45" s="84"/>
      <c r="D45" s="85"/>
    </row>
    <row r="46" spans="2:4" ht="23">
      <c r="B46" s="41">
        <v>42</v>
      </c>
      <c r="C46" s="84"/>
      <c r="D46" s="85"/>
    </row>
    <row r="47" spans="2:4" ht="23">
      <c r="B47" s="41">
        <v>43</v>
      </c>
      <c r="C47" s="84"/>
      <c r="D47" s="85"/>
    </row>
    <row r="48" spans="2:4" ht="23">
      <c r="B48" s="41">
        <v>44</v>
      </c>
      <c r="C48" s="84"/>
      <c r="D48" s="85"/>
    </row>
    <row r="49" spans="2:4" ht="23">
      <c r="B49" s="41">
        <v>45</v>
      </c>
      <c r="C49" s="84"/>
      <c r="D49" s="85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260E5-BC78-784C-B2FD-CF6EB5C4A660}">
  <sheetPr>
    <tabColor theme="9" tint="0.59999389629810485"/>
  </sheetPr>
  <dimension ref="B2:D49"/>
  <sheetViews>
    <sheetView workbookViewId="0">
      <pane ySplit="4" topLeftCell="A5" activePane="bottomLeft" state="frozen"/>
      <selection activeCell="B7" sqref="B7:B8"/>
      <selection pane="bottomLeft" activeCell="B7" sqref="B7:B8"/>
    </sheetView>
  </sheetViews>
  <sheetFormatPr baseColWidth="10" defaultRowHeight="22"/>
  <sheetData>
    <row r="2" spans="2:4" s="9" customFormat="1" ht="45">
      <c r="B2" s="10" t="s">
        <v>120</v>
      </c>
    </row>
    <row r="3" spans="2:4" s="9" customFormat="1" ht="23"/>
    <row r="4" spans="2:4" ht="24" thickBot="1">
      <c r="B4" s="164" t="s">
        <v>680</v>
      </c>
      <c r="C4" s="168" t="s">
        <v>722</v>
      </c>
      <c r="D4" s="169" t="s">
        <v>581</v>
      </c>
    </row>
    <row r="5" spans="2:4" ht="24" thickTop="1">
      <c r="B5" s="41">
        <v>1</v>
      </c>
      <c r="C5" s="84" t="s">
        <v>681</v>
      </c>
      <c r="D5" s="85" t="s">
        <v>1</v>
      </c>
    </row>
    <row r="6" spans="2:4" ht="23">
      <c r="B6" s="41">
        <v>2</v>
      </c>
      <c r="C6" s="84" t="s">
        <v>682</v>
      </c>
      <c r="D6" s="85" t="s">
        <v>2</v>
      </c>
    </row>
    <row r="7" spans="2:4" ht="23">
      <c r="B7" s="41">
        <v>3</v>
      </c>
      <c r="C7" s="84" t="s">
        <v>52</v>
      </c>
      <c r="D7" s="85" t="s">
        <v>3</v>
      </c>
    </row>
    <row r="8" spans="2:4" ht="23">
      <c r="B8" s="41">
        <v>4</v>
      </c>
      <c r="C8" s="84" t="s">
        <v>195</v>
      </c>
      <c r="D8" s="85" t="s">
        <v>4</v>
      </c>
    </row>
    <row r="9" spans="2:4" ht="23">
      <c r="B9" s="41">
        <v>5</v>
      </c>
      <c r="C9" s="84" t="s">
        <v>683</v>
      </c>
      <c r="D9" s="85" t="s">
        <v>5</v>
      </c>
    </row>
    <row r="10" spans="2:4" ht="23">
      <c r="B10" s="41">
        <v>6</v>
      </c>
      <c r="C10" s="84" t="s">
        <v>684</v>
      </c>
      <c r="D10" s="85" t="s">
        <v>6</v>
      </c>
    </row>
    <row r="11" spans="2:4" ht="23">
      <c r="B11" s="41">
        <v>7</v>
      </c>
      <c r="C11" s="84" t="s">
        <v>206</v>
      </c>
      <c r="D11" s="85" t="s">
        <v>7</v>
      </c>
    </row>
    <row r="12" spans="2:4" ht="23">
      <c r="B12" s="41">
        <v>8</v>
      </c>
      <c r="C12" s="84" t="s">
        <v>685</v>
      </c>
      <c r="D12" s="85" t="s">
        <v>8</v>
      </c>
    </row>
    <row r="13" spans="2:4" ht="23">
      <c r="B13" s="41">
        <v>9</v>
      </c>
      <c r="C13" s="84" t="s">
        <v>272</v>
      </c>
      <c r="D13" s="85" t="s">
        <v>9</v>
      </c>
    </row>
    <row r="14" spans="2:4" ht="23">
      <c r="B14" s="41">
        <v>10</v>
      </c>
      <c r="C14" s="84" t="s">
        <v>42</v>
      </c>
      <c r="D14" s="85" t="s">
        <v>10</v>
      </c>
    </row>
    <row r="15" spans="2:4" ht="23">
      <c r="B15" s="41">
        <v>11</v>
      </c>
      <c r="C15" s="84" t="s">
        <v>192</v>
      </c>
      <c r="D15" s="85" t="s">
        <v>11</v>
      </c>
    </row>
    <row r="16" spans="2:4" ht="23">
      <c r="B16" s="41">
        <v>12</v>
      </c>
      <c r="C16" s="84" t="s">
        <v>686</v>
      </c>
      <c r="D16" s="85" t="s">
        <v>12</v>
      </c>
    </row>
    <row r="17" spans="2:4" ht="23">
      <c r="B17" s="41">
        <v>13</v>
      </c>
      <c r="C17" s="84" t="s">
        <v>688</v>
      </c>
      <c r="D17" s="85" t="s">
        <v>13</v>
      </c>
    </row>
    <row r="18" spans="2:4" ht="23">
      <c r="B18" s="41">
        <v>14</v>
      </c>
      <c r="C18" s="84" t="s">
        <v>690</v>
      </c>
      <c r="D18" s="85" t="s">
        <v>14</v>
      </c>
    </row>
    <row r="19" spans="2:4" ht="23">
      <c r="B19" s="41">
        <v>15</v>
      </c>
      <c r="C19" s="84" t="s">
        <v>43</v>
      </c>
      <c r="D19" s="85" t="s">
        <v>15</v>
      </c>
    </row>
    <row r="20" spans="2:4" ht="23">
      <c r="B20" s="41">
        <v>16</v>
      </c>
      <c r="C20" s="84" t="s">
        <v>46</v>
      </c>
      <c r="D20" s="85" t="s">
        <v>16</v>
      </c>
    </row>
    <row r="21" spans="2:4" ht="23">
      <c r="B21" s="41">
        <v>17</v>
      </c>
      <c r="C21" s="84" t="s">
        <v>39</v>
      </c>
      <c r="D21" s="85" t="s">
        <v>17</v>
      </c>
    </row>
    <row r="22" spans="2:4" ht="23">
      <c r="B22" s="41">
        <v>18</v>
      </c>
      <c r="C22" s="84" t="s">
        <v>691</v>
      </c>
      <c r="D22" s="85" t="s">
        <v>19</v>
      </c>
    </row>
    <row r="23" spans="2:4" ht="23">
      <c r="B23" s="41">
        <v>19</v>
      </c>
      <c r="C23" s="84" t="s">
        <v>48</v>
      </c>
      <c r="D23" s="85" t="s">
        <v>20</v>
      </c>
    </row>
    <row r="24" spans="2:4" ht="23">
      <c r="B24" s="41">
        <v>20</v>
      </c>
      <c r="C24" s="84" t="s">
        <v>44</v>
      </c>
      <c r="D24" s="85" t="s">
        <v>21</v>
      </c>
    </row>
    <row r="25" spans="2:4" ht="23">
      <c r="B25" s="41">
        <v>21</v>
      </c>
      <c r="C25" s="84" t="s">
        <v>51</v>
      </c>
      <c r="D25" s="85" t="s">
        <v>22</v>
      </c>
    </row>
    <row r="26" spans="2:4" ht="23">
      <c r="B26" s="41">
        <v>22</v>
      </c>
      <c r="C26" s="84" t="s">
        <v>49</v>
      </c>
      <c r="D26" s="85" t="s">
        <v>23</v>
      </c>
    </row>
    <row r="27" spans="2:4" ht="23">
      <c r="B27" s="41">
        <v>23</v>
      </c>
      <c r="C27" s="84" t="s">
        <v>175</v>
      </c>
      <c r="D27" s="85" t="s">
        <v>24</v>
      </c>
    </row>
    <row r="28" spans="2:4" ht="23">
      <c r="B28" s="41">
        <v>24</v>
      </c>
      <c r="C28" s="84" t="s">
        <v>692</v>
      </c>
      <c r="D28" s="85" t="s">
        <v>25</v>
      </c>
    </row>
    <row r="29" spans="2:4" ht="23">
      <c r="B29" s="41">
        <v>25</v>
      </c>
      <c r="C29" s="84" t="s">
        <v>50</v>
      </c>
      <c r="D29" s="85" t="s">
        <v>26</v>
      </c>
    </row>
    <row r="30" spans="2:4" ht="23">
      <c r="B30" s="41">
        <v>26</v>
      </c>
      <c r="C30" s="84" t="s">
        <v>47</v>
      </c>
      <c r="D30" s="85" t="s">
        <v>27</v>
      </c>
    </row>
    <row r="31" spans="2:4" ht="23">
      <c r="B31" s="41">
        <v>27</v>
      </c>
      <c r="C31" s="84" t="s">
        <v>694</v>
      </c>
      <c r="D31" s="85" t="s">
        <v>28</v>
      </c>
    </row>
    <row r="32" spans="2:4" ht="23">
      <c r="B32" s="41">
        <v>28</v>
      </c>
      <c r="C32" s="84" t="s">
        <v>695</v>
      </c>
      <c r="D32" s="85" t="s">
        <v>30</v>
      </c>
    </row>
    <row r="33" spans="2:4" ht="23">
      <c r="B33" s="41">
        <v>29</v>
      </c>
      <c r="C33" s="84" t="s">
        <v>263</v>
      </c>
      <c r="D33" s="85" t="s">
        <v>31</v>
      </c>
    </row>
    <row r="34" spans="2:4" ht="23">
      <c r="B34" s="41">
        <v>30</v>
      </c>
      <c r="C34" s="84" t="s">
        <v>45</v>
      </c>
      <c r="D34" s="85" t="s">
        <v>32</v>
      </c>
    </row>
    <row r="35" spans="2:4" ht="23">
      <c r="B35" s="41">
        <v>31</v>
      </c>
      <c r="C35" s="84" t="s">
        <v>697</v>
      </c>
      <c r="D35" s="85" t="s">
        <v>33</v>
      </c>
    </row>
    <row r="36" spans="2:4" ht="23">
      <c r="B36" s="41">
        <v>32</v>
      </c>
      <c r="C36" s="84" t="s">
        <v>699</v>
      </c>
      <c r="D36" s="85" t="s">
        <v>34</v>
      </c>
    </row>
    <row r="37" spans="2:4" ht="23">
      <c r="B37" s="41">
        <v>33</v>
      </c>
      <c r="C37" s="84" t="s">
        <v>40</v>
      </c>
      <c r="D37" s="85" t="s">
        <v>35</v>
      </c>
    </row>
    <row r="38" spans="2:4" ht="23">
      <c r="B38" s="41">
        <v>34</v>
      </c>
      <c r="C38" s="84" t="s">
        <v>701</v>
      </c>
      <c r="D38" s="85" t="s">
        <v>36</v>
      </c>
    </row>
    <row r="39" spans="2:4" ht="23">
      <c r="B39" s="41">
        <v>35</v>
      </c>
      <c r="C39" s="84" t="s">
        <v>702</v>
      </c>
      <c r="D39" s="85" t="s">
        <v>37</v>
      </c>
    </row>
    <row r="40" spans="2:4" ht="23">
      <c r="B40" s="41">
        <v>36</v>
      </c>
      <c r="C40" s="84" t="s">
        <v>703</v>
      </c>
      <c r="D40" s="85" t="s">
        <v>38</v>
      </c>
    </row>
    <row r="41" spans="2:4" ht="23">
      <c r="B41" s="41">
        <v>37</v>
      </c>
      <c r="C41" s="84" t="s">
        <v>705</v>
      </c>
      <c r="D41" s="85" t="s">
        <v>717</v>
      </c>
    </row>
    <row r="42" spans="2:4" ht="23">
      <c r="B42" s="41">
        <v>38</v>
      </c>
      <c r="C42" s="84" t="s">
        <v>706</v>
      </c>
      <c r="D42" s="85" t="s">
        <v>718</v>
      </c>
    </row>
    <row r="43" spans="2:4" ht="23">
      <c r="B43" s="41">
        <v>39</v>
      </c>
      <c r="C43" s="84" t="s">
        <v>708</v>
      </c>
      <c r="D43" s="85" t="s">
        <v>719</v>
      </c>
    </row>
    <row r="44" spans="2:4" ht="23">
      <c r="B44" s="41">
        <v>40</v>
      </c>
      <c r="C44" s="84" t="s">
        <v>707</v>
      </c>
      <c r="D44" s="85" t="s">
        <v>720</v>
      </c>
    </row>
    <row r="45" spans="2:4" ht="23">
      <c r="B45" s="41">
        <v>41</v>
      </c>
      <c r="C45" s="84" t="s">
        <v>709</v>
      </c>
      <c r="D45" s="85" t="s">
        <v>721</v>
      </c>
    </row>
    <row r="46" spans="2:4" ht="23">
      <c r="B46" s="41">
        <v>42</v>
      </c>
      <c r="C46" s="84"/>
      <c r="D46" s="85"/>
    </row>
    <row r="47" spans="2:4" ht="23">
      <c r="B47" s="41">
        <v>43</v>
      </c>
      <c r="C47" s="84"/>
      <c r="D47" s="85"/>
    </row>
    <row r="48" spans="2:4" ht="23">
      <c r="B48" s="41">
        <v>44</v>
      </c>
      <c r="C48" s="84"/>
      <c r="D48" s="85"/>
    </row>
    <row r="49" spans="2:4" ht="23">
      <c r="B49" s="41">
        <v>45</v>
      </c>
      <c r="C49" s="84"/>
      <c r="D49" s="85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54D8C-5CD0-9940-9AA4-2844445D722B}">
  <sheetPr>
    <tabColor theme="9" tint="0.59999389629810485"/>
  </sheetPr>
  <dimension ref="B2:G49"/>
  <sheetViews>
    <sheetView workbookViewId="0">
      <pane ySplit="4" topLeftCell="A5" activePane="bottomLeft" state="frozen"/>
      <selection activeCell="B7" sqref="B7:B8"/>
      <selection pane="bottomLeft" activeCell="B7" sqref="B7:B8"/>
    </sheetView>
  </sheetViews>
  <sheetFormatPr baseColWidth="10" defaultRowHeight="22"/>
  <sheetData>
    <row r="2" spans="2:7" s="9" customFormat="1" ht="45">
      <c r="B2" s="10" t="s">
        <v>749</v>
      </c>
    </row>
    <row r="4" spans="2:7" s="163" customFormat="1" ht="28" thickBot="1">
      <c r="B4" s="164" t="s">
        <v>680</v>
      </c>
      <c r="C4" s="165" t="s">
        <v>716</v>
      </c>
      <c r="D4" s="166" t="s">
        <v>725</v>
      </c>
      <c r="E4" s="167" t="s">
        <v>726</v>
      </c>
      <c r="F4" s="168" t="s">
        <v>502</v>
      </c>
      <c r="G4" s="169" t="s">
        <v>503</v>
      </c>
    </row>
    <row r="5" spans="2:7" ht="35" thickTop="1">
      <c r="B5" s="41">
        <v>1</v>
      </c>
      <c r="C5" s="73" t="s">
        <v>1</v>
      </c>
      <c r="D5" s="75" t="s">
        <v>40</v>
      </c>
      <c r="E5" s="80" t="s">
        <v>40</v>
      </c>
      <c r="F5" s="84" t="str">
        <f xml:space="preserve"> IFERROR( INDEX('(2）方音符號編編碼'!$C$5:$C$30, MATCH(C5, '(2）方音符號編編碼'!$D$5:$D$30, 0), 1), "")</f>
        <v>p</v>
      </c>
      <c r="G5" s="85" t="str">
        <f xml:space="preserve"> IFERROR( INDEX( '(3)按鍵與顯示'!$C$5:$C$45, MATCH(C5, '(3)按鍵與顯示'!$D$5:$D$45, 0), 1), "")</f>
        <v>1</v>
      </c>
    </row>
    <row r="6" spans="2:7" ht="34">
      <c r="B6" s="41">
        <v>2</v>
      </c>
      <c r="C6" s="73" t="s">
        <v>2</v>
      </c>
      <c r="D6" s="75" t="s">
        <v>169</v>
      </c>
      <c r="E6" s="80" t="s">
        <v>171</v>
      </c>
      <c r="F6" s="84" t="str">
        <f xml:space="preserve"> IFERROR( INDEX('(2）方音符號編編碼'!$C$5:$C$30, MATCH(C6, '(2）方音符號編編碼'!$D$5:$D$30, 0), 1), "")</f>
        <v>P</v>
      </c>
      <c r="G6" s="85" t="str">
        <f xml:space="preserve"> IFERROR( INDEX( '(3)按鍵與顯示'!$C$5:$C$45, MATCH(C6, '(3)按鍵與顯示'!$D$5:$D$45, 0), 1), "")</f>
        <v>q</v>
      </c>
    </row>
    <row r="7" spans="2:7" ht="34">
      <c r="B7" s="41">
        <v>3</v>
      </c>
      <c r="C7" s="73" t="s">
        <v>3</v>
      </c>
      <c r="D7" s="75" t="s">
        <v>175</v>
      </c>
      <c r="E7" s="80" t="s">
        <v>175</v>
      </c>
      <c r="F7" s="84" t="str">
        <f xml:space="preserve"> IFERROR( INDEX('(2）方音符號編編碼'!$C$5:$C$30, MATCH(C7, '(2）方音符號編編碼'!$D$5:$D$30, 0), 1), "")</f>
        <v/>
      </c>
      <c r="G7" s="85" t="str">
        <f xml:space="preserve"> IFERROR( INDEX( '(3)按鍵與顯示'!$C$5:$C$45, MATCH(C7, '(3)按鍵與顯示'!$D$5:$D$45, 0), 1), "")</f>
        <v>a</v>
      </c>
    </row>
    <row r="8" spans="2:7" ht="30">
      <c r="B8" s="41">
        <v>4</v>
      </c>
      <c r="C8" s="74" t="s">
        <v>4</v>
      </c>
      <c r="D8" s="76" t="s">
        <v>39</v>
      </c>
      <c r="E8" s="81" t="s">
        <v>39</v>
      </c>
      <c r="F8" s="84" t="str">
        <f xml:space="preserve"> IFERROR( INDEX('(2）方音符號編編碼'!$C$5:$C$30, MATCH(C8, '(2）方音符號編編碼'!$D$5:$D$30, 0), 1), "")</f>
        <v>b</v>
      </c>
      <c r="G8" s="85" t="str">
        <f xml:space="preserve"> IFERROR( INDEX( '(3)按鍵與顯示'!$C$5:$C$45, MATCH(C8, '(3)按鍵與顯示'!$D$5:$D$45, 0), 1), "")</f>
        <v>z</v>
      </c>
    </row>
    <row r="9" spans="2:7" ht="34">
      <c r="B9" s="41">
        <v>5</v>
      </c>
      <c r="C9" s="73" t="s">
        <v>5</v>
      </c>
      <c r="D9" s="75" t="s">
        <v>43</v>
      </c>
      <c r="E9" s="80" t="s">
        <v>43</v>
      </c>
      <c r="F9" s="84" t="str">
        <f xml:space="preserve"> IFERROR( INDEX('(2）方音符號編編碼'!$C$5:$C$30, MATCH(C9, '(2）方音符號編編碼'!$D$5:$D$30, 0), 1), "")</f>
        <v>t</v>
      </c>
      <c r="G9" s="85" t="str">
        <f xml:space="preserve"> IFERROR( INDEX( '(3)按鍵與顯示'!$C$5:$C$45, MATCH(C9, '(3)按鍵與顯示'!$D$5:$D$45, 0), 1), "")</f>
        <v>2</v>
      </c>
    </row>
    <row r="10" spans="2:7" ht="34">
      <c r="B10" s="41">
        <v>6</v>
      </c>
      <c r="C10" s="73" t="s">
        <v>6</v>
      </c>
      <c r="D10" s="75" t="s">
        <v>177</v>
      </c>
      <c r="E10" s="80" t="s">
        <v>179</v>
      </c>
      <c r="F10" s="84" t="str">
        <f xml:space="preserve"> IFERROR( INDEX('(2）方音符號編編碼'!$C$5:$C$30, MATCH(C10, '(2）方音符號編編碼'!$D$5:$D$30, 0), 1), "")</f>
        <v>T</v>
      </c>
      <c r="G10" s="85" t="str">
        <f xml:space="preserve"> IFERROR( INDEX( '(3)按鍵與顯示'!$C$5:$C$45, MATCH(C10, '(3)按鍵與顯示'!$D$5:$D$45, 0), 1), "")</f>
        <v>w</v>
      </c>
    </row>
    <row r="11" spans="2:7" ht="34">
      <c r="B11" s="41">
        <v>7</v>
      </c>
      <c r="C11" s="73" t="s">
        <v>7</v>
      </c>
      <c r="D11" s="75" t="s">
        <v>44</v>
      </c>
      <c r="E11" s="80" t="s">
        <v>44</v>
      </c>
      <c r="F11" s="84" t="str">
        <f xml:space="preserve"> IFERROR( INDEX('(2）方音符號編編碼'!$C$5:$C$30, MATCH(C11, '(2）方音符號編編碼'!$D$5:$D$30, 0), 1), "")</f>
        <v/>
      </c>
      <c r="G11" s="85" t="str">
        <f xml:space="preserve"> IFERROR( INDEX( '(3)按鍵與顯示'!$C$5:$C$45, MATCH(C11, '(3)按鍵與顯示'!$D$5:$D$45, 0), 1), "")</f>
        <v>s</v>
      </c>
    </row>
    <row r="12" spans="2:7" ht="34">
      <c r="B12" s="41">
        <v>8</v>
      </c>
      <c r="C12" s="73" t="s">
        <v>8</v>
      </c>
      <c r="D12" s="75" t="s">
        <v>45</v>
      </c>
      <c r="E12" s="80" t="s">
        <v>45</v>
      </c>
      <c r="F12" s="84" t="str">
        <f xml:space="preserve"> IFERROR( INDEX('(2）方音符號編編碼'!$C$5:$C$30, MATCH(C12, '(2）方音符號編編碼'!$D$5:$D$30, 0), 1), "")</f>
        <v>d</v>
      </c>
      <c r="G12" s="85" t="str">
        <f xml:space="preserve"> IFERROR( INDEX( '(3)按鍵與顯示'!$C$5:$C$45, MATCH(C12, '(3)按鍵與顯示'!$D$5:$D$45, 0), 1), "")</f>
        <v>x</v>
      </c>
    </row>
    <row r="13" spans="2:7" ht="34">
      <c r="B13" s="41">
        <v>9</v>
      </c>
      <c r="C13" s="73" t="s">
        <v>9</v>
      </c>
      <c r="D13" s="75" t="s">
        <v>47</v>
      </c>
      <c r="E13" s="80" t="s">
        <v>47</v>
      </c>
      <c r="F13" s="84" t="str">
        <f xml:space="preserve"> IFERROR( INDEX('(2）方音符號編編碼'!$C$5:$C$30, MATCH(C13, '(2）方音符號編編碼'!$D$5:$D$30, 0), 1), "")</f>
        <v>k</v>
      </c>
      <c r="G13" s="85" t="str">
        <f xml:space="preserve"> IFERROR( INDEX( '(3)按鍵與顯示'!$C$5:$C$45, MATCH(C13, '(3)按鍵與顯示'!$D$5:$D$45, 0), 1), "")</f>
        <v>e</v>
      </c>
    </row>
    <row r="14" spans="2:7" ht="34">
      <c r="B14" s="41">
        <v>10</v>
      </c>
      <c r="C14" s="73" t="s">
        <v>10</v>
      </c>
      <c r="D14" s="75" t="s">
        <v>183</v>
      </c>
      <c r="E14" s="80" t="s">
        <v>185</v>
      </c>
      <c r="F14" s="84" t="str">
        <f xml:space="preserve"> IFERROR( INDEX('(2）方音符號編編碼'!$C$5:$C$30, MATCH(C14, '(2）方音符號編編碼'!$D$5:$D$30, 0), 1), "")</f>
        <v>K</v>
      </c>
      <c r="G14" s="85" t="str">
        <f xml:space="preserve"> IFERROR( INDEX( '(3)按鍵與顯示'!$C$5:$C$45, MATCH(C14, '(3)按鍵與顯示'!$D$5:$D$45, 0), 1), "")</f>
        <v>d</v>
      </c>
    </row>
    <row r="15" spans="2:7" ht="34">
      <c r="B15" s="41">
        <v>11</v>
      </c>
      <c r="C15" s="73" t="s">
        <v>11</v>
      </c>
      <c r="D15" s="75" t="s">
        <v>48</v>
      </c>
      <c r="E15" s="80" t="s">
        <v>48</v>
      </c>
      <c r="F15" s="84" t="str">
        <f xml:space="preserve"> IFERROR( INDEX('(2）方音符號編編碼'!$C$5:$C$30, MATCH(C15, '(2）方音符號編編碼'!$D$5:$D$30, 0), 1), "")</f>
        <v>h</v>
      </c>
      <c r="G15" s="85" t="str">
        <f xml:space="preserve"> IFERROR( INDEX( '(3)按鍵與顯示'!$C$5:$C$45, MATCH(C15, '(3)按鍵與顯示'!$D$5:$D$45, 0), 1), "")</f>
        <v>c</v>
      </c>
    </row>
    <row r="16" spans="2:7" ht="30">
      <c r="B16" s="41">
        <v>12</v>
      </c>
      <c r="C16" s="74" t="s">
        <v>15</v>
      </c>
      <c r="D16" s="76" t="s">
        <v>46</v>
      </c>
      <c r="E16" s="81" t="s">
        <v>46</v>
      </c>
      <c r="F16" s="84" t="str">
        <f xml:space="preserve"> IFERROR( INDEX('(2）方音符號編編碼'!$C$5:$C$30, MATCH(C16, '(2）方音符號編編碼'!$D$5:$D$30, 0), 1), "")</f>
        <v>g</v>
      </c>
      <c r="G16" s="85" t="str">
        <f xml:space="preserve"> IFERROR( INDEX( '(3)按鍵與顯示'!$C$5:$C$45, MATCH(C16, '(3)按鍵與顯示'!$D$5:$D$45, 0), 1), "")</f>
        <v>t</v>
      </c>
    </row>
    <row r="17" spans="2:7" ht="30">
      <c r="B17" s="41">
        <v>13</v>
      </c>
      <c r="C17" s="74" t="s">
        <v>16</v>
      </c>
      <c r="D17" s="76" t="s">
        <v>189</v>
      </c>
      <c r="E17" s="81" t="s">
        <v>190</v>
      </c>
      <c r="F17" s="84" t="str">
        <f xml:space="preserve"> IFERROR( INDEX('(2）方音符號編編碼'!$C$5:$C$30, MATCH(C17, '(2）方音符號編編碼'!$D$5:$D$30, 0), 1), "")</f>
        <v/>
      </c>
      <c r="G17" s="85" t="str">
        <f xml:space="preserve"> IFERROR( INDEX( '(3)按鍵與顯示'!$C$5:$C$45, MATCH(C17, '(3)按鍵與顯示'!$D$5:$D$45, 0), 1), "")</f>
        <v>g</v>
      </c>
    </row>
    <row r="18" spans="2:7" ht="34">
      <c r="B18" s="41">
        <v>14</v>
      </c>
      <c r="C18" s="73" t="s">
        <v>19</v>
      </c>
      <c r="D18" s="75" t="s">
        <v>208</v>
      </c>
      <c r="E18" s="80" t="s">
        <v>193</v>
      </c>
      <c r="F18" s="84" t="str">
        <f xml:space="preserve"> IFERROR( INDEX('(2）方音符號編編碼'!$C$5:$C$30, MATCH(C18, '(2）方音符號編編碼'!$D$5:$D$30, 0), 1), "")</f>
        <v>c</v>
      </c>
      <c r="G18" s="85" t="str">
        <f xml:space="preserve"> IFERROR( INDEX( '(3)按鍵與顯示'!$C$5:$C$45, MATCH(C18, '(3)按鍵與顯示'!$D$5:$D$45, 0), 1), "")</f>
        <v>y</v>
      </c>
    </row>
    <row r="19" spans="2:7" ht="34">
      <c r="B19" s="41">
        <v>15</v>
      </c>
      <c r="C19" s="73" t="s">
        <v>20</v>
      </c>
      <c r="D19" s="75" t="s">
        <v>209</v>
      </c>
      <c r="E19" s="80" t="s">
        <v>199</v>
      </c>
      <c r="F19" s="84" t="str">
        <f xml:space="preserve"> IFERROR( INDEX('(2）方音符號編編碼'!$C$5:$C$30, MATCH(C19, '(2）方音符號編編碼'!$D$5:$D$30, 0), 1), "")</f>
        <v>C</v>
      </c>
      <c r="G19" s="85" t="str">
        <f xml:space="preserve"> IFERROR( INDEX( '(3)按鍵與顯示'!$C$5:$C$45, MATCH(C19, '(3)按鍵與顯示'!$D$5:$D$45, 0), 1), "")</f>
        <v>h</v>
      </c>
    </row>
    <row r="20" spans="2:7" ht="34">
      <c r="B20" s="41">
        <v>16</v>
      </c>
      <c r="C20" s="73" t="s">
        <v>21</v>
      </c>
      <c r="D20" s="75" t="s">
        <v>206</v>
      </c>
      <c r="E20" s="80" t="s">
        <v>206</v>
      </c>
      <c r="F20" s="84" t="str">
        <f xml:space="preserve"> IFERROR( INDEX('(2）方音符號編編碼'!$C$5:$C$30, MATCH(C20, '(2）方音符號編編碼'!$D$5:$D$30, 0), 1), "")</f>
        <v>s</v>
      </c>
      <c r="G20" s="85" t="str">
        <f xml:space="preserve"> IFERROR( INDEX( '(3)按鍵與顯示'!$C$5:$C$45, MATCH(C20, '(3)按鍵與顯示'!$D$5:$D$45, 0), 1), "")</f>
        <v>n</v>
      </c>
    </row>
    <row r="21" spans="2:7" ht="30">
      <c r="B21" s="41">
        <v>17</v>
      </c>
      <c r="C21" s="74" t="s">
        <v>17</v>
      </c>
      <c r="D21" s="76" t="s">
        <v>727</v>
      </c>
      <c r="E21" s="81" t="s">
        <v>49</v>
      </c>
      <c r="F21" s="84" t="str">
        <f xml:space="preserve"> IFERROR( INDEX('(2）方音符號編編碼'!$C$5:$C$30, MATCH(C21, '(2）方音符號編編碼'!$D$5:$D$30, 0), 1), "")</f>
        <v>z</v>
      </c>
      <c r="G21" s="85" t="str">
        <f xml:space="preserve"> IFERROR( INDEX( '(3)按鍵與顯示'!$C$5:$C$45, MATCH(C21, '(3)按鍵與顯示'!$D$5:$D$45, 0), 1), "")</f>
        <v>b</v>
      </c>
    </row>
    <row r="22" spans="2:7" ht="34">
      <c r="B22" s="41">
        <v>18</v>
      </c>
      <c r="C22" s="73" t="s">
        <v>12</v>
      </c>
      <c r="D22" s="75" t="s">
        <v>728</v>
      </c>
      <c r="E22" s="80" t="s">
        <v>729</v>
      </c>
      <c r="F22" s="84" t="str">
        <f xml:space="preserve"> IFERROR( INDEX('(2）方音符號編編碼'!$C$5:$C$30, MATCH(C22, '(2）方音符號編編碼'!$D$5:$D$30, 0), 1), "")</f>
        <v/>
      </c>
      <c r="G22" s="85" t="str">
        <f xml:space="preserve"> IFERROR( INDEX( '(3)按鍵與顯示'!$C$5:$C$45, MATCH(C22, '(3)按鍵與顯示'!$D$5:$D$45, 0), 1), "")</f>
        <v>r</v>
      </c>
    </row>
    <row r="23" spans="2:7" ht="34">
      <c r="B23" s="41">
        <v>19</v>
      </c>
      <c r="C23" s="73" t="s">
        <v>13</v>
      </c>
      <c r="D23" s="75" t="s">
        <v>197</v>
      </c>
      <c r="E23" s="80" t="s">
        <v>730</v>
      </c>
      <c r="F23" s="84" t="str">
        <f xml:space="preserve"> IFERROR( INDEX('(2）方音符號編編碼'!$C$5:$C$30, MATCH(C23, '(2）方音符號編編碼'!$D$5:$D$30, 0), 1), "")</f>
        <v/>
      </c>
      <c r="G23" s="85" t="str">
        <f xml:space="preserve"> IFERROR( INDEX( '(3)按鍵與顯示'!$C$5:$C$45, MATCH(C23, '(3)按鍵與顯示'!$D$5:$D$45, 0), 1), "")</f>
        <v>f</v>
      </c>
    </row>
    <row r="24" spans="2:7" ht="34">
      <c r="B24" s="41">
        <v>20</v>
      </c>
      <c r="C24" s="73" t="s">
        <v>14</v>
      </c>
      <c r="D24" s="75" t="s">
        <v>205</v>
      </c>
      <c r="E24" s="80" t="s">
        <v>731</v>
      </c>
      <c r="F24" s="84" t="str">
        <f xml:space="preserve"> IFERROR( INDEX('(2）方音符號編編碼'!$C$5:$C$30, MATCH(C24, '(2）方音符號編編碼'!$D$5:$D$30, 0), 1), "")</f>
        <v/>
      </c>
      <c r="G24" s="85" t="str">
        <f xml:space="preserve"> IFERROR( INDEX( '(3)按鍵與顯示'!$C$5:$C$45, MATCH(C24, '(3)按鍵與顯示'!$D$5:$D$45, 0), 1), "")</f>
        <v>v</v>
      </c>
    </row>
    <row r="25" spans="2:7" ht="30">
      <c r="B25" s="41">
        <v>21</v>
      </c>
      <c r="C25" s="74" t="s">
        <v>18</v>
      </c>
      <c r="D25" s="76" t="s">
        <v>732</v>
      </c>
      <c r="E25" s="81" t="s">
        <v>733</v>
      </c>
      <c r="F25" s="84" t="str">
        <f xml:space="preserve"> IFERROR( INDEX('(2）方音符號編編碼'!$C$5:$C$30, MATCH(C25, '(2）方音符號編編碼'!$D$5:$D$30, 0), 1), "")</f>
        <v/>
      </c>
      <c r="G25" s="85" t="str">
        <f xml:space="preserve"> IFERROR( INDEX( '(3)按鍵與顯示'!$C$5:$C$45, MATCH(C25, '(3)按鍵與顯示'!$D$5:$D$45, 0), 1), "")</f>
        <v/>
      </c>
    </row>
    <row r="26" spans="2:7" ht="34">
      <c r="B26" s="41">
        <v>22</v>
      </c>
      <c r="C26" s="73" t="s">
        <v>22</v>
      </c>
      <c r="D26" s="75" t="s">
        <v>50</v>
      </c>
      <c r="E26" s="80" t="s">
        <v>50</v>
      </c>
      <c r="F26" s="84" t="str">
        <f xml:space="preserve"> IFERROR( INDEX('(2）方音符號編編碼'!$C$5:$C$30, MATCH(C26, '(2）方音符號編編碼'!$D$5:$D$30, 0), 1), "")</f>
        <v>i</v>
      </c>
      <c r="G26" s="85" t="str">
        <f xml:space="preserve"> IFERROR( INDEX( '(3)按鍵與顯示'!$C$5:$C$45, MATCH(C26, '(3)按鍵與顯示'!$D$5:$D$45, 0), 1), "")</f>
        <v>u</v>
      </c>
    </row>
    <row r="27" spans="2:7" ht="34">
      <c r="B27" s="41">
        <v>23</v>
      </c>
      <c r="C27" s="73" t="s">
        <v>23</v>
      </c>
      <c r="D27" s="75" t="s">
        <v>51</v>
      </c>
      <c r="E27" s="80" t="s">
        <v>51</v>
      </c>
      <c r="F27" s="84" t="str">
        <f xml:space="preserve"> IFERROR( INDEX('(2）方音符號編編碼'!$C$5:$C$30, MATCH(C27, '(2）方音符號編編碼'!$D$5:$D$30, 0), 1), "")</f>
        <v>u</v>
      </c>
      <c r="G27" s="85" t="str">
        <f xml:space="preserve"> IFERROR( INDEX( '(3)按鍵與顯示'!$C$5:$C$45, MATCH(C27, '(3)按鍵與顯示'!$D$5:$D$45, 0), 1), "")</f>
        <v>j</v>
      </c>
    </row>
    <row r="28" spans="2:7" ht="34">
      <c r="B28" s="41">
        <v>24</v>
      </c>
      <c r="C28" s="73" t="s">
        <v>25</v>
      </c>
      <c r="D28" s="75" t="s">
        <v>52</v>
      </c>
      <c r="E28" s="80" t="s">
        <v>52</v>
      </c>
      <c r="F28" s="84" t="str">
        <f xml:space="preserve"> IFERROR( INDEX('(2）方音符號編編碼'!$C$5:$C$30, MATCH(C28, '(2）方音符號編編碼'!$D$5:$D$30, 0), 1), "")</f>
        <v>a</v>
      </c>
      <c r="G28" s="85" t="str">
        <f xml:space="preserve"> IFERROR( INDEX( '(3)按鍵與顯示'!$C$5:$C$45, MATCH(C28, '(3)按鍵與顯示'!$D$5:$D$45, 0), 1), "")</f>
        <v>8</v>
      </c>
    </row>
    <row r="29" spans="2:7" ht="30">
      <c r="B29" s="41">
        <v>25</v>
      </c>
      <c r="C29" s="74" t="s">
        <v>26</v>
      </c>
      <c r="D29" s="76" t="s">
        <v>262</v>
      </c>
      <c r="E29" s="81" t="s">
        <v>264</v>
      </c>
      <c r="F29" s="84" t="str">
        <f xml:space="preserve"> IFERROR( INDEX('(2）方音符號編編碼'!$C$5:$C$30, MATCH(C29, '(2）方音符號編編碼'!$D$5:$D$30, 0), 1), "")</f>
        <v>o</v>
      </c>
      <c r="G29" s="85" t="str">
        <f xml:space="preserve"> IFERROR( INDEX( '(3)按鍵與顯示'!$C$5:$C$45, MATCH(C29, '(3)按鍵與顯示'!$D$5:$D$45, 0), 1), "")</f>
        <v>i</v>
      </c>
    </row>
    <row r="30" spans="2:7" ht="34">
      <c r="B30" s="41">
        <v>26</v>
      </c>
      <c r="C30" s="73" t="s">
        <v>27</v>
      </c>
      <c r="D30" s="75" t="s">
        <v>263</v>
      </c>
      <c r="E30" s="80" t="s">
        <v>263</v>
      </c>
      <c r="F30" s="84" t="str">
        <f xml:space="preserve"> IFERROR( INDEX('(2）方音符號編編碼'!$C$5:$C$30, MATCH(C30, '(2）方音符號編編碼'!$D$5:$D$30, 0), 1), "")</f>
        <v>ø</v>
      </c>
      <c r="G30" s="85" t="str">
        <f xml:space="preserve"> IFERROR( INDEX( '(3)按鍵與顯示'!$C$5:$C$45, MATCH(C30, '(3)按鍵與顯示'!$D$5:$D$45, 0), 1), "")</f>
        <v>k</v>
      </c>
    </row>
    <row r="31" spans="2:7" ht="30">
      <c r="B31" s="41">
        <v>27</v>
      </c>
      <c r="C31" s="74" t="s">
        <v>31</v>
      </c>
      <c r="D31" s="76" t="s">
        <v>272</v>
      </c>
      <c r="E31" s="81" t="s">
        <v>272</v>
      </c>
      <c r="F31" s="84" t="str">
        <f xml:space="preserve"> IFERROR( INDEX('(2）方音符號編編碼'!$C$5:$C$30, MATCH(C31, '(2）方音符號編編碼'!$D$5:$D$30, 0), 1), "")</f>
        <v>e</v>
      </c>
      <c r="G31" s="85" t="str">
        <f xml:space="preserve"> IFERROR( INDEX( '(3)按鍵與顯示'!$C$5:$C$45, MATCH(C31, '(3)按鍵與顯示'!$D$5:$D$45, 0), 1), "")</f>
        <v>o</v>
      </c>
    </row>
    <row r="32" spans="2:7" ht="30">
      <c r="B32" s="41">
        <v>28</v>
      </c>
      <c r="C32" s="74" t="s">
        <v>24</v>
      </c>
      <c r="D32" s="77" t="s">
        <v>496</v>
      </c>
      <c r="E32" s="82" t="s">
        <v>734</v>
      </c>
      <c r="F32" s="84" t="str">
        <f xml:space="preserve"> IFERROR( INDEX('(2）方音符號編編碼'!$C$5:$C$30, MATCH(C32, '(2）方音符號編編碼'!$D$5:$D$30, 0), 1), "")</f>
        <v>B</v>
      </c>
      <c r="G32" s="85" t="str">
        <f xml:space="preserve"> IFERROR( INDEX( '(3)按鍵與顯示'!$C$5:$C$45, MATCH(C32, '(3)按鍵與顯示'!$D$5:$D$45, 0), 1), "")</f>
        <v>m</v>
      </c>
    </row>
    <row r="33" spans="2:7" ht="30">
      <c r="B33" s="41">
        <v>29</v>
      </c>
      <c r="C33" s="74" t="s">
        <v>37</v>
      </c>
      <c r="D33" s="77" t="s">
        <v>499</v>
      </c>
      <c r="E33" s="82" t="s">
        <v>735</v>
      </c>
      <c r="F33" s="84" t="str">
        <f xml:space="preserve"> IFERROR( INDEX('(2）方音符號編編碼'!$C$5:$C$30, MATCH(C33, '(2）方音符號編編碼'!$D$5:$D$30, 0), 1), "")</f>
        <v>G</v>
      </c>
      <c r="G33" s="85" t="str">
        <f xml:space="preserve"> IFERROR( INDEX( '(3)按鍵與顯示'!$C$5:$C$45, MATCH(C33, '(3)按鍵與顯示'!$D$5:$D$45, 0), 1), "")</f>
        <v>/</v>
      </c>
    </row>
    <row r="34" spans="2:7" ht="34">
      <c r="B34" s="41">
        <v>30</v>
      </c>
      <c r="C34" s="73" t="s">
        <v>30</v>
      </c>
      <c r="D34" s="75" t="s">
        <v>275</v>
      </c>
      <c r="E34" s="80" t="s">
        <v>275</v>
      </c>
      <c r="F34" s="84" t="str">
        <f xml:space="preserve"> IFERROR( INDEX('(2）方音符號編編碼'!$C$5:$C$30, MATCH(C34, '(2）方音符號編編碼'!$D$5:$D$30, 0), 1), "")</f>
        <v>I</v>
      </c>
      <c r="G34" s="85" t="str">
        <f xml:space="preserve"> IFERROR( INDEX( '(3)按鍵與顯示'!$C$5:$C$45, MATCH(C34, '(3)按鍵與顯示'!$D$5:$D$45, 0), 1), "")</f>
        <v>9</v>
      </c>
    </row>
    <row r="35" spans="2:7" ht="34">
      <c r="B35" s="41">
        <v>31</v>
      </c>
      <c r="C35" s="73" t="s">
        <v>32</v>
      </c>
      <c r="D35" s="75" t="s">
        <v>279</v>
      </c>
      <c r="E35" s="80" t="s">
        <v>279</v>
      </c>
      <c r="F35" s="84" t="str">
        <f xml:space="preserve"> IFERROR( INDEX('(2）方音符號編編碼'!$C$5:$C$30, MATCH(C35, '(2）方音符號編編碼'!$D$5:$D$30, 0), 1), "")</f>
        <v>U</v>
      </c>
      <c r="G35" s="85" t="str">
        <f xml:space="preserve"> IFERROR( INDEX( '(3)按鍵與顯示'!$C$5:$C$45, MATCH(C35, '(3)按鍵與顯示'!$D$5:$D$45, 0), 1), "")</f>
        <v>l</v>
      </c>
    </row>
    <row r="36" spans="2:7" ht="30">
      <c r="B36" s="41">
        <v>32</v>
      </c>
      <c r="C36" s="74" t="s">
        <v>28</v>
      </c>
      <c r="D36" s="76" t="s">
        <v>234</v>
      </c>
      <c r="E36" s="81" t="s">
        <v>234</v>
      </c>
      <c r="F36" s="84" t="str">
        <f xml:space="preserve"> IFERROR( INDEX('(2）方音符號編編碼'!$C$5:$C$30, MATCH(C36, '(2）方音符號編編碼'!$D$5:$D$30, 0), 1), "")</f>
        <v/>
      </c>
      <c r="G36" s="85" t="str">
        <f xml:space="preserve"> IFERROR( INDEX( '(3)按鍵與顯示'!$C$5:$C$45, MATCH(C36, '(3)按鍵與顯示'!$D$5:$D$45, 0), 1), "")</f>
        <v>,</v>
      </c>
    </row>
    <row r="37" spans="2:7" ht="34">
      <c r="B37" s="41">
        <v>33</v>
      </c>
      <c r="C37" s="73" t="s">
        <v>29</v>
      </c>
      <c r="D37" s="75" t="s">
        <v>426</v>
      </c>
      <c r="E37" s="80" t="s">
        <v>428</v>
      </c>
      <c r="F37" s="84" t="str">
        <f xml:space="preserve"> IFERROR( INDEX('(2）方音符號編編碼'!$C$5:$C$30, MATCH(C37, '(2）方音符號編編碼'!$D$5:$D$30, 0), 1), "")</f>
        <v/>
      </c>
      <c r="G37" s="85" t="str">
        <f xml:space="preserve"> IFERROR( INDEX( '(3)按鍵與顯示'!$C$5:$C$45, MATCH(C37, '(3)按鍵與顯示'!$D$5:$D$45, 0), 1), "")</f>
        <v/>
      </c>
    </row>
    <row r="38" spans="2:7" ht="34">
      <c r="B38" s="41">
        <v>34</v>
      </c>
      <c r="C38" s="73" t="s">
        <v>34</v>
      </c>
      <c r="D38" s="75" t="s">
        <v>240</v>
      </c>
      <c r="E38" s="80" t="s">
        <v>240</v>
      </c>
      <c r="F38" s="84" t="str">
        <f xml:space="preserve"> IFERROR( INDEX('(2）方音符號編編碼'!$C$5:$C$30, MATCH(C38, '(2）方音符號編編碼'!$D$5:$D$30, 0), 1), "")</f>
        <v/>
      </c>
      <c r="G38" s="85" t="str">
        <f xml:space="preserve"> IFERROR( INDEX( '(3)按鍵與顯示'!$C$5:$C$45, MATCH(C38, '(3)按鍵與顯示'!$D$5:$D$45, 0), 1), "")</f>
        <v>0</v>
      </c>
    </row>
    <row r="39" spans="2:7" ht="30">
      <c r="B39" s="41">
        <v>35</v>
      </c>
      <c r="C39" s="74" t="s">
        <v>35</v>
      </c>
      <c r="D39" s="76" t="s">
        <v>44</v>
      </c>
      <c r="E39" s="81" t="s">
        <v>736</v>
      </c>
      <c r="F39" s="84" t="str">
        <f xml:space="preserve"> IFERROR( INDEX('(2）方音符號編編碼'!$C$5:$C$30, MATCH(C39, '(2）方音符號編編碼'!$D$5:$D$30, 0), 1), "")</f>
        <v>D</v>
      </c>
      <c r="G39" s="85" t="str">
        <f xml:space="preserve"> IFERROR( INDEX( '(3)按鍵與顯示'!$C$5:$C$45, MATCH(C39, '(3)按鍵與顯示'!$D$5:$D$45, 0), 1), "")</f>
        <v>p</v>
      </c>
    </row>
    <row r="40" spans="2:7" ht="30">
      <c r="B40" s="41">
        <v>36</v>
      </c>
      <c r="C40" s="74" t="s">
        <v>36</v>
      </c>
      <c r="D40" s="76" t="s">
        <v>246</v>
      </c>
      <c r="E40" s="81" t="s">
        <v>248</v>
      </c>
      <c r="F40" s="84" t="str">
        <f xml:space="preserve"> IFERROR( INDEX('(2）方音符號編編碼'!$C$5:$C$30, MATCH(C40, '(2）方音符號編編碼'!$D$5:$D$30, 0), 1), "")</f>
        <v/>
      </c>
      <c r="G40" s="85" t="str">
        <f xml:space="preserve"> IFERROR( INDEX( '(3)按鍵與顯示'!$C$5:$C$45, MATCH(C40, '(3)按鍵與顯示'!$D$5:$D$45, 0), 1), "")</f>
        <v>;</v>
      </c>
    </row>
    <row r="41" spans="2:7" ht="34">
      <c r="B41" s="41">
        <v>37</v>
      </c>
      <c r="C41" s="73" t="s">
        <v>459</v>
      </c>
      <c r="D41" s="78" t="s">
        <v>460</v>
      </c>
      <c r="E41" s="83" t="s">
        <v>735</v>
      </c>
      <c r="F41" s="84" t="str">
        <f xml:space="preserve"> IFERROR( INDEX('(2）方音符號編編碼'!$C$5:$C$30, MATCH(C41, '(2）方音符號編編碼'!$D$5:$D$30, 0), 1), "")</f>
        <v/>
      </c>
      <c r="G41" s="85" t="str">
        <f xml:space="preserve"> IFERROR( INDEX( '(3)按鍵與顯示'!$C$5:$C$45, MATCH(C41, '(3)按鍵與顯示'!$D$5:$D$45, 0), 1), "")</f>
        <v/>
      </c>
    </row>
    <row r="42" spans="2:7" ht="34">
      <c r="B42" s="41">
        <v>38</v>
      </c>
      <c r="C42" s="73" t="s">
        <v>33</v>
      </c>
      <c r="D42" s="78" t="s">
        <v>463</v>
      </c>
      <c r="E42" s="83" t="s">
        <v>465</v>
      </c>
      <c r="F42" s="84" t="str">
        <f xml:space="preserve"> IFERROR( INDEX('(2）方音符號編編碼'!$C$5:$C$30, MATCH(C42, '(2）方音符號編編碼'!$D$5:$D$30, 0), 1), "")</f>
        <v/>
      </c>
      <c r="G42" s="85" t="str">
        <f xml:space="preserve"> IFERROR( INDEX( '(3)按鍵與顯示'!$C$5:$C$45, MATCH(C42, '(3)按鍵與顯示'!$D$5:$D$45, 0), 1), "")</f>
        <v>.</v>
      </c>
    </row>
    <row r="43" spans="2:7" ht="34">
      <c r="B43" s="41">
        <v>39</v>
      </c>
      <c r="C43" s="73" t="s">
        <v>38</v>
      </c>
      <c r="D43" s="78" t="s">
        <v>223</v>
      </c>
      <c r="E43" s="83" t="s">
        <v>737</v>
      </c>
      <c r="F43" s="84" t="str">
        <f xml:space="preserve"> IFERROR( INDEX('(2）方音符號編編碼'!$C$5:$C$30, MATCH(C43, '(2）方音符號編編碼'!$D$5:$D$30, 0), 1), "")</f>
        <v>N</v>
      </c>
      <c r="G43" s="85" t="str">
        <f xml:space="preserve"> IFERROR( INDEX( '(3)按鍵與顯示'!$C$5:$C$45, MATCH(C43, '(3)按鍵與顯示'!$D$5:$D$45, 0), 1), "")</f>
        <v>-</v>
      </c>
    </row>
    <row r="44" spans="2:7" ht="34">
      <c r="B44" s="41">
        <v>40</v>
      </c>
      <c r="C44" s="73">
        <v>0</v>
      </c>
      <c r="D44" s="79">
        <v>1</v>
      </c>
      <c r="E44" s="81">
        <v>1</v>
      </c>
      <c r="F44" s="84" t="str">
        <f xml:space="preserve"> IFERROR( INDEX('(2）方音符號編編碼'!$C$5:$C$30, MATCH(C44, '(2）方音符號編編碼'!$D$5:$D$30, 0), 1), "")</f>
        <v/>
      </c>
      <c r="G44" s="85" t="str">
        <f xml:space="preserve"> IFERROR( INDEX( '(3)按鍵與顯示'!$C$5:$C$45, MATCH(C44, '(3)按鍵與顯示'!$D$5:$D$45, 0), 1), "")</f>
        <v/>
      </c>
    </row>
    <row r="45" spans="2:7" ht="34">
      <c r="B45" s="41">
        <v>41</v>
      </c>
      <c r="C45" s="73" t="s">
        <v>718</v>
      </c>
      <c r="D45" s="79">
        <v>0</v>
      </c>
      <c r="E45" s="81">
        <v>3</v>
      </c>
      <c r="F45" s="84" t="str">
        <f xml:space="preserve"> IFERROR( INDEX('(2）方音符號編編碼'!$C$5:$C$30, MATCH(C45, '(2）方音符號編編碼'!$D$5:$D$30, 0), 1), "")</f>
        <v/>
      </c>
      <c r="G45" s="85" t="str">
        <f xml:space="preserve"> IFERROR( INDEX( '(3)按鍵與顯示'!$C$5:$C$45, MATCH(C45, '(3)按鍵與顯示'!$D$5:$D$45, 0), 1), "")</f>
        <v>3</v>
      </c>
    </row>
    <row r="46" spans="2:7" ht="34">
      <c r="B46" s="41">
        <v>42</v>
      </c>
      <c r="C46" s="73" t="s">
        <v>717</v>
      </c>
      <c r="D46" s="79">
        <v>0</v>
      </c>
      <c r="E46" s="81">
        <v>2</v>
      </c>
      <c r="F46" s="84" t="str">
        <f xml:space="preserve"> IFERROR( INDEX('(2）方音符號編編碼'!$C$5:$C$30, MATCH(C46, '(2）方音符號編編碼'!$D$5:$D$30, 0), 1), "")</f>
        <v/>
      </c>
      <c r="G46" s="85" t="str">
        <f xml:space="preserve"> IFERROR( INDEX( '(3)按鍵與顯示'!$C$5:$C$45, MATCH(C46, '(3)按鍵與顯示'!$D$5:$D$45, 0), 1), "")</f>
        <v>4</v>
      </c>
    </row>
    <row r="47" spans="2:7" ht="34">
      <c r="B47" s="41">
        <v>43</v>
      </c>
      <c r="C47" s="73" t="s">
        <v>720</v>
      </c>
      <c r="D47" s="79">
        <v>0</v>
      </c>
      <c r="E47" s="81">
        <v>7</v>
      </c>
      <c r="F47" s="84" t="str">
        <f xml:space="preserve"> IFERROR( INDEX('(2）方音符號編編碼'!$C$5:$C$30, MATCH(C47, '(2）方音符號編編碼'!$D$5:$D$30, 0), 1), "")</f>
        <v/>
      </c>
      <c r="G47" s="85" t="str">
        <f xml:space="preserve"> IFERROR( INDEX( '(3)按鍵與顯示'!$C$5:$C$45, MATCH(C47, '(3)按鍵與顯示'!$D$5:$D$45, 0), 1), "")</f>
        <v>5</v>
      </c>
    </row>
    <row r="48" spans="2:7" ht="34">
      <c r="B48" s="41">
        <v>44</v>
      </c>
      <c r="C48" s="73" t="s">
        <v>719</v>
      </c>
      <c r="D48" s="79">
        <v>0</v>
      </c>
      <c r="E48" s="81">
        <v>5</v>
      </c>
      <c r="F48" s="84" t="str">
        <f xml:space="preserve"> IFERROR( INDEX('(2）方音符號編編碼'!$C$5:$C$30, MATCH(C48, '(2）方音符號編編碼'!$D$5:$D$30, 0), 1), "")</f>
        <v/>
      </c>
      <c r="G48" s="85" t="str">
        <f xml:space="preserve"> IFERROR( INDEX( '(3)按鍵與顯示'!$C$5:$C$45, MATCH(C48, '(3)按鍵與顯示'!$D$5:$D$45, 0), 1), "")</f>
        <v>6</v>
      </c>
    </row>
    <row r="49" spans="2:7" ht="34">
      <c r="B49" s="41">
        <v>45</v>
      </c>
      <c r="C49" s="73" t="s">
        <v>738</v>
      </c>
      <c r="D49" s="79">
        <v>0</v>
      </c>
      <c r="E49" s="81">
        <v>8</v>
      </c>
      <c r="F49" s="84" t="str">
        <f xml:space="preserve"> IFERROR( INDEX('(2）方音符號編編碼'!$C$5:$C$30, MATCH(C49, '(2）方音符號編編碼'!$D$5:$D$30, 0), 1), "")</f>
        <v/>
      </c>
      <c r="G49" s="85" t="str">
        <f xml:space="preserve"> IFERROR( INDEX( '(3)按鍵與顯示'!$C$5:$C$45, MATCH(C49, '(3)按鍵與顯示'!$D$5:$D$45, 0), 1), "")</f>
        <v/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57FE0-6947-314F-8052-7D3504D36937}">
  <sheetPr>
    <tabColor theme="9" tint="0.59999389629810485"/>
  </sheetPr>
  <dimension ref="A1:BE30"/>
  <sheetViews>
    <sheetView zoomScale="80" zoomScaleNormal="80" workbookViewId="0">
      <selection activeCell="B7" sqref="B7:B8"/>
    </sheetView>
  </sheetViews>
  <sheetFormatPr baseColWidth="10" defaultRowHeight="22"/>
  <cols>
    <col min="1" max="1" width="1.796875" customWidth="1"/>
    <col min="2" max="2" width="9.09765625" customWidth="1"/>
    <col min="3" max="47" width="4.8984375" customWidth="1"/>
    <col min="48" max="57" width="15.3984375" bestFit="1" customWidth="1"/>
  </cols>
  <sheetData>
    <row r="1" spans="1:49" ht="17" customHeight="1" thickBo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20"/>
      <c r="AS1" s="120"/>
      <c r="AT1" s="1"/>
      <c r="AU1" s="1"/>
      <c r="AV1" s="1"/>
    </row>
    <row r="2" spans="1:49" s="4" customFormat="1" ht="36" customHeight="1">
      <c r="C2" s="49"/>
      <c r="D2" s="16">
        <v>1</v>
      </c>
      <c r="E2" s="15" t="s">
        <v>122</v>
      </c>
      <c r="F2" s="49"/>
      <c r="G2" s="16" t="str">
        <f>G20</f>
        <v>2</v>
      </c>
      <c r="H2" s="16" t="s">
        <v>156</v>
      </c>
      <c r="I2" s="63"/>
      <c r="J2" s="17" t="str">
        <f>AQ20</f>
        <v>3</v>
      </c>
      <c r="K2" s="18" t="s">
        <v>141</v>
      </c>
      <c r="L2" s="63"/>
      <c r="M2" s="17" t="str">
        <f>AR20</f>
        <v>4</v>
      </c>
      <c r="N2" s="18" t="s">
        <v>142</v>
      </c>
      <c r="O2" s="63"/>
      <c r="P2" s="17" t="str">
        <f>AS20</f>
        <v>5</v>
      </c>
      <c r="Q2" s="18" t="s">
        <v>143</v>
      </c>
      <c r="R2" s="63"/>
      <c r="S2" s="17" t="str">
        <f>AT20</f>
        <v>6</v>
      </c>
      <c r="T2" s="18" t="s">
        <v>144</v>
      </c>
      <c r="U2" s="63"/>
      <c r="V2" s="17" t="str">
        <f>AU20</f>
        <v/>
      </c>
      <c r="W2" s="18" t="s">
        <v>145</v>
      </c>
      <c r="X2" s="54"/>
      <c r="Y2" s="19" t="str">
        <f>Z20</f>
        <v>8</v>
      </c>
      <c r="Z2" s="20" t="s">
        <v>157</v>
      </c>
      <c r="AA2" s="54"/>
      <c r="AB2" s="19" t="str">
        <f>AF20</f>
        <v>9</v>
      </c>
      <c r="AC2" s="20" t="s">
        <v>158</v>
      </c>
      <c r="AD2" s="54"/>
      <c r="AE2" s="19" t="str">
        <f>AJ20</f>
        <v>0</v>
      </c>
      <c r="AF2" s="20" t="s">
        <v>159</v>
      </c>
      <c r="AG2" s="54"/>
      <c r="AH2" s="19" t="str">
        <f>AO20</f>
        <v>-</v>
      </c>
      <c r="AI2" s="20" t="s">
        <v>139</v>
      </c>
      <c r="AJ2" s="54"/>
      <c r="AK2" s="62" t="s">
        <v>137</v>
      </c>
      <c r="AL2" s="20" t="s">
        <v>138</v>
      </c>
      <c r="AM2" s="2"/>
      <c r="AN2" s="2"/>
      <c r="AO2" s="2"/>
      <c r="AP2" s="2"/>
      <c r="AQ2" s="2"/>
      <c r="AR2" s="2"/>
      <c r="AS2" s="121"/>
      <c r="AT2" s="121"/>
      <c r="AU2" s="2"/>
      <c r="AV2" s="2"/>
      <c r="AW2" s="2"/>
    </row>
    <row r="3" spans="1:49" s="4" customFormat="1" ht="36" customHeight="1">
      <c r="C3" s="43"/>
      <c r="D3" s="48" t="str">
        <f xml:space="preserve"> C16</f>
        <v>ㄅ</v>
      </c>
      <c r="E3" s="51" t="str">
        <f>F16</f>
        <v>ㆠ</v>
      </c>
      <c r="F3" s="43"/>
      <c r="G3" s="48" t="str">
        <f>G16</f>
        <v>ㄉ</v>
      </c>
      <c r="H3" s="64"/>
      <c r="I3" s="68"/>
      <c r="J3" s="67" t="str">
        <f>AQ16</f>
        <v>˪</v>
      </c>
      <c r="K3" s="69" t="s">
        <v>146</v>
      </c>
      <c r="L3" s="68"/>
      <c r="M3" s="67" t="str">
        <f>AR16</f>
        <v>ˋ</v>
      </c>
      <c r="N3" s="69" t="s">
        <v>152</v>
      </c>
      <c r="O3" s="68"/>
      <c r="P3" s="67" t="str">
        <f>AS16</f>
        <v>˫</v>
      </c>
      <c r="Q3" s="69" t="s">
        <v>153</v>
      </c>
      <c r="R3" s="68"/>
      <c r="S3" s="67" t="str">
        <f>AT16</f>
        <v>ˊ</v>
      </c>
      <c r="T3" s="69" t="s">
        <v>154</v>
      </c>
      <c r="U3" s="68"/>
      <c r="V3" s="67" t="str">
        <f>AU16</f>
        <v>·</v>
      </c>
      <c r="W3" s="69" t="s">
        <v>155</v>
      </c>
      <c r="X3" s="46"/>
      <c r="Y3" s="58" t="str">
        <f>Z16</f>
        <v>ㄚ</v>
      </c>
      <c r="Z3" s="59"/>
      <c r="AA3" s="46"/>
      <c r="AB3" s="58" t="str">
        <f>AF16</f>
        <v>ㄞ</v>
      </c>
      <c r="AC3" s="59"/>
      <c r="AD3" s="46"/>
      <c r="AE3" s="58" t="str">
        <f>AJ16</f>
        <v>ㄢ</v>
      </c>
      <c r="AF3" s="59"/>
      <c r="AG3" s="46"/>
      <c r="AH3" s="58" t="str">
        <f>AO16</f>
        <v>ｎ</v>
      </c>
      <c r="AI3" s="59"/>
      <c r="AJ3" s="46"/>
      <c r="AK3" s="58"/>
      <c r="AL3" s="59"/>
      <c r="AM3" s="2"/>
      <c r="AN3" s="2"/>
      <c r="AO3" s="2"/>
      <c r="AP3" s="2"/>
      <c r="AQ3" s="2"/>
      <c r="AR3" s="2"/>
      <c r="AS3" s="3"/>
      <c r="AT3" s="3"/>
      <c r="AU3" s="2"/>
      <c r="AV3" s="2"/>
      <c r="AW3" s="2"/>
    </row>
    <row r="4" spans="1:49" ht="42" customHeight="1" thickBot="1">
      <c r="C4" s="50"/>
      <c r="D4" s="5" t="s">
        <v>121</v>
      </c>
      <c r="E4" s="52" t="s">
        <v>123</v>
      </c>
      <c r="F4" s="50"/>
      <c r="G4" s="5" t="str">
        <f>G19</f>
        <v>t</v>
      </c>
      <c r="H4" s="65"/>
      <c r="I4" s="70"/>
      <c r="J4" s="71" t="str">
        <f>AQ19</f>
        <v/>
      </c>
      <c r="K4" s="72"/>
      <c r="L4" s="70"/>
      <c r="M4" s="71" t="str">
        <f>AR19</f>
        <v/>
      </c>
      <c r="N4" s="72"/>
      <c r="O4" s="70"/>
      <c r="P4" s="71" t="str">
        <f>AS19</f>
        <v/>
      </c>
      <c r="Q4" s="72"/>
      <c r="R4" s="70"/>
      <c r="S4" s="71" t="str">
        <f>AT19</f>
        <v/>
      </c>
      <c r="T4" s="72"/>
      <c r="U4" s="70"/>
      <c r="V4" s="71" t="str">
        <f>AU19</f>
        <v/>
      </c>
      <c r="W4" s="72"/>
      <c r="X4" s="56"/>
      <c r="Y4" s="21" t="str">
        <f>Z18</f>
        <v>a</v>
      </c>
      <c r="Z4" s="61"/>
      <c r="AA4" s="56"/>
      <c r="AB4" s="21" t="str">
        <f>AF19</f>
        <v>I</v>
      </c>
      <c r="AC4" s="61"/>
      <c r="AD4" s="56"/>
      <c r="AE4" s="21" t="str">
        <f>AJ19</f>
        <v>aD</v>
      </c>
      <c r="AF4" s="61"/>
      <c r="AG4" s="56"/>
      <c r="AH4" s="21" t="str">
        <f>AO19</f>
        <v>N</v>
      </c>
      <c r="AI4" s="61"/>
      <c r="AJ4" s="56"/>
      <c r="AK4" s="21"/>
      <c r="AL4" s="61"/>
      <c r="AM4" s="1"/>
      <c r="AN4" s="1"/>
      <c r="AO4" s="1"/>
      <c r="AP4" s="1"/>
      <c r="AQ4" s="1"/>
      <c r="AR4" s="1"/>
      <c r="AS4" s="120"/>
      <c r="AT4" s="120"/>
      <c r="AU4" s="1"/>
      <c r="AV4" s="1"/>
      <c r="AW4" s="1"/>
    </row>
    <row r="5" spans="1:49" s="4" customFormat="1" ht="36" customHeight="1">
      <c r="C5" s="2"/>
      <c r="D5" s="49"/>
      <c r="E5" s="16" t="str">
        <f>D20</f>
        <v>q</v>
      </c>
      <c r="F5" s="15"/>
      <c r="G5" s="49"/>
      <c r="H5" s="16" t="str">
        <f>H20</f>
        <v>w</v>
      </c>
      <c r="I5" s="45"/>
      <c r="J5" s="66"/>
      <c r="K5" s="44" t="str">
        <f>K20</f>
        <v>e</v>
      </c>
      <c r="L5" s="15" t="str">
        <f>N20</f>
        <v>t</v>
      </c>
      <c r="M5" s="49"/>
      <c r="N5" s="16" t="str">
        <f>T20</f>
        <v>r</v>
      </c>
      <c r="O5" s="15"/>
      <c r="P5" s="49"/>
      <c r="Q5" s="16" t="s">
        <v>125</v>
      </c>
      <c r="R5" s="15"/>
      <c r="S5" s="49"/>
      <c r="T5" s="16" t="str">
        <f>P20</f>
        <v>y</v>
      </c>
      <c r="U5" s="15"/>
      <c r="V5" s="54"/>
      <c r="W5" s="19" t="str">
        <f>X20</f>
        <v>u</v>
      </c>
      <c r="X5" s="20"/>
      <c r="Y5" s="54"/>
      <c r="Z5" s="19" t="str">
        <f>AA20</f>
        <v>i</v>
      </c>
      <c r="AA5" s="20"/>
      <c r="AB5" s="54"/>
      <c r="AC5" s="19" t="str">
        <f>AC20</f>
        <v>o</v>
      </c>
      <c r="AD5" s="20"/>
      <c r="AE5" s="54"/>
      <c r="AF5" s="19" t="str">
        <f>AK20</f>
        <v>p</v>
      </c>
      <c r="AG5" s="20"/>
      <c r="AH5" s="54"/>
      <c r="AI5" s="19" t="s">
        <v>131</v>
      </c>
      <c r="AJ5" s="20" t="s">
        <v>132</v>
      </c>
      <c r="AK5" s="54"/>
      <c r="AL5" s="19" t="s">
        <v>133</v>
      </c>
      <c r="AM5" s="20" t="s">
        <v>134</v>
      </c>
      <c r="AN5" s="54"/>
      <c r="AO5" s="19" t="s">
        <v>135</v>
      </c>
      <c r="AP5" s="20" t="s">
        <v>136</v>
      </c>
      <c r="AQ5" s="2"/>
      <c r="AR5" s="2"/>
      <c r="AS5" s="121"/>
      <c r="AT5" s="121"/>
      <c r="AU5" s="2"/>
      <c r="AV5" s="2"/>
      <c r="AW5" s="2"/>
    </row>
    <row r="6" spans="1:49" s="4" customFormat="1" ht="36" customHeight="1">
      <c r="C6" s="2"/>
      <c r="D6" s="43"/>
      <c r="E6" s="48" t="str">
        <f>D16</f>
        <v>ㄆ</v>
      </c>
      <c r="F6" s="53"/>
      <c r="G6" s="43"/>
      <c r="H6" s="48" t="str">
        <f>H16</f>
        <v>ㄊ</v>
      </c>
      <c r="I6" s="53"/>
      <c r="J6" s="43"/>
      <c r="K6" s="48" t="str">
        <f>K16</f>
        <v>ㄍ</v>
      </c>
      <c r="L6" s="53" t="str">
        <f>N16</f>
        <v>ㆣ</v>
      </c>
      <c r="M6" s="43"/>
      <c r="N6" s="48" t="str">
        <f>T16</f>
        <v>ㄐ</v>
      </c>
      <c r="O6" s="53"/>
      <c r="P6" s="43"/>
      <c r="Q6" s="48"/>
      <c r="R6" s="53"/>
      <c r="S6" s="43"/>
      <c r="T6" s="48" t="str">
        <f>P16</f>
        <v>ㄗ</v>
      </c>
      <c r="U6" s="53"/>
      <c r="V6" s="46"/>
      <c r="W6" s="58" t="str">
        <f>X16</f>
        <v>ㄧ</v>
      </c>
      <c r="X6" s="59"/>
      <c r="Y6" s="46"/>
      <c r="Z6" s="58" t="str">
        <f>AA16</f>
        <v>ㆦ</v>
      </c>
      <c r="AA6" s="59"/>
      <c r="AB6" s="46"/>
      <c r="AC6" s="58" t="str">
        <f>AC16</f>
        <v>ㆤ</v>
      </c>
      <c r="AD6" s="59"/>
      <c r="AE6" s="46"/>
      <c r="AF6" s="58" t="str">
        <f>AK16</f>
        <v>ㄣ</v>
      </c>
      <c r="AG6" s="59"/>
      <c r="AH6" s="46"/>
      <c r="AI6" s="58"/>
      <c r="AJ6" s="59"/>
      <c r="AK6" s="46"/>
      <c r="AL6" s="58"/>
      <c r="AM6" s="59"/>
      <c r="AN6" s="46"/>
      <c r="AO6" s="58"/>
      <c r="AP6" s="59"/>
      <c r="AQ6" s="2"/>
      <c r="AR6" s="2"/>
      <c r="AS6" s="3"/>
      <c r="AT6" s="3"/>
      <c r="AU6" s="2"/>
      <c r="AV6" s="2"/>
      <c r="AW6" s="2"/>
    </row>
    <row r="7" spans="1:49" ht="42" customHeight="1" thickBot="1">
      <c r="C7" s="1"/>
      <c r="D7" s="50"/>
      <c r="E7" s="5" t="s">
        <v>124</v>
      </c>
      <c r="F7" s="52"/>
      <c r="G7" s="50"/>
      <c r="H7" s="5" t="str">
        <f>H19</f>
        <v>T</v>
      </c>
      <c r="I7" s="52"/>
      <c r="J7" s="50"/>
      <c r="K7" s="5" t="str">
        <f>K19</f>
        <v>k</v>
      </c>
      <c r="L7" s="52" t="str">
        <f>N19</f>
        <v>g</v>
      </c>
      <c r="M7" s="50"/>
      <c r="N7" s="5" t="str">
        <f>T19</f>
        <v>ci</v>
      </c>
      <c r="O7" s="52"/>
      <c r="P7" s="50"/>
      <c r="Q7" s="5"/>
      <c r="R7" s="52"/>
      <c r="S7" s="50"/>
      <c r="T7" s="5" t="str">
        <f>P19</f>
        <v>c</v>
      </c>
      <c r="U7" s="52"/>
      <c r="V7" s="56"/>
      <c r="W7" s="21" t="str">
        <f>X19</f>
        <v>i</v>
      </c>
      <c r="X7" s="60"/>
      <c r="Y7" s="56"/>
      <c r="Z7" s="21" t="str">
        <f>AA19</f>
        <v>o</v>
      </c>
      <c r="AA7" s="61"/>
      <c r="AB7" s="56"/>
      <c r="AC7" s="21" t="str">
        <f>AC19</f>
        <v>e</v>
      </c>
      <c r="AD7" s="61"/>
      <c r="AE7" s="56"/>
      <c r="AF7" s="21" t="str">
        <f>AK19</f>
        <v>D</v>
      </c>
      <c r="AG7" s="61"/>
      <c r="AH7" s="56"/>
      <c r="AI7" s="21"/>
      <c r="AJ7" s="61"/>
      <c r="AK7" s="56"/>
      <c r="AL7" s="21"/>
      <c r="AM7" s="61"/>
      <c r="AN7" s="56"/>
      <c r="AO7" s="21"/>
      <c r="AP7" s="61"/>
      <c r="AQ7" s="1"/>
      <c r="AR7" s="1"/>
      <c r="AS7" s="120"/>
      <c r="AT7" s="120"/>
      <c r="AU7" s="1"/>
      <c r="AV7" s="1"/>
      <c r="AW7" s="1"/>
    </row>
    <row r="8" spans="1:49" s="4" customFormat="1" ht="36" customHeight="1">
      <c r="C8" s="2"/>
      <c r="D8" s="2"/>
      <c r="E8" s="49"/>
      <c r="F8" s="16" t="str">
        <f>E20</f>
        <v>a</v>
      </c>
      <c r="G8" s="15"/>
      <c r="H8" s="49"/>
      <c r="I8" s="16" t="str">
        <f>I20</f>
        <v>s</v>
      </c>
      <c r="J8" s="15"/>
      <c r="K8" s="49"/>
      <c r="L8" s="16" t="str">
        <f>L20</f>
        <v>d</v>
      </c>
      <c r="M8" s="15"/>
      <c r="N8" s="49"/>
      <c r="O8" s="16" t="str">
        <f>U20</f>
        <v>f</v>
      </c>
      <c r="P8" s="15"/>
      <c r="Q8" s="49"/>
      <c r="R8" s="16" t="str">
        <f>O20</f>
        <v>g</v>
      </c>
      <c r="S8" s="15"/>
      <c r="T8" s="49"/>
      <c r="U8" s="16" t="str">
        <f>Q20</f>
        <v>h</v>
      </c>
      <c r="V8" s="15"/>
      <c r="W8" s="54"/>
      <c r="X8" s="19" t="str">
        <f>Y20</f>
        <v>j</v>
      </c>
      <c r="Y8" s="20"/>
      <c r="Z8" s="54"/>
      <c r="AA8" s="19" t="str">
        <f>AB20</f>
        <v>k</v>
      </c>
      <c r="AB8" s="20"/>
      <c r="AC8" s="54"/>
      <c r="AD8" s="19" t="str">
        <f>AG20</f>
        <v>l</v>
      </c>
      <c r="AE8" s="20"/>
      <c r="AF8" s="54"/>
      <c r="AG8" s="19" t="str">
        <f>AL20</f>
        <v>;</v>
      </c>
      <c r="AH8" s="20" t="s">
        <v>127</v>
      </c>
      <c r="AI8" s="54"/>
      <c r="AJ8" s="62" t="s">
        <v>129</v>
      </c>
      <c r="AK8" s="20" t="s">
        <v>130</v>
      </c>
      <c r="AL8" s="2"/>
      <c r="AM8" s="2"/>
      <c r="AN8" s="2"/>
      <c r="AO8" s="2"/>
      <c r="AP8" s="2"/>
      <c r="AQ8" s="2"/>
      <c r="AR8" s="2"/>
      <c r="AS8" s="121"/>
      <c r="AT8" s="121"/>
      <c r="AU8" s="2"/>
      <c r="AV8" s="2"/>
      <c r="AW8" s="2"/>
    </row>
    <row r="9" spans="1:49" s="4" customFormat="1" ht="36" customHeight="1">
      <c r="C9" s="2"/>
      <c r="D9" s="2"/>
      <c r="E9" s="43"/>
      <c r="F9" s="48" t="str">
        <f>E16</f>
        <v>ㄇ</v>
      </c>
      <c r="G9" s="53"/>
      <c r="H9" s="43"/>
      <c r="I9" s="48" t="str">
        <f>I16</f>
        <v>ㄋ</v>
      </c>
      <c r="J9" s="53"/>
      <c r="K9" s="43"/>
      <c r="L9" s="48" t="str">
        <f>L16</f>
        <v>ㄎ</v>
      </c>
      <c r="M9" s="53"/>
      <c r="N9" s="43"/>
      <c r="O9" s="48" t="str">
        <f>U16</f>
        <v>ㄑ</v>
      </c>
      <c r="P9" s="53"/>
      <c r="Q9" s="43"/>
      <c r="R9" s="48" t="str">
        <f>O16</f>
        <v>ㄫ</v>
      </c>
      <c r="S9" s="53"/>
      <c r="T9" s="43"/>
      <c r="U9" s="48" t="str">
        <f>Q16</f>
        <v>ㄘ</v>
      </c>
      <c r="V9" s="53"/>
      <c r="W9" s="46"/>
      <c r="X9" s="58" t="str">
        <f>Y16</f>
        <v>ㄨ</v>
      </c>
      <c r="Y9" s="59"/>
      <c r="Z9" s="46"/>
      <c r="AA9" s="58" t="str">
        <f>AB16</f>
        <v>ㄜ</v>
      </c>
      <c r="AB9" s="59"/>
      <c r="AC9" s="46"/>
      <c r="AD9" s="58" t="str">
        <f>AG16</f>
        <v>ㄠ</v>
      </c>
      <c r="AE9" s="59"/>
      <c r="AF9" s="46"/>
      <c r="AG9" s="58" t="str">
        <f>AL16</f>
        <v>ㄤ</v>
      </c>
      <c r="AH9" s="59"/>
      <c r="AI9" s="46"/>
      <c r="AJ9" s="58"/>
      <c r="AK9" s="59"/>
      <c r="AL9" s="2"/>
      <c r="AM9" s="2"/>
      <c r="AN9" s="2"/>
      <c r="AO9" s="2"/>
      <c r="AP9" s="2"/>
      <c r="AQ9" s="2"/>
      <c r="AR9" s="2"/>
      <c r="AS9" s="3"/>
      <c r="AT9" s="3"/>
      <c r="AU9" s="2"/>
      <c r="AV9" s="2"/>
      <c r="AW9" s="2"/>
    </row>
    <row r="10" spans="1:49" ht="42" customHeight="1" thickBot="1">
      <c r="C10" s="1"/>
      <c r="D10" s="1"/>
      <c r="E10" s="50"/>
      <c r="F10" s="5" t="str">
        <f>E19</f>
        <v>m</v>
      </c>
      <c r="G10" s="52"/>
      <c r="H10" s="50"/>
      <c r="I10" s="5" t="str">
        <f>I19</f>
        <v>d</v>
      </c>
      <c r="J10" s="52"/>
      <c r="K10" s="50"/>
      <c r="L10" s="5" t="str">
        <f>L19</f>
        <v>K</v>
      </c>
      <c r="M10" s="52"/>
      <c r="N10" s="50"/>
      <c r="O10" s="5" t="str">
        <f>U19</f>
        <v>Ci</v>
      </c>
      <c r="P10" s="52"/>
      <c r="Q10" s="50"/>
      <c r="R10" s="5" t="str">
        <f>O19</f>
        <v>g</v>
      </c>
      <c r="S10" s="52"/>
      <c r="T10" s="50"/>
      <c r="U10" s="5" t="str">
        <f>Q19</f>
        <v>C</v>
      </c>
      <c r="V10" s="52"/>
      <c r="W10" s="56"/>
      <c r="X10" s="21" t="str">
        <f>Y19</f>
        <v>u</v>
      </c>
      <c r="Y10" s="60"/>
      <c r="Z10" s="56"/>
      <c r="AA10" s="21" t="str">
        <f>AB19</f>
        <v>ø</v>
      </c>
      <c r="AB10" s="61"/>
      <c r="AC10" s="56"/>
      <c r="AD10" s="94" t="str">
        <f>AG19</f>
        <v>U</v>
      </c>
      <c r="AE10" s="95"/>
      <c r="AF10" s="96"/>
      <c r="AG10" s="21" t="str">
        <f>AL19</f>
        <v>aG</v>
      </c>
      <c r="AH10" s="61"/>
      <c r="AI10" s="56"/>
      <c r="AJ10" s="21"/>
      <c r="AK10" s="61"/>
      <c r="AL10" s="1"/>
      <c r="AM10" s="1"/>
      <c r="AN10" s="1"/>
      <c r="AO10" s="1"/>
      <c r="AP10" s="1"/>
      <c r="AQ10" s="1"/>
      <c r="AR10" s="1"/>
      <c r="AS10" s="120"/>
      <c r="AT10" s="120"/>
      <c r="AU10" s="1"/>
      <c r="AV10" s="1"/>
      <c r="AW10" s="1"/>
    </row>
    <row r="11" spans="1:49" s="4" customFormat="1" ht="36" customHeight="1">
      <c r="C11" s="2"/>
      <c r="D11" s="2"/>
      <c r="E11" s="2"/>
      <c r="F11" s="49"/>
      <c r="G11" s="16" t="s">
        <v>126</v>
      </c>
      <c r="H11" s="15"/>
      <c r="I11" s="49"/>
      <c r="J11" s="16" t="str">
        <f>J20</f>
        <v>x</v>
      </c>
      <c r="K11" s="15"/>
      <c r="L11" s="49"/>
      <c r="M11" s="16" t="str">
        <f>M20</f>
        <v>c</v>
      </c>
      <c r="N11" s="15"/>
      <c r="O11" s="49"/>
      <c r="P11" s="16" t="str">
        <f>V20</f>
        <v>v</v>
      </c>
      <c r="Q11" s="15"/>
      <c r="R11" s="49"/>
      <c r="S11" s="16" t="str">
        <f>S20</f>
        <v>b</v>
      </c>
      <c r="T11" s="15" t="str">
        <f>W20</f>
        <v>b</v>
      </c>
      <c r="U11" s="49"/>
      <c r="V11" s="16" t="str">
        <f>R20</f>
        <v>n</v>
      </c>
      <c r="W11" s="15"/>
      <c r="X11" s="54"/>
      <c r="Y11" s="19" t="str">
        <f>AD20</f>
        <v>m</v>
      </c>
      <c r="Z11" s="20" t="str">
        <f>AE20</f>
        <v>/</v>
      </c>
      <c r="AA11" s="54"/>
      <c r="AB11" s="19" t="str">
        <f>AH20</f>
        <v>,</v>
      </c>
      <c r="AC11" s="19" t="str">
        <f>AI20</f>
        <v>,</v>
      </c>
      <c r="AD11" s="54"/>
      <c r="AE11" s="19" t="str">
        <f>AN20</f>
        <v>.</v>
      </c>
      <c r="AF11" s="20" t="s">
        <v>140</v>
      </c>
      <c r="AG11" s="55"/>
      <c r="AH11" s="19" t="str">
        <f>AM20</f>
        <v/>
      </c>
      <c r="AI11" s="20" t="s">
        <v>128</v>
      </c>
      <c r="AJ11" s="2"/>
      <c r="AK11" s="2"/>
      <c r="AL11" s="2"/>
      <c r="AM11" s="2"/>
      <c r="AN11" s="2"/>
      <c r="AO11" s="2"/>
      <c r="AP11" s="2"/>
      <c r="AQ11" s="2"/>
      <c r="AR11" s="2"/>
      <c r="AS11" s="121"/>
      <c r="AT11" s="121"/>
      <c r="AU11" s="2"/>
      <c r="AV11" s="2"/>
      <c r="AW11" s="2"/>
    </row>
    <row r="12" spans="1:49" s="4" customFormat="1" ht="36" customHeight="1">
      <c r="C12" s="2"/>
      <c r="D12" s="2"/>
      <c r="E12" s="2"/>
      <c r="F12" s="43"/>
      <c r="G12" s="48"/>
      <c r="H12" s="53"/>
      <c r="I12" s="43"/>
      <c r="J12" s="48" t="str">
        <f>J16</f>
        <v>ㄌ</v>
      </c>
      <c r="K12" s="53"/>
      <c r="L12" s="43"/>
      <c r="M12" s="48" t="str">
        <f>M16</f>
        <v>ㄏ</v>
      </c>
      <c r="N12" s="53"/>
      <c r="O12" s="43"/>
      <c r="P12" s="48" t="str">
        <f>V16</f>
        <v>ㄒ</v>
      </c>
      <c r="Q12" s="53"/>
      <c r="R12" s="43"/>
      <c r="S12" s="48" t="str">
        <f>S16</f>
        <v>ㆡ</v>
      </c>
      <c r="T12" s="53" t="str">
        <f>S16</f>
        <v>ㆡ</v>
      </c>
      <c r="U12" s="43"/>
      <c r="V12" s="48" t="str">
        <f>R16</f>
        <v>ㄙ</v>
      </c>
      <c r="W12" s="53"/>
      <c r="X12" s="46"/>
      <c r="Y12" s="58" t="str">
        <f>AD16</f>
        <v>ㆬ</v>
      </c>
      <c r="Z12" s="59" t="str">
        <f>AE16</f>
        <v>ㆭ</v>
      </c>
      <c r="AA12" s="46"/>
      <c r="AB12" s="58" t="str">
        <f>AH16</f>
        <v>ㆰ</v>
      </c>
      <c r="AC12" s="92" t="str">
        <f>AI16</f>
        <v>ㆱ</v>
      </c>
      <c r="AD12" s="46"/>
      <c r="AE12" s="92" t="str">
        <f>AN16</f>
        <v>ㆲ</v>
      </c>
      <c r="AF12" s="59"/>
      <c r="AG12" s="47"/>
      <c r="AH12" s="58" t="str">
        <f>AM16</f>
        <v>ㄥ</v>
      </c>
      <c r="AI12" s="59"/>
      <c r="AJ12" s="2"/>
      <c r="AK12" s="2"/>
      <c r="AL12" s="2"/>
      <c r="AM12" s="2"/>
      <c r="AN12" s="2"/>
      <c r="AO12" s="2"/>
      <c r="AP12" s="2"/>
      <c r="AQ12" s="2"/>
      <c r="AR12" s="2"/>
      <c r="AS12" s="3"/>
      <c r="AT12" s="3"/>
      <c r="AU12" s="2"/>
      <c r="AV12" s="2"/>
      <c r="AW12" s="2"/>
    </row>
    <row r="13" spans="1:49" ht="42" customHeight="1" thickBot="1">
      <c r="C13" s="1"/>
      <c r="D13" s="1"/>
      <c r="E13" s="1"/>
      <c r="F13" s="50"/>
      <c r="G13" s="5"/>
      <c r="H13" s="52"/>
      <c r="I13" s="50"/>
      <c r="J13" s="5" t="str">
        <f>J19</f>
        <v>d</v>
      </c>
      <c r="K13" s="52"/>
      <c r="L13" s="50"/>
      <c r="M13" s="5" t="str">
        <f>M19</f>
        <v>h</v>
      </c>
      <c r="N13" s="52"/>
      <c r="O13" s="50"/>
      <c r="P13" s="5" t="str">
        <f>V19</f>
        <v>si</v>
      </c>
      <c r="Q13" s="52"/>
      <c r="R13" s="50"/>
      <c r="S13" s="5" t="str">
        <f>S19</f>
        <v>z</v>
      </c>
      <c r="T13" s="52" t="str">
        <f>W19</f>
        <v>zi</v>
      </c>
      <c r="U13" s="50"/>
      <c r="V13" s="5" t="str">
        <f>R19</f>
        <v>s</v>
      </c>
      <c r="W13" s="52"/>
      <c r="X13" s="56"/>
      <c r="Y13" s="21" t="str">
        <f>AD19</f>
        <v>B</v>
      </c>
      <c r="Z13" s="61" t="str">
        <f>AE19</f>
        <v>G</v>
      </c>
      <c r="AA13" s="56"/>
      <c r="AB13" s="21" t="str">
        <f>AH19</f>
        <v>aB</v>
      </c>
      <c r="AC13" s="93" t="str">
        <f>AI19</f>
        <v>oB</v>
      </c>
      <c r="AD13" s="56"/>
      <c r="AE13" s="93" t="str">
        <f>AN19</f>
        <v>oG</v>
      </c>
      <c r="AF13" s="61"/>
      <c r="AG13" s="57"/>
      <c r="AH13" s="21" t="str">
        <f>AM19</f>
        <v>øG</v>
      </c>
      <c r="AI13" s="61"/>
      <c r="AJ13" s="1"/>
      <c r="AK13" s="1"/>
      <c r="AL13" s="1"/>
      <c r="AM13" s="1"/>
      <c r="AN13" s="1"/>
      <c r="AO13" s="1"/>
      <c r="AP13" s="1"/>
      <c r="AQ13" s="1"/>
      <c r="AR13" s="1"/>
      <c r="AS13" s="120"/>
      <c r="AT13" s="120"/>
      <c r="AU13" s="1"/>
      <c r="AV13" s="1"/>
      <c r="AW13" s="1"/>
    </row>
    <row r="14" spans="1:49" ht="13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20"/>
      <c r="AR14" s="120"/>
      <c r="AS14" s="1"/>
      <c r="AT14" s="1"/>
      <c r="AU14" s="1"/>
    </row>
    <row r="15" spans="1:49" s="9" customFormat="1" ht="23">
      <c r="B15" s="42" t="s">
        <v>0</v>
      </c>
      <c r="C15" s="41" cm="1">
        <f t="array" ref="C15" xml:space="preserve"> COLUMN() - COLUMN($B:$B)</f>
        <v>1</v>
      </c>
      <c r="D15" s="41" cm="1">
        <f t="array" ref="D15" xml:space="preserve"> COLUMN() - COLUMN($B:$B)</f>
        <v>2</v>
      </c>
      <c r="E15" s="41" cm="1">
        <f t="array" ref="E15" xml:space="preserve"> COLUMN() - COLUMN($B:$B)</f>
        <v>3</v>
      </c>
      <c r="F15" s="41" cm="1">
        <f t="array" ref="F15" xml:space="preserve"> COLUMN() - COLUMN($B:$B)</f>
        <v>4</v>
      </c>
      <c r="G15" s="41" cm="1">
        <f t="array" ref="G15" xml:space="preserve"> COLUMN() - COLUMN($B:$B)</f>
        <v>5</v>
      </c>
      <c r="H15" s="41" cm="1">
        <f t="array" ref="H15" xml:space="preserve"> COLUMN() - COLUMN($B:$B)</f>
        <v>6</v>
      </c>
      <c r="I15" s="41" cm="1">
        <f t="array" ref="I15" xml:space="preserve"> COLUMN() - COLUMN($B:$B)</f>
        <v>7</v>
      </c>
      <c r="J15" s="41" cm="1">
        <f t="array" ref="J15" xml:space="preserve"> COLUMN() - COLUMN($B:$B)</f>
        <v>8</v>
      </c>
      <c r="K15" s="41" cm="1">
        <f t="array" ref="K15" xml:space="preserve"> COLUMN() - COLUMN($B:$B)</f>
        <v>9</v>
      </c>
      <c r="L15" s="41" cm="1">
        <f t="array" ref="L15" xml:space="preserve"> COLUMN() - COLUMN($B:$B)</f>
        <v>10</v>
      </c>
      <c r="M15" s="41" cm="1">
        <f t="array" ref="M15" xml:space="preserve"> COLUMN() - COLUMN($B:$B)</f>
        <v>11</v>
      </c>
      <c r="N15" s="41" cm="1">
        <f t="array" ref="N15" xml:space="preserve"> COLUMN() - COLUMN($B:$B)</f>
        <v>12</v>
      </c>
      <c r="O15" s="41" cm="1">
        <f t="array" ref="O15" xml:space="preserve"> COLUMN() - COLUMN($B:$B)</f>
        <v>13</v>
      </c>
      <c r="P15" s="41" cm="1">
        <f t="array" ref="P15" xml:space="preserve"> COLUMN() - COLUMN($B:$B)</f>
        <v>14</v>
      </c>
      <c r="Q15" s="41" cm="1">
        <f t="array" ref="Q15" xml:space="preserve"> COLUMN() - COLUMN($B:$B)</f>
        <v>15</v>
      </c>
      <c r="R15" s="41" cm="1">
        <f t="array" ref="R15" xml:space="preserve"> COLUMN() - COLUMN($B:$B)</f>
        <v>16</v>
      </c>
      <c r="S15" s="41" cm="1">
        <f t="array" ref="S15" xml:space="preserve"> COLUMN() - COLUMN($B:$B)</f>
        <v>17</v>
      </c>
      <c r="T15" s="41" cm="1">
        <f t="array" ref="T15" xml:space="preserve"> COLUMN() - COLUMN($B:$B)</f>
        <v>18</v>
      </c>
      <c r="U15" s="41" cm="1">
        <f t="array" ref="U15" xml:space="preserve"> COLUMN() - COLUMN($B:$B)</f>
        <v>19</v>
      </c>
      <c r="V15" s="41" cm="1">
        <f t="array" ref="V15" xml:space="preserve"> COLUMN() - COLUMN($B:$B)</f>
        <v>20</v>
      </c>
      <c r="W15" s="41" cm="1">
        <f t="array" ref="W15" xml:space="preserve"> COLUMN() - COLUMN($B:$B)</f>
        <v>21</v>
      </c>
      <c r="X15" s="41" cm="1">
        <f t="array" ref="X15" xml:space="preserve"> COLUMN() - COLUMN($B:$B)</f>
        <v>22</v>
      </c>
      <c r="Y15" s="41" cm="1">
        <f t="array" ref="Y15" xml:space="preserve"> COLUMN() - COLUMN($B:$B)</f>
        <v>23</v>
      </c>
      <c r="Z15" s="41" cm="1">
        <f t="array" ref="Z15" xml:space="preserve"> COLUMN() - COLUMN($B:$B)</f>
        <v>24</v>
      </c>
      <c r="AA15" s="41" cm="1">
        <f t="array" ref="AA15" xml:space="preserve"> COLUMN() - COLUMN($B:$B)</f>
        <v>25</v>
      </c>
      <c r="AB15" s="41" cm="1">
        <f t="array" ref="AB15" xml:space="preserve"> COLUMN() - COLUMN($B:$B)</f>
        <v>26</v>
      </c>
      <c r="AC15" s="41" cm="1">
        <f t="array" ref="AC15" xml:space="preserve"> COLUMN() - COLUMN($B:$B)</f>
        <v>27</v>
      </c>
      <c r="AD15" s="41" cm="1">
        <f t="array" ref="AD15" xml:space="preserve"> COLUMN() - COLUMN($B:$B)</f>
        <v>28</v>
      </c>
      <c r="AE15" s="41" cm="1">
        <f t="array" ref="AE15" xml:space="preserve"> COLUMN() - COLUMN($B:$B)</f>
        <v>29</v>
      </c>
      <c r="AF15" s="41" cm="1">
        <f t="array" ref="AF15" xml:space="preserve"> COLUMN() - COLUMN($B:$B)</f>
        <v>30</v>
      </c>
      <c r="AG15" s="41" cm="1">
        <f t="array" ref="AG15" xml:space="preserve"> COLUMN() - COLUMN($B:$B)</f>
        <v>31</v>
      </c>
      <c r="AH15" s="41" cm="1">
        <f t="array" ref="AH15" xml:space="preserve"> COLUMN() - COLUMN($B:$B)</f>
        <v>32</v>
      </c>
      <c r="AI15" s="41" cm="1">
        <f t="array" ref="AI15" xml:space="preserve"> COLUMN() - COLUMN($B:$B)</f>
        <v>33</v>
      </c>
      <c r="AJ15" s="41" cm="1">
        <f t="array" ref="AJ15" xml:space="preserve"> COLUMN() - COLUMN($B:$B)</f>
        <v>34</v>
      </c>
      <c r="AK15" s="41" cm="1">
        <f t="array" ref="AK15" xml:space="preserve"> COLUMN() - COLUMN($B:$B)</f>
        <v>35</v>
      </c>
      <c r="AL15" s="41" cm="1">
        <f t="array" ref="AL15" xml:space="preserve"> COLUMN() - COLUMN($B:$B)</f>
        <v>36</v>
      </c>
      <c r="AM15" s="41" cm="1">
        <f t="array" ref="AM15" xml:space="preserve"> COLUMN() - COLUMN($B:$B)</f>
        <v>37</v>
      </c>
      <c r="AN15" s="41" cm="1">
        <f t="array" ref="AN15" xml:space="preserve"> COLUMN() - COLUMN($B:$B)</f>
        <v>38</v>
      </c>
      <c r="AO15" s="41" cm="1">
        <f t="array" ref="AO15" xml:space="preserve"> COLUMN() - COLUMN($B:$B)</f>
        <v>39</v>
      </c>
      <c r="AP15" s="41" cm="1">
        <f t="array" ref="AP15" xml:space="preserve"> COLUMN() - COLUMN($B:$B)</f>
        <v>40</v>
      </c>
      <c r="AQ15" s="41" cm="1">
        <f t="array" ref="AQ15" xml:space="preserve"> COLUMN() - COLUMN($B:$B)</f>
        <v>41</v>
      </c>
      <c r="AR15" s="41" cm="1">
        <f t="array" ref="AR15" xml:space="preserve"> COLUMN() - COLUMN($B:$B)</f>
        <v>42</v>
      </c>
      <c r="AS15" s="41" cm="1">
        <f t="array" ref="AS15" xml:space="preserve"> COLUMN() - COLUMN($B:$B)</f>
        <v>43</v>
      </c>
      <c r="AT15" s="41" cm="1">
        <f t="array" ref="AT15" xml:space="preserve"> COLUMN() - COLUMN($B:$B)</f>
        <v>44</v>
      </c>
      <c r="AU15" s="41" cm="1">
        <f t="array" ref="AU15" xml:space="preserve"> COLUMN() - COLUMN($B:$B)</f>
        <v>45</v>
      </c>
    </row>
    <row r="16" spans="1:49" s="9" customFormat="1" ht="38" customHeight="1">
      <c r="B16" s="22" t="s">
        <v>117</v>
      </c>
      <c r="C16" s="34" t="s">
        <v>1</v>
      </c>
      <c r="D16" s="34" t="s">
        <v>2</v>
      </c>
      <c r="E16" s="34" t="s">
        <v>3</v>
      </c>
      <c r="F16" s="35" t="s">
        <v>4</v>
      </c>
      <c r="G16" s="34" t="s">
        <v>5</v>
      </c>
      <c r="H16" s="34" t="s">
        <v>6</v>
      </c>
      <c r="I16" s="34" t="s">
        <v>7</v>
      </c>
      <c r="J16" s="34" t="s">
        <v>8</v>
      </c>
      <c r="K16" s="34" t="s">
        <v>9</v>
      </c>
      <c r="L16" s="34" t="s">
        <v>10</v>
      </c>
      <c r="M16" s="34" t="s">
        <v>11</v>
      </c>
      <c r="N16" s="35" t="s">
        <v>15</v>
      </c>
      <c r="O16" s="35" t="s">
        <v>16</v>
      </c>
      <c r="P16" s="34" t="s">
        <v>19</v>
      </c>
      <c r="Q16" s="34" t="s">
        <v>20</v>
      </c>
      <c r="R16" s="34" t="s">
        <v>21</v>
      </c>
      <c r="S16" s="35" t="s">
        <v>17</v>
      </c>
      <c r="T16" s="34" t="s">
        <v>12</v>
      </c>
      <c r="U16" s="34" t="s">
        <v>13</v>
      </c>
      <c r="V16" s="34" t="s">
        <v>14</v>
      </c>
      <c r="W16" s="35" t="s">
        <v>18</v>
      </c>
      <c r="X16" s="34" t="s">
        <v>22</v>
      </c>
      <c r="Y16" s="34" t="s">
        <v>23</v>
      </c>
      <c r="Z16" s="34" t="s">
        <v>25</v>
      </c>
      <c r="AA16" s="35" t="s">
        <v>26</v>
      </c>
      <c r="AB16" s="34" t="s">
        <v>27</v>
      </c>
      <c r="AC16" s="35" t="s">
        <v>31</v>
      </c>
      <c r="AD16" s="35" t="s">
        <v>24</v>
      </c>
      <c r="AE16" s="35" t="s">
        <v>37</v>
      </c>
      <c r="AF16" s="34" t="s">
        <v>30</v>
      </c>
      <c r="AG16" s="34" t="s">
        <v>32</v>
      </c>
      <c r="AH16" s="35" t="s">
        <v>28</v>
      </c>
      <c r="AI16" s="35" t="s">
        <v>29</v>
      </c>
      <c r="AJ16" s="34" t="s">
        <v>34</v>
      </c>
      <c r="AK16" s="34" t="s">
        <v>35</v>
      </c>
      <c r="AL16" s="34" t="s">
        <v>36</v>
      </c>
      <c r="AM16" s="34" t="s">
        <v>112</v>
      </c>
      <c r="AN16" s="35" t="s">
        <v>33</v>
      </c>
      <c r="AO16" s="34" t="s">
        <v>38</v>
      </c>
      <c r="AP16" s="34"/>
      <c r="AQ16" s="34" t="s">
        <v>151</v>
      </c>
      <c r="AR16" s="34" t="s">
        <v>150</v>
      </c>
      <c r="AS16" s="34" t="s">
        <v>149</v>
      </c>
      <c r="AT16" s="34" t="s">
        <v>148</v>
      </c>
      <c r="AU16" s="34" t="s">
        <v>147</v>
      </c>
    </row>
    <row r="17" spans="1:57" s="9" customFormat="1" ht="38" customHeight="1">
      <c r="B17" s="23" t="s">
        <v>94</v>
      </c>
      <c r="C17" s="24" t="s">
        <v>67</v>
      </c>
      <c r="D17" s="24" t="s">
        <v>95</v>
      </c>
      <c r="E17" s="24" t="s">
        <v>69</v>
      </c>
      <c r="F17" s="25" t="s">
        <v>60</v>
      </c>
      <c r="G17" s="24" t="s">
        <v>70</v>
      </c>
      <c r="H17" s="24" t="s">
        <v>96</v>
      </c>
      <c r="I17" s="24" t="s">
        <v>59</v>
      </c>
      <c r="J17" s="24" t="s">
        <v>72</v>
      </c>
      <c r="K17" s="24" t="s">
        <v>64</v>
      </c>
      <c r="L17" s="24" t="s">
        <v>104</v>
      </c>
      <c r="M17" s="24" t="s">
        <v>58</v>
      </c>
      <c r="N17" s="25" t="s">
        <v>74</v>
      </c>
      <c r="O17" s="25" t="s">
        <v>105</v>
      </c>
      <c r="P17" s="24" t="s">
        <v>97</v>
      </c>
      <c r="Q17" s="24" t="s">
        <v>98</v>
      </c>
      <c r="R17" s="24" t="s">
        <v>55</v>
      </c>
      <c r="S17" s="25" t="s">
        <v>99</v>
      </c>
      <c r="T17" s="24" t="s">
        <v>100</v>
      </c>
      <c r="U17" s="24" t="s">
        <v>101</v>
      </c>
      <c r="V17" s="24" t="s">
        <v>102</v>
      </c>
      <c r="W17" s="25" t="s">
        <v>103</v>
      </c>
      <c r="X17" s="24" t="s">
        <v>63</v>
      </c>
      <c r="Y17" s="24" t="s">
        <v>61</v>
      </c>
      <c r="Z17" s="24" t="s">
        <v>54</v>
      </c>
      <c r="AA17" s="25" t="s">
        <v>106</v>
      </c>
      <c r="AB17" s="24" t="s">
        <v>65</v>
      </c>
      <c r="AC17" s="25" t="s">
        <v>56</v>
      </c>
      <c r="AD17" s="26" t="s">
        <v>107</v>
      </c>
      <c r="AE17" s="26" t="s">
        <v>108</v>
      </c>
      <c r="AF17" s="24" t="s">
        <v>86</v>
      </c>
      <c r="AG17" s="24" t="s">
        <v>87</v>
      </c>
      <c r="AH17" s="25" t="s">
        <v>83</v>
      </c>
      <c r="AI17" s="25" t="s">
        <v>110</v>
      </c>
      <c r="AJ17" s="24" t="s">
        <v>84</v>
      </c>
      <c r="AK17" s="27" t="s">
        <v>59</v>
      </c>
      <c r="AL17" s="24" t="s">
        <v>109</v>
      </c>
      <c r="AM17" s="27" t="s">
        <v>113</v>
      </c>
      <c r="AN17" s="25" t="s">
        <v>111</v>
      </c>
      <c r="AO17" s="27" t="s">
        <v>114</v>
      </c>
      <c r="AP17" s="28">
        <v>1</v>
      </c>
      <c r="AQ17" s="28"/>
      <c r="AR17" s="28"/>
      <c r="AS17" s="28"/>
      <c r="AT17" s="28"/>
      <c r="AU17" s="28"/>
    </row>
    <row r="18" spans="1:57" s="9" customFormat="1" ht="38" customHeight="1">
      <c r="B18" s="29" t="s">
        <v>66</v>
      </c>
      <c r="C18" s="30" t="s">
        <v>67</v>
      </c>
      <c r="D18" s="30" t="s">
        <v>68</v>
      </c>
      <c r="E18" s="30" t="s">
        <v>69</v>
      </c>
      <c r="F18" s="31" t="s">
        <v>60</v>
      </c>
      <c r="G18" s="30" t="s">
        <v>70</v>
      </c>
      <c r="H18" s="30" t="s">
        <v>71</v>
      </c>
      <c r="I18" s="30" t="s">
        <v>59</v>
      </c>
      <c r="J18" s="30" t="s">
        <v>72</v>
      </c>
      <c r="K18" s="30" t="s">
        <v>64</v>
      </c>
      <c r="L18" s="30" t="s">
        <v>73</v>
      </c>
      <c r="M18" s="30" t="s">
        <v>58</v>
      </c>
      <c r="N18" s="31" t="s">
        <v>74</v>
      </c>
      <c r="O18" s="31" t="s">
        <v>75</v>
      </c>
      <c r="P18" s="30" t="s">
        <v>76</v>
      </c>
      <c r="Q18" s="30" t="s">
        <v>77</v>
      </c>
      <c r="R18" s="30" t="s">
        <v>55</v>
      </c>
      <c r="S18" s="31" t="s">
        <v>62</v>
      </c>
      <c r="T18" s="30" t="s">
        <v>78</v>
      </c>
      <c r="U18" s="30" t="s">
        <v>79</v>
      </c>
      <c r="V18" s="30" t="s">
        <v>80</v>
      </c>
      <c r="W18" s="31" t="s">
        <v>81</v>
      </c>
      <c r="X18" s="30" t="s">
        <v>63</v>
      </c>
      <c r="Y18" s="30" t="s">
        <v>61</v>
      </c>
      <c r="Z18" s="30" t="s">
        <v>54</v>
      </c>
      <c r="AA18" s="31" t="s">
        <v>82</v>
      </c>
      <c r="AB18" s="30" t="s">
        <v>65</v>
      </c>
      <c r="AC18" s="31" t="s">
        <v>56</v>
      </c>
      <c r="AD18" s="32" t="s">
        <v>92</v>
      </c>
      <c r="AE18" s="32" t="s">
        <v>90</v>
      </c>
      <c r="AF18" s="30" t="s">
        <v>86</v>
      </c>
      <c r="AG18" s="30" t="s">
        <v>87</v>
      </c>
      <c r="AH18" s="31" t="s">
        <v>83</v>
      </c>
      <c r="AI18" s="31" t="s">
        <v>88</v>
      </c>
      <c r="AJ18" s="30" t="s">
        <v>84</v>
      </c>
      <c r="AK18" s="33" t="s">
        <v>93</v>
      </c>
      <c r="AL18" s="30" t="s">
        <v>85</v>
      </c>
      <c r="AM18" s="33" t="s">
        <v>90</v>
      </c>
      <c r="AN18" s="31" t="s">
        <v>89</v>
      </c>
      <c r="AO18" s="33" t="s">
        <v>91</v>
      </c>
      <c r="AP18" s="31">
        <v>1</v>
      </c>
      <c r="AQ18" s="31">
        <v>3</v>
      </c>
      <c r="AR18" s="31">
        <v>2</v>
      </c>
      <c r="AS18" s="31">
        <v>7</v>
      </c>
      <c r="AT18" s="31">
        <v>5</v>
      </c>
      <c r="AU18" s="31">
        <v>8</v>
      </c>
    </row>
    <row r="19" spans="1:57" s="9" customFormat="1" ht="38" customHeight="1">
      <c r="B19" s="11" t="s">
        <v>714</v>
      </c>
      <c r="C19" s="84" t="str">
        <f xml:space="preserve"> IFERROR( INDEX('(2）方音符號編編碼'!$C$5:$C$30, MATCH(C16, '(2）方音符號編編碼'!$D$5:$D$30, 0), 1), "")</f>
        <v>p</v>
      </c>
      <c r="D19" s="84" t="str">
        <f xml:space="preserve"> IFERROR( INDEX('(2）方音符號編編碼'!$C$5:$C$30, MATCH(D16, '(2）方音符號編編碼'!$D$5:$D$30, 0), 1), "")</f>
        <v>P</v>
      </c>
      <c r="E19" s="170" t="s">
        <v>659</v>
      </c>
      <c r="F19" s="84" t="str">
        <f xml:space="preserve"> IFERROR( INDEX('(2）方音符號編編碼'!$C$5:$C$30, MATCH(F16, '(2）方音符號編編碼'!$D$5:$D$30, 0), 1), "")</f>
        <v>b</v>
      </c>
      <c r="G19" s="84" t="str">
        <f xml:space="preserve"> IFERROR( INDEX('(2）方音符號編編碼'!$C$5:$C$30, MATCH(G16, '(2）方音符號編編碼'!$D$5:$D$30, 0), 1), "")</f>
        <v>t</v>
      </c>
      <c r="H19" s="84" t="str">
        <f xml:space="preserve"> IFERROR( INDEX('(2）方音符號編編碼'!$C$5:$C$30, MATCH(H16, '(2）方音符號編編碼'!$D$5:$D$30, 0), 1), "")</f>
        <v>T</v>
      </c>
      <c r="I19" s="170" t="s">
        <v>739</v>
      </c>
      <c r="J19" s="84" t="str">
        <f xml:space="preserve"> IFERROR( INDEX('(2）方音符號編編碼'!$C$5:$C$30, MATCH(J16, '(2）方音符號編編碼'!$D$5:$D$30, 0), 1), "")</f>
        <v>d</v>
      </c>
      <c r="K19" s="84" t="str">
        <f xml:space="preserve"> IFERROR( INDEX('(2）方音符號編編碼'!$C$5:$C$30, MATCH(K16, '(2）方音符號編編碼'!$D$5:$D$30, 0), 1), "")</f>
        <v>k</v>
      </c>
      <c r="L19" s="84" t="str">
        <f xml:space="preserve"> IFERROR( INDEX('(2）方音符號編編碼'!$C$5:$C$30, MATCH(L16, '(2）方音符號編編碼'!$D$5:$D$30, 0), 1), "")</f>
        <v>K</v>
      </c>
      <c r="M19" s="84" t="str">
        <f xml:space="preserve"> IFERROR( INDEX('(2）方音符號編編碼'!$C$5:$C$30, MATCH(M16, '(2）方音符號編編碼'!$D$5:$D$30, 0), 1), "")</f>
        <v>h</v>
      </c>
      <c r="N19" s="84" t="str">
        <f xml:space="preserve"> IFERROR( INDEX('(2）方音符號編編碼'!$C$5:$C$30, MATCH(N16, '(2）方音符號編編碼'!$D$5:$D$30, 0), 1), "")</f>
        <v>g</v>
      </c>
      <c r="O19" s="170" t="s">
        <v>629</v>
      </c>
      <c r="P19" s="84" t="str">
        <f xml:space="preserve"> IFERROR( INDEX('(2）方音符號編編碼'!$C$5:$C$30, MATCH(P16, '(2）方音符號編編碼'!$D$5:$D$30, 0), 1), "")</f>
        <v>c</v>
      </c>
      <c r="Q19" s="84" t="str">
        <f xml:space="preserve"> IFERROR( INDEX('(2）方音符號編編碼'!$C$5:$C$30, MATCH(Q16, '(2）方音符號編編碼'!$D$5:$D$30, 0), 1), "")</f>
        <v>C</v>
      </c>
      <c r="R19" s="84" t="str">
        <f xml:space="preserve"> IFERROR( INDEX('(2）方音符號編編碼'!$C$5:$C$30, MATCH(R16, '(2）方音符號編編碼'!$D$5:$D$30, 0), 1), "")</f>
        <v>s</v>
      </c>
      <c r="S19" s="84" t="str">
        <f xml:space="preserve"> IFERROR( INDEX('(2）方音符號編編碼'!$C$5:$C$30, MATCH(S16, '(2）方音符號編編碼'!$D$5:$D$30, 0), 1), "")</f>
        <v>z</v>
      </c>
      <c r="T19" s="170" t="s">
        <v>746</v>
      </c>
      <c r="U19" s="170" t="s">
        <v>747</v>
      </c>
      <c r="V19" s="170" t="s">
        <v>80</v>
      </c>
      <c r="W19" s="170" t="s">
        <v>748</v>
      </c>
      <c r="X19" s="84" t="str">
        <f xml:space="preserve"> IFERROR( INDEX('(2）方音符號編編碼'!$C$5:$C$30, MATCH(X16, '(2）方音符號編編碼'!$D$5:$D$30, 0), 1), "")</f>
        <v>i</v>
      </c>
      <c r="Y19" s="84" t="str">
        <f xml:space="preserve"> IFERROR( INDEX('(2）方音符號編編碼'!$C$5:$C$30, MATCH(Y16, '(2）方音符號編編碼'!$D$5:$D$30, 0), 1), "")</f>
        <v>u</v>
      </c>
      <c r="Z19" s="84" t="str">
        <f xml:space="preserve"> IFERROR( INDEX('(2）方音符號編編碼'!$C$5:$C$30, MATCH(Z16, '(2）方音符號編編碼'!$D$5:$D$30, 0), 1), "")</f>
        <v>a</v>
      </c>
      <c r="AA19" s="84" t="str">
        <f xml:space="preserve"> IFERROR( INDEX('(2）方音符號編編碼'!$C$5:$C$30, MATCH(AA16, '(2）方音符號編編碼'!$D$5:$D$30, 0), 1), "")</f>
        <v>o</v>
      </c>
      <c r="AB19" s="172" t="str">
        <f xml:space="preserve"> IFERROR( INDEX('(2）方音符號編編碼'!$C$5:$C$30, MATCH(AB16, '(2）方音符號編編碼'!$D$5:$D$30, 0), 1), "")</f>
        <v>ø</v>
      </c>
      <c r="AC19" s="84" t="str">
        <f xml:space="preserve"> IFERROR( INDEX('(2）方音符號編編碼'!$C$5:$C$30, MATCH(AC16, '(2）方音符號編編碼'!$D$5:$D$30, 0), 1), "")</f>
        <v>e</v>
      </c>
      <c r="AD19" s="84" t="str">
        <f xml:space="preserve"> IFERROR( INDEX('(2）方音符號編編碼'!$C$5:$C$30, MATCH(AD16, '(2）方音符號編編碼'!$D$5:$D$30, 0), 1), "")</f>
        <v>B</v>
      </c>
      <c r="AE19" s="84" t="str">
        <f xml:space="preserve"> IFERROR( INDEX('(2）方音符號編編碼'!$C$5:$C$30, MATCH(AE16, '(2）方音符號編編碼'!$D$5:$D$30, 0), 1), "")</f>
        <v>G</v>
      </c>
      <c r="AF19" s="84" t="str">
        <f xml:space="preserve"> IFERROR( INDEX('(2）方音符號編編碼'!$C$5:$C$30, MATCH(AF16, '(2）方音符號編編碼'!$D$5:$D$30, 0), 1), "")</f>
        <v>I</v>
      </c>
      <c r="AG19" s="84" t="str">
        <f xml:space="preserve"> IFERROR( INDEX('(2）方音符號編編碼'!$C$5:$C$30, MATCH(AG16, '(2）方音符號編編碼'!$D$5:$D$30, 0), 1), "")</f>
        <v>U</v>
      </c>
      <c r="AH19" s="170" t="s">
        <v>744</v>
      </c>
      <c r="AI19" s="170" t="s">
        <v>745</v>
      </c>
      <c r="AJ19" s="171" t="s">
        <v>743</v>
      </c>
      <c r="AK19" s="84" t="str">
        <f xml:space="preserve"> IFERROR( INDEX('(2）方音符號編編碼'!$C$5:$C$30, MATCH(AK16, '(2）方音符號編編碼'!$D$5:$D$30, 0), 1), "")</f>
        <v>D</v>
      </c>
      <c r="AL19" s="171" t="s">
        <v>740</v>
      </c>
      <c r="AM19" s="171" t="s">
        <v>742</v>
      </c>
      <c r="AN19" s="170" t="s">
        <v>741</v>
      </c>
      <c r="AO19" s="84" t="str">
        <f xml:space="preserve"> IFERROR( INDEX('(2）方音符號編編碼'!$C$5:$C$30, MATCH(AO16, '(2）方音符號編編碼'!$D$5:$D$30, 0), 1), "")</f>
        <v>N</v>
      </c>
      <c r="AP19" s="84" t="str">
        <f xml:space="preserve"> IFERROR( INDEX('(2）方音符號編編碼'!$C$5:$C$30, MATCH(AP16, '(2）方音符號編編碼'!$D$5:$D$30, 0), 1), "")</f>
        <v/>
      </c>
      <c r="AQ19" s="84" t="str">
        <f xml:space="preserve"> IFERROR( INDEX('(2）方音符號編編碼'!$C$5:$C$30, MATCH(AQ16, '(2）方音符號編編碼'!$D$5:$D$30, 0), 1), "")</f>
        <v/>
      </c>
      <c r="AR19" s="84" t="str">
        <f xml:space="preserve"> IFERROR( INDEX('(2）方音符號編編碼'!$C$5:$C$30, MATCH(AR16, '(2）方音符號編編碼'!$D$5:$D$30, 0), 1), "")</f>
        <v/>
      </c>
      <c r="AS19" s="84" t="str">
        <f xml:space="preserve"> IFERROR( INDEX('(2）方音符號編編碼'!$C$5:$C$30, MATCH(AS16, '(2）方音符號編編碼'!$D$5:$D$30, 0), 1), "")</f>
        <v/>
      </c>
      <c r="AT19" s="84" t="str">
        <f xml:space="preserve"> IFERROR( INDEX('(2）方音符號編編碼'!$C$5:$C$30, MATCH(AT16, '(2）方音符號編編碼'!$D$5:$D$30, 0), 1), "")</f>
        <v/>
      </c>
      <c r="AU19" s="84" t="str">
        <f xml:space="preserve"> IFERROR( INDEX('(2）方音符號編編碼'!$C$5:$C$30, MATCH(AU16, '(2）方音符號編編碼'!$D$5:$D$30, 0), 1), "")</f>
        <v/>
      </c>
    </row>
    <row r="20" spans="1:57" s="9" customFormat="1" ht="38" customHeight="1">
      <c r="B20" s="36" t="s">
        <v>503</v>
      </c>
      <c r="C20" s="85" t="str">
        <f xml:space="preserve"> IFERROR( INDEX( '(3)按鍵與顯示'!$C$5:$C$45, MATCH(C16, '(3)按鍵與顯示'!$D$5:$D$45, 0), 1), "")</f>
        <v>1</v>
      </c>
      <c r="D20" s="85" t="str">
        <f xml:space="preserve"> IFERROR( INDEX( '(3)按鍵與顯示'!$C$5:$C$45, MATCH(D16, '(3)按鍵與顯示'!$D$5:$D$45, 0), 1), "")</f>
        <v>q</v>
      </c>
      <c r="E20" s="85" t="str">
        <f xml:space="preserve"> IFERROR( INDEX( '(3)按鍵與顯示'!$C$5:$C$45, MATCH(E16, '(3)按鍵與顯示'!$D$5:$D$45, 0), 1), "")</f>
        <v>a</v>
      </c>
      <c r="F20" s="85" t="str">
        <f xml:space="preserve"> IFERROR( INDEX( '(3)按鍵與顯示'!$C$5:$C$45, MATCH(F16, '(3)按鍵與顯示'!$D$5:$D$45, 0), 1), "")</f>
        <v>z</v>
      </c>
      <c r="G20" s="85" t="str">
        <f xml:space="preserve"> IFERROR( INDEX( '(3)按鍵與顯示'!$C$5:$C$45, MATCH(G16, '(3)按鍵與顯示'!$D$5:$D$45, 0), 1), "")</f>
        <v>2</v>
      </c>
      <c r="H20" s="85" t="str">
        <f xml:space="preserve"> IFERROR( INDEX( '(3)按鍵與顯示'!$C$5:$C$45, MATCH(H16, '(3)按鍵與顯示'!$D$5:$D$45, 0), 1), "")</f>
        <v>w</v>
      </c>
      <c r="I20" s="85" t="str">
        <f xml:space="preserve"> IFERROR( INDEX( '(3)按鍵與顯示'!$C$5:$C$45, MATCH(I16, '(3)按鍵與顯示'!$D$5:$D$45, 0), 1), "")</f>
        <v>s</v>
      </c>
      <c r="J20" s="85" t="str">
        <f xml:space="preserve"> IFERROR( INDEX( '(3)按鍵與顯示'!$C$5:$C$45, MATCH(J16, '(3)按鍵與顯示'!$D$5:$D$45, 0), 1), "")</f>
        <v>x</v>
      </c>
      <c r="K20" s="85" t="str">
        <f xml:space="preserve"> IFERROR( INDEX( '(3)按鍵與顯示'!$C$5:$C$45, MATCH(K16, '(3)按鍵與顯示'!$D$5:$D$45, 0), 1), "")</f>
        <v>e</v>
      </c>
      <c r="L20" s="85" t="str">
        <f xml:space="preserve"> IFERROR( INDEX( '(3)按鍵與顯示'!$C$5:$C$45, MATCH(L16, '(3)按鍵與顯示'!$D$5:$D$45, 0), 1), "")</f>
        <v>d</v>
      </c>
      <c r="M20" s="85" t="str">
        <f xml:space="preserve"> IFERROR( INDEX( '(3)按鍵與顯示'!$C$5:$C$45, MATCH(M16, '(3)按鍵與顯示'!$D$5:$D$45, 0), 1), "")</f>
        <v>c</v>
      </c>
      <c r="N20" s="85" t="str">
        <f xml:space="preserve"> IFERROR( INDEX( '(3)按鍵與顯示'!$C$5:$C$45, MATCH(N16, '(3)按鍵與顯示'!$D$5:$D$45, 0), 1), "")</f>
        <v>t</v>
      </c>
      <c r="O20" s="85" t="str">
        <f xml:space="preserve"> IFERROR( INDEX( '(3)按鍵與顯示'!$C$5:$C$45, MATCH(O16, '(3)按鍵與顯示'!$D$5:$D$45, 0), 1), "")</f>
        <v>g</v>
      </c>
      <c r="P20" s="85" t="str">
        <f xml:space="preserve"> IFERROR( INDEX( '(3)按鍵與顯示'!$C$5:$C$45, MATCH(P16, '(3)按鍵與顯示'!$D$5:$D$45, 0), 1), "")</f>
        <v>y</v>
      </c>
      <c r="Q20" s="85" t="str">
        <f xml:space="preserve"> IFERROR( INDEX( '(3)按鍵與顯示'!$C$5:$C$45, MATCH(Q16, '(3)按鍵與顯示'!$D$5:$D$45, 0), 1), "")</f>
        <v>h</v>
      </c>
      <c r="R20" s="85" t="str">
        <f xml:space="preserve"> IFERROR( INDEX( '(3)按鍵與顯示'!$C$5:$C$45, MATCH(R16, '(3)按鍵與顯示'!$D$5:$D$45, 0), 1), "")</f>
        <v>n</v>
      </c>
      <c r="S20" s="85" t="str">
        <f xml:space="preserve"> IFERROR( INDEX( '(3)按鍵與顯示'!$C$5:$C$45, MATCH(S16, '(3)按鍵與顯示'!$D$5:$D$45, 0), 1), "")</f>
        <v>b</v>
      </c>
      <c r="T20" s="85" t="str">
        <f xml:space="preserve"> IFERROR( INDEX( '(3)按鍵與顯示'!$C$5:$C$45, MATCH(T16, '(3)按鍵與顯示'!$D$5:$D$45, 0), 1), "")</f>
        <v>r</v>
      </c>
      <c r="U20" s="85" t="str">
        <f xml:space="preserve"> IFERROR( INDEX( '(3)按鍵與顯示'!$C$5:$C$45, MATCH(U16, '(3)按鍵與顯示'!$D$5:$D$45, 0), 1), "")</f>
        <v>f</v>
      </c>
      <c r="V20" s="85" t="str">
        <f xml:space="preserve"> IFERROR( INDEX( '(3)按鍵與顯示'!$C$5:$C$45, MATCH(V16, '(3)按鍵與顯示'!$D$5:$D$45, 0), 1), "")</f>
        <v>v</v>
      </c>
      <c r="W20" s="173" t="s">
        <v>121</v>
      </c>
      <c r="X20" s="85" t="str">
        <f xml:space="preserve"> IFERROR( INDEX( '(3)按鍵與顯示'!$C$5:$C$45, MATCH(X16, '(3)按鍵與顯示'!$D$5:$D$45, 0), 1), "")</f>
        <v>u</v>
      </c>
      <c r="Y20" s="85" t="str">
        <f xml:space="preserve"> IFERROR( INDEX( '(3)按鍵與顯示'!$C$5:$C$45, MATCH(Y16, '(3)按鍵與顯示'!$D$5:$D$45, 0), 1), "")</f>
        <v>j</v>
      </c>
      <c r="Z20" s="85" t="str">
        <f xml:space="preserve"> IFERROR( INDEX( '(3)按鍵與顯示'!$C$5:$C$45, MATCH(Z16, '(3)按鍵與顯示'!$D$5:$D$45, 0), 1), "")</f>
        <v>8</v>
      </c>
      <c r="AA20" s="85" t="str">
        <f xml:space="preserve"> IFERROR( INDEX( '(3)按鍵與顯示'!$C$5:$C$45, MATCH(AA16, '(3)按鍵與顯示'!$D$5:$D$45, 0), 1), "")</f>
        <v>i</v>
      </c>
      <c r="AB20" s="85" t="str">
        <f xml:space="preserve"> IFERROR( INDEX( '(3)按鍵與顯示'!$C$5:$C$45, MATCH(AB16, '(3)按鍵與顯示'!$D$5:$D$45, 0), 1), "")</f>
        <v>k</v>
      </c>
      <c r="AC20" s="85" t="str">
        <f xml:space="preserve"> IFERROR( INDEX( '(3)按鍵與顯示'!$C$5:$C$45, MATCH(AC16, '(3)按鍵與顯示'!$D$5:$D$45, 0), 1), "")</f>
        <v>o</v>
      </c>
      <c r="AD20" s="85" t="str">
        <f xml:space="preserve"> IFERROR( INDEX( '(3)按鍵與顯示'!$C$5:$C$45, MATCH(AD16, '(3)按鍵與顯示'!$D$5:$D$45, 0), 1), "")</f>
        <v>m</v>
      </c>
      <c r="AE20" s="85" t="str">
        <f xml:space="preserve"> IFERROR( INDEX( '(3)按鍵與顯示'!$C$5:$C$45, MATCH(AE16, '(3)按鍵與顯示'!$D$5:$D$45, 0), 1), "")</f>
        <v>/</v>
      </c>
      <c r="AF20" s="85" t="str">
        <f xml:space="preserve"> IFERROR( INDEX( '(3)按鍵與顯示'!$C$5:$C$45, MATCH(AF16, '(3)按鍵與顯示'!$D$5:$D$45, 0), 1), "")</f>
        <v>9</v>
      </c>
      <c r="AG20" s="85" t="str">
        <f xml:space="preserve"> IFERROR( INDEX( '(3)按鍵與顯示'!$C$5:$C$45, MATCH(AG16, '(3)按鍵與顯示'!$D$5:$D$45, 0), 1), "")</f>
        <v>l</v>
      </c>
      <c r="AH20" s="85" t="str">
        <f xml:space="preserve"> IFERROR( INDEX( '(3)按鍵與顯示'!$C$5:$C$45, MATCH(AH16, '(3)按鍵與顯示'!$D$5:$D$45, 0), 1), "")</f>
        <v>,</v>
      </c>
      <c r="AI20" s="173" t="str">
        <f>AH20</f>
        <v>,</v>
      </c>
      <c r="AJ20" s="85" t="str">
        <f xml:space="preserve"> IFERROR( INDEX( '(3)按鍵與顯示'!$C$5:$C$45, MATCH(AJ16, '(3)按鍵與顯示'!$D$5:$D$45, 0), 1), "")</f>
        <v>0</v>
      </c>
      <c r="AK20" s="85" t="str">
        <f xml:space="preserve"> IFERROR( INDEX( '(3)按鍵與顯示'!$C$5:$C$45, MATCH(AK16, '(3)按鍵與顯示'!$D$5:$D$45, 0), 1), "")</f>
        <v>p</v>
      </c>
      <c r="AL20" s="85" t="str">
        <f xml:space="preserve"> IFERROR( INDEX( '(3)按鍵與顯示'!$C$5:$C$45, MATCH(AL16, '(3)按鍵與顯示'!$D$5:$D$45, 0), 1), "")</f>
        <v>;</v>
      </c>
      <c r="AM20" s="85" t="str">
        <f xml:space="preserve"> IFERROR( INDEX( '(3)按鍵與顯示'!$C$5:$C$45, MATCH(AM16, '(3)按鍵與顯示'!$D$5:$D$45, 0), 1), "")</f>
        <v/>
      </c>
      <c r="AN20" s="85" t="str">
        <f xml:space="preserve"> IFERROR( INDEX( '(3)按鍵與顯示'!$C$5:$C$45, MATCH(AN16, '(3)按鍵與顯示'!$D$5:$D$45, 0), 1), "")</f>
        <v>.</v>
      </c>
      <c r="AO20" s="85" t="str">
        <f xml:space="preserve"> IFERROR( INDEX( '(3)按鍵與顯示'!$C$5:$C$45, MATCH(AO16, '(3)按鍵與顯示'!$D$5:$D$45, 0), 1), "")</f>
        <v>-</v>
      </c>
      <c r="AP20" s="85" t="str">
        <f xml:space="preserve"> IFERROR( INDEX( '(3)按鍵與顯示'!$C$5:$C$45, MATCH(AP16, '(3)按鍵與顯示'!$D$5:$D$45, 0), 1), "")</f>
        <v/>
      </c>
      <c r="AQ20" s="85" t="str">
        <f xml:space="preserve"> IFERROR( INDEX( '(3)按鍵與顯示'!$C$5:$C$45, MATCH(AQ16, '(3)按鍵與顯示'!$D$5:$D$45, 0), 1), "")</f>
        <v>3</v>
      </c>
      <c r="AR20" s="85" t="str">
        <f xml:space="preserve"> IFERROR( INDEX( '(3)按鍵與顯示'!$C$5:$C$45, MATCH(AR16, '(3)按鍵與顯示'!$D$5:$D$45, 0), 1), "")</f>
        <v>4</v>
      </c>
      <c r="AS20" s="85" t="str">
        <f xml:space="preserve"> IFERROR( INDEX( '(3)按鍵與顯示'!$C$5:$C$45, MATCH(AS16, '(3)按鍵與顯示'!$D$5:$D$45, 0), 1), "")</f>
        <v>5</v>
      </c>
      <c r="AT20" s="85" t="str">
        <f xml:space="preserve"> IFERROR( INDEX( '(3)按鍵與顯示'!$C$5:$C$45, MATCH(AT16, '(3)按鍵與顯示'!$D$5:$D$45, 0), 1), "")</f>
        <v>6</v>
      </c>
      <c r="AU20" s="85" t="str">
        <f xml:space="preserve"> IFERROR( INDEX( '(3)按鍵與顯示'!$C$5:$C$45, MATCH(AU16, '(3)按鍵與顯示'!$D$5:$D$45, 0), 1), "")</f>
        <v/>
      </c>
    </row>
    <row r="21" spans="1:57" s="9" customFormat="1" ht="38" customHeight="1">
      <c r="B21" s="36" t="s">
        <v>57</v>
      </c>
      <c r="C21" s="37">
        <v>1</v>
      </c>
      <c r="D21" s="37">
        <v>1</v>
      </c>
      <c r="E21" s="37">
        <v>1</v>
      </c>
      <c r="F21" s="37">
        <v>1</v>
      </c>
      <c r="G21" s="38">
        <v>2</v>
      </c>
      <c r="H21" s="38">
        <v>2</v>
      </c>
      <c r="I21" s="38">
        <v>2</v>
      </c>
      <c r="J21" s="38">
        <v>2</v>
      </c>
      <c r="K21" s="37">
        <v>3</v>
      </c>
      <c r="L21" s="37">
        <v>3</v>
      </c>
      <c r="M21" s="37">
        <v>3</v>
      </c>
      <c r="N21" s="37">
        <v>3</v>
      </c>
      <c r="O21" s="39">
        <v>5</v>
      </c>
      <c r="P21" s="38">
        <v>6</v>
      </c>
      <c r="Q21" s="38">
        <v>6</v>
      </c>
      <c r="R21" s="38">
        <v>6</v>
      </c>
      <c r="S21" s="39">
        <v>5</v>
      </c>
      <c r="T21" s="37">
        <v>4</v>
      </c>
      <c r="U21" s="37">
        <v>4</v>
      </c>
      <c r="V21" s="37">
        <v>4</v>
      </c>
      <c r="W21" s="40">
        <v>5</v>
      </c>
      <c r="X21" s="37">
        <v>7</v>
      </c>
      <c r="Y21" s="37">
        <v>7</v>
      </c>
      <c r="Z21" s="37">
        <v>8</v>
      </c>
      <c r="AA21" s="37">
        <v>8</v>
      </c>
      <c r="AB21" s="37">
        <v>8</v>
      </c>
      <c r="AC21" s="37">
        <v>9</v>
      </c>
      <c r="AD21" s="37">
        <v>7</v>
      </c>
      <c r="AE21" s="37">
        <v>7</v>
      </c>
      <c r="AF21" s="37">
        <v>9</v>
      </c>
      <c r="AG21" s="37">
        <v>9</v>
      </c>
      <c r="AH21" s="37">
        <v>8</v>
      </c>
      <c r="AI21" s="37">
        <v>8</v>
      </c>
      <c r="AJ21" s="37">
        <v>0</v>
      </c>
      <c r="AK21" s="37">
        <v>0</v>
      </c>
      <c r="AL21" s="37">
        <v>0</v>
      </c>
      <c r="AM21" s="37">
        <v>0</v>
      </c>
      <c r="AN21" s="37">
        <v>0</v>
      </c>
      <c r="AO21" s="37" t="s">
        <v>160</v>
      </c>
      <c r="AP21" s="37" t="s">
        <v>161</v>
      </c>
      <c r="AQ21" s="37">
        <v>3</v>
      </c>
      <c r="AR21" s="37">
        <v>4</v>
      </c>
      <c r="AS21" s="37">
        <v>5</v>
      </c>
      <c r="AT21" s="37">
        <v>6</v>
      </c>
      <c r="AU21" s="37">
        <v>7</v>
      </c>
    </row>
    <row r="22" spans="1:57" s="8" customFormat="1" ht="25">
      <c r="A22" s="6"/>
      <c r="B22" s="13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</row>
    <row r="23" spans="1:57" s="91" customFormat="1" ht="36">
      <c r="A23" s="89"/>
      <c r="B23" s="89"/>
      <c r="C23" s="89"/>
      <c r="D23" s="89"/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  <c r="AA23" s="89"/>
      <c r="AB23" s="89"/>
      <c r="AC23" s="89"/>
      <c r="AD23" s="89"/>
      <c r="AE23" s="89"/>
      <c r="AF23" s="89"/>
      <c r="AG23" s="89"/>
      <c r="AH23" s="89"/>
      <c r="AI23" s="89"/>
      <c r="AJ23" s="89"/>
      <c r="AK23" s="89"/>
      <c r="AL23" s="89"/>
      <c r="AM23" s="89"/>
      <c r="AN23" s="89"/>
      <c r="AO23" s="89"/>
      <c r="AP23" s="89"/>
      <c r="AQ23" s="89"/>
      <c r="AR23" s="90"/>
      <c r="AS23" s="89"/>
      <c r="AT23" s="89"/>
      <c r="AU23" s="89"/>
    </row>
    <row r="24" spans="1:57" s="8" customFormat="1" ht="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13"/>
      <c r="AS24" s="13"/>
      <c r="AT24" s="6"/>
      <c r="AU24" s="6"/>
    </row>
    <row r="25" spans="1:57" s="8" customFormat="1" ht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13"/>
      <c r="AS25" s="13"/>
      <c r="AT25" s="6"/>
      <c r="AU25" s="6"/>
    </row>
    <row r="26" spans="1:57" s="8" customFormat="1" ht="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13"/>
      <c r="AS26" s="6"/>
      <c r="AT26" s="6"/>
      <c r="AU26" s="6"/>
    </row>
    <row r="27" spans="1:57" ht="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20"/>
      <c r="AS27" s="120"/>
      <c r="AT27" s="1"/>
      <c r="AU27" s="1"/>
      <c r="AV27" s="1"/>
    </row>
    <row r="28" spans="1:57" s="9" customFormat="1" ht="23"/>
    <row r="30" spans="1:57" ht="24"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</row>
  </sheetData>
  <mergeCells count="11">
    <mergeCell ref="AR1:AS1"/>
    <mergeCell ref="AS8:AT8"/>
    <mergeCell ref="AS7:AT7"/>
    <mergeCell ref="AS5:AT5"/>
    <mergeCell ref="AS4:AT4"/>
    <mergeCell ref="AS2:AT2"/>
    <mergeCell ref="AR27:AS27"/>
    <mergeCell ref="AS13:AT13"/>
    <mergeCell ref="AQ14:AR14"/>
    <mergeCell ref="AS11:AT11"/>
    <mergeCell ref="AS10:AT10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4071A-A04D-E047-B44A-CDCCB49288A2}">
  <sheetPr>
    <tabColor theme="9" tint="0.59999389629810485"/>
  </sheetPr>
  <dimension ref="A1:AU39"/>
  <sheetViews>
    <sheetView topLeftCell="A4" workbookViewId="0">
      <selection activeCell="B7" sqref="B7:B8"/>
    </sheetView>
  </sheetViews>
  <sheetFormatPr baseColWidth="10" defaultRowHeight="22"/>
  <cols>
    <col min="1" max="1" width="1.796875" customWidth="1"/>
    <col min="2" max="2" width="14.5" customWidth="1"/>
    <col min="3" max="47" width="4.3984375" customWidth="1"/>
  </cols>
  <sheetData>
    <row r="1" spans="1:47" ht="17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20"/>
      <c r="AR1" s="120"/>
      <c r="AS1" s="1"/>
      <c r="AT1" s="1"/>
      <c r="AU1" s="1"/>
    </row>
    <row r="2" spans="1:47" s="9" customFormat="1" ht="45">
      <c r="B2" s="10" t="s">
        <v>118</v>
      </c>
    </row>
    <row r="3" spans="1:47" s="9" customFormat="1" ht="23">
      <c r="B3" s="42" t="s">
        <v>0</v>
      </c>
      <c r="C3" s="41" cm="1">
        <f t="array" ref="C3" xml:space="preserve"> COLUMN() - COLUMN($B:$B)</f>
        <v>1</v>
      </c>
      <c r="D3" s="41" cm="1">
        <f t="array" ref="D3" xml:space="preserve"> COLUMN() - COLUMN($B:$B)</f>
        <v>2</v>
      </c>
      <c r="E3" s="41" cm="1">
        <f t="array" ref="E3" xml:space="preserve"> COLUMN() - COLUMN($B:$B)</f>
        <v>3</v>
      </c>
      <c r="F3" s="41" cm="1">
        <f t="array" ref="F3" xml:space="preserve"> COLUMN() - COLUMN($B:$B)</f>
        <v>4</v>
      </c>
      <c r="G3" s="41" cm="1">
        <f t="array" ref="G3" xml:space="preserve"> COLUMN() - COLUMN($B:$B)</f>
        <v>5</v>
      </c>
      <c r="H3" s="41" cm="1">
        <f t="array" ref="H3" xml:space="preserve"> COLUMN() - COLUMN($B:$B)</f>
        <v>6</v>
      </c>
      <c r="I3" s="41" cm="1">
        <f t="array" ref="I3" xml:space="preserve"> COLUMN() - COLUMN($B:$B)</f>
        <v>7</v>
      </c>
      <c r="J3" s="41" cm="1">
        <f t="array" ref="J3" xml:space="preserve"> COLUMN() - COLUMN($B:$B)</f>
        <v>8</v>
      </c>
      <c r="K3" s="41" cm="1">
        <f t="array" ref="K3" xml:space="preserve"> COLUMN() - COLUMN($B:$B)</f>
        <v>9</v>
      </c>
      <c r="L3" s="41" cm="1">
        <f t="array" ref="L3" xml:space="preserve"> COLUMN() - COLUMN($B:$B)</f>
        <v>10</v>
      </c>
      <c r="M3" s="41" cm="1">
        <f t="array" ref="M3" xml:space="preserve"> COLUMN() - COLUMN($B:$B)</f>
        <v>11</v>
      </c>
      <c r="N3" s="41" cm="1">
        <f t="array" ref="N3" xml:space="preserve"> COLUMN() - COLUMN($B:$B)</f>
        <v>12</v>
      </c>
      <c r="O3" s="41" cm="1">
        <f t="array" ref="O3" xml:space="preserve"> COLUMN() - COLUMN($B:$B)</f>
        <v>13</v>
      </c>
      <c r="P3" s="41" cm="1">
        <f t="array" ref="P3" xml:space="preserve"> COLUMN() - COLUMN($B:$B)</f>
        <v>14</v>
      </c>
      <c r="Q3" s="41" cm="1">
        <f t="array" ref="Q3" xml:space="preserve"> COLUMN() - COLUMN($B:$B)</f>
        <v>15</v>
      </c>
      <c r="R3" s="41" cm="1">
        <f t="array" ref="R3" xml:space="preserve"> COLUMN() - COLUMN($B:$B)</f>
        <v>16</v>
      </c>
      <c r="S3" s="41" cm="1">
        <f t="array" ref="S3" xml:space="preserve"> COLUMN() - COLUMN($B:$B)</f>
        <v>17</v>
      </c>
      <c r="T3" s="41" cm="1">
        <f t="array" ref="T3" xml:space="preserve"> COLUMN() - COLUMN($B:$B)</f>
        <v>18</v>
      </c>
      <c r="U3" s="41" cm="1">
        <f t="array" ref="U3" xml:space="preserve"> COLUMN() - COLUMN($B:$B)</f>
        <v>19</v>
      </c>
      <c r="V3" s="41" cm="1">
        <f t="array" ref="V3" xml:space="preserve"> COLUMN() - COLUMN($B:$B)</f>
        <v>20</v>
      </c>
      <c r="W3" s="41" cm="1">
        <f t="array" ref="W3" xml:space="preserve"> COLUMN() - COLUMN($B:$B)</f>
        <v>21</v>
      </c>
      <c r="X3" s="41" cm="1">
        <f t="array" ref="X3" xml:space="preserve"> COLUMN() - COLUMN($B:$B)</f>
        <v>22</v>
      </c>
      <c r="Y3" s="41" cm="1">
        <f t="array" ref="Y3" xml:space="preserve"> COLUMN() - COLUMN($B:$B)</f>
        <v>23</v>
      </c>
      <c r="Z3" s="41" cm="1">
        <f t="array" ref="Z3" xml:space="preserve"> COLUMN() - COLUMN($B:$B)</f>
        <v>24</v>
      </c>
      <c r="AA3" s="41" cm="1">
        <f t="array" ref="AA3" xml:space="preserve"> COLUMN() - COLUMN($B:$B)</f>
        <v>25</v>
      </c>
      <c r="AB3" s="41" cm="1">
        <f t="array" ref="AB3" xml:space="preserve"> COLUMN() - COLUMN($B:$B)</f>
        <v>26</v>
      </c>
      <c r="AC3" s="41" cm="1">
        <f t="array" ref="AC3" xml:space="preserve"> COLUMN() - COLUMN($B:$B)</f>
        <v>27</v>
      </c>
      <c r="AD3" s="41" cm="1">
        <f t="array" ref="AD3" xml:space="preserve"> COLUMN() - COLUMN($B:$B)</f>
        <v>28</v>
      </c>
      <c r="AE3" s="41" cm="1">
        <f t="array" ref="AE3" xml:space="preserve"> COLUMN() - COLUMN($B:$B)</f>
        <v>29</v>
      </c>
      <c r="AF3" s="41" cm="1">
        <f t="array" ref="AF3" xml:space="preserve"> COLUMN() - COLUMN($B:$B)</f>
        <v>30</v>
      </c>
      <c r="AG3" s="41" cm="1">
        <f t="array" ref="AG3" xml:space="preserve"> COLUMN() - COLUMN($B:$B)</f>
        <v>31</v>
      </c>
      <c r="AH3" s="41" cm="1">
        <f t="array" ref="AH3" xml:space="preserve"> COLUMN() - COLUMN($B:$B)</f>
        <v>32</v>
      </c>
      <c r="AI3" s="41" cm="1">
        <f t="array" ref="AI3" xml:space="preserve"> COLUMN() - COLUMN($B:$B)</f>
        <v>33</v>
      </c>
      <c r="AJ3" s="41" cm="1">
        <f t="array" ref="AJ3" xml:space="preserve"> COLUMN() - COLUMN($B:$B)</f>
        <v>34</v>
      </c>
      <c r="AK3" s="41" cm="1">
        <f t="array" ref="AK3" xml:space="preserve"> COLUMN() - COLUMN($B:$B)</f>
        <v>35</v>
      </c>
      <c r="AL3" s="41" cm="1">
        <f t="array" ref="AL3" xml:space="preserve"> COLUMN() - COLUMN($B:$B)</f>
        <v>36</v>
      </c>
      <c r="AM3" s="41" cm="1">
        <f t="array" ref="AM3" xml:space="preserve"> COLUMN() - COLUMN($B:$B)</f>
        <v>37</v>
      </c>
      <c r="AN3" s="41" cm="1">
        <f t="array" ref="AN3" xml:space="preserve"> COLUMN() - COLUMN($B:$B)</f>
        <v>38</v>
      </c>
      <c r="AO3" s="41" cm="1">
        <f t="array" ref="AO3" xml:space="preserve"> COLUMN() - COLUMN($B:$B)</f>
        <v>39</v>
      </c>
      <c r="AP3" s="41" cm="1">
        <f t="array" ref="AP3" xml:space="preserve"> COLUMN() - COLUMN($B:$B)</f>
        <v>40</v>
      </c>
      <c r="AQ3" s="41" cm="1">
        <f t="array" ref="AQ3" xml:space="preserve"> COLUMN() - COLUMN($B:$B)</f>
        <v>41</v>
      </c>
      <c r="AR3" s="41" cm="1">
        <f t="array" ref="AR3" xml:space="preserve"> COLUMN() - COLUMN($B:$B)</f>
        <v>42</v>
      </c>
      <c r="AS3" s="41" cm="1">
        <f t="array" ref="AS3" xml:space="preserve"> COLUMN() - COLUMN($B:$B)</f>
        <v>43</v>
      </c>
      <c r="AT3" s="41" cm="1">
        <f t="array" ref="AT3" xml:space="preserve"> COLUMN() - COLUMN($B:$B)</f>
        <v>44</v>
      </c>
      <c r="AU3" s="41" cm="1">
        <f t="array" ref="AU3" xml:space="preserve"> COLUMN() - COLUMN($B:$B)</f>
        <v>45</v>
      </c>
    </row>
    <row r="4" spans="1:47" s="9" customFormat="1" ht="34">
      <c r="B4" s="22" t="str">
        <f>'(5)鍵盤表'!B16</f>
        <v>方音符號</v>
      </c>
      <c r="C4" s="73" t="str">
        <f>'(5)鍵盤表'!C16</f>
        <v>ㄅ</v>
      </c>
      <c r="D4" s="73" t="str">
        <f>'(5)鍵盤表'!D16</f>
        <v>ㄆ</v>
      </c>
      <c r="E4" s="73" t="str">
        <f>'(5)鍵盤表'!E16</f>
        <v>ㄇ</v>
      </c>
      <c r="F4" s="74" t="str">
        <f>'(5)鍵盤表'!F16</f>
        <v>ㆠ</v>
      </c>
      <c r="G4" s="73" t="str">
        <f>'(5)鍵盤表'!G16</f>
        <v>ㄉ</v>
      </c>
      <c r="H4" s="73" t="str">
        <f>'(5)鍵盤表'!H16</f>
        <v>ㄊ</v>
      </c>
      <c r="I4" s="73" t="str">
        <f>'(5)鍵盤表'!I16</f>
        <v>ㄋ</v>
      </c>
      <c r="J4" s="73" t="str">
        <f>'(5)鍵盤表'!J16</f>
        <v>ㄌ</v>
      </c>
      <c r="K4" s="73" t="str">
        <f>'(5)鍵盤表'!K16</f>
        <v>ㄍ</v>
      </c>
      <c r="L4" s="73" t="str">
        <f>'(5)鍵盤表'!L16</f>
        <v>ㄎ</v>
      </c>
      <c r="M4" s="73" t="str">
        <f>'(5)鍵盤表'!M16</f>
        <v>ㄏ</v>
      </c>
      <c r="N4" s="74" t="str">
        <f>'(5)鍵盤表'!N16</f>
        <v>ㆣ</v>
      </c>
      <c r="O4" s="74" t="str">
        <f>'(5)鍵盤表'!O16</f>
        <v>ㄫ</v>
      </c>
      <c r="P4" s="73" t="str">
        <f>'(5)鍵盤表'!P16</f>
        <v>ㄗ</v>
      </c>
      <c r="Q4" s="73" t="str">
        <f>'(5)鍵盤表'!Q16</f>
        <v>ㄘ</v>
      </c>
      <c r="R4" s="73" t="str">
        <f>'(5)鍵盤表'!R16</f>
        <v>ㄙ</v>
      </c>
      <c r="S4" s="74" t="str">
        <f>'(5)鍵盤表'!S16</f>
        <v>ㆡ</v>
      </c>
      <c r="T4" s="73" t="str">
        <f>'(5)鍵盤表'!T16</f>
        <v>ㄐ</v>
      </c>
      <c r="U4" s="73" t="str">
        <f>'(5)鍵盤表'!U16</f>
        <v>ㄑ</v>
      </c>
      <c r="V4" s="73" t="str">
        <f>'(5)鍵盤表'!V16</f>
        <v>ㄒ</v>
      </c>
      <c r="W4" s="74" t="str">
        <f>'(5)鍵盤表'!W16</f>
        <v>ㆢ</v>
      </c>
      <c r="X4" s="73" t="str">
        <f>'(5)鍵盤表'!X16</f>
        <v>ㄧ</v>
      </c>
      <c r="Y4" s="73" t="str">
        <f>'(5)鍵盤表'!Y16</f>
        <v>ㄨ</v>
      </c>
      <c r="Z4" s="73" t="str">
        <f>'(5)鍵盤表'!Z16</f>
        <v>ㄚ</v>
      </c>
      <c r="AA4" s="74" t="str">
        <f>'(5)鍵盤表'!AA16</f>
        <v>ㆦ</v>
      </c>
      <c r="AB4" s="73" t="str">
        <f>'(5)鍵盤表'!AB16</f>
        <v>ㄜ</v>
      </c>
      <c r="AC4" s="74" t="str">
        <f>'(5)鍵盤表'!AC16</f>
        <v>ㆤ</v>
      </c>
      <c r="AD4" s="74" t="str">
        <f>'(5)鍵盤表'!AD16</f>
        <v>ㆬ</v>
      </c>
      <c r="AE4" s="74" t="str">
        <f>'(5)鍵盤表'!AE16</f>
        <v>ㆭ</v>
      </c>
      <c r="AF4" s="73" t="str">
        <f>'(5)鍵盤表'!AF16</f>
        <v>ㄞ</v>
      </c>
      <c r="AG4" s="73" t="str">
        <f>'(5)鍵盤表'!AG16</f>
        <v>ㄠ</v>
      </c>
      <c r="AH4" s="74" t="str">
        <f>'(5)鍵盤表'!AH16</f>
        <v>ㆰ</v>
      </c>
      <c r="AI4" s="73" t="str">
        <f>'(5)鍵盤表'!AI16</f>
        <v>ㆱ</v>
      </c>
      <c r="AJ4" s="73" t="str">
        <f>'(5)鍵盤表'!AJ16</f>
        <v>ㄢ</v>
      </c>
      <c r="AK4" s="74" t="str">
        <f>'(5)鍵盤表'!AK16</f>
        <v>ㄣ</v>
      </c>
      <c r="AL4" s="74" t="str">
        <f>'(5)鍵盤表'!AL16</f>
        <v>ㄤ</v>
      </c>
      <c r="AM4" s="73" t="str">
        <f>'(5)鍵盤表'!AM16</f>
        <v>ㄥ</v>
      </c>
      <c r="AN4" s="73" t="str">
        <f>'(5)鍵盤表'!AN16</f>
        <v>ㆲ</v>
      </c>
      <c r="AO4" s="73" t="str">
        <f>'(5)鍵盤表'!AO16</f>
        <v>ｎ</v>
      </c>
      <c r="AP4" s="73">
        <f>'(5)鍵盤表'!AP16</f>
        <v>0</v>
      </c>
      <c r="AQ4" s="73" t="str">
        <f>'(5)鍵盤表'!AQ16</f>
        <v>˪</v>
      </c>
      <c r="AR4" s="73" t="str">
        <f>'(5)鍵盤表'!AR16</f>
        <v>ˋ</v>
      </c>
      <c r="AS4" s="73" t="str">
        <f>'(5)鍵盤表'!AS16</f>
        <v>˫</v>
      </c>
      <c r="AT4" s="73" t="str">
        <f>'(5)鍵盤表'!AT16</f>
        <v>ˊ</v>
      </c>
      <c r="AU4" s="73" t="str">
        <f>'(5)鍵盤表'!AU16</f>
        <v>·</v>
      </c>
    </row>
    <row r="5" spans="1:47" s="9" customFormat="1" ht="34">
      <c r="B5" s="23" t="str">
        <f>'(5)鍵盤表'!B17</f>
        <v>國際音標</v>
      </c>
      <c r="C5" s="75" t="str">
        <f>'(5)鍵盤表'!C17</f>
        <v>p</v>
      </c>
      <c r="D5" s="75" t="str">
        <f>'(5)鍵盤表'!D17</f>
        <v>pʰ</v>
      </c>
      <c r="E5" s="75" t="str">
        <f>'(5)鍵盤表'!E17</f>
        <v>m</v>
      </c>
      <c r="F5" s="76" t="str">
        <f>'(5)鍵盤表'!F17</f>
        <v>b</v>
      </c>
      <c r="G5" s="75" t="str">
        <f>'(5)鍵盤表'!G17</f>
        <v>t</v>
      </c>
      <c r="H5" s="75" t="str">
        <f>'(5)鍵盤表'!H17</f>
        <v>tʰ</v>
      </c>
      <c r="I5" s="75" t="str">
        <f>'(5)鍵盤表'!I17</f>
        <v>n</v>
      </c>
      <c r="J5" s="75" t="str">
        <f>'(5)鍵盤表'!J17</f>
        <v>l</v>
      </c>
      <c r="K5" s="75" t="str">
        <f>'(5)鍵盤表'!K17</f>
        <v>k</v>
      </c>
      <c r="L5" s="75" t="str">
        <f>'(5)鍵盤表'!L17</f>
        <v>kʰ</v>
      </c>
      <c r="M5" s="75" t="str">
        <f>'(5)鍵盤表'!M17</f>
        <v>h</v>
      </c>
      <c r="N5" s="76" t="str">
        <f>'(5)鍵盤表'!N17</f>
        <v>g</v>
      </c>
      <c r="O5" s="76" t="str">
        <f>'(5)鍵盤表'!O17</f>
        <v>ŋ</v>
      </c>
      <c r="P5" s="75" t="str">
        <f>'(5)鍵盤表'!P17</f>
        <v>t͡s</v>
      </c>
      <c r="Q5" s="75" t="str">
        <f>'(5)鍵盤表'!Q17</f>
        <v>t͡sʰ</v>
      </c>
      <c r="R5" s="75" t="str">
        <f>'(5)鍵盤表'!R17</f>
        <v>s</v>
      </c>
      <c r="S5" s="76" t="str">
        <f>'(5)鍵盤表'!S17</f>
        <v xml:space="preserve"> 	d͡z / z</v>
      </c>
      <c r="T5" s="75" t="str">
        <f>'(5)鍵盤表'!T17</f>
        <v xml:space="preserve"> 	t͡ɕ</v>
      </c>
      <c r="U5" s="75" t="str">
        <f>'(5)鍵盤表'!U17</f>
        <v>t͡ɕʰ</v>
      </c>
      <c r="V5" s="75" t="str">
        <f>'(5)鍵盤表'!V17</f>
        <v>ɕ</v>
      </c>
      <c r="W5" s="76" t="str">
        <f>'(5)鍵盤表'!W17</f>
        <v>d͡ʑ / ʑ[</v>
      </c>
      <c r="X5" s="75" t="str">
        <f>'(5)鍵盤表'!X17</f>
        <v>i</v>
      </c>
      <c r="Y5" s="75" t="str">
        <f>'(5)鍵盤表'!Y17</f>
        <v>u</v>
      </c>
      <c r="Z5" s="75" t="str">
        <f>'(5)鍵盤表'!Z17</f>
        <v>a</v>
      </c>
      <c r="AA5" s="76" t="str">
        <f>'(5)鍵盤表'!AA17</f>
        <v>ɔ</v>
      </c>
      <c r="AB5" s="75" t="str">
        <f>'(5)鍵盤表'!AB17</f>
        <v>o</v>
      </c>
      <c r="AC5" s="76" t="str">
        <f>'(5)鍵盤表'!AC17</f>
        <v>e</v>
      </c>
      <c r="AD5" s="77" t="str">
        <f>'(5)鍵盤表'!AD17</f>
        <v>m̩</v>
      </c>
      <c r="AE5" s="77" t="str">
        <f>'(5)鍵盤表'!AE17</f>
        <v>ŋ̍</v>
      </c>
      <c r="AF5" s="75" t="str">
        <f>'(5)鍵盤表'!AF17</f>
        <v>ai</v>
      </c>
      <c r="AG5" s="75" t="str">
        <f>'(5)鍵盤表'!AG17</f>
        <v>au</v>
      </c>
      <c r="AH5" s="76" t="str">
        <f>'(5)鍵盤表'!AH17</f>
        <v>am</v>
      </c>
      <c r="AI5" s="75" t="str">
        <f>'(5)鍵盤表'!AI17</f>
        <v>ɔm</v>
      </c>
      <c r="AJ5" s="75" t="str">
        <f>'(5)鍵盤表'!AJ17</f>
        <v>an</v>
      </c>
      <c r="AK5" s="76" t="str">
        <f>'(5)鍵盤表'!AK17</f>
        <v>n</v>
      </c>
      <c r="AL5" s="76" t="str">
        <f>'(5)鍵盤表'!AL17</f>
        <v>aŋ</v>
      </c>
      <c r="AM5" s="78" t="str">
        <f>'(5)鍵盤表'!AM17</f>
        <v>əŋ</v>
      </c>
      <c r="AN5" s="78" t="str">
        <f>'(5)鍵盤表'!AN17</f>
        <v>ɔŋ</v>
      </c>
      <c r="AO5" s="78" t="str">
        <f>'(5)鍵盤表'!AO17</f>
        <v>ã</v>
      </c>
      <c r="AP5" s="79">
        <f>'(5)鍵盤表'!AP17</f>
        <v>1</v>
      </c>
      <c r="AQ5" s="79">
        <f>'(5)鍵盤表'!AQ17</f>
        <v>0</v>
      </c>
      <c r="AR5" s="79">
        <f>'(5)鍵盤表'!AR17</f>
        <v>0</v>
      </c>
      <c r="AS5" s="79">
        <f>'(5)鍵盤表'!AS17</f>
        <v>0</v>
      </c>
      <c r="AT5" s="79">
        <f>'(5)鍵盤表'!AT17</f>
        <v>0</v>
      </c>
      <c r="AU5" s="79">
        <f>'(5)鍵盤表'!AU17</f>
        <v>0</v>
      </c>
    </row>
    <row r="6" spans="1:47" s="9" customFormat="1" ht="27">
      <c r="B6" s="29" t="str">
        <f>'(5)鍵盤表'!B18</f>
        <v>羅馬拼音</v>
      </c>
      <c r="C6" s="80" t="str">
        <f>'(5)鍵盤表'!C18</f>
        <v>p</v>
      </c>
      <c r="D6" s="80" t="str">
        <f>'(5)鍵盤表'!D18</f>
        <v>ph</v>
      </c>
      <c r="E6" s="80" t="str">
        <f>'(5)鍵盤表'!E18</f>
        <v>m</v>
      </c>
      <c r="F6" s="81" t="str">
        <f>'(5)鍵盤表'!F18</f>
        <v>b</v>
      </c>
      <c r="G6" s="80" t="str">
        <f>'(5)鍵盤表'!G18</f>
        <v>t</v>
      </c>
      <c r="H6" s="80" t="str">
        <f>'(5)鍵盤表'!H18</f>
        <v>th</v>
      </c>
      <c r="I6" s="80" t="str">
        <f>'(5)鍵盤表'!I18</f>
        <v>n</v>
      </c>
      <c r="J6" s="80" t="str">
        <f>'(5)鍵盤表'!J18</f>
        <v>l</v>
      </c>
      <c r="K6" s="80" t="str">
        <f>'(5)鍵盤表'!K18</f>
        <v>k</v>
      </c>
      <c r="L6" s="80" t="str">
        <f>'(5)鍵盤表'!L18</f>
        <v>kh</v>
      </c>
      <c r="M6" s="80" t="str">
        <f>'(5)鍵盤表'!M18</f>
        <v>h</v>
      </c>
      <c r="N6" s="81" t="str">
        <f>'(5)鍵盤表'!N18</f>
        <v>g</v>
      </c>
      <c r="O6" s="81" t="str">
        <f>'(5)鍵盤表'!O18</f>
        <v>ng</v>
      </c>
      <c r="P6" s="80" t="str">
        <f>'(5)鍵盤表'!P18</f>
        <v>ts</v>
      </c>
      <c r="Q6" s="80" t="str">
        <f>'(5)鍵盤表'!Q18</f>
        <v>tsh</v>
      </c>
      <c r="R6" s="80" t="str">
        <f>'(5)鍵盤表'!R18</f>
        <v>s</v>
      </c>
      <c r="S6" s="81" t="str">
        <f>'(5)鍵盤表'!S18</f>
        <v>j</v>
      </c>
      <c r="T6" s="80" t="str">
        <f>'(5)鍵盤表'!T18</f>
        <v>tsi</v>
      </c>
      <c r="U6" s="80" t="str">
        <f>'(5)鍵盤表'!U18</f>
        <v>tshi</v>
      </c>
      <c r="V6" s="80" t="str">
        <f>'(5)鍵盤表'!V18</f>
        <v>si</v>
      </c>
      <c r="W6" s="81" t="str">
        <f>'(5)鍵盤表'!W18</f>
        <v>ji</v>
      </c>
      <c r="X6" s="80" t="str">
        <f>'(5)鍵盤表'!X18</f>
        <v>i</v>
      </c>
      <c r="Y6" s="80" t="str">
        <f>'(5)鍵盤表'!Y18</f>
        <v>u</v>
      </c>
      <c r="Z6" s="80" t="str">
        <f>'(5)鍵盤表'!Z18</f>
        <v>a</v>
      </c>
      <c r="AA6" s="81" t="str">
        <f>'(5)鍵盤表'!AA18</f>
        <v>oo</v>
      </c>
      <c r="AB6" s="80" t="str">
        <f>'(5)鍵盤表'!AB18</f>
        <v>o</v>
      </c>
      <c r="AC6" s="81" t="str">
        <f>'(5)鍵盤表'!AC18</f>
        <v>e</v>
      </c>
      <c r="AD6" s="82" t="str">
        <f>'(5)鍵盤表'!AD18</f>
        <v>-m</v>
      </c>
      <c r="AE6" s="82" t="str">
        <f>'(5)鍵盤表'!AE18</f>
        <v>-ng</v>
      </c>
      <c r="AF6" s="80" t="str">
        <f>'(5)鍵盤表'!AF18</f>
        <v>ai</v>
      </c>
      <c r="AG6" s="80" t="str">
        <f>'(5)鍵盤表'!AG18</f>
        <v>au</v>
      </c>
      <c r="AH6" s="81" t="str">
        <f>'(5)鍵盤表'!AH18</f>
        <v>am</v>
      </c>
      <c r="AI6" s="80" t="str">
        <f>'(5)鍵盤表'!AI18</f>
        <v>om</v>
      </c>
      <c r="AJ6" s="80" t="str">
        <f>'(5)鍵盤表'!AJ18</f>
        <v>an</v>
      </c>
      <c r="AK6" s="81" t="str">
        <f>'(5)鍵盤表'!AK18</f>
        <v>-n</v>
      </c>
      <c r="AL6" s="81" t="str">
        <f>'(5)鍵盤表'!AL18</f>
        <v>ang</v>
      </c>
      <c r="AM6" s="83" t="str">
        <f>'(5)鍵盤表'!AM18</f>
        <v>-ng</v>
      </c>
      <c r="AN6" s="83" t="str">
        <f>'(5)鍵盤表'!AN18</f>
        <v>ong</v>
      </c>
      <c r="AO6" s="83" t="str">
        <f>'(5)鍵盤表'!AO18</f>
        <v>-nn</v>
      </c>
      <c r="AP6" s="81">
        <f>'(5)鍵盤表'!AP18</f>
        <v>1</v>
      </c>
      <c r="AQ6" s="81">
        <f>'(5)鍵盤表'!AQ18</f>
        <v>3</v>
      </c>
      <c r="AR6" s="81">
        <f>'(5)鍵盤表'!AR18</f>
        <v>2</v>
      </c>
      <c r="AS6" s="81">
        <f>'(5)鍵盤表'!AS18</f>
        <v>7</v>
      </c>
      <c r="AT6" s="81">
        <f>'(5)鍵盤表'!AT18</f>
        <v>5</v>
      </c>
      <c r="AU6" s="81">
        <f>'(5)鍵盤表'!AU18</f>
        <v>8</v>
      </c>
    </row>
    <row r="7" spans="1:47" s="9" customFormat="1" ht="23">
      <c r="B7" s="11" t="s">
        <v>715</v>
      </c>
      <c r="C7" s="84" t="str">
        <f>'(5)鍵盤表'!C19</f>
        <v>p</v>
      </c>
      <c r="D7" s="84" t="str">
        <f>'(5)鍵盤表'!D19</f>
        <v>P</v>
      </c>
      <c r="E7" s="84"/>
      <c r="F7" s="84" t="str">
        <f>'(5)鍵盤表'!F19</f>
        <v>b</v>
      </c>
      <c r="G7" s="84" t="str">
        <f>'(5)鍵盤表'!G19</f>
        <v>t</v>
      </c>
      <c r="H7" s="84" t="str">
        <f>'(5)鍵盤表'!H19</f>
        <v>T</v>
      </c>
      <c r="I7" s="84"/>
      <c r="J7" s="84" t="str">
        <f>'(5)鍵盤表'!J19</f>
        <v>d</v>
      </c>
      <c r="K7" s="84" t="str">
        <f>'(5)鍵盤表'!K19</f>
        <v>k</v>
      </c>
      <c r="L7" s="84" t="str">
        <f>'(5)鍵盤表'!L19</f>
        <v>K</v>
      </c>
      <c r="M7" s="84" t="str">
        <f>'(5)鍵盤表'!M19</f>
        <v>h</v>
      </c>
      <c r="N7" s="84" t="str">
        <f>'(5)鍵盤表'!N19</f>
        <v>g</v>
      </c>
      <c r="O7" s="84"/>
      <c r="P7" s="84" t="str">
        <f>'(5)鍵盤表'!P19</f>
        <v>c</v>
      </c>
      <c r="Q7" s="84" t="str">
        <f>'(5)鍵盤表'!Q19</f>
        <v>C</v>
      </c>
      <c r="R7" s="84" t="str">
        <f>'(5)鍵盤表'!R19</f>
        <v>s</v>
      </c>
      <c r="S7" s="84" t="str">
        <f>'(5)鍵盤表'!S19</f>
        <v>z</v>
      </c>
      <c r="T7" s="84"/>
      <c r="U7" s="84"/>
      <c r="V7" s="84"/>
      <c r="W7" s="84"/>
      <c r="X7" s="84" t="str">
        <f>'(5)鍵盤表'!X19</f>
        <v>i</v>
      </c>
      <c r="Y7" s="84" t="str">
        <f>'(5)鍵盤表'!Y19</f>
        <v>u</v>
      </c>
      <c r="Z7" s="84" t="str">
        <f>'(5)鍵盤表'!Z19</f>
        <v>a</v>
      </c>
      <c r="AA7" s="84" t="str">
        <f>'(5)鍵盤表'!AA19</f>
        <v>o</v>
      </c>
      <c r="AB7" s="84" t="str">
        <f>'(5)鍵盤表'!AB19</f>
        <v>ø</v>
      </c>
      <c r="AC7" s="84" t="str">
        <f>'(5)鍵盤表'!AC19</f>
        <v>e</v>
      </c>
      <c r="AD7" s="84" t="str">
        <f>'(5)鍵盤表'!AD19</f>
        <v>B</v>
      </c>
      <c r="AE7" s="84" t="str">
        <f>'(5)鍵盤表'!AE19</f>
        <v>G</v>
      </c>
      <c r="AF7" s="84" t="str">
        <f>'(5)鍵盤表'!AF19</f>
        <v>I</v>
      </c>
      <c r="AG7" s="84" t="str">
        <f>'(5)鍵盤表'!AG19</f>
        <v>U</v>
      </c>
      <c r="AH7" s="84"/>
      <c r="AI7" s="84"/>
      <c r="AJ7" s="84"/>
      <c r="AK7" s="84" t="str">
        <f>'(5)鍵盤表'!AK19</f>
        <v>D</v>
      </c>
      <c r="AL7" s="84"/>
      <c r="AM7" s="84"/>
      <c r="AN7" s="84"/>
      <c r="AO7" s="84" t="str">
        <f>'(5)鍵盤表'!AO19</f>
        <v>N</v>
      </c>
      <c r="AP7" s="84" t="str">
        <f>'(5)鍵盤表'!AP19</f>
        <v/>
      </c>
      <c r="AQ7" s="84" t="str">
        <f>'(5)鍵盤表'!AQ19</f>
        <v/>
      </c>
      <c r="AR7" s="84" t="str">
        <f>'(5)鍵盤表'!AR19</f>
        <v/>
      </c>
      <c r="AS7" s="84" t="str">
        <f>'(5)鍵盤表'!AS19</f>
        <v/>
      </c>
      <c r="AT7" s="84" t="str">
        <f>'(5)鍵盤表'!AT19</f>
        <v/>
      </c>
      <c r="AU7" s="84" t="str">
        <f>'(5)鍵盤表'!AU19</f>
        <v/>
      </c>
    </row>
    <row r="8" spans="1:47" s="9" customFormat="1" ht="23">
      <c r="B8" s="36" t="str">
        <f>'(5)鍵盤表'!B20</f>
        <v>鍵盤按鍵</v>
      </c>
      <c r="C8" s="85" t="str">
        <f>'(5)鍵盤表'!C20</f>
        <v>1</v>
      </c>
      <c r="D8" s="85" t="str">
        <f>'(5)鍵盤表'!D20</f>
        <v>q</v>
      </c>
      <c r="E8" s="85" t="str">
        <f>'(5)鍵盤表'!E20</f>
        <v>a</v>
      </c>
      <c r="F8" s="85" t="str">
        <f>'(5)鍵盤表'!F20</f>
        <v>z</v>
      </c>
      <c r="G8" s="85" t="str">
        <f>'(5)鍵盤表'!G20</f>
        <v>2</v>
      </c>
      <c r="H8" s="85" t="str">
        <f>'(5)鍵盤表'!H20</f>
        <v>w</v>
      </c>
      <c r="I8" s="85" t="str">
        <f>'(5)鍵盤表'!I20</f>
        <v>s</v>
      </c>
      <c r="J8" s="85" t="str">
        <f>'(5)鍵盤表'!J20</f>
        <v>x</v>
      </c>
      <c r="K8" s="85" t="str">
        <f>'(5)鍵盤表'!K20</f>
        <v>e</v>
      </c>
      <c r="L8" s="85" t="str">
        <f>'(5)鍵盤表'!L20</f>
        <v>d</v>
      </c>
      <c r="M8" s="85" t="str">
        <f>'(5)鍵盤表'!M20</f>
        <v>c</v>
      </c>
      <c r="N8" s="85" t="str">
        <f>'(5)鍵盤表'!N20</f>
        <v>t</v>
      </c>
      <c r="O8" s="85" t="str">
        <f>'(5)鍵盤表'!O20</f>
        <v>g</v>
      </c>
      <c r="P8" s="85" t="str">
        <f>'(5)鍵盤表'!P20</f>
        <v>y</v>
      </c>
      <c r="Q8" s="85" t="str">
        <f>'(5)鍵盤表'!Q20</f>
        <v>h</v>
      </c>
      <c r="R8" s="85" t="str">
        <f>'(5)鍵盤表'!R20</f>
        <v>n</v>
      </c>
      <c r="S8" s="85" t="str">
        <f>'(5)鍵盤表'!S20</f>
        <v>b</v>
      </c>
      <c r="T8" s="85" t="str">
        <f>'(5)鍵盤表'!T20</f>
        <v>r</v>
      </c>
      <c r="U8" s="85" t="str">
        <f>'(5)鍵盤表'!U20</f>
        <v>f</v>
      </c>
      <c r="V8" s="85" t="str">
        <f>'(5)鍵盤表'!V20</f>
        <v>v</v>
      </c>
      <c r="W8" s="85" t="str">
        <f>'(5)鍵盤表'!W20</f>
        <v>b</v>
      </c>
      <c r="X8" s="85" t="str">
        <f>'(5)鍵盤表'!X20</f>
        <v>u</v>
      </c>
      <c r="Y8" s="85" t="str">
        <f>'(5)鍵盤表'!Y20</f>
        <v>j</v>
      </c>
      <c r="Z8" s="85" t="str">
        <f>'(5)鍵盤表'!Z20</f>
        <v>8</v>
      </c>
      <c r="AA8" s="85" t="str">
        <f>'(5)鍵盤表'!AA20</f>
        <v>i</v>
      </c>
      <c r="AB8" s="85" t="str">
        <f>'(5)鍵盤表'!AB20</f>
        <v>k</v>
      </c>
      <c r="AC8" s="85" t="str">
        <f>'(5)鍵盤表'!AC20</f>
        <v>o</v>
      </c>
      <c r="AD8" s="85" t="str">
        <f>'(5)鍵盤表'!AD20</f>
        <v>m</v>
      </c>
      <c r="AE8" s="85" t="str">
        <f>'(5)鍵盤表'!AE20</f>
        <v>/</v>
      </c>
      <c r="AF8" s="85" t="str">
        <f>'(5)鍵盤表'!AF20</f>
        <v>9</v>
      </c>
      <c r="AG8" s="85" t="str">
        <f>'(5)鍵盤表'!AG20</f>
        <v>l</v>
      </c>
      <c r="AH8" s="85" t="str">
        <f>'(5)鍵盤表'!AH20</f>
        <v>,</v>
      </c>
      <c r="AI8" s="85" t="str">
        <f>'(5)鍵盤表'!AI20</f>
        <v>,</v>
      </c>
      <c r="AJ8" s="85" t="str">
        <f>'(5)鍵盤表'!AJ20</f>
        <v>0</v>
      </c>
      <c r="AK8" s="85" t="str">
        <f>'(5)鍵盤表'!AK20</f>
        <v>p</v>
      </c>
      <c r="AL8" s="85" t="str">
        <f>'(5)鍵盤表'!AL20</f>
        <v>;</v>
      </c>
      <c r="AM8" s="85" t="str">
        <f>'(5)鍵盤表'!AM20</f>
        <v/>
      </c>
      <c r="AN8" s="85" t="str">
        <f>'(5)鍵盤表'!AN20</f>
        <v>.</v>
      </c>
      <c r="AO8" s="85" t="str">
        <f>'(5)鍵盤表'!AO20</f>
        <v>-</v>
      </c>
      <c r="AP8" s="85" t="str">
        <f>'(5)鍵盤表'!AP20</f>
        <v/>
      </c>
      <c r="AQ8" s="85" t="str">
        <f>'(5)鍵盤表'!AQ20</f>
        <v>3</v>
      </c>
      <c r="AR8" s="85" t="str">
        <f>'(5)鍵盤表'!AR20</f>
        <v>4</v>
      </c>
      <c r="AS8" s="85" t="str">
        <f>'(5)鍵盤表'!AS20</f>
        <v>5</v>
      </c>
      <c r="AT8" s="85" t="str">
        <f>'(5)鍵盤表'!AT20</f>
        <v>6</v>
      </c>
      <c r="AU8" s="85" t="str">
        <f>'(5)鍵盤表'!AU20</f>
        <v/>
      </c>
    </row>
    <row r="9" spans="1:47" s="9" customFormat="1" ht="23">
      <c r="B9" s="36" t="str">
        <f>'(5)鍵盤表'!B21</f>
        <v>鍵盤行號</v>
      </c>
      <c r="C9" s="85">
        <f>'(5)鍵盤表'!C21</f>
        <v>1</v>
      </c>
      <c r="D9" s="85">
        <f>'(5)鍵盤表'!D21</f>
        <v>1</v>
      </c>
      <c r="E9" s="85">
        <f>'(5)鍵盤表'!E21</f>
        <v>1</v>
      </c>
      <c r="F9" s="85">
        <f>'(5)鍵盤表'!F21</f>
        <v>1</v>
      </c>
      <c r="G9" s="86">
        <f>'(5)鍵盤表'!G21</f>
        <v>2</v>
      </c>
      <c r="H9" s="86">
        <f>'(5)鍵盤表'!H21</f>
        <v>2</v>
      </c>
      <c r="I9" s="86">
        <f>'(5)鍵盤表'!I21</f>
        <v>2</v>
      </c>
      <c r="J9" s="86">
        <f>'(5)鍵盤表'!J21</f>
        <v>2</v>
      </c>
      <c r="K9" s="85">
        <f>'(5)鍵盤表'!K21</f>
        <v>3</v>
      </c>
      <c r="L9" s="85">
        <f>'(5)鍵盤表'!L21</f>
        <v>3</v>
      </c>
      <c r="M9" s="85">
        <f>'(5)鍵盤表'!M21</f>
        <v>3</v>
      </c>
      <c r="N9" s="85">
        <f>'(5)鍵盤表'!N21</f>
        <v>3</v>
      </c>
      <c r="O9" s="87">
        <f>'(5)鍵盤表'!O21</f>
        <v>5</v>
      </c>
      <c r="P9" s="86">
        <f>'(5)鍵盤表'!P21</f>
        <v>6</v>
      </c>
      <c r="Q9" s="86">
        <f>'(5)鍵盤表'!Q21</f>
        <v>6</v>
      </c>
      <c r="R9" s="86">
        <f>'(5)鍵盤表'!R21</f>
        <v>6</v>
      </c>
      <c r="S9" s="87">
        <f>'(5)鍵盤表'!S21</f>
        <v>5</v>
      </c>
      <c r="T9" s="85">
        <f>'(5)鍵盤表'!T21</f>
        <v>4</v>
      </c>
      <c r="U9" s="85">
        <f>'(5)鍵盤表'!U21</f>
        <v>4</v>
      </c>
      <c r="V9" s="85">
        <f>'(5)鍵盤表'!V21</f>
        <v>4</v>
      </c>
      <c r="W9" s="88">
        <f>'(5)鍵盤表'!W21</f>
        <v>5</v>
      </c>
      <c r="X9" s="85">
        <f>'(5)鍵盤表'!X21</f>
        <v>7</v>
      </c>
      <c r="Y9" s="85">
        <f>'(5)鍵盤表'!Y21</f>
        <v>7</v>
      </c>
      <c r="Z9" s="85">
        <f>'(5)鍵盤表'!Z21</f>
        <v>8</v>
      </c>
      <c r="AA9" s="85">
        <f>'(5)鍵盤表'!AA21</f>
        <v>8</v>
      </c>
      <c r="AB9" s="85">
        <f>'(5)鍵盤表'!AB21</f>
        <v>8</v>
      </c>
      <c r="AC9" s="85">
        <f>'(5)鍵盤表'!AC21</f>
        <v>9</v>
      </c>
      <c r="AD9" s="85">
        <f>'(5)鍵盤表'!AD21</f>
        <v>7</v>
      </c>
      <c r="AE9" s="85">
        <f>'(5)鍵盤表'!AE21</f>
        <v>7</v>
      </c>
      <c r="AF9" s="85">
        <f>'(5)鍵盤表'!AF21</f>
        <v>9</v>
      </c>
      <c r="AG9" s="85">
        <f>'(5)鍵盤表'!AG21</f>
        <v>9</v>
      </c>
      <c r="AH9" s="85">
        <f>'(5)鍵盤表'!AH21</f>
        <v>8</v>
      </c>
      <c r="AI9" s="85">
        <f>'(5)鍵盤表'!AI21</f>
        <v>8</v>
      </c>
      <c r="AJ9" s="85">
        <f>'(5)鍵盤表'!AJ21</f>
        <v>0</v>
      </c>
      <c r="AK9" s="85">
        <f>'(5)鍵盤表'!AK21</f>
        <v>0</v>
      </c>
      <c r="AL9" s="85">
        <f>'(5)鍵盤表'!AL21</f>
        <v>0</v>
      </c>
      <c r="AM9" s="85">
        <f>'(5)鍵盤表'!AM21</f>
        <v>0</v>
      </c>
      <c r="AN9" s="85">
        <f>'(5)鍵盤表'!AN21</f>
        <v>0</v>
      </c>
      <c r="AO9" s="85" t="str">
        <f>'(5)鍵盤表'!AO21</f>
        <v>A</v>
      </c>
      <c r="AP9" s="85" t="str">
        <f>'(5)鍵盤表'!AP21</f>
        <v>&lt;SP&gt;</v>
      </c>
      <c r="AQ9" s="85">
        <f>'(5)鍵盤表'!AQ21</f>
        <v>3</v>
      </c>
      <c r="AR9" s="85">
        <f>'(5)鍵盤表'!AR21</f>
        <v>4</v>
      </c>
      <c r="AS9" s="85">
        <f>'(5)鍵盤表'!AS21</f>
        <v>5</v>
      </c>
      <c r="AT9" s="85">
        <f>'(5)鍵盤表'!AT21</f>
        <v>6</v>
      </c>
      <c r="AU9" s="85">
        <f>'(5)鍵盤表'!AU21</f>
        <v>7</v>
      </c>
    </row>
    <row r="10" spans="1:47" s="9" customFormat="1" ht="23"/>
    <row r="11" spans="1:47" s="9" customFormat="1" ht="23">
      <c r="B11" s="11" t="str">
        <f>B7</f>
        <v>拼音字母</v>
      </c>
      <c r="C11" s="116" t="str">
        <f xml:space="preserve"> _xlfn.CONCAT(C7:AO7)</f>
        <v>pPbtTdkKhgcCsziuaoøeBGIUDN</v>
      </c>
      <c r="D11" s="116"/>
      <c r="E11" s="116"/>
      <c r="F11" s="116"/>
      <c r="G11" s="116"/>
      <c r="H11" s="116"/>
      <c r="I11" s="116"/>
      <c r="J11" s="116"/>
      <c r="K11" s="116"/>
      <c r="L11" s="116"/>
      <c r="M11" s="116"/>
      <c r="N11" s="116"/>
      <c r="O11" s="116"/>
      <c r="P11" s="116"/>
      <c r="Q11" s="116"/>
      <c r="R11" s="116"/>
      <c r="S11" s="116"/>
      <c r="T11" s="116"/>
      <c r="U11" s="116"/>
      <c r="V11" s="116"/>
      <c r="W11" s="116"/>
      <c r="X11" s="116"/>
      <c r="Y11" s="116"/>
      <c r="Z11" s="116"/>
    </row>
    <row r="12" spans="1:47" s="9" customFormat="1" ht="23">
      <c r="B12" s="12" t="str">
        <f>B8</f>
        <v>鍵盤按鍵</v>
      </c>
      <c r="C12" s="117" t="str">
        <f xml:space="preserve"> _xlfn.CONCAT(C8:AO8)</f>
        <v>1qaz2wsxedctgyhnbrfvbuj8ikom/9l,,0p;.-</v>
      </c>
      <c r="D12" s="117"/>
      <c r="E12" s="117"/>
      <c r="F12" s="117"/>
      <c r="G12" s="117"/>
      <c r="H12" s="117"/>
      <c r="I12" s="117"/>
      <c r="J12" s="117"/>
      <c r="K12" s="117"/>
      <c r="L12" s="117"/>
      <c r="M12" s="117"/>
      <c r="N12" s="117"/>
      <c r="O12" s="117"/>
      <c r="P12" s="117"/>
      <c r="Q12" s="117"/>
      <c r="R12" s="117"/>
      <c r="S12" s="117"/>
      <c r="T12" s="117"/>
      <c r="U12" s="117"/>
      <c r="V12" s="117"/>
      <c r="W12" s="117"/>
      <c r="X12" s="117"/>
      <c r="Y12" s="117"/>
      <c r="Z12" s="117"/>
    </row>
    <row r="13" spans="1:47" s="9" customFormat="1" ht="23"/>
    <row r="14" spans="1:47" s="9" customFormat="1" ht="45">
      <c r="B14" s="10" t="s">
        <v>115</v>
      </c>
    </row>
    <row r="15" spans="1:47" s="9" customFormat="1" ht="23">
      <c r="B15" s="119" t="str">
        <f xml:space="preserve"> "- xlit|" &amp; C11 &amp; "|" &amp; C12 &amp; "|"</f>
        <v>- xlit|pPbtTdkKhgcCsziuaoøeBGIUDN|1qaz2wsxedctgyhnbrfvbuj8ikom/9l,,0p;.-|</v>
      </c>
      <c r="C15" s="119"/>
      <c r="D15" s="119"/>
      <c r="E15" s="119"/>
      <c r="F15" s="119"/>
      <c r="G15" s="119"/>
      <c r="H15" s="119"/>
      <c r="I15" s="119"/>
      <c r="J15" s="119"/>
      <c r="K15" s="119"/>
      <c r="L15" s="119"/>
      <c r="M15" s="119"/>
      <c r="N15" s="119"/>
      <c r="O15" s="119"/>
      <c r="P15" s="119"/>
      <c r="Q15" s="119"/>
      <c r="R15" s="119"/>
      <c r="S15" s="119"/>
      <c r="T15" s="119"/>
      <c r="U15" s="119"/>
      <c r="V15" s="119"/>
      <c r="W15" s="119"/>
      <c r="X15" s="119"/>
      <c r="Y15" s="119"/>
      <c r="Z15" s="119"/>
    </row>
    <row r="16" spans="1:47" s="9" customFormat="1" ht="23"/>
    <row r="17" spans="2:26" s="9" customFormat="1" ht="45">
      <c r="B17" s="10" t="s">
        <v>119</v>
      </c>
    </row>
    <row r="18" spans="2:26" s="9" customFormat="1" ht="23"/>
    <row r="19" spans="2:26" s="9" customFormat="1" ht="23">
      <c r="B19" s="11" t="str">
        <f>B7</f>
        <v>拼音字母</v>
      </c>
      <c r="C19" s="116" t="str">
        <f xml:space="preserve"> _xlfn.CONCAT(C7:AO7)</f>
        <v>pPbtTdkKhgcCsziuaoøeBGIUDN</v>
      </c>
      <c r="D19" s="116"/>
      <c r="E19" s="116"/>
      <c r="F19" s="116"/>
      <c r="G19" s="116"/>
      <c r="H19" s="116"/>
      <c r="I19" s="116"/>
      <c r="J19" s="116"/>
      <c r="K19" s="116"/>
      <c r="L19" s="116"/>
      <c r="M19" s="116"/>
      <c r="N19" s="116"/>
      <c r="O19" s="116"/>
      <c r="P19" s="116"/>
      <c r="Q19" s="116"/>
      <c r="R19" s="116"/>
      <c r="S19" s="116"/>
      <c r="T19" s="116"/>
      <c r="U19" s="116"/>
      <c r="V19" s="116"/>
      <c r="W19" s="116"/>
      <c r="X19" s="116"/>
      <c r="Y19" s="116"/>
      <c r="Z19" s="116"/>
    </row>
    <row r="20" spans="2:26" s="9" customFormat="1" ht="23">
      <c r="B20" s="7" t="str">
        <f>B4</f>
        <v>方音符號</v>
      </c>
      <c r="C20" s="117" t="str">
        <f xml:space="preserve"> _xlfn.CONCAT( C4:AO4)</f>
        <v>ㄅㄆㄇㆠㄉㄊㄋㄌㄍㄎㄏㆣㄫㄗㄘㄙㆡㄐㄑㄒㆢㄧㄨㄚㆦㄜㆤㆬㆭㄞㄠㆰㆱㄢㄣㄤㄥㆲｎ</v>
      </c>
      <c r="D20" s="117"/>
      <c r="E20" s="117"/>
      <c r="F20" s="117"/>
      <c r="G20" s="117"/>
      <c r="H20" s="117"/>
      <c r="I20" s="117"/>
      <c r="J20" s="117"/>
      <c r="K20" s="117"/>
      <c r="L20" s="117"/>
      <c r="M20" s="117"/>
      <c r="N20" s="117"/>
      <c r="O20" s="117"/>
      <c r="P20" s="117"/>
      <c r="Q20" s="117"/>
      <c r="R20" s="117"/>
      <c r="S20" s="117"/>
      <c r="T20" s="117"/>
      <c r="U20" s="117"/>
      <c r="V20" s="117"/>
      <c r="W20" s="117"/>
      <c r="X20" s="117"/>
      <c r="Y20" s="117"/>
      <c r="Z20" s="117"/>
    </row>
    <row r="21" spans="2:26" s="9" customFormat="1" ht="23"/>
    <row r="22" spans="2:26" s="9" customFormat="1" ht="45">
      <c r="B22" s="10" t="s">
        <v>115</v>
      </c>
    </row>
    <row r="23" spans="2:26" s="9" customFormat="1" ht="23">
      <c r="B23" s="119" t="str">
        <f xml:space="preserve"> "- xlit|" &amp; C19 &amp; "|" &amp; C20 &amp; "|"</f>
        <v>- xlit|pPbtTdkKhgcCsziuaoøeBGIUDN|ㄅㄆㄇㆠㄉㄊㄋㄌㄍㄎㄏㆣㄫㄗㄘㄙㆡㄐㄑㄒㆢㄧㄨㄚㆦㄜㆤㆬㆭㄞㄠㆰㆱㄢㄣㄤㄥㆲｎ|</v>
      </c>
      <c r="C23" s="119"/>
      <c r="D23" s="119"/>
      <c r="E23" s="119"/>
      <c r="F23" s="119"/>
      <c r="G23" s="119"/>
      <c r="H23" s="119"/>
      <c r="I23" s="119"/>
      <c r="J23" s="119"/>
      <c r="K23" s="119"/>
      <c r="L23" s="119"/>
      <c r="M23" s="119"/>
      <c r="N23" s="119"/>
      <c r="O23" s="119"/>
      <c r="P23" s="119"/>
      <c r="Q23" s="119"/>
      <c r="R23" s="119"/>
      <c r="S23" s="119"/>
      <c r="T23" s="119"/>
      <c r="U23" s="119"/>
      <c r="V23" s="119"/>
      <c r="W23" s="119"/>
      <c r="X23" s="119"/>
      <c r="Y23" s="119"/>
      <c r="Z23" s="119"/>
    </row>
    <row r="24" spans="2:26" s="9" customFormat="1" ht="23"/>
    <row r="25" spans="2:26" s="9" customFormat="1" ht="45">
      <c r="B25" s="10" t="s">
        <v>120</v>
      </c>
    </row>
    <row r="26" spans="2:26" s="9" customFormat="1" ht="23"/>
    <row r="27" spans="2:26" s="9" customFormat="1" ht="23">
      <c r="B27" s="11" t="str">
        <f>B12</f>
        <v>鍵盤按鍵</v>
      </c>
      <c r="C27" s="116" t="str">
        <f xml:space="preserve"> _xlfn.CONCAT(C8:AO8)</f>
        <v>1qaz2wsxedctgyhnbrfvbuj8ikom/9l,,0p;.-</v>
      </c>
      <c r="D27" s="116"/>
      <c r="E27" s="116"/>
      <c r="F27" s="116"/>
      <c r="G27" s="116"/>
      <c r="H27" s="116"/>
      <c r="I27" s="116"/>
      <c r="J27" s="116"/>
      <c r="K27" s="116"/>
      <c r="L27" s="116"/>
      <c r="M27" s="116"/>
      <c r="N27" s="116"/>
      <c r="O27" s="116"/>
      <c r="P27" s="116"/>
      <c r="Q27" s="116"/>
      <c r="R27" s="116"/>
      <c r="S27" s="116"/>
      <c r="T27" s="116"/>
      <c r="U27" s="116"/>
      <c r="V27" s="116"/>
      <c r="W27" s="116"/>
      <c r="X27" s="116"/>
      <c r="Y27" s="116"/>
      <c r="Z27" s="116"/>
    </row>
    <row r="28" spans="2:26" s="9" customFormat="1" ht="23">
      <c r="B28" s="7" t="str">
        <f>B4</f>
        <v>方音符號</v>
      </c>
      <c r="C28" s="117" t="str">
        <f>_xlfn.CONCAT(C4:AO4)</f>
        <v>ㄅㄆㄇㆠㄉㄊㄋㄌㄍㄎㄏㆣㄫㄗㄘㄙㆡㄐㄑㄒㆢㄧㄨㄚㆦㄜㆤㆬㆭㄞㄠㆰㆱㄢㄣㄤㄥㆲｎ</v>
      </c>
      <c r="D28" s="117"/>
      <c r="E28" s="117"/>
      <c r="F28" s="117"/>
      <c r="G28" s="117"/>
      <c r="H28" s="117"/>
      <c r="I28" s="117"/>
      <c r="J28" s="117"/>
      <c r="K28" s="117"/>
      <c r="L28" s="117"/>
      <c r="M28" s="117"/>
      <c r="N28" s="117"/>
      <c r="O28" s="117"/>
      <c r="P28" s="117"/>
      <c r="Q28" s="117"/>
      <c r="R28" s="117"/>
      <c r="S28" s="117"/>
      <c r="T28" s="117"/>
      <c r="U28" s="117"/>
      <c r="V28" s="117"/>
      <c r="W28" s="117"/>
      <c r="X28" s="117"/>
      <c r="Y28" s="117"/>
      <c r="Z28" s="117"/>
    </row>
    <row r="29" spans="2:26" s="9" customFormat="1" ht="23"/>
    <row r="30" spans="2:26" s="9" customFormat="1" ht="45">
      <c r="B30" s="10" t="s">
        <v>115</v>
      </c>
    </row>
    <row r="31" spans="2:26" s="9" customFormat="1" ht="23">
      <c r="B31" s="119" t="str">
        <f xml:space="preserve"> "- xlit|" &amp; C27 &amp; "|" &amp; C28 &amp; "|"</f>
        <v>- xlit|1qaz2wsxedctgyhnbrfvbuj8ikom/9l,,0p;.-|ㄅㄆㄇㆠㄉㄊㄋㄌㄍㄎㄏㆣㄫㄗㄘㄙㆡㄐㄑㄒㆢㄧㄨㄚㆦㄜㆤㆬㆭㄞㄠㆰㆱㄢㄣㄤㄥㆲｎ|</v>
      </c>
      <c r="C31" s="119"/>
      <c r="D31" s="119"/>
      <c r="E31" s="119"/>
      <c r="F31" s="119"/>
      <c r="G31" s="119"/>
      <c r="H31" s="119"/>
      <c r="I31" s="119"/>
      <c r="J31" s="119"/>
      <c r="K31" s="119"/>
      <c r="L31" s="119"/>
      <c r="M31" s="119"/>
      <c r="N31" s="119"/>
      <c r="O31" s="119"/>
      <c r="P31" s="119"/>
      <c r="Q31" s="119"/>
      <c r="R31" s="119"/>
      <c r="S31" s="119"/>
      <c r="T31" s="119"/>
      <c r="U31" s="119"/>
      <c r="V31" s="119"/>
      <c r="W31" s="119"/>
      <c r="X31" s="119"/>
      <c r="Y31" s="119"/>
      <c r="Z31" s="119"/>
    </row>
    <row r="32" spans="2:26" s="9" customFormat="1" ht="23"/>
    <row r="33" spans="1:47" s="8" customFormat="1" ht="25">
      <c r="A33" s="6"/>
      <c r="B33" s="13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</row>
    <row r="34" spans="1:47" s="8" customFormat="1" ht="25">
      <c r="A34" s="6"/>
      <c r="B34" s="13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13"/>
      <c r="AR34" s="6"/>
      <c r="AS34" s="6"/>
      <c r="AT34" s="6"/>
      <c r="AU34" s="6"/>
    </row>
    <row r="35" spans="1:47" s="8" customFormat="1" ht="25">
      <c r="A35" s="6"/>
      <c r="B35" s="13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13"/>
      <c r="AR35" s="13"/>
      <c r="AS35" s="6"/>
      <c r="AT35" s="6"/>
      <c r="AU35" s="6"/>
    </row>
    <row r="36" spans="1:47" s="8" customFormat="1" ht="25">
      <c r="A36" s="6"/>
      <c r="B36" s="13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13"/>
      <c r="AR36" s="13"/>
      <c r="AS36" s="6"/>
      <c r="AT36" s="6"/>
      <c r="AU36" s="6"/>
    </row>
    <row r="37" spans="1:47" s="8" customFormat="1" ht="25">
      <c r="A37" s="6"/>
      <c r="B37" s="13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13"/>
      <c r="AR37" s="6"/>
      <c r="AS37" s="6"/>
      <c r="AT37" s="6"/>
      <c r="AU37" s="6"/>
    </row>
    <row r="38" spans="1:47" ht="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20"/>
      <c r="AR38" s="120"/>
      <c r="AS38" s="1"/>
      <c r="AT38" s="1"/>
      <c r="AU38" s="1"/>
    </row>
    <row r="39" spans="1:47" s="9" customFormat="1" ht="23"/>
  </sheetData>
  <mergeCells count="11">
    <mergeCell ref="C20:Z20"/>
    <mergeCell ref="AQ1:AR1"/>
    <mergeCell ref="C11:Z11"/>
    <mergeCell ref="C12:Z12"/>
    <mergeCell ref="B15:Z15"/>
    <mergeCell ref="C19:Z19"/>
    <mergeCell ref="B23:Z23"/>
    <mergeCell ref="C27:Z27"/>
    <mergeCell ref="C28:Z28"/>
    <mergeCell ref="B31:Z31"/>
    <mergeCell ref="AQ38:AR38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7E0AB-2F8D-F044-A349-7181F5E8AE4E}">
  <sheetPr>
    <tabColor rgb="FFFFFF00"/>
  </sheetPr>
  <dimension ref="B1:Q33"/>
  <sheetViews>
    <sheetView topLeftCell="A7" zoomScale="90" zoomScaleNormal="90" workbookViewId="0">
      <selection activeCell="M27" sqref="M27"/>
    </sheetView>
  </sheetViews>
  <sheetFormatPr baseColWidth="10" defaultColWidth="5.5" defaultRowHeight="22" outlineLevelRow="1"/>
  <cols>
    <col min="1" max="1" width="0.69921875" style="123" customWidth="1"/>
    <col min="2" max="2" width="8.8984375" style="122" customWidth="1"/>
    <col min="3" max="3" width="5.59765625" style="122" customWidth="1"/>
    <col min="4" max="4" width="9.5" style="122" customWidth="1"/>
    <col min="5" max="5" width="9" style="122" customWidth="1"/>
    <col min="6" max="6" width="13.5" style="122" customWidth="1"/>
    <col min="7" max="7" width="9" style="122" customWidth="1"/>
    <col min="8" max="8" width="13.5" style="122" customWidth="1"/>
    <col min="9" max="9" width="9" style="122" customWidth="1"/>
    <col min="10" max="10" width="13.5" style="122" customWidth="1"/>
    <col min="11" max="11" width="9" style="122" customWidth="1"/>
    <col min="12" max="12" width="13.5" style="122" customWidth="1"/>
    <col min="13" max="13" width="9" style="122" customWidth="1"/>
    <col min="14" max="14" width="13.5" style="122" customWidth="1"/>
    <col min="15" max="15" width="9" style="122" customWidth="1"/>
    <col min="16" max="16" width="13.5" style="122" customWidth="1"/>
    <col min="17" max="16384" width="5.5" style="123"/>
  </cols>
  <sheetData>
    <row r="1" spans="2:16" ht="9" hidden="1" customHeight="1" outlineLevel="1"/>
    <row r="2" spans="2:16" s="125" customFormat="1" ht="33" hidden="1" customHeight="1" outlineLevel="1">
      <c r="B2" s="124" t="s">
        <v>583</v>
      </c>
      <c r="C2" s="124"/>
      <c r="D2" s="124"/>
      <c r="E2" s="124" t="s">
        <v>584</v>
      </c>
      <c r="F2" s="124"/>
      <c r="G2" s="124" t="s">
        <v>585</v>
      </c>
      <c r="H2" s="124"/>
      <c r="I2" s="124" t="s">
        <v>586</v>
      </c>
      <c r="J2" s="124"/>
      <c r="K2" s="124" t="s">
        <v>587</v>
      </c>
      <c r="L2" s="124"/>
      <c r="M2" s="124"/>
      <c r="N2" s="124"/>
      <c r="O2" s="124" t="s">
        <v>588</v>
      </c>
      <c r="P2" s="124"/>
    </row>
    <row r="3" spans="2:16" s="125" customFormat="1" ht="33" hidden="1" customHeight="1" outlineLevel="1">
      <c r="B3" s="124" t="s">
        <v>589</v>
      </c>
      <c r="C3" s="124"/>
      <c r="D3" s="124"/>
      <c r="E3" s="124" t="s">
        <v>584</v>
      </c>
      <c r="F3" s="124"/>
      <c r="G3" s="124" t="s">
        <v>590</v>
      </c>
      <c r="H3" s="124"/>
      <c r="I3" s="124" t="s">
        <v>591</v>
      </c>
      <c r="J3" s="124"/>
      <c r="K3" s="124" t="s">
        <v>592</v>
      </c>
      <c r="L3" s="124"/>
      <c r="M3" s="124"/>
      <c r="N3" s="124"/>
      <c r="O3" s="124" t="s">
        <v>588</v>
      </c>
      <c r="P3" s="124"/>
    </row>
    <row r="4" spans="2:16" s="125" customFormat="1" ht="33" hidden="1" customHeight="1" outlineLevel="1">
      <c r="B4" s="124" t="s">
        <v>593</v>
      </c>
      <c r="C4" s="124"/>
      <c r="D4" s="124"/>
      <c r="E4" s="124" t="s">
        <v>584</v>
      </c>
      <c r="F4" s="124"/>
      <c r="G4" s="124" t="s">
        <v>594</v>
      </c>
      <c r="H4" s="124"/>
      <c r="I4" s="124" t="s">
        <v>591</v>
      </c>
      <c r="J4" s="124"/>
      <c r="K4" s="124" t="s">
        <v>595</v>
      </c>
      <c r="L4" s="124"/>
      <c r="M4" s="124"/>
      <c r="N4" s="124"/>
      <c r="O4" s="124" t="s">
        <v>588</v>
      </c>
      <c r="P4" s="124"/>
    </row>
    <row r="5" spans="2:16" s="125" customFormat="1" ht="33" hidden="1" customHeight="1" outlineLevel="1">
      <c r="B5" s="124" t="s">
        <v>596</v>
      </c>
      <c r="C5" s="124"/>
      <c r="D5" s="124"/>
      <c r="E5" s="124" t="s">
        <v>597</v>
      </c>
      <c r="F5" s="124"/>
      <c r="G5" s="124" t="s">
        <v>598</v>
      </c>
      <c r="H5" s="124"/>
      <c r="I5" s="124" t="s">
        <v>599</v>
      </c>
      <c r="J5" s="124"/>
      <c r="K5" s="124" t="s">
        <v>598</v>
      </c>
      <c r="L5" s="124"/>
      <c r="M5" s="124"/>
      <c r="N5" s="124"/>
      <c r="O5" s="124" t="s">
        <v>600</v>
      </c>
      <c r="P5" s="124"/>
    </row>
    <row r="6" spans="2:16" ht="9" customHeight="1" collapsed="1"/>
    <row r="7" spans="2:16" ht="70" customHeight="1">
      <c r="B7" s="126" t="s">
        <v>601</v>
      </c>
      <c r="C7" s="127"/>
      <c r="D7" s="128"/>
      <c r="E7" s="129" t="s">
        <v>597</v>
      </c>
      <c r="F7" s="130"/>
      <c r="G7" s="131" t="s">
        <v>602</v>
      </c>
      <c r="H7" s="132"/>
      <c r="I7" s="133" t="s">
        <v>603</v>
      </c>
      <c r="J7" s="134"/>
      <c r="K7" s="131" t="s">
        <v>604</v>
      </c>
      <c r="L7" s="132"/>
      <c r="M7" s="131" t="s">
        <v>605</v>
      </c>
      <c r="N7" s="132"/>
      <c r="O7" s="131" t="s">
        <v>606</v>
      </c>
      <c r="P7" s="132"/>
    </row>
    <row r="8" spans="2:16" ht="39" customHeight="1">
      <c r="B8" s="135" t="s">
        <v>607</v>
      </c>
      <c r="C8" s="136" t="s">
        <v>608</v>
      </c>
      <c r="D8" s="137" t="s">
        <v>609</v>
      </c>
      <c r="E8" s="138" t="s">
        <v>67</v>
      </c>
      <c r="F8" s="139" t="s">
        <v>67</v>
      </c>
      <c r="G8" s="140" t="s">
        <v>70</v>
      </c>
      <c r="H8" s="139" t="s">
        <v>70</v>
      </c>
      <c r="I8" s="140" t="s">
        <v>64</v>
      </c>
      <c r="J8" s="139" t="s">
        <v>64</v>
      </c>
      <c r="K8" s="140"/>
      <c r="L8" s="139"/>
      <c r="M8" s="140"/>
      <c r="N8" s="139"/>
      <c r="O8" s="141" t="s">
        <v>610</v>
      </c>
      <c r="P8" s="142" t="s">
        <v>611</v>
      </c>
    </row>
    <row r="9" spans="2:16" ht="39" customHeight="1">
      <c r="B9" s="135"/>
      <c r="C9" s="136"/>
      <c r="D9" s="137"/>
      <c r="E9" s="143" t="s">
        <v>612</v>
      </c>
      <c r="F9" s="144" t="s">
        <v>613</v>
      </c>
      <c r="G9" s="145" t="s">
        <v>614</v>
      </c>
      <c r="H9" s="144" t="s">
        <v>615</v>
      </c>
      <c r="I9" s="145" t="s">
        <v>616</v>
      </c>
      <c r="J9" s="144" t="s">
        <v>617</v>
      </c>
      <c r="K9" s="145"/>
      <c r="L9" s="144"/>
      <c r="M9" s="145"/>
      <c r="N9" s="144"/>
      <c r="O9" s="146" t="s">
        <v>618</v>
      </c>
      <c r="P9" s="144" t="s">
        <v>619</v>
      </c>
    </row>
    <row r="10" spans="2:16" ht="39" customHeight="1">
      <c r="B10" s="135"/>
      <c r="C10" s="136"/>
      <c r="D10" s="147" t="s">
        <v>620</v>
      </c>
      <c r="E10" s="138" t="s">
        <v>68</v>
      </c>
      <c r="F10" s="139" t="s">
        <v>68</v>
      </c>
      <c r="G10" s="140" t="s">
        <v>71</v>
      </c>
      <c r="H10" s="139" t="s">
        <v>71</v>
      </c>
      <c r="I10" s="140" t="s">
        <v>73</v>
      </c>
      <c r="J10" s="139" t="s">
        <v>73</v>
      </c>
      <c r="K10" s="140"/>
      <c r="L10" s="139"/>
      <c r="M10" s="140"/>
      <c r="N10" s="139"/>
      <c r="O10" s="140"/>
      <c r="P10" s="139"/>
    </row>
    <row r="11" spans="2:16" ht="39" customHeight="1">
      <c r="B11" s="135"/>
      <c r="C11" s="136"/>
      <c r="D11" s="147"/>
      <c r="E11" s="143" t="s">
        <v>621</v>
      </c>
      <c r="F11" s="144" t="s">
        <v>622</v>
      </c>
      <c r="G11" s="145" t="s">
        <v>623</v>
      </c>
      <c r="H11" s="144" t="s">
        <v>624</v>
      </c>
      <c r="I11" s="145" t="s">
        <v>625</v>
      </c>
      <c r="J11" s="144" t="s">
        <v>626</v>
      </c>
      <c r="K11" s="145"/>
      <c r="L11" s="144"/>
      <c r="M11" s="145"/>
      <c r="N11" s="144"/>
      <c r="O11" s="145"/>
      <c r="P11" s="144"/>
    </row>
    <row r="12" spans="2:16" ht="39" customHeight="1">
      <c r="B12" s="135"/>
      <c r="C12" s="148" t="s">
        <v>627</v>
      </c>
      <c r="D12" s="149" t="s">
        <v>628</v>
      </c>
      <c r="E12" s="138" t="s">
        <v>60</v>
      </c>
      <c r="F12" s="139" t="s">
        <v>60</v>
      </c>
      <c r="G12" s="140"/>
      <c r="H12" s="139"/>
      <c r="I12" s="140" t="s">
        <v>74</v>
      </c>
      <c r="J12" s="139" t="s">
        <v>74</v>
      </c>
      <c r="K12" s="140"/>
      <c r="L12" s="139"/>
      <c r="M12" s="140"/>
      <c r="N12" s="139"/>
      <c r="O12" s="140"/>
      <c r="P12" s="139"/>
    </row>
    <row r="13" spans="2:16" ht="39" customHeight="1">
      <c r="B13" s="135"/>
      <c r="C13" s="148"/>
      <c r="D13" s="149"/>
      <c r="E13" s="143" t="s">
        <v>630</v>
      </c>
      <c r="F13" s="144" t="s">
        <v>679</v>
      </c>
      <c r="G13" s="145"/>
      <c r="H13" s="144"/>
      <c r="I13" s="145" t="s">
        <v>631</v>
      </c>
      <c r="J13" s="144" t="s">
        <v>632</v>
      </c>
      <c r="K13" s="145"/>
      <c r="L13" s="144"/>
      <c r="M13" s="145"/>
      <c r="N13" s="144"/>
      <c r="O13" s="145"/>
      <c r="P13" s="144"/>
    </row>
    <row r="14" spans="2:16" ht="39" customHeight="1">
      <c r="B14" s="135" t="s">
        <v>633</v>
      </c>
      <c r="C14" s="150" t="s">
        <v>608</v>
      </c>
      <c r="D14" s="151" t="s">
        <v>609</v>
      </c>
      <c r="E14" s="138"/>
      <c r="F14" s="139"/>
      <c r="G14" s="140"/>
      <c r="H14" s="139"/>
      <c r="I14" s="140"/>
      <c r="J14" s="139"/>
      <c r="K14" s="140" t="s">
        <v>76</v>
      </c>
      <c r="L14" s="152" t="s">
        <v>97</v>
      </c>
      <c r="M14" s="140" t="s">
        <v>78</v>
      </c>
      <c r="N14" s="152" t="s">
        <v>634</v>
      </c>
      <c r="O14" s="140"/>
      <c r="P14" s="139"/>
    </row>
    <row r="15" spans="2:16" ht="39" customHeight="1">
      <c r="B15" s="135"/>
      <c r="C15" s="150"/>
      <c r="D15" s="151"/>
      <c r="E15" s="143"/>
      <c r="F15" s="144"/>
      <c r="G15" s="145"/>
      <c r="H15" s="144"/>
      <c r="I15" s="145"/>
      <c r="J15" s="144"/>
      <c r="K15" s="145" t="s">
        <v>635</v>
      </c>
      <c r="L15" s="144" t="s">
        <v>636</v>
      </c>
      <c r="M15" s="145" t="s">
        <v>637</v>
      </c>
      <c r="N15" s="144" t="s">
        <v>638</v>
      </c>
      <c r="O15" s="145"/>
      <c r="P15" s="144"/>
    </row>
    <row r="16" spans="2:16" ht="39" customHeight="1">
      <c r="B16" s="135"/>
      <c r="C16" s="150"/>
      <c r="D16" s="147" t="s">
        <v>620</v>
      </c>
      <c r="E16" s="138"/>
      <c r="F16" s="139"/>
      <c r="G16" s="140"/>
      <c r="H16" s="139"/>
      <c r="I16" s="140"/>
      <c r="J16" s="139"/>
      <c r="K16" s="140" t="s">
        <v>77</v>
      </c>
      <c r="L16" s="152" t="s">
        <v>98</v>
      </c>
      <c r="M16" s="140" t="s">
        <v>79</v>
      </c>
      <c r="N16" s="152" t="s">
        <v>639</v>
      </c>
      <c r="O16" s="140"/>
      <c r="P16" s="139"/>
    </row>
    <row r="17" spans="2:17" ht="39" customHeight="1">
      <c r="B17" s="135"/>
      <c r="C17" s="150"/>
      <c r="D17" s="147"/>
      <c r="E17" s="143"/>
      <c r="F17" s="144"/>
      <c r="G17" s="145"/>
      <c r="H17" s="144"/>
      <c r="I17" s="145"/>
      <c r="J17" s="144"/>
      <c r="K17" s="145" t="s">
        <v>640</v>
      </c>
      <c r="L17" s="144" t="s">
        <v>641</v>
      </c>
      <c r="M17" s="145" t="s">
        <v>642</v>
      </c>
      <c r="N17" s="144" t="s">
        <v>643</v>
      </c>
      <c r="O17" s="145"/>
      <c r="P17" s="144"/>
    </row>
    <row r="18" spans="2:17" ht="39" customHeight="1">
      <c r="B18" s="135"/>
      <c r="C18" s="148" t="s">
        <v>627</v>
      </c>
      <c r="D18" s="151" t="s">
        <v>628</v>
      </c>
      <c r="E18" s="138"/>
      <c r="F18" s="139"/>
      <c r="G18" s="140"/>
      <c r="H18" s="139"/>
      <c r="I18" s="140"/>
      <c r="J18" s="139"/>
      <c r="K18" s="140" t="s">
        <v>62</v>
      </c>
      <c r="L18" s="152" t="s">
        <v>644</v>
      </c>
      <c r="M18" s="140" t="s">
        <v>81</v>
      </c>
      <c r="N18" s="152" t="s">
        <v>645</v>
      </c>
      <c r="O18" s="140"/>
      <c r="P18" s="139"/>
    </row>
    <row r="19" spans="2:17" ht="39" customHeight="1">
      <c r="B19" s="135"/>
      <c r="C19" s="148"/>
      <c r="D19" s="151"/>
      <c r="E19" s="143"/>
      <c r="F19" s="144"/>
      <c r="G19" s="145"/>
      <c r="H19" s="144"/>
      <c r="I19" s="145"/>
      <c r="J19" s="144"/>
      <c r="K19" s="145" t="s">
        <v>646</v>
      </c>
      <c r="L19" s="144" t="s">
        <v>647</v>
      </c>
      <c r="M19" s="145" t="s">
        <v>648</v>
      </c>
      <c r="N19" s="144" t="s">
        <v>649</v>
      </c>
      <c r="O19" s="145"/>
      <c r="P19" s="144"/>
    </row>
    <row r="20" spans="2:17" ht="39" customHeight="1">
      <c r="B20" s="135" t="s">
        <v>650</v>
      </c>
      <c r="C20" s="150" t="s">
        <v>608</v>
      </c>
      <c r="D20" s="151" t="s">
        <v>628</v>
      </c>
      <c r="E20" s="138"/>
      <c r="F20" s="139"/>
      <c r="G20" s="140"/>
      <c r="H20" s="139"/>
      <c r="I20" s="140"/>
      <c r="J20" s="139"/>
      <c r="K20" s="140" t="s">
        <v>55</v>
      </c>
      <c r="L20" s="152" t="s">
        <v>55</v>
      </c>
      <c r="M20" s="140" t="s">
        <v>80</v>
      </c>
      <c r="N20" s="152" t="s">
        <v>102</v>
      </c>
      <c r="O20" s="140"/>
      <c r="P20" s="139"/>
    </row>
    <row r="21" spans="2:17" ht="39" customHeight="1">
      <c r="B21" s="135"/>
      <c r="C21" s="150"/>
      <c r="D21" s="151"/>
      <c r="E21" s="143"/>
      <c r="F21" s="144"/>
      <c r="G21" s="145"/>
      <c r="H21" s="144"/>
      <c r="I21" s="145"/>
      <c r="J21" s="144"/>
      <c r="K21" s="145" t="s">
        <v>651</v>
      </c>
      <c r="L21" s="144" t="s">
        <v>652</v>
      </c>
      <c r="M21" s="145" t="s">
        <v>653</v>
      </c>
      <c r="N21" s="144" t="s">
        <v>654</v>
      </c>
      <c r="O21" s="145"/>
      <c r="P21" s="144"/>
    </row>
    <row r="22" spans="2:17" ht="39" customHeight="1">
      <c r="B22" s="135"/>
      <c r="C22" s="150"/>
      <c r="D22" s="153" t="s">
        <v>655</v>
      </c>
      <c r="E22" s="138"/>
      <c r="F22" s="139"/>
      <c r="G22" s="140"/>
      <c r="H22" s="139"/>
      <c r="I22" s="140"/>
      <c r="J22" s="139"/>
      <c r="K22" s="140"/>
      <c r="L22" s="139"/>
      <c r="M22" s="140"/>
      <c r="N22" s="139"/>
      <c r="O22" s="140" t="s">
        <v>58</v>
      </c>
      <c r="P22" s="139" t="s">
        <v>58</v>
      </c>
    </row>
    <row r="23" spans="2:17" ht="39" customHeight="1">
      <c r="B23" s="135"/>
      <c r="C23" s="150"/>
      <c r="D23" s="153"/>
      <c r="E23" s="143"/>
      <c r="F23" s="144"/>
      <c r="G23" s="145"/>
      <c r="H23" s="144"/>
      <c r="I23" s="145"/>
      <c r="J23" s="144"/>
      <c r="K23" s="145"/>
      <c r="L23" s="144"/>
      <c r="M23" s="145"/>
      <c r="N23" s="144"/>
      <c r="O23" s="145" t="s">
        <v>656</v>
      </c>
      <c r="P23" s="144" t="s">
        <v>657</v>
      </c>
    </row>
    <row r="24" spans="2:17" ht="39" customHeight="1">
      <c r="B24" s="135" t="s">
        <v>658</v>
      </c>
      <c r="C24" s="148" t="s">
        <v>627</v>
      </c>
      <c r="D24" s="151" t="s">
        <v>628</v>
      </c>
      <c r="E24" s="138" t="s">
        <v>69</v>
      </c>
      <c r="F24" s="139" t="s">
        <v>69</v>
      </c>
      <c r="G24" s="140" t="s">
        <v>59</v>
      </c>
      <c r="H24" s="139" t="s">
        <v>59</v>
      </c>
      <c r="I24" s="140" t="s">
        <v>75</v>
      </c>
      <c r="J24" s="139" t="s">
        <v>105</v>
      </c>
      <c r="K24" s="140"/>
      <c r="L24" s="139"/>
      <c r="M24" s="140"/>
      <c r="N24" s="139"/>
      <c r="O24" s="140"/>
      <c r="P24" s="139"/>
    </row>
    <row r="25" spans="2:17" ht="39" customHeight="1">
      <c r="B25" s="135"/>
      <c r="C25" s="148"/>
      <c r="D25" s="151"/>
      <c r="E25" s="143" t="s">
        <v>660</v>
      </c>
      <c r="F25" s="144" t="s">
        <v>661</v>
      </c>
      <c r="G25" s="145" t="s">
        <v>662</v>
      </c>
      <c r="H25" s="144" t="s">
        <v>663</v>
      </c>
      <c r="I25" s="145" t="s">
        <v>664</v>
      </c>
      <c r="J25" s="144" t="s">
        <v>665</v>
      </c>
      <c r="K25" s="145"/>
      <c r="L25" s="144"/>
      <c r="M25" s="145"/>
      <c r="N25" s="144"/>
      <c r="O25" s="145"/>
      <c r="P25" s="144"/>
    </row>
    <row r="26" spans="2:17" ht="39" customHeight="1">
      <c r="B26" s="135" t="s">
        <v>666</v>
      </c>
      <c r="C26" s="148" t="s">
        <v>627</v>
      </c>
      <c r="D26" s="151" t="s">
        <v>628</v>
      </c>
      <c r="E26" s="138"/>
      <c r="F26" s="139"/>
      <c r="G26" s="140" t="s">
        <v>667</v>
      </c>
      <c r="H26" s="139" t="s">
        <v>72</v>
      </c>
      <c r="I26" s="140"/>
      <c r="J26" s="139"/>
      <c r="K26" s="140"/>
      <c r="L26" s="139"/>
      <c r="M26" s="140"/>
      <c r="N26" s="139"/>
      <c r="O26" s="140"/>
      <c r="P26" s="139"/>
    </row>
    <row r="27" spans="2:17" ht="39" customHeight="1">
      <c r="B27" s="135"/>
      <c r="C27" s="148"/>
      <c r="D27" s="151"/>
      <c r="E27" s="143"/>
      <c r="F27" s="144"/>
      <c r="G27" s="145" t="s">
        <v>668</v>
      </c>
      <c r="H27" s="144" t="s">
        <v>669</v>
      </c>
      <c r="I27" s="145"/>
      <c r="J27" s="144"/>
      <c r="K27" s="145"/>
      <c r="L27" s="144"/>
      <c r="M27" s="145"/>
      <c r="N27" s="144"/>
      <c r="O27" s="145"/>
      <c r="P27" s="144"/>
    </row>
    <row r="29" spans="2:17" s="156" customFormat="1" ht="26">
      <c r="B29" s="154" t="s">
        <v>670</v>
      </c>
      <c r="C29" s="155" t="s">
        <v>671</v>
      </c>
      <c r="D29" s="155"/>
      <c r="E29" s="155"/>
      <c r="F29" s="155"/>
      <c r="G29" s="155"/>
      <c r="H29" s="155"/>
      <c r="I29" s="155"/>
      <c r="J29" s="155"/>
      <c r="K29" s="155"/>
      <c r="L29" s="155"/>
      <c r="M29" s="155"/>
      <c r="N29" s="155"/>
      <c r="O29" s="155"/>
      <c r="P29" s="155"/>
      <c r="Q29" s="155"/>
    </row>
    <row r="30" spans="2:17" s="157" customFormat="1" ht="26">
      <c r="B30" s="154"/>
      <c r="C30" s="154"/>
      <c r="D30" s="154"/>
      <c r="E30" s="154"/>
      <c r="F30" s="154"/>
      <c r="G30" s="154"/>
      <c r="H30" s="154"/>
      <c r="I30" s="154"/>
      <c r="J30" s="154"/>
      <c r="K30" s="154"/>
      <c r="L30" s="154"/>
      <c r="M30" s="154"/>
      <c r="N30" s="154"/>
      <c r="O30" s="154"/>
      <c r="P30" s="154"/>
    </row>
    <row r="31" spans="2:17" s="157" customFormat="1" ht="30">
      <c r="B31" s="158"/>
      <c r="C31" s="159" t="s">
        <v>672</v>
      </c>
      <c r="D31" s="159" t="s">
        <v>673</v>
      </c>
      <c r="E31" s="154"/>
      <c r="F31" s="154"/>
      <c r="G31" s="154"/>
      <c r="H31" s="154"/>
      <c r="I31" s="154"/>
      <c r="J31" s="154"/>
      <c r="K31" s="154"/>
      <c r="L31" s="154"/>
      <c r="M31" s="154"/>
      <c r="N31" s="154"/>
      <c r="O31" s="154"/>
      <c r="P31" s="154"/>
    </row>
    <row r="32" spans="2:17" ht="30">
      <c r="B32" s="158" t="s">
        <v>674</v>
      </c>
      <c r="C32" s="160" t="s">
        <v>675</v>
      </c>
      <c r="D32" s="161"/>
    </row>
    <row r="33" spans="2:4" ht="30">
      <c r="B33" s="158" t="s">
        <v>676</v>
      </c>
      <c r="C33" s="162" t="s">
        <v>677</v>
      </c>
      <c r="D33" s="162" t="s">
        <v>678</v>
      </c>
    </row>
  </sheetData>
  <mergeCells count="59">
    <mergeCell ref="B26:B27"/>
    <mergeCell ref="C26:C27"/>
    <mergeCell ref="D26:D27"/>
    <mergeCell ref="C29:Q29"/>
    <mergeCell ref="C32:D32"/>
    <mergeCell ref="B20:B23"/>
    <mergeCell ref="C20:C23"/>
    <mergeCell ref="D20:D21"/>
    <mergeCell ref="D22:D23"/>
    <mergeCell ref="B24:B25"/>
    <mergeCell ref="C24:C25"/>
    <mergeCell ref="D24:D25"/>
    <mergeCell ref="B14:B19"/>
    <mergeCell ref="C14:C17"/>
    <mergeCell ref="D14:D15"/>
    <mergeCell ref="D16:D17"/>
    <mergeCell ref="C18:C19"/>
    <mergeCell ref="D18:D19"/>
    <mergeCell ref="O7:P7"/>
    <mergeCell ref="B8:B13"/>
    <mergeCell ref="C8:C11"/>
    <mergeCell ref="D8:D9"/>
    <mergeCell ref="D10:D11"/>
    <mergeCell ref="C12:C13"/>
    <mergeCell ref="D12:D13"/>
    <mergeCell ref="B7:D7"/>
    <mergeCell ref="E7:F7"/>
    <mergeCell ref="G7:H7"/>
    <mergeCell ref="I7:J7"/>
    <mergeCell ref="K7:L7"/>
    <mergeCell ref="M7:N7"/>
    <mergeCell ref="O4:P4"/>
    <mergeCell ref="B5:D5"/>
    <mergeCell ref="E5:F5"/>
    <mergeCell ref="G5:H5"/>
    <mergeCell ref="I5:J5"/>
    <mergeCell ref="K5:L5"/>
    <mergeCell ref="M5:N5"/>
    <mergeCell ref="O5:P5"/>
    <mergeCell ref="B4:D4"/>
    <mergeCell ref="E4:F4"/>
    <mergeCell ref="G4:H4"/>
    <mergeCell ref="I4:J4"/>
    <mergeCell ref="K4:L4"/>
    <mergeCell ref="M4:N4"/>
    <mergeCell ref="O2:P2"/>
    <mergeCell ref="B3:D3"/>
    <mergeCell ref="E3:F3"/>
    <mergeCell ref="G3:H3"/>
    <mergeCell ref="I3:J3"/>
    <mergeCell ref="K3:L3"/>
    <mergeCell ref="M3:N3"/>
    <mergeCell ref="O3:P3"/>
    <mergeCell ref="B2:D2"/>
    <mergeCell ref="E2:F2"/>
    <mergeCell ref="G2:H2"/>
    <mergeCell ref="I2:J2"/>
    <mergeCell ref="K2:L2"/>
    <mergeCell ref="M2:N2"/>
  </mergeCells>
  <phoneticPr fontId="2" type="noConversion"/>
  <hyperlinks>
    <hyperlink ref="B7" r:id="rId1" xr:uid="{295EEE9A-4AEC-284D-85D1-5BBD1A3DB91C}"/>
    <hyperlink ref="B8" r:id="rId2" xr:uid="{9E0E7325-0EBC-8041-B0D5-3B6EC81EF63C}"/>
    <hyperlink ref="C8" r:id="rId3" xr:uid="{1C4E797C-5710-4446-8624-2E86FE9CA56A}"/>
    <hyperlink ref="D8" r:id="rId4" xr:uid="{DA3ACECF-BD8F-3640-9522-F9F6A55AE073}"/>
    <hyperlink ref="D10" r:id="rId5" xr:uid="{DB1E74CA-F70C-8343-BDD4-604A56F012DE}"/>
    <hyperlink ref="C12" r:id="rId6" xr:uid="{DD71D580-D50C-1E48-90BD-B39253873EAB}"/>
    <hyperlink ref="B14" r:id="rId7" xr:uid="{FC807DC5-B8D7-CC43-B4F2-A76CC94909FA}"/>
    <hyperlink ref="B20" r:id="rId8" xr:uid="{902AA6EC-C5ED-F54B-B775-4E28F2291241}"/>
    <hyperlink ref="B24" r:id="rId9" xr:uid="{9981CD06-1BB7-2F41-9530-1C7D7832CF7D}"/>
    <hyperlink ref="B26" r:id="rId10" xr:uid="{7722F7BB-BE78-EF44-913E-F270C69B7C78}"/>
    <hyperlink ref="M7:N7" r:id="rId11" display="https://zh.wikipedia.org/zh-tw/%E9%BE%88%E8%85%AD%E9%9F%B3" xr:uid="{6327C319-0120-3848-9AF5-04F660139C39}"/>
    <hyperlink ref="I7:J7" r:id="rId12" display="https://zh.wikipedia.org/zh-tw/%E8%BD%AF%E8%85%AD%E9%9F%B3" xr:uid="{5CADCFF2-FEDE-4C40-A3C5-FA134118C9DB}"/>
    <hyperlink ref="K7:L7" r:id="rId13" display="https://zh.wikipedia.org/zh-tw/%E9%BD%BF%E9%9F%B3" xr:uid="{6EDB5431-5EAA-014F-BC82-16907C030953}"/>
    <hyperlink ref="D16" r:id="rId14" xr:uid="{DDB91F1B-F3DF-F446-9D57-68312D6986C8}"/>
    <hyperlink ref="G7:H7" r:id="rId15" display="https://zh.wikipedia.org/zh-tw/%E9%BD%92%E9%BD%A6%E9%9F%B3" xr:uid="{4B625506-02CE-314F-854D-EFD4E0ECE9A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3995D-E5DC-2D42-8C6D-74CEAEF47A04}">
  <sheetPr>
    <tabColor rgb="FFFF0000"/>
  </sheetPr>
  <dimension ref="B2:H28"/>
  <sheetViews>
    <sheetView workbookViewId="0">
      <selection activeCell="M27" sqref="M27"/>
    </sheetView>
  </sheetViews>
  <sheetFormatPr baseColWidth="10" defaultRowHeight="22" outlineLevelCol="1"/>
  <cols>
    <col min="3" max="3" width="10.69921875" customWidth="1" outlineLevel="1"/>
  </cols>
  <sheetData>
    <row r="2" spans="2:8">
      <c r="B2" s="112" t="s">
        <v>162</v>
      </c>
      <c r="C2" s="113" t="s">
        <v>163</v>
      </c>
      <c r="D2" s="113" t="s">
        <v>712</v>
      </c>
      <c r="E2" s="113" t="s">
        <v>164</v>
      </c>
      <c r="F2" s="113" t="s">
        <v>165</v>
      </c>
      <c r="G2" s="113" t="s">
        <v>166</v>
      </c>
      <c r="H2" s="114" t="s">
        <v>167</v>
      </c>
    </row>
    <row r="3" spans="2:8" ht="23">
      <c r="B3" s="101" t="s">
        <v>1</v>
      </c>
      <c r="C3" s="99" t="s">
        <v>40</v>
      </c>
      <c r="D3" s="100" t="s">
        <v>40</v>
      </c>
      <c r="E3" s="99" t="s">
        <v>40</v>
      </c>
      <c r="F3" s="99" t="s">
        <v>40</v>
      </c>
      <c r="G3" s="99" t="s">
        <v>39</v>
      </c>
      <c r="H3" s="102" t="s">
        <v>168</v>
      </c>
    </row>
    <row r="4" spans="2:8" ht="23">
      <c r="B4" s="101" t="s">
        <v>2</v>
      </c>
      <c r="C4" s="99" t="s">
        <v>169</v>
      </c>
      <c r="D4" s="100" t="s">
        <v>170</v>
      </c>
      <c r="E4" s="99" t="s">
        <v>171</v>
      </c>
      <c r="F4" s="99" t="s">
        <v>171</v>
      </c>
      <c r="G4" s="99" t="s">
        <v>40</v>
      </c>
      <c r="H4" s="102" t="s">
        <v>172</v>
      </c>
    </row>
    <row r="5" spans="2:8" ht="23">
      <c r="B5" s="101" t="s">
        <v>4</v>
      </c>
      <c r="C5" s="99" t="s">
        <v>39</v>
      </c>
      <c r="D5" s="100" t="s">
        <v>39</v>
      </c>
      <c r="E5" s="99" t="s">
        <v>39</v>
      </c>
      <c r="F5" s="99" t="s">
        <v>39</v>
      </c>
      <c r="G5" s="99" t="s">
        <v>173</v>
      </c>
      <c r="H5" s="102" t="s">
        <v>174</v>
      </c>
    </row>
    <row r="6" spans="2:8" ht="23">
      <c r="B6" s="101" t="s">
        <v>3</v>
      </c>
      <c r="C6" s="99" t="s">
        <v>175</v>
      </c>
      <c r="D6" s="100" t="s">
        <v>39</v>
      </c>
      <c r="E6" s="99" t="s">
        <v>175</v>
      </c>
      <c r="F6" s="99" t="s">
        <v>175</v>
      </c>
      <c r="G6" s="99" t="s">
        <v>173</v>
      </c>
      <c r="H6" s="102" t="s">
        <v>174</v>
      </c>
    </row>
    <row r="7" spans="2:8" ht="23">
      <c r="B7" s="101" t="s">
        <v>5</v>
      </c>
      <c r="C7" s="99" t="s">
        <v>43</v>
      </c>
      <c r="D7" s="100" t="s">
        <v>43</v>
      </c>
      <c r="E7" s="99" t="s">
        <v>43</v>
      </c>
      <c r="F7" s="99" t="s">
        <v>43</v>
      </c>
      <c r="G7" s="99" t="s">
        <v>42</v>
      </c>
      <c r="H7" s="102" t="s">
        <v>176</v>
      </c>
    </row>
    <row r="8" spans="2:8" ht="23">
      <c r="B8" s="101" t="s">
        <v>6</v>
      </c>
      <c r="C8" s="99" t="s">
        <v>177</v>
      </c>
      <c r="D8" s="100" t="s">
        <v>178</v>
      </c>
      <c r="E8" s="99" t="s">
        <v>179</v>
      </c>
      <c r="F8" s="99" t="s">
        <v>179</v>
      </c>
      <c r="G8" s="99" t="s">
        <v>43</v>
      </c>
      <c r="H8" s="102" t="s">
        <v>180</v>
      </c>
    </row>
    <row r="9" spans="2:8" ht="23">
      <c r="B9" s="101" t="s">
        <v>8</v>
      </c>
      <c r="C9" s="99" t="s">
        <v>45</v>
      </c>
      <c r="D9" s="100" t="s">
        <v>42</v>
      </c>
      <c r="E9" s="99" t="s">
        <v>45</v>
      </c>
      <c r="F9" s="99" t="s">
        <v>45</v>
      </c>
      <c r="G9" s="99" t="s">
        <v>45</v>
      </c>
      <c r="H9" s="102" t="s">
        <v>181</v>
      </c>
    </row>
    <row r="10" spans="2:8" ht="23">
      <c r="B10" s="101" t="s">
        <v>7</v>
      </c>
      <c r="C10" s="99" t="s">
        <v>44</v>
      </c>
      <c r="D10" s="100" t="s">
        <v>42</v>
      </c>
      <c r="E10" s="99" t="s">
        <v>44</v>
      </c>
      <c r="F10" s="99" t="s">
        <v>44</v>
      </c>
      <c r="G10" s="99" t="s">
        <v>45</v>
      </c>
      <c r="H10" s="102" t="s">
        <v>181</v>
      </c>
    </row>
    <row r="11" spans="2:8" ht="23">
      <c r="B11" s="101" t="s">
        <v>9</v>
      </c>
      <c r="C11" s="99" t="s">
        <v>47</v>
      </c>
      <c r="D11" s="100" t="s">
        <v>47</v>
      </c>
      <c r="E11" s="99" t="s">
        <v>47</v>
      </c>
      <c r="F11" s="99" t="s">
        <v>47</v>
      </c>
      <c r="G11" s="99" t="s">
        <v>46</v>
      </c>
      <c r="H11" s="102" t="s">
        <v>182</v>
      </c>
    </row>
    <row r="12" spans="2:8" ht="23">
      <c r="B12" s="101" t="s">
        <v>10</v>
      </c>
      <c r="C12" s="99" t="s">
        <v>183</v>
      </c>
      <c r="D12" s="100" t="s">
        <v>184</v>
      </c>
      <c r="E12" s="99" t="s">
        <v>185</v>
      </c>
      <c r="F12" s="99" t="s">
        <v>185</v>
      </c>
      <c r="G12" s="99" t="s">
        <v>47</v>
      </c>
      <c r="H12" s="102" t="s">
        <v>186</v>
      </c>
    </row>
    <row r="13" spans="2:8" ht="23">
      <c r="B13" s="101" t="s">
        <v>15</v>
      </c>
      <c r="C13" s="99" t="s">
        <v>46</v>
      </c>
      <c r="D13" s="100" t="s">
        <v>46</v>
      </c>
      <c r="E13" s="99" t="s">
        <v>46</v>
      </c>
      <c r="F13" s="99" t="s">
        <v>46</v>
      </c>
      <c r="G13" s="99" t="s">
        <v>187</v>
      </c>
      <c r="H13" s="102" t="s">
        <v>188</v>
      </c>
    </row>
    <row r="14" spans="2:8" ht="23">
      <c r="B14" s="174" t="s">
        <v>16</v>
      </c>
      <c r="C14" s="99" t="s">
        <v>189</v>
      </c>
      <c r="D14" s="100" t="s">
        <v>46</v>
      </c>
      <c r="E14" s="99" t="s">
        <v>190</v>
      </c>
      <c r="F14" s="99" t="s">
        <v>190</v>
      </c>
      <c r="G14" s="99" t="s">
        <v>187</v>
      </c>
      <c r="H14" s="102" t="s">
        <v>188</v>
      </c>
    </row>
    <row r="15" spans="2:8" ht="23">
      <c r="B15" s="101" t="s">
        <v>19</v>
      </c>
      <c r="C15" s="99" t="s">
        <v>208</v>
      </c>
      <c r="D15" s="100" t="s">
        <v>192</v>
      </c>
      <c r="E15" s="99" t="s">
        <v>193</v>
      </c>
      <c r="F15" s="99" t="s">
        <v>194</v>
      </c>
      <c r="G15" s="99" t="s">
        <v>195</v>
      </c>
      <c r="H15" s="102" t="s">
        <v>196</v>
      </c>
    </row>
    <row r="16" spans="2:8" ht="23">
      <c r="B16" s="101" t="s">
        <v>20</v>
      </c>
      <c r="C16" s="99" t="s">
        <v>209</v>
      </c>
      <c r="D16" s="100" t="s">
        <v>198</v>
      </c>
      <c r="E16" s="99" t="s">
        <v>199</v>
      </c>
      <c r="F16" s="99" t="s">
        <v>200</v>
      </c>
      <c r="G16" s="99" t="s">
        <v>192</v>
      </c>
      <c r="H16" s="102" t="s">
        <v>201</v>
      </c>
    </row>
    <row r="17" spans="2:8" ht="23">
      <c r="B17" s="101" t="s">
        <v>21</v>
      </c>
      <c r="C17" s="99" t="s">
        <v>206</v>
      </c>
      <c r="D17" s="100" t="s">
        <v>206</v>
      </c>
      <c r="E17" s="99" t="s">
        <v>206</v>
      </c>
      <c r="F17" s="99" t="s">
        <v>206</v>
      </c>
      <c r="G17" s="99" t="s">
        <v>206</v>
      </c>
      <c r="H17" s="102" t="s">
        <v>207</v>
      </c>
    </row>
    <row r="18" spans="2:8" ht="23">
      <c r="B18" s="101" t="s">
        <v>17</v>
      </c>
      <c r="C18" s="99" t="s">
        <v>210</v>
      </c>
      <c r="D18" s="100" t="s">
        <v>195</v>
      </c>
      <c r="E18" s="99" t="s">
        <v>49</v>
      </c>
      <c r="F18" s="99" t="s">
        <v>49</v>
      </c>
      <c r="G18" s="99" t="s">
        <v>203</v>
      </c>
      <c r="H18" s="102" t="s">
        <v>204</v>
      </c>
    </row>
    <row r="19" spans="2:8" ht="23">
      <c r="B19" s="101" t="s">
        <v>12</v>
      </c>
      <c r="C19" s="99" t="s">
        <v>191</v>
      </c>
      <c r="D19" s="100" t="s">
        <v>192</v>
      </c>
      <c r="E19" s="99" t="s">
        <v>193</v>
      </c>
      <c r="F19" s="99" t="s">
        <v>194</v>
      </c>
      <c r="G19" s="99" t="s">
        <v>195</v>
      </c>
      <c r="H19" s="102" t="s">
        <v>196</v>
      </c>
    </row>
    <row r="20" spans="2:8" ht="23">
      <c r="B20" s="101" t="s">
        <v>13</v>
      </c>
      <c r="C20" s="99" t="s">
        <v>197</v>
      </c>
      <c r="D20" s="100" t="s">
        <v>198</v>
      </c>
      <c r="E20" s="99" t="s">
        <v>199</v>
      </c>
      <c r="F20" s="99" t="s">
        <v>200</v>
      </c>
      <c r="G20" s="99" t="s">
        <v>192</v>
      </c>
      <c r="H20" s="102" t="s">
        <v>201</v>
      </c>
    </row>
    <row r="21" spans="2:8" ht="23">
      <c r="B21" s="101" t="s">
        <v>14</v>
      </c>
      <c r="C21" s="99" t="s">
        <v>205</v>
      </c>
      <c r="D21" s="100" t="s">
        <v>206</v>
      </c>
      <c r="E21" s="99" t="s">
        <v>206</v>
      </c>
      <c r="F21" s="99" t="s">
        <v>206</v>
      </c>
      <c r="G21" s="99" t="s">
        <v>206</v>
      </c>
      <c r="H21" s="102" t="s">
        <v>207</v>
      </c>
    </row>
    <row r="22" spans="2:8" ht="23">
      <c r="B22" s="101" t="s">
        <v>18</v>
      </c>
      <c r="C22" s="99" t="s">
        <v>202</v>
      </c>
      <c r="D22" s="100" t="s">
        <v>195</v>
      </c>
      <c r="E22" s="99" t="s">
        <v>49</v>
      </c>
      <c r="F22" s="99" t="s">
        <v>49</v>
      </c>
      <c r="G22" s="99" t="s">
        <v>203</v>
      </c>
      <c r="H22" s="102" t="s">
        <v>204</v>
      </c>
    </row>
    <row r="23" spans="2:8" ht="23">
      <c r="B23" s="101" t="s">
        <v>11</v>
      </c>
      <c r="C23" s="99" t="s">
        <v>48</v>
      </c>
      <c r="D23" s="100" t="s">
        <v>48</v>
      </c>
      <c r="E23" s="99" t="s">
        <v>48</v>
      </c>
      <c r="F23" s="99" t="s">
        <v>48</v>
      </c>
      <c r="G23" s="99" t="s">
        <v>48</v>
      </c>
      <c r="H23" s="102" t="s">
        <v>211</v>
      </c>
    </row>
    <row r="24" spans="2:8">
      <c r="B24" s="103"/>
      <c r="C24" s="104" t="s">
        <v>212</v>
      </c>
      <c r="D24" s="104"/>
      <c r="E24" s="104"/>
      <c r="F24" s="104"/>
      <c r="G24" s="104"/>
      <c r="H24" s="105" t="s">
        <v>213</v>
      </c>
    </row>
    <row r="25" spans="2:8">
      <c r="B25" s="97"/>
      <c r="C25" s="97"/>
      <c r="D25" s="97"/>
      <c r="E25" s="97"/>
      <c r="F25" s="97"/>
      <c r="G25" s="97"/>
      <c r="H25" s="97"/>
    </row>
    <row r="26" spans="2:8" ht="23">
      <c r="B26" s="98" t="s">
        <v>214</v>
      </c>
    </row>
    <row r="27" spans="2:8" ht="23">
      <c r="B27" s="98" t="s">
        <v>215</v>
      </c>
    </row>
    <row r="28" spans="2:8">
      <c r="B28" s="97" t="s">
        <v>216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FC8CE-C95F-7447-ABFC-0726B25BAE78}">
  <sheetPr>
    <tabColor rgb="FFFF0000"/>
  </sheetPr>
  <dimension ref="B2:I99"/>
  <sheetViews>
    <sheetView workbookViewId="0">
      <selection activeCell="M27" sqref="M27"/>
    </sheetView>
  </sheetViews>
  <sheetFormatPr baseColWidth="10" defaultRowHeight="22"/>
  <sheetData>
    <row r="2" spans="2:8" s="109" customFormat="1" ht="40">
      <c r="B2" s="110" t="s">
        <v>217</v>
      </c>
      <c r="C2" s="109" t="s">
        <v>255</v>
      </c>
    </row>
    <row r="3" spans="2:8" ht="12" customHeight="1">
      <c r="B3" s="97"/>
    </row>
    <row r="4" spans="2:8">
      <c r="B4" s="115" t="s">
        <v>162</v>
      </c>
      <c r="C4" s="115" t="s">
        <v>163</v>
      </c>
      <c r="D4" s="113" t="s">
        <v>712</v>
      </c>
      <c r="E4" s="115" t="s">
        <v>164</v>
      </c>
      <c r="F4" s="115" t="s">
        <v>165</v>
      </c>
      <c r="G4" s="115" t="s">
        <v>166</v>
      </c>
      <c r="H4" s="115" t="s">
        <v>167</v>
      </c>
    </row>
    <row r="5" spans="2:8" ht="23">
      <c r="B5" s="97" t="s">
        <v>25</v>
      </c>
      <c r="C5" s="97" t="s">
        <v>52</v>
      </c>
      <c r="D5" s="98" t="s">
        <v>52</v>
      </c>
      <c r="E5" s="97" t="s">
        <v>52</v>
      </c>
      <c r="F5" s="97" t="s">
        <v>52</v>
      </c>
      <c r="G5" s="97" t="s">
        <v>52</v>
      </c>
      <c r="H5" s="97" t="s">
        <v>218</v>
      </c>
    </row>
    <row r="6" spans="2:8" ht="23">
      <c r="B6" s="97" t="s">
        <v>219</v>
      </c>
      <c r="C6" s="97" t="s">
        <v>220</v>
      </c>
      <c r="D6" s="98" t="s">
        <v>52</v>
      </c>
      <c r="E6" s="97" t="s">
        <v>221</v>
      </c>
      <c r="F6" s="97" t="s">
        <v>221</v>
      </c>
      <c r="G6" s="97" t="s">
        <v>221</v>
      </c>
      <c r="H6" s="97" t="s">
        <v>218</v>
      </c>
    </row>
    <row r="7" spans="2:8" ht="23">
      <c r="B7" s="97" t="s">
        <v>222</v>
      </c>
      <c r="C7" s="97" t="s">
        <v>223</v>
      </c>
      <c r="D7" s="98" t="s">
        <v>224</v>
      </c>
      <c r="E7" s="97" t="s">
        <v>225</v>
      </c>
      <c r="F7" s="97" t="s">
        <v>226</v>
      </c>
      <c r="G7" s="97" t="s">
        <v>227</v>
      </c>
      <c r="H7" s="97" t="s">
        <v>228</v>
      </c>
    </row>
    <row r="8" spans="2:8" ht="23">
      <c r="B8" s="97" t="s">
        <v>229</v>
      </c>
      <c r="C8" s="97" t="s">
        <v>230</v>
      </c>
      <c r="D8" s="98" t="s">
        <v>224</v>
      </c>
      <c r="E8" s="97" t="s">
        <v>231</v>
      </c>
      <c r="F8" s="97" t="s">
        <v>232</v>
      </c>
      <c r="G8" s="97" t="s">
        <v>233</v>
      </c>
      <c r="H8" s="97" t="s">
        <v>228</v>
      </c>
    </row>
    <row r="9" spans="2:8" ht="23">
      <c r="B9" s="97" t="s">
        <v>28</v>
      </c>
      <c r="C9" s="97" t="s">
        <v>234</v>
      </c>
      <c r="D9" s="98" t="s">
        <v>235</v>
      </c>
      <c r="E9" s="97" t="s">
        <v>234</v>
      </c>
      <c r="F9" s="97" t="s">
        <v>234</v>
      </c>
      <c r="G9" s="97" t="s">
        <v>234</v>
      </c>
      <c r="H9" s="97" t="s">
        <v>236</v>
      </c>
    </row>
    <row r="10" spans="2:8" ht="23">
      <c r="B10" s="97" t="s">
        <v>237</v>
      </c>
      <c r="C10" s="97" t="s">
        <v>238</v>
      </c>
      <c r="D10" s="98" t="s">
        <v>235</v>
      </c>
      <c r="E10" s="97" t="s">
        <v>239</v>
      </c>
      <c r="F10" s="97" t="s">
        <v>239</v>
      </c>
      <c r="G10" s="97" t="s">
        <v>239</v>
      </c>
      <c r="H10" s="97" t="s">
        <v>236</v>
      </c>
    </row>
    <row r="11" spans="2:8" ht="23">
      <c r="B11" s="97" t="s">
        <v>34</v>
      </c>
      <c r="C11" s="97" t="s">
        <v>240</v>
      </c>
      <c r="D11" s="98" t="s">
        <v>241</v>
      </c>
      <c r="E11" s="97" t="s">
        <v>240</v>
      </c>
      <c r="F11" s="97" t="s">
        <v>240</v>
      </c>
      <c r="G11" s="97" t="s">
        <v>240</v>
      </c>
      <c r="H11" s="97" t="s">
        <v>242</v>
      </c>
    </row>
    <row r="12" spans="2:8" ht="23">
      <c r="B12" s="97" t="s">
        <v>243</v>
      </c>
      <c r="C12" s="97" t="s">
        <v>244</v>
      </c>
      <c r="D12" s="98" t="s">
        <v>241</v>
      </c>
      <c r="E12" s="97" t="s">
        <v>245</v>
      </c>
      <c r="F12" s="97" t="s">
        <v>245</v>
      </c>
      <c r="G12" s="97" t="s">
        <v>245</v>
      </c>
      <c r="H12" s="97" t="s">
        <v>242</v>
      </c>
    </row>
    <row r="13" spans="2:8" ht="23">
      <c r="B13" s="97" t="s">
        <v>36</v>
      </c>
      <c r="C13" s="97" t="s">
        <v>246</v>
      </c>
      <c r="D13" s="98" t="s">
        <v>247</v>
      </c>
      <c r="E13" s="97" t="s">
        <v>248</v>
      </c>
      <c r="F13" s="97" t="s">
        <v>248</v>
      </c>
      <c r="G13" s="97" t="s">
        <v>248</v>
      </c>
      <c r="H13" s="97" t="s">
        <v>249</v>
      </c>
    </row>
    <row r="14" spans="2:8" ht="23">
      <c r="B14" s="97" t="s">
        <v>250</v>
      </c>
      <c r="C14" s="97" t="s">
        <v>251</v>
      </c>
      <c r="D14" s="98" t="s">
        <v>247</v>
      </c>
      <c r="E14" s="97" t="s">
        <v>252</v>
      </c>
      <c r="F14" s="97" t="s">
        <v>252</v>
      </c>
      <c r="G14" s="97" t="s">
        <v>252</v>
      </c>
      <c r="H14" s="97" t="s">
        <v>249</v>
      </c>
    </row>
    <row r="15" spans="2:8" ht="23">
      <c r="B15" s="97"/>
      <c r="C15" s="97"/>
      <c r="D15" s="98"/>
      <c r="E15" s="97"/>
      <c r="F15" s="97"/>
      <c r="G15" s="97"/>
      <c r="H15" s="97"/>
    </row>
    <row r="16" spans="2:8" ht="23">
      <c r="B16" s="98" t="s">
        <v>253</v>
      </c>
    </row>
    <row r="17" spans="2:9">
      <c r="B17" s="97" t="s">
        <v>254</v>
      </c>
    </row>
    <row r="20" spans="2:9" s="109" customFormat="1" ht="40">
      <c r="B20" s="110" t="s">
        <v>256</v>
      </c>
    </row>
    <row r="21" spans="2:9" ht="12" customHeight="1">
      <c r="B21" s="106"/>
    </row>
    <row r="22" spans="2:9">
      <c r="B22" s="115" t="s">
        <v>162</v>
      </c>
      <c r="C22" s="115" t="s">
        <v>204</v>
      </c>
      <c r="D22" s="115" t="s">
        <v>163</v>
      </c>
      <c r="E22" s="113" t="s">
        <v>712</v>
      </c>
      <c r="F22" s="115" t="s">
        <v>164</v>
      </c>
      <c r="G22" s="115" t="s">
        <v>165</v>
      </c>
      <c r="H22" s="115" t="s">
        <v>166</v>
      </c>
      <c r="I22" s="115" t="s">
        <v>167</v>
      </c>
    </row>
    <row r="23" spans="2:9" ht="23">
      <c r="B23" s="97" t="s">
        <v>22</v>
      </c>
      <c r="C23" s="97" t="s">
        <v>257</v>
      </c>
      <c r="D23" s="97" t="s">
        <v>50</v>
      </c>
      <c r="E23" s="98" t="s">
        <v>50</v>
      </c>
      <c r="F23" s="97" t="s">
        <v>50</v>
      </c>
      <c r="G23" s="97" t="s">
        <v>50</v>
      </c>
      <c r="H23" s="97" t="s">
        <v>50</v>
      </c>
      <c r="I23" s="97" t="s">
        <v>258</v>
      </c>
    </row>
    <row r="24" spans="2:9" ht="23">
      <c r="B24" s="97" t="s">
        <v>23</v>
      </c>
      <c r="C24" s="97" t="s">
        <v>259</v>
      </c>
      <c r="D24" s="97" t="s">
        <v>51</v>
      </c>
      <c r="E24" s="98" t="s">
        <v>51</v>
      </c>
      <c r="F24" s="97" t="s">
        <v>51</v>
      </c>
      <c r="G24" s="97" t="s">
        <v>51</v>
      </c>
      <c r="H24" s="97" t="s">
        <v>51</v>
      </c>
      <c r="I24" s="97" t="s">
        <v>260</v>
      </c>
    </row>
    <row r="25" spans="2:9" ht="23">
      <c r="B25" s="97" t="s">
        <v>25</v>
      </c>
      <c r="C25" s="97" t="s">
        <v>219</v>
      </c>
      <c r="D25" s="97" t="s">
        <v>52</v>
      </c>
      <c r="E25" s="98" t="s">
        <v>52</v>
      </c>
      <c r="F25" s="97" t="s">
        <v>52</v>
      </c>
      <c r="G25" s="97" t="s">
        <v>52</v>
      </c>
      <c r="H25" s="97" t="s">
        <v>52</v>
      </c>
      <c r="I25" s="97" t="s">
        <v>218</v>
      </c>
    </row>
    <row r="26" spans="2:9" ht="23">
      <c r="B26" s="97" t="s">
        <v>26</v>
      </c>
      <c r="C26" s="97" t="s">
        <v>261</v>
      </c>
      <c r="D26" s="97" t="s">
        <v>262</v>
      </c>
      <c r="E26" s="98" t="s">
        <v>263</v>
      </c>
      <c r="F26" s="97" t="s">
        <v>264</v>
      </c>
      <c r="G26" s="97" t="s">
        <v>265</v>
      </c>
      <c r="H26" s="97" t="s">
        <v>264</v>
      </c>
      <c r="I26" s="97" t="s">
        <v>266</v>
      </c>
    </row>
    <row r="27" spans="2:9" ht="23">
      <c r="B27" s="97" t="s">
        <v>27</v>
      </c>
      <c r="C27" s="97" t="s">
        <v>267</v>
      </c>
      <c r="D27" s="97" t="s">
        <v>268</v>
      </c>
      <c r="E27" s="98" t="s">
        <v>269</v>
      </c>
      <c r="F27" s="97" t="s">
        <v>263</v>
      </c>
      <c r="G27" s="97" t="s">
        <v>263</v>
      </c>
      <c r="H27" s="97" t="s">
        <v>263</v>
      </c>
      <c r="I27" s="97" t="s">
        <v>270</v>
      </c>
    </row>
    <row r="28" spans="2:9" ht="23">
      <c r="B28" s="97" t="s">
        <v>31</v>
      </c>
      <c r="C28" s="97" t="s">
        <v>271</v>
      </c>
      <c r="D28" s="97" t="s">
        <v>272</v>
      </c>
      <c r="E28" s="98" t="s">
        <v>272</v>
      </c>
      <c r="F28" s="97" t="s">
        <v>272</v>
      </c>
      <c r="G28" s="97" t="s">
        <v>272</v>
      </c>
      <c r="H28" s="97" t="s">
        <v>272</v>
      </c>
      <c r="I28" s="97" t="s">
        <v>273</v>
      </c>
    </row>
    <row r="29" spans="2:9" ht="23">
      <c r="B29" s="97" t="s">
        <v>30</v>
      </c>
      <c r="C29" s="97" t="s">
        <v>274</v>
      </c>
      <c r="D29" s="97" t="s">
        <v>275</v>
      </c>
      <c r="E29" s="98" t="s">
        <v>276</v>
      </c>
      <c r="F29" s="97" t="s">
        <v>275</v>
      </c>
      <c r="G29" s="97" t="s">
        <v>275</v>
      </c>
      <c r="H29" s="97" t="s">
        <v>275</v>
      </c>
      <c r="I29" s="97" t="s">
        <v>277</v>
      </c>
    </row>
    <row r="30" spans="2:9" ht="23">
      <c r="B30" s="97" t="s">
        <v>32</v>
      </c>
      <c r="C30" s="97" t="s">
        <v>278</v>
      </c>
      <c r="D30" s="97" t="s">
        <v>279</v>
      </c>
      <c r="E30" s="98" t="s">
        <v>280</v>
      </c>
      <c r="F30" s="97" t="s">
        <v>279</v>
      </c>
      <c r="G30" s="97" t="s">
        <v>279</v>
      </c>
      <c r="H30" s="97" t="s">
        <v>279</v>
      </c>
      <c r="I30" s="97" t="s">
        <v>281</v>
      </c>
    </row>
    <row r="31" spans="2:9" ht="23">
      <c r="B31" s="97" t="s">
        <v>282</v>
      </c>
      <c r="C31" s="97" t="s">
        <v>283</v>
      </c>
      <c r="D31" s="97" t="s">
        <v>284</v>
      </c>
      <c r="E31" s="98" t="s">
        <v>284</v>
      </c>
      <c r="F31" s="97" t="s">
        <v>284</v>
      </c>
      <c r="G31" s="97" t="s">
        <v>284</v>
      </c>
      <c r="H31" s="97" t="s">
        <v>284</v>
      </c>
      <c r="I31" s="97" t="s">
        <v>12</v>
      </c>
    </row>
    <row r="32" spans="2:9" ht="23">
      <c r="B32" s="97" t="s">
        <v>285</v>
      </c>
      <c r="C32" s="97" t="s">
        <v>286</v>
      </c>
      <c r="D32" s="97" t="s">
        <v>287</v>
      </c>
      <c r="E32" s="98" t="s">
        <v>287</v>
      </c>
      <c r="F32" s="97" t="s">
        <v>287</v>
      </c>
      <c r="G32" s="97" t="s">
        <v>287</v>
      </c>
      <c r="H32" s="97" t="s">
        <v>287</v>
      </c>
      <c r="I32" s="97" t="s">
        <v>288</v>
      </c>
    </row>
    <row r="33" spans="2:9" ht="23">
      <c r="B33" s="97" t="s">
        <v>289</v>
      </c>
      <c r="C33" s="97" t="s">
        <v>290</v>
      </c>
      <c r="D33" s="97" t="s">
        <v>291</v>
      </c>
      <c r="E33" s="98" t="s">
        <v>292</v>
      </c>
      <c r="F33" s="97" t="s">
        <v>293</v>
      </c>
      <c r="G33" s="97" t="s">
        <v>293</v>
      </c>
      <c r="H33" s="97" t="s">
        <v>293</v>
      </c>
      <c r="I33" s="97" t="s">
        <v>294</v>
      </c>
    </row>
    <row r="34" spans="2:9" ht="23">
      <c r="B34" s="97" t="s">
        <v>295</v>
      </c>
      <c r="C34" s="97" t="s">
        <v>296</v>
      </c>
      <c r="D34" s="97" t="s">
        <v>297</v>
      </c>
      <c r="E34" s="98" t="s">
        <v>298</v>
      </c>
      <c r="F34" s="97" t="s">
        <v>297</v>
      </c>
      <c r="G34" s="97" t="s">
        <v>297</v>
      </c>
      <c r="H34" s="97" t="s">
        <v>297</v>
      </c>
      <c r="I34" s="97" t="s">
        <v>299</v>
      </c>
    </row>
    <row r="35" spans="2:9" ht="23">
      <c r="B35" s="97" t="s">
        <v>300</v>
      </c>
      <c r="C35" s="97" t="s">
        <v>301</v>
      </c>
      <c r="D35" s="97" t="s">
        <v>302</v>
      </c>
      <c r="E35" s="98" t="s">
        <v>302</v>
      </c>
      <c r="F35" s="97" t="s">
        <v>302</v>
      </c>
      <c r="G35" s="97" t="s">
        <v>302</v>
      </c>
      <c r="H35" s="97" t="s">
        <v>302</v>
      </c>
      <c r="I35" s="97" t="s">
        <v>303</v>
      </c>
    </row>
    <row r="36" spans="2:9" ht="23">
      <c r="B36" s="97" t="s">
        <v>304</v>
      </c>
      <c r="C36" s="97" t="s">
        <v>305</v>
      </c>
      <c r="D36" s="97" t="s">
        <v>306</v>
      </c>
      <c r="E36" s="98" t="s">
        <v>306</v>
      </c>
      <c r="F36" s="97" t="s">
        <v>306</v>
      </c>
      <c r="G36" s="97" t="s">
        <v>307</v>
      </c>
      <c r="H36" s="97" t="s">
        <v>306</v>
      </c>
      <c r="I36" s="97" t="s">
        <v>308</v>
      </c>
    </row>
    <row r="37" spans="2:9" ht="23">
      <c r="B37" s="97" t="s">
        <v>309</v>
      </c>
      <c r="C37" s="97" t="s">
        <v>310</v>
      </c>
      <c r="D37" s="97" t="s">
        <v>311</v>
      </c>
      <c r="E37" s="98" t="s">
        <v>311</v>
      </c>
      <c r="F37" s="97" t="s">
        <v>311</v>
      </c>
      <c r="G37" s="97" t="s">
        <v>312</v>
      </c>
      <c r="H37" s="97" t="s">
        <v>311</v>
      </c>
      <c r="I37" s="97" t="s">
        <v>313</v>
      </c>
    </row>
    <row r="38" spans="2:9" ht="23">
      <c r="B38" s="97" t="s">
        <v>314</v>
      </c>
      <c r="C38" s="97" t="s">
        <v>315</v>
      </c>
      <c r="D38" s="97" t="s">
        <v>316</v>
      </c>
      <c r="E38" s="98" t="s">
        <v>317</v>
      </c>
      <c r="F38" s="97" t="s">
        <v>316</v>
      </c>
      <c r="G38" s="97" t="s">
        <v>318</v>
      </c>
      <c r="H38" s="97" t="s">
        <v>316</v>
      </c>
      <c r="I38" s="97" t="s">
        <v>319</v>
      </c>
    </row>
    <row r="41" spans="2:9" s="109" customFormat="1" ht="40">
      <c r="B41" s="110" t="s">
        <v>320</v>
      </c>
    </row>
    <row r="42" spans="2:9" ht="12" customHeight="1">
      <c r="B42" s="106"/>
    </row>
    <row r="43" spans="2:9">
      <c r="B43" s="115" t="s">
        <v>162</v>
      </c>
      <c r="C43" s="115" t="s">
        <v>204</v>
      </c>
      <c r="D43" s="115" t="s">
        <v>163</v>
      </c>
      <c r="E43" s="113" t="s">
        <v>712</v>
      </c>
      <c r="F43" s="115" t="s">
        <v>164</v>
      </c>
      <c r="G43" s="115" t="s">
        <v>165</v>
      </c>
      <c r="H43" s="115" t="s">
        <v>166</v>
      </c>
      <c r="I43" s="115" t="s">
        <v>167</v>
      </c>
    </row>
    <row r="44" spans="2:9" ht="23">
      <c r="B44" s="97" t="s">
        <v>321</v>
      </c>
      <c r="C44" s="97"/>
      <c r="D44" s="97" t="s">
        <v>322</v>
      </c>
      <c r="E44" s="98" t="s">
        <v>323</v>
      </c>
      <c r="F44" s="97" t="s">
        <v>324</v>
      </c>
      <c r="G44" s="97" t="s">
        <v>325</v>
      </c>
      <c r="H44" s="97" t="s">
        <v>326</v>
      </c>
      <c r="I44" s="97" t="s">
        <v>327</v>
      </c>
    </row>
    <row r="45" spans="2:9" ht="23">
      <c r="B45" s="97" t="s">
        <v>328</v>
      </c>
      <c r="C45" s="97"/>
      <c r="D45" s="97" t="s">
        <v>329</v>
      </c>
      <c r="E45" s="98" t="s">
        <v>330</v>
      </c>
      <c r="F45" s="97"/>
      <c r="G45" s="97"/>
      <c r="H45" s="97"/>
      <c r="I45" s="97"/>
    </row>
    <row r="46" spans="2:9" ht="23">
      <c r="B46" s="97" t="s">
        <v>222</v>
      </c>
      <c r="C46" s="97" t="s">
        <v>229</v>
      </c>
      <c r="D46" s="97" t="s">
        <v>223</v>
      </c>
      <c r="E46" s="98" t="s">
        <v>224</v>
      </c>
      <c r="F46" s="97" t="s">
        <v>225</v>
      </c>
      <c r="G46" s="97" t="s">
        <v>226</v>
      </c>
      <c r="H46" s="97" t="s">
        <v>227</v>
      </c>
      <c r="I46" s="97" t="s">
        <v>228</v>
      </c>
    </row>
    <row r="47" spans="2:9" ht="23">
      <c r="B47" s="97" t="s">
        <v>331</v>
      </c>
      <c r="C47" s="97" t="s">
        <v>332</v>
      </c>
      <c r="D47" s="97" t="s">
        <v>333</v>
      </c>
      <c r="E47" s="98" t="s">
        <v>334</v>
      </c>
      <c r="F47" s="97" t="s">
        <v>335</v>
      </c>
      <c r="G47" s="97" t="s">
        <v>336</v>
      </c>
      <c r="H47" s="97" t="s">
        <v>337</v>
      </c>
      <c r="I47" s="97" t="s">
        <v>338</v>
      </c>
    </row>
    <row r="48" spans="2:9" ht="23">
      <c r="B48" s="97" t="s">
        <v>339</v>
      </c>
      <c r="C48" s="97" t="s">
        <v>340</v>
      </c>
      <c r="D48" s="97" t="s">
        <v>341</v>
      </c>
      <c r="E48" s="98" t="s">
        <v>342</v>
      </c>
      <c r="F48" s="97" t="s">
        <v>343</v>
      </c>
      <c r="G48" s="97" t="s">
        <v>344</v>
      </c>
      <c r="H48" s="97" t="s">
        <v>345</v>
      </c>
      <c r="I48" s="97" t="s">
        <v>346</v>
      </c>
    </row>
    <row r="49" spans="2:9" ht="23">
      <c r="B49" s="97" t="s">
        <v>347</v>
      </c>
      <c r="C49" s="97"/>
      <c r="D49" s="97" t="s">
        <v>348</v>
      </c>
      <c r="E49" s="98" t="s">
        <v>349</v>
      </c>
      <c r="F49" s="97" t="s">
        <v>350</v>
      </c>
      <c r="G49" s="97" t="s">
        <v>351</v>
      </c>
      <c r="H49" s="97" t="s">
        <v>352</v>
      </c>
      <c r="I49" s="97" t="s">
        <v>353</v>
      </c>
    </row>
    <row r="50" spans="2:9" ht="23">
      <c r="B50" s="97" t="s">
        <v>354</v>
      </c>
      <c r="C50" s="97" t="s">
        <v>355</v>
      </c>
      <c r="D50" s="97" t="s">
        <v>356</v>
      </c>
      <c r="E50" s="98" t="s">
        <v>357</v>
      </c>
      <c r="F50" s="97" t="s">
        <v>358</v>
      </c>
      <c r="G50" s="97" t="s">
        <v>359</v>
      </c>
      <c r="H50" s="97" t="s">
        <v>360</v>
      </c>
      <c r="I50" s="97" t="s">
        <v>361</v>
      </c>
    </row>
    <row r="51" spans="2:9" ht="23">
      <c r="B51" s="97" t="s">
        <v>362</v>
      </c>
      <c r="C51" s="97"/>
      <c r="D51" s="97" t="s">
        <v>363</v>
      </c>
      <c r="E51" s="98" t="s">
        <v>364</v>
      </c>
      <c r="F51" s="97" t="s">
        <v>365</v>
      </c>
      <c r="G51" s="97" t="s">
        <v>366</v>
      </c>
      <c r="H51" s="97" t="s">
        <v>367</v>
      </c>
      <c r="I51" s="97" t="s">
        <v>368</v>
      </c>
    </row>
    <row r="52" spans="2:9" ht="23">
      <c r="B52" s="97" t="s">
        <v>369</v>
      </c>
      <c r="C52" s="97" t="s">
        <v>370</v>
      </c>
      <c r="D52" s="97" t="s">
        <v>371</v>
      </c>
      <c r="E52" s="98" t="s">
        <v>372</v>
      </c>
      <c r="F52" s="97" t="s">
        <v>373</v>
      </c>
      <c r="G52" s="97" t="s">
        <v>374</v>
      </c>
      <c r="H52" s="97" t="s">
        <v>375</v>
      </c>
      <c r="I52" s="97" t="s">
        <v>376</v>
      </c>
    </row>
    <row r="53" spans="2:9" ht="23">
      <c r="B53" s="97" t="s">
        <v>377</v>
      </c>
      <c r="C53" s="97"/>
      <c r="D53" s="97" t="s">
        <v>378</v>
      </c>
      <c r="E53" s="98" t="s">
        <v>379</v>
      </c>
      <c r="F53" s="97" t="s">
        <v>380</v>
      </c>
      <c r="G53" s="97" t="s">
        <v>381</v>
      </c>
      <c r="H53" s="97" t="s">
        <v>382</v>
      </c>
      <c r="I53" s="97"/>
    </row>
    <row r="54" spans="2:9" ht="23">
      <c r="B54" s="97" t="s">
        <v>383</v>
      </c>
      <c r="C54" s="97"/>
      <c r="D54" s="97" t="s">
        <v>384</v>
      </c>
      <c r="E54" s="98" t="s">
        <v>385</v>
      </c>
      <c r="F54" s="97" t="s">
        <v>386</v>
      </c>
      <c r="G54" s="97" t="s">
        <v>387</v>
      </c>
      <c r="H54" s="97" t="s">
        <v>388</v>
      </c>
      <c r="I54" s="97" t="s">
        <v>389</v>
      </c>
    </row>
    <row r="55" spans="2:9" ht="23">
      <c r="B55" s="97" t="s">
        <v>390</v>
      </c>
      <c r="C55" s="97"/>
      <c r="D55" s="97" t="s">
        <v>391</v>
      </c>
      <c r="E55" s="98" t="s">
        <v>392</v>
      </c>
      <c r="F55" s="97" t="s">
        <v>393</v>
      </c>
      <c r="G55" s="97" t="s">
        <v>394</v>
      </c>
      <c r="H55" s="97" t="s">
        <v>395</v>
      </c>
      <c r="I55" s="97" t="s">
        <v>396</v>
      </c>
    </row>
    <row r="56" spans="2:9" ht="23">
      <c r="B56" s="97" t="s">
        <v>397</v>
      </c>
      <c r="C56" s="97"/>
      <c r="D56" s="97" t="s">
        <v>398</v>
      </c>
      <c r="E56" s="98" t="s">
        <v>399</v>
      </c>
      <c r="F56" s="97" t="s">
        <v>400</v>
      </c>
      <c r="G56" s="97" t="s">
        <v>401</v>
      </c>
      <c r="H56" s="97" t="s">
        <v>402</v>
      </c>
      <c r="I56" s="97" t="s">
        <v>403</v>
      </c>
    </row>
    <row r="57" spans="2:9" ht="23">
      <c r="B57" s="97" t="s">
        <v>404</v>
      </c>
      <c r="C57" s="97"/>
      <c r="D57" s="97" t="s">
        <v>405</v>
      </c>
      <c r="E57" s="98" t="s">
        <v>406</v>
      </c>
      <c r="F57" s="97" t="s">
        <v>407</v>
      </c>
      <c r="G57" s="97" t="s">
        <v>408</v>
      </c>
      <c r="H57" s="97" t="s">
        <v>409</v>
      </c>
      <c r="I57" s="97"/>
    </row>
    <row r="58" spans="2:9" ht="23">
      <c r="B58" s="97" t="s">
        <v>410</v>
      </c>
      <c r="C58" s="97" t="s">
        <v>411</v>
      </c>
      <c r="D58" s="97" t="s">
        <v>412</v>
      </c>
      <c r="E58" s="98" t="s">
        <v>413</v>
      </c>
      <c r="F58" s="97" t="s">
        <v>414</v>
      </c>
      <c r="G58" s="97" t="s">
        <v>415</v>
      </c>
      <c r="H58" s="97" t="s">
        <v>416</v>
      </c>
      <c r="I58" s="97" t="s">
        <v>417</v>
      </c>
    </row>
    <row r="59" spans="2:9" ht="23">
      <c r="B59" s="97"/>
      <c r="C59" s="97"/>
      <c r="D59" s="97"/>
      <c r="E59" s="98"/>
      <c r="F59" s="97"/>
      <c r="G59" s="97"/>
      <c r="H59" s="97"/>
      <c r="I59" s="97"/>
    </row>
    <row r="60" spans="2:9" ht="23">
      <c r="B60" s="98" t="s">
        <v>418</v>
      </c>
    </row>
    <row r="61" spans="2:9" ht="23">
      <c r="B61" s="98"/>
    </row>
    <row r="63" spans="2:9" s="109" customFormat="1" ht="40">
      <c r="B63" s="108" t="s">
        <v>419</v>
      </c>
    </row>
    <row r="64" spans="2:9" ht="12" customHeight="1">
      <c r="B64" s="107"/>
    </row>
    <row r="65" spans="2:9">
      <c r="B65" s="115" t="s">
        <v>162</v>
      </c>
      <c r="C65" s="115" t="s">
        <v>204</v>
      </c>
      <c r="D65" s="115" t="s">
        <v>163</v>
      </c>
      <c r="E65" s="113" t="s">
        <v>712</v>
      </c>
      <c r="F65" s="115" t="s">
        <v>164</v>
      </c>
      <c r="G65" s="115" t="s">
        <v>165</v>
      </c>
      <c r="H65" s="115" t="s">
        <v>166</v>
      </c>
      <c r="I65" s="115" t="s">
        <v>167</v>
      </c>
    </row>
    <row r="66" spans="2:9" ht="23">
      <c r="B66" s="97" t="s">
        <v>420</v>
      </c>
      <c r="C66" s="97" t="s">
        <v>421</v>
      </c>
      <c r="D66" s="97" t="s">
        <v>422</v>
      </c>
      <c r="E66" s="98" t="s">
        <v>423</v>
      </c>
      <c r="F66" s="97" t="s">
        <v>422</v>
      </c>
      <c r="G66" s="97" t="s">
        <v>422</v>
      </c>
      <c r="H66" s="97" t="s">
        <v>422</v>
      </c>
      <c r="I66" s="97" t="s">
        <v>424</v>
      </c>
    </row>
    <row r="67" spans="2:9" ht="23">
      <c r="B67" s="97" t="s">
        <v>28</v>
      </c>
      <c r="C67" s="97" t="s">
        <v>237</v>
      </c>
      <c r="D67" s="97" t="s">
        <v>234</v>
      </c>
      <c r="E67" s="98" t="s">
        <v>235</v>
      </c>
      <c r="F67" s="97" t="s">
        <v>234</v>
      </c>
      <c r="G67" s="97" t="s">
        <v>234</v>
      </c>
      <c r="H67" s="97" t="s">
        <v>234</v>
      </c>
      <c r="I67" s="97" t="s">
        <v>236</v>
      </c>
    </row>
    <row r="68" spans="2:9" ht="23">
      <c r="B68" s="97" t="s">
        <v>29</v>
      </c>
      <c r="C68" s="97" t="s">
        <v>425</v>
      </c>
      <c r="D68" s="97" t="s">
        <v>426</v>
      </c>
      <c r="E68" s="98" t="s">
        <v>427</v>
      </c>
      <c r="F68" s="97" t="s">
        <v>428</v>
      </c>
      <c r="G68" s="97" t="s">
        <v>428</v>
      </c>
      <c r="H68" s="97"/>
      <c r="I68" s="97" t="s">
        <v>429</v>
      </c>
    </row>
    <row r="69" spans="2:9" ht="23">
      <c r="B69" s="97" t="s">
        <v>430</v>
      </c>
      <c r="C69" s="97" t="s">
        <v>431</v>
      </c>
      <c r="D69" s="97" t="s">
        <v>432</v>
      </c>
      <c r="E69" s="98" t="s">
        <v>433</v>
      </c>
      <c r="F69" s="97" t="s">
        <v>432</v>
      </c>
      <c r="G69" s="97" t="s">
        <v>432</v>
      </c>
      <c r="H69" s="97" t="s">
        <v>432</v>
      </c>
      <c r="I69" s="97" t="s">
        <v>434</v>
      </c>
    </row>
    <row r="70" spans="2:9" ht="23">
      <c r="B70" s="97"/>
      <c r="C70" s="97"/>
      <c r="D70" s="97"/>
      <c r="E70" s="98"/>
      <c r="F70" s="97"/>
      <c r="G70" s="97"/>
      <c r="H70" s="97"/>
      <c r="I70" s="97"/>
    </row>
    <row r="72" spans="2:9" s="109" customFormat="1" ht="40">
      <c r="B72" s="108" t="s">
        <v>435</v>
      </c>
    </row>
    <row r="73" spans="2:9" ht="12" customHeight="1">
      <c r="B73" s="107"/>
    </row>
    <row r="74" spans="2:9">
      <c r="B74" s="115" t="s">
        <v>162</v>
      </c>
      <c r="C74" s="115" t="s">
        <v>204</v>
      </c>
      <c r="D74" s="115" t="s">
        <v>163</v>
      </c>
      <c r="E74" s="113" t="s">
        <v>712</v>
      </c>
      <c r="F74" s="115" t="s">
        <v>164</v>
      </c>
      <c r="G74" s="115" t="s">
        <v>165</v>
      </c>
      <c r="H74" s="115" t="s">
        <v>166</v>
      </c>
      <c r="I74" s="115" t="s">
        <v>167</v>
      </c>
    </row>
    <row r="75" spans="2:9" ht="23">
      <c r="B75" s="97" t="s">
        <v>35</v>
      </c>
      <c r="C75" s="97"/>
      <c r="D75" s="97" t="s">
        <v>44</v>
      </c>
      <c r="E75" s="98" t="s">
        <v>436</v>
      </c>
      <c r="F75" s="97"/>
      <c r="G75" s="97"/>
      <c r="H75" s="97"/>
      <c r="I75" s="97"/>
    </row>
    <row r="76" spans="2:9" ht="23">
      <c r="B76" s="97" t="s">
        <v>437</v>
      </c>
      <c r="C76" s="97" t="s">
        <v>438</v>
      </c>
      <c r="D76" s="97" t="s">
        <v>439</v>
      </c>
      <c r="E76" s="98" t="s">
        <v>440</v>
      </c>
      <c r="F76" s="97" t="s">
        <v>439</v>
      </c>
      <c r="G76" s="97" t="s">
        <v>439</v>
      </c>
      <c r="H76" s="97" t="s">
        <v>439</v>
      </c>
      <c r="I76" s="97" t="s">
        <v>441</v>
      </c>
    </row>
    <row r="77" spans="2:9" ht="23">
      <c r="B77" s="97" t="s">
        <v>442</v>
      </c>
      <c r="C77" s="97" t="s">
        <v>443</v>
      </c>
      <c r="D77" s="97" t="s">
        <v>444</v>
      </c>
      <c r="E77" s="98" t="s">
        <v>445</v>
      </c>
      <c r="F77" s="97" t="s">
        <v>444</v>
      </c>
      <c r="G77" s="97" t="s">
        <v>444</v>
      </c>
      <c r="H77" s="97" t="s">
        <v>444</v>
      </c>
      <c r="I77" s="97" t="s">
        <v>446</v>
      </c>
    </row>
    <row r="78" spans="2:9" ht="23">
      <c r="B78" s="97" t="s">
        <v>34</v>
      </c>
      <c r="C78" s="97" t="s">
        <v>243</v>
      </c>
      <c r="D78" s="97" t="s">
        <v>240</v>
      </c>
      <c r="E78" s="98" t="s">
        <v>241</v>
      </c>
      <c r="F78" s="97" t="s">
        <v>240</v>
      </c>
      <c r="G78" s="97" t="s">
        <v>240</v>
      </c>
      <c r="H78" s="97" t="s">
        <v>240</v>
      </c>
      <c r="I78" s="97" t="s">
        <v>242</v>
      </c>
    </row>
    <row r="79" spans="2:9" ht="23">
      <c r="B79" s="97" t="s">
        <v>447</v>
      </c>
      <c r="C79" s="97" t="s">
        <v>448</v>
      </c>
      <c r="D79" s="97" t="s">
        <v>449</v>
      </c>
      <c r="E79" s="98" t="s">
        <v>450</v>
      </c>
      <c r="F79" s="97" t="s">
        <v>449</v>
      </c>
      <c r="G79" s="97" t="s">
        <v>449</v>
      </c>
      <c r="H79" s="97" t="s">
        <v>449</v>
      </c>
      <c r="I79" s="97" t="s">
        <v>451</v>
      </c>
    </row>
    <row r="80" spans="2:9" ht="23">
      <c r="B80" s="97" t="s">
        <v>452</v>
      </c>
      <c r="C80" s="97" t="s">
        <v>453</v>
      </c>
      <c r="D80" s="97" t="s">
        <v>454</v>
      </c>
      <c r="E80" s="98" t="s">
        <v>455</v>
      </c>
      <c r="F80" s="97" t="s">
        <v>454</v>
      </c>
      <c r="G80" s="97" t="s">
        <v>456</v>
      </c>
      <c r="H80" s="97" t="s">
        <v>454</v>
      </c>
      <c r="I80" s="97" t="s">
        <v>457</v>
      </c>
    </row>
    <row r="82" spans="2:9" s="109" customFormat="1" ht="40">
      <c r="B82" s="108" t="s">
        <v>458</v>
      </c>
    </row>
    <row r="83" spans="2:9" ht="12" customHeight="1">
      <c r="B83" s="107"/>
    </row>
    <row r="84" spans="2:9">
      <c r="B84" s="115" t="s">
        <v>162</v>
      </c>
      <c r="C84" s="115" t="s">
        <v>204</v>
      </c>
      <c r="D84" s="115" t="s">
        <v>163</v>
      </c>
      <c r="E84" s="113" t="s">
        <v>712</v>
      </c>
      <c r="F84" s="115" t="s">
        <v>164</v>
      </c>
      <c r="G84" s="115" t="s">
        <v>165</v>
      </c>
      <c r="H84" s="115" t="s">
        <v>166</v>
      </c>
      <c r="I84" s="115" t="s">
        <v>167</v>
      </c>
    </row>
    <row r="85" spans="2:9" ht="23">
      <c r="B85" s="97" t="s">
        <v>36</v>
      </c>
      <c r="C85" s="97" t="s">
        <v>250</v>
      </c>
      <c r="D85" s="97" t="s">
        <v>246</v>
      </c>
      <c r="E85" s="98" t="s">
        <v>247</v>
      </c>
      <c r="F85" s="97" t="s">
        <v>248</v>
      </c>
      <c r="G85" s="97" t="s">
        <v>248</v>
      </c>
      <c r="H85" s="97" t="s">
        <v>248</v>
      </c>
      <c r="I85" s="97" t="s">
        <v>249</v>
      </c>
    </row>
    <row r="86" spans="2:9" ht="23">
      <c r="B86" s="97" t="s">
        <v>459</v>
      </c>
      <c r="C86" s="97"/>
      <c r="D86" s="97" t="s">
        <v>460</v>
      </c>
      <c r="E86" s="98" t="s">
        <v>461</v>
      </c>
      <c r="F86" s="97"/>
      <c r="G86" s="97"/>
      <c r="H86" s="97"/>
      <c r="I86" s="97"/>
    </row>
    <row r="87" spans="2:9" ht="23">
      <c r="B87" s="97" t="s">
        <v>33</v>
      </c>
      <c r="C87" s="97" t="s">
        <v>462</v>
      </c>
      <c r="D87" s="97" t="s">
        <v>463</v>
      </c>
      <c r="E87" s="98" t="s">
        <v>464</v>
      </c>
      <c r="F87" s="97" t="s">
        <v>465</v>
      </c>
      <c r="G87" s="97" t="s">
        <v>465</v>
      </c>
      <c r="H87" s="97" t="s">
        <v>465</v>
      </c>
      <c r="I87" s="97" t="s">
        <v>466</v>
      </c>
    </row>
    <row r="88" spans="2:9" ht="23">
      <c r="B88" s="97" t="s">
        <v>467</v>
      </c>
      <c r="C88" s="97" t="s">
        <v>468</v>
      </c>
      <c r="D88" s="97" t="s">
        <v>469</v>
      </c>
      <c r="E88" s="98" t="s">
        <v>470</v>
      </c>
      <c r="F88" s="97" t="s">
        <v>471</v>
      </c>
      <c r="G88" s="97" t="s">
        <v>471</v>
      </c>
      <c r="H88" s="97" t="s">
        <v>471</v>
      </c>
      <c r="I88" s="97" t="s">
        <v>472</v>
      </c>
    </row>
    <row r="89" spans="2:9" ht="23">
      <c r="B89" s="97" t="s">
        <v>473</v>
      </c>
      <c r="C89" s="97" t="s">
        <v>474</v>
      </c>
      <c r="D89" s="97" t="s">
        <v>475</v>
      </c>
      <c r="E89" s="98" t="s">
        <v>476</v>
      </c>
      <c r="F89" s="97" t="s">
        <v>477</v>
      </c>
      <c r="G89" s="97" t="s">
        <v>478</v>
      </c>
      <c r="H89" s="97" t="s">
        <v>477</v>
      </c>
      <c r="I89" s="97" t="s">
        <v>479</v>
      </c>
    </row>
    <row r="90" spans="2:9" ht="23">
      <c r="B90" s="97" t="s">
        <v>480</v>
      </c>
      <c r="C90" s="97" t="s">
        <v>481</v>
      </c>
      <c r="D90" s="97" t="s">
        <v>482</v>
      </c>
      <c r="E90" s="98" t="s">
        <v>483</v>
      </c>
      <c r="F90" s="97" t="s">
        <v>484</v>
      </c>
      <c r="G90" s="97" t="s">
        <v>484</v>
      </c>
      <c r="H90" s="97" t="s">
        <v>484</v>
      </c>
      <c r="I90" s="97" t="s">
        <v>485</v>
      </c>
    </row>
    <row r="91" spans="2:9" ht="23">
      <c r="B91" s="97" t="s">
        <v>486</v>
      </c>
      <c r="C91" s="97" t="s">
        <v>487</v>
      </c>
      <c r="D91" s="97" t="s">
        <v>488</v>
      </c>
      <c r="E91" s="98" t="s">
        <v>489</v>
      </c>
      <c r="F91" s="97" t="s">
        <v>490</v>
      </c>
      <c r="G91" s="97" t="s">
        <v>491</v>
      </c>
      <c r="H91" s="97" t="s">
        <v>490</v>
      </c>
      <c r="I91" s="97" t="s">
        <v>492</v>
      </c>
    </row>
    <row r="92" spans="2:9" ht="23">
      <c r="B92" s="97"/>
      <c r="C92" s="97"/>
      <c r="D92" s="97"/>
      <c r="E92" s="98"/>
      <c r="F92" s="97"/>
      <c r="G92" s="97"/>
      <c r="H92" s="97"/>
      <c r="I92" s="97"/>
    </row>
    <row r="93" spans="2:9" ht="23">
      <c r="B93" s="97" t="s">
        <v>493</v>
      </c>
    </row>
    <row r="95" spans="2:9" s="109" customFormat="1" ht="40">
      <c r="B95" s="108" t="s">
        <v>494</v>
      </c>
    </row>
    <row r="96" spans="2:9" ht="12" customHeight="1">
      <c r="B96" s="107"/>
    </row>
    <row r="97" spans="2:9">
      <c r="B97" s="115" t="s">
        <v>162</v>
      </c>
      <c r="C97" s="115" t="s">
        <v>204</v>
      </c>
      <c r="D97" s="115" t="s">
        <v>163</v>
      </c>
      <c r="E97" s="113" t="s">
        <v>712</v>
      </c>
      <c r="F97" s="115" t="s">
        <v>164</v>
      </c>
      <c r="G97" s="115" t="s">
        <v>165</v>
      </c>
      <c r="H97" s="115" t="s">
        <v>166</v>
      </c>
      <c r="I97" s="115" t="s">
        <v>167</v>
      </c>
    </row>
    <row r="98" spans="2:9" ht="23">
      <c r="B98" s="97" t="s">
        <v>24</v>
      </c>
      <c r="C98" s="97" t="s">
        <v>495</v>
      </c>
      <c r="D98" s="97" t="s">
        <v>496</v>
      </c>
      <c r="E98" s="98" t="s">
        <v>41</v>
      </c>
      <c r="F98" s="97" t="s">
        <v>175</v>
      </c>
      <c r="G98" s="97" t="s">
        <v>175</v>
      </c>
      <c r="H98" s="97" t="s">
        <v>175</v>
      </c>
      <c r="I98" s="97" t="s">
        <v>497</v>
      </c>
    </row>
    <row r="99" spans="2:9" ht="23">
      <c r="B99" s="97" t="s">
        <v>37</v>
      </c>
      <c r="C99" s="97" t="s">
        <v>498</v>
      </c>
      <c r="D99" s="97" t="s">
        <v>499</v>
      </c>
      <c r="E99" s="98" t="s">
        <v>500</v>
      </c>
      <c r="F99" s="97" t="s">
        <v>190</v>
      </c>
      <c r="G99" s="97" t="s">
        <v>190</v>
      </c>
      <c r="H99" s="97" t="s">
        <v>190</v>
      </c>
      <c r="I99" s="97" t="s">
        <v>501</v>
      </c>
    </row>
  </sheetData>
  <phoneticPr fontId="2" type="noConversion"/>
  <hyperlinks>
    <hyperlink ref="B63" r:id="rId1" location="%E3%86%AC%E9%9F%BB%E5%B0%BE" display="http://127.0.0.1:9999/7 - %E3%86%AC%E9%9F%BB%E5%B0%BE" xr:uid="{5086A058-E708-DB40-B208-B83F1F027159}"/>
    <hyperlink ref="B72" r:id="rId2" location="%E3%84%A3%E9%9F%BB%E5%B0%BE" display="http://127.0.0.1:9999/7 - %E3%84%A3%E9%9F%BB%E5%B0%BE" xr:uid="{F6ADB769-6F0B-E648-8F91-0C67DAA7A8BB}"/>
    <hyperlink ref="B82" r:id="rId3" location="%E3%86%AD%E9%9F%BB%E5%B0%BE" display="http://127.0.0.1:9999/7 - %E3%86%AD%E9%9F%BB%E5%B0%BE" xr:uid="{3EB3AA40-9A7B-304E-B95C-CD59E8B00F5F}"/>
    <hyperlink ref="B95" r:id="rId4" location="%E9%9F%BB%E5%8C%96%E5%AD%90%E9%9F%B3" display="http://127.0.0.1:9999/7 - %E9%9F%BB%E5%8C%96%E5%AD%90%E9%9F%B3" xr:uid="{C841D81A-CF8B-664E-AC4F-3CD0698993C3}"/>
  </hyperlinks>
  <pageMargins left="0.7" right="0.7" top="0.75" bottom="0.75" header="0.3" footer="0.3"/>
  <tableParts count="7">
    <tablePart r:id="rId5"/>
    <tablePart r:id="rId6"/>
    <tablePart r:id="rId7"/>
    <tablePart r:id="rId8"/>
    <tablePart r:id="rId9"/>
    <tablePart r:id="rId10"/>
    <tablePart r:id="rId1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0B13D-304D-AF44-A0D8-8E8ADC17AADA}">
  <sheetPr>
    <tabColor rgb="FFFF0000"/>
  </sheetPr>
  <dimension ref="B2:C70"/>
  <sheetViews>
    <sheetView tabSelected="1" workbookViewId="0">
      <pane ySplit="2" topLeftCell="A3" activePane="bottomLeft" state="frozen"/>
      <selection activeCell="M27" sqref="M27"/>
      <selection pane="bottomLeft" activeCell="N28" sqref="N28"/>
    </sheetView>
  </sheetViews>
  <sheetFormatPr baseColWidth="10" defaultRowHeight="22"/>
  <cols>
    <col min="3" max="3" width="11.09765625" customWidth="1"/>
  </cols>
  <sheetData>
    <row r="2" spans="2:3">
      <c r="B2" t="s">
        <v>581</v>
      </c>
      <c r="C2" t="s">
        <v>582</v>
      </c>
    </row>
    <row r="3" spans="2:3">
      <c r="B3" t="s">
        <v>1</v>
      </c>
      <c r="C3" t="s">
        <v>509</v>
      </c>
    </row>
    <row r="4" spans="2:3">
      <c r="B4" t="s">
        <v>2</v>
      </c>
      <c r="C4" t="s">
        <v>510</v>
      </c>
    </row>
    <row r="5" spans="2:3">
      <c r="B5" t="s">
        <v>4</v>
      </c>
      <c r="C5" t="s">
        <v>511</v>
      </c>
    </row>
    <row r="6" spans="2:3">
      <c r="B6" t="s">
        <v>3</v>
      </c>
      <c r="C6" t="s">
        <v>512</v>
      </c>
    </row>
    <row r="7" spans="2:3">
      <c r="B7" t="s">
        <v>5</v>
      </c>
      <c r="C7" t="s">
        <v>513</v>
      </c>
    </row>
    <row r="8" spans="2:3">
      <c r="B8" t="s">
        <v>6</v>
      </c>
      <c r="C8" t="s">
        <v>514</v>
      </c>
    </row>
    <row r="9" spans="2:3">
      <c r="B9" t="s">
        <v>8</v>
      </c>
      <c r="C9" t="s">
        <v>515</v>
      </c>
    </row>
    <row r="10" spans="2:3">
      <c r="B10" t="s">
        <v>7</v>
      </c>
      <c r="C10" t="s">
        <v>516</v>
      </c>
    </row>
    <row r="11" spans="2:3">
      <c r="B11" t="s">
        <v>9</v>
      </c>
      <c r="C11" t="s">
        <v>517</v>
      </c>
    </row>
    <row r="12" spans="2:3">
      <c r="B12" t="s">
        <v>10</v>
      </c>
      <c r="C12" t="s">
        <v>518</v>
      </c>
    </row>
    <row r="13" spans="2:3">
      <c r="B13" t="s">
        <v>11</v>
      </c>
      <c r="C13" t="s">
        <v>529</v>
      </c>
    </row>
    <row r="14" spans="2:3">
      <c r="B14" t="s">
        <v>15</v>
      </c>
      <c r="C14" t="s">
        <v>519</v>
      </c>
    </row>
    <row r="15" spans="2:3">
      <c r="B15" t="s">
        <v>16</v>
      </c>
      <c r="C15" t="s">
        <v>520</v>
      </c>
    </row>
    <row r="16" spans="2:3">
      <c r="B16" t="s">
        <v>19</v>
      </c>
      <c r="C16" t="s">
        <v>525</v>
      </c>
    </row>
    <row r="17" spans="2:3">
      <c r="B17" t="s">
        <v>20</v>
      </c>
      <c r="C17" t="s">
        <v>526</v>
      </c>
    </row>
    <row r="18" spans="2:3">
      <c r="B18" t="s">
        <v>21</v>
      </c>
      <c r="C18" t="s">
        <v>528</v>
      </c>
    </row>
    <row r="19" spans="2:3">
      <c r="B19" t="s">
        <v>17</v>
      </c>
      <c r="C19" t="s">
        <v>527</v>
      </c>
    </row>
    <row r="20" spans="2:3">
      <c r="B20" t="s">
        <v>12</v>
      </c>
      <c r="C20" t="s">
        <v>521</v>
      </c>
    </row>
    <row r="21" spans="2:3">
      <c r="B21" t="s">
        <v>13</v>
      </c>
      <c r="C21" t="s">
        <v>522</v>
      </c>
    </row>
    <row r="22" spans="2:3">
      <c r="B22" t="s">
        <v>14</v>
      </c>
      <c r="C22" t="s">
        <v>524</v>
      </c>
    </row>
    <row r="23" spans="2:3">
      <c r="B23" t="s">
        <v>18</v>
      </c>
      <c r="C23" t="s">
        <v>523</v>
      </c>
    </row>
    <row r="24" spans="2:3">
      <c r="B24" t="s">
        <v>25</v>
      </c>
      <c r="C24" t="s">
        <v>530</v>
      </c>
    </row>
    <row r="25" spans="2:3">
      <c r="B25" t="s">
        <v>31</v>
      </c>
      <c r="C25" t="s">
        <v>531</v>
      </c>
    </row>
    <row r="26" spans="2:3">
      <c r="B26" t="s">
        <v>27</v>
      </c>
      <c r="C26" t="s">
        <v>532</v>
      </c>
    </row>
    <row r="27" spans="2:3">
      <c r="B27" t="s">
        <v>26</v>
      </c>
      <c r="C27" t="s">
        <v>533</v>
      </c>
    </row>
    <row r="28" spans="2:3">
      <c r="B28" t="s">
        <v>22</v>
      </c>
      <c r="C28" t="s">
        <v>534</v>
      </c>
    </row>
    <row r="29" spans="2:3">
      <c r="B29" t="s">
        <v>23</v>
      </c>
      <c r="C29" t="s">
        <v>535</v>
      </c>
    </row>
    <row r="30" spans="2:3">
      <c r="B30" t="s">
        <v>30</v>
      </c>
      <c r="C30" t="s">
        <v>536</v>
      </c>
    </row>
    <row r="31" spans="2:3">
      <c r="B31" t="s">
        <v>32</v>
      </c>
      <c r="C31" t="s">
        <v>537</v>
      </c>
    </row>
    <row r="32" spans="2:3">
      <c r="B32" t="s">
        <v>222</v>
      </c>
      <c r="C32" t="s">
        <v>538</v>
      </c>
    </row>
    <row r="33" spans="2:3">
      <c r="B33" t="s">
        <v>339</v>
      </c>
      <c r="C33" t="s">
        <v>539</v>
      </c>
    </row>
    <row r="34" spans="2:3">
      <c r="B34" t="s">
        <v>331</v>
      </c>
      <c r="C34" t="s">
        <v>540</v>
      </c>
    </row>
    <row r="35" spans="2:3">
      <c r="B35" t="s">
        <v>321</v>
      </c>
      <c r="C35" t="s">
        <v>541</v>
      </c>
    </row>
    <row r="36" spans="2:3">
      <c r="B36" t="s">
        <v>328</v>
      </c>
      <c r="C36" t="s">
        <v>542</v>
      </c>
    </row>
    <row r="37" spans="2:3">
      <c r="B37" t="s">
        <v>347</v>
      </c>
      <c r="C37" t="s">
        <v>543</v>
      </c>
    </row>
    <row r="38" spans="2:3">
      <c r="B38" t="s">
        <v>354</v>
      </c>
      <c r="C38" t="s">
        <v>544</v>
      </c>
    </row>
    <row r="39" spans="2:3">
      <c r="B39" t="s">
        <v>28</v>
      </c>
      <c r="C39" t="s">
        <v>545</v>
      </c>
    </row>
    <row r="40" spans="2:3">
      <c r="B40" t="s">
        <v>29</v>
      </c>
      <c r="C40" t="s">
        <v>546</v>
      </c>
    </row>
    <row r="41" spans="2:3">
      <c r="B41" t="s">
        <v>34</v>
      </c>
      <c r="C41" t="s">
        <v>547</v>
      </c>
    </row>
    <row r="42" spans="2:3">
      <c r="B42" t="s">
        <v>35</v>
      </c>
      <c r="C42" t="s">
        <v>548</v>
      </c>
    </row>
    <row r="43" spans="2:3">
      <c r="B43" t="s">
        <v>36</v>
      </c>
      <c r="C43" t="s">
        <v>549</v>
      </c>
    </row>
    <row r="44" spans="2:3">
      <c r="B44" t="s">
        <v>33</v>
      </c>
      <c r="C44" t="s">
        <v>550</v>
      </c>
    </row>
    <row r="45" spans="2:3">
      <c r="B45" t="s">
        <v>459</v>
      </c>
      <c r="C45" t="s">
        <v>551</v>
      </c>
    </row>
    <row r="46" spans="2:3">
      <c r="B46" t="s">
        <v>24</v>
      </c>
      <c r="C46" t="s">
        <v>552</v>
      </c>
    </row>
    <row r="47" spans="2:3">
      <c r="B47" t="s">
        <v>37</v>
      </c>
      <c r="C47" t="s">
        <v>553</v>
      </c>
    </row>
    <row r="48" spans="2:3">
      <c r="B48" t="s">
        <v>219</v>
      </c>
      <c r="C48" t="s">
        <v>554</v>
      </c>
    </row>
    <row r="49" spans="2:3">
      <c r="B49" t="s">
        <v>271</v>
      </c>
      <c r="C49" t="s">
        <v>555</v>
      </c>
    </row>
    <row r="50" spans="2:3">
      <c r="B50" t="s">
        <v>267</v>
      </c>
      <c r="C50" t="s">
        <v>556</v>
      </c>
    </row>
    <row r="51" spans="2:3">
      <c r="B51" t="s">
        <v>261</v>
      </c>
      <c r="C51" t="s">
        <v>557</v>
      </c>
    </row>
    <row r="52" spans="2:3">
      <c r="B52" t="s">
        <v>257</v>
      </c>
      <c r="C52" t="s">
        <v>558</v>
      </c>
    </row>
    <row r="53" spans="2:3">
      <c r="B53" t="s">
        <v>259</v>
      </c>
      <c r="C53" t="s">
        <v>559</v>
      </c>
    </row>
    <row r="54" spans="2:3">
      <c r="B54" t="s">
        <v>274</v>
      </c>
      <c r="C54" t="s">
        <v>560</v>
      </c>
    </row>
    <row r="55" spans="2:3">
      <c r="B55" t="s">
        <v>278</v>
      </c>
      <c r="C55" t="s">
        <v>561</v>
      </c>
    </row>
    <row r="56" spans="2:3">
      <c r="B56" t="s">
        <v>229</v>
      </c>
      <c r="C56" t="s">
        <v>562</v>
      </c>
    </row>
    <row r="57" spans="2:3">
      <c r="B57" t="s">
        <v>340</v>
      </c>
      <c r="C57" t="s">
        <v>563</v>
      </c>
    </row>
    <row r="58" spans="2:3">
      <c r="B58" t="s">
        <v>332</v>
      </c>
      <c r="C58" t="s">
        <v>564</v>
      </c>
    </row>
    <row r="59" spans="2:3">
      <c r="B59" t="s">
        <v>565</v>
      </c>
      <c r="C59" t="s">
        <v>566</v>
      </c>
    </row>
    <row r="60" spans="2:3">
      <c r="B60" t="s">
        <v>567</v>
      </c>
      <c r="C60" t="s">
        <v>568</v>
      </c>
    </row>
    <row r="61" spans="2:3">
      <c r="B61" t="s">
        <v>569</v>
      </c>
      <c r="C61" t="s">
        <v>570</v>
      </c>
    </row>
    <row r="62" spans="2:3">
      <c r="B62" t="s">
        <v>355</v>
      </c>
      <c r="C62" t="s">
        <v>571</v>
      </c>
    </row>
    <row r="63" spans="2:3">
      <c r="B63" t="s">
        <v>237</v>
      </c>
      <c r="C63" t="s">
        <v>572</v>
      </c>
    </row>
    <row r="64" spans="2:3">
      <c r="B64" t="s">
        <v>425</v>
      </c>
      <c r="C64" t="s">
        <v>573</v>
      </c>
    </row>
    <row r="65" spans="2:3">
      <c r="B65" t="s">
        <v>243</v>
      </c>
      <c r="C65" t="s">
        <v>574</v>
      </c>
    </row>
    <row r="66" spans="2:3">
      <c r="B66" t="s">
        <v>250</v>
      </c>
      <c r="C66" t="s">
        <v>575</v>
      </c>
    </row>
    <row r="67" spans="2:3">
      <c r="B67" t="s">
        <v>462</v>
      </c>
      <c r="C67" t="s">
        <v>576</v>
      </c>
    </row>
    <row r="68" spans="2:3">
      <c r="B68" t="s">
        <v>577</v>
      </c>
      <c r="C68" t="s">
        <v>578</v>
      </c>
    </row>
    <row r="69" spans="2:3">
      <c r="B69" t="s">
        <v>495</v>
      </c>
      <c r="C69" t="s">
        <v>579</v>
      </c>
    </row>
    <row r="70" spans="2:3">
      <c r="B70" t="s">
        <v>498</v>
      </c>
      <c r="C70" t="s">
        <v>580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RIME指令解析</vt:lpstr>
      <vt:lpstr>（1）方音符號按鍵</vt:lpstr>
      <vt:lpstr>(2）方音符號編編碼</vt:lpstr>
      <vt:lpstr>(3)按鍵與顯示</vt:lpstr>
      <vt:lpstr>(4）輸入法設計表</vt:lpstr>
      <vt:lpstr>(5)鍵盤表</vt:lpstr>
      <vt:lpstr>（6)RIME指令</vt:lpstr>
      <vt:lpstr>聲母發聲指南</vt:lpstr>
      <vt:lpstr>聲母</vt:lpstr>
      <vt:lpstr>韻母</vt:lpstr>
      <vt:lpstr>字典表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2023-11-12T03:23:51Z</dcterms:created>
  <dcterms:modified xsi:type="dcterms:W3CDTF">2023-11-19T03:03:34Z</dcterms:modified>
</cp:coreProperties>
</file>