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2C4B7103-1B7D-43CA-B678-C8D210CEA244}" xr6:coauthVersionLast="47" xr6:coauthVersionMax="47" xr10:uidLastSave="{00000000-0000-0000-0000-000000000000}"/>
  <bookViews>
    <workbookView xWindow="-120" yWindow="-120" windowWidth="29040" windowHeight="15840" tabRatio="768" activeTab="5" xr2:uid="{11CF7DAA-E8A4-4CA6-A169-0B28DEFAE718}"/>
  </bookViews>
  <sheets>
    <sheet name="國語注音符號" sheetId="13" r:id="rId1"/>
    <sheet name="切語聲母" sheetId="16" r:id="rId2"/>
    <sheet name=" 拼音對照表 (2)" sheetId="18" r:id="rId3"/>
    <sheet name=" 拼音對照表" sheetId="17" r:id="rId4"/>
    <sheet name="河洛方音鍵盤" sheetId="6" r:id="rId5"/>
    <sheet name="河洛注音鍵盤" sheetId="7" r:id="rId6"/>
    <sheet name=" 台語ABC鍵盤設計" sheetId="14" r:id="rId7"/>
    <sheet name=" 台語ABC鍵盤編碼" sheetId="12" r:id="rId8"/>
    <sheet name="萌台語方音鍵盤" sheetId="15" r:id="rId9"/>
    <sheet name="河洛白話音" sheetId="9" r:id="rId10"/>
    <sheet name="河洛白話音 (2)" sheetId="8" r:id="rId11"/>
    <sheet name=" 注音符號" sheetId="10" r:id="rId12"/>
    <sheet name="河洛注音使用符號" sheetId="11" r:id="rId13"/>
    <sheet name="聲韻母" sheetId="2" r:id="rId14"/>
    <sheet name="說明" sheetId="5" r:id="rId15"/>
  </sheets>
  <externalReferences>
    <externalReference r:id="rId16"/>
  </externalReferences>
  <definedNames>
    <definedName name="方音符號">[1]RIME編碼!$AA$3:$AA$45</definedName>
    <definedName name="字典編碼">[1]RIME編碼!$AB$3:$AB$45</definedName>
    <definedName name="拼音字母">[1]RIME編碼!$AC$3:$AC$45</definedName>
    <definedName name="鍵盤位置">[1]RIME編碼!$W$3:$W$40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5" l="1"/>
  <c r="D28" i="15"/>
  <c r="D27" i="15"/>
  <c r="B22" i="15"/>
  <c r="BF15" i="15"/>
  <c r="BF15" i="15" a="1"/>
  <c r="BE15" i="15" a="1"/>
  <c r="BE15" i="15" s="1"/>
  <c r="BD15" i="15"/>
  <c r="BD15" i="15" a="1"/>
  <c r="BC15" i="15" a="1"/>
  <c r="BC15" i="15" s="1"/>
  <c r="BB15" i="15"/>
  <c r="BB15" i="15" a="1"/>
  <c r="BA15" i="15" a="1"/>
  <c r="BA15" i="15" s="1"/>
  <c r="AZ15" i="15"/>
  <c r="AZ15" i="15" a="1"/>
  <c r="AY15" i="15" a="1"/>
  <c r="AY15" i="15" s="1"/>
  <c r="AX15" i="15"/>
  <c r="AX15" i="15" a="1"/>
  <c r="AW15" i="15" a="1"/>
  <c r="AW15" i="15" s="1"/>
  <c r="AV15" i="15"/>
  <c r="AV15" i="15" a="1"/>
  <c r="AU15" i="15" a="1"/>
  <c r="AU15" i="15" s="1"/>
  <c r="AT15" i="15"/>
  <c r="AT15" i="15" a="1"/>
  <c r="AS15" i="15" a="1"/>
  <c r="AS15" i="15" s="1"/>
  <c r="AR15" i="15"/>
  <c r="AR15" i="15" a="1"/>
  <c r="AQ15" i="15" a="1"/>
  <c r="AQ15" i="15" s="1"/>
  <c r="AP15" i="15"/>
  <c r="AP15" i="15" a="1"/>
  <c r="AO15" i="15" a="1"/>
  <c r="AO15" i="15" s="1"/>
  <c r="AN15" i="15"/>
  <c r="AN15" i="15" a="1"/>
  <c r="AM15" i="15" a="1"/>
  <c r="AM15" i="15" s="1"/>
  <c r="AL15" i="15"/>
  <c r="AL15" i="15" a="1"/>
  <c r="AK15" i="15" a="1"/>
  <c r="AK15" i="15" s="1"/>
  <c r="AJ15" i="15"/>
  <c r="AJ15" i="15" a="1"/>
  <c r="AI15" i="15" a="1"/>
  <c r="AI15" i="15" s="1"/>
  <c r="AH15" i="15"/>
  <c r="AH15" i="15" a="1"/>
  <c r="AG15" i="15" a="1"/>
  <c r="AG15" i="15" s="1"/>
  <c r="AF15" i="15"/>
  <c r="AF15" i="15" a="1"/>
  <c r="AE15" i="15" a="1"/>
  <c r="AE15" i="15" s="1"/>
  <c r="AD15" i="15"/>
  <c r="AD15" i="15" a="1"/>
  <c r="AC15" i="15" a="1"/>
  <c r="AC15" i="15" s="1"/>
  <c r="AB15" i="15"/>
  <c r="AB15" i="15" a="1"/>
  <c r="AA15" i="15" a="1"/>
  <c r="AA15" i="15" s="1"/>
  <c r="Z15" i="15"/>
  <c r="Z15" i="15" a="1"/>
  <c r="Y15" i="15" a="1"/>
  <c r="Y15" i="15" s="1"/>
  <c r="X15" i="15"/>
  <c r="X15" i="15" a="1"/>
  <c r="W15" i="15" a="1"/>
  <c r="W15" i="15" s="1"/>
  <c r="V15" i="15"/>
  <c r="V15" i="15" a="1"/>
  <c r="U15" i="15" a="1"/>
  <c r="U15" i="15" s="1"/>
  <c r="T15" i="15"/>
  <c r="T15" i="15" a="1"/>
  <c r="S15" i="15" a="1"/>
  <c r="S15" i="15" s="1"/>
  <c r="R15" i="15"/>
  <c r="R15" i="15" a="1"/>
  <c r="Q15" i="15" a="1"/>
  <c r="Q15" i="15" s="1"/>
  <c r="P15" i="15"/>
  <c r="P15" i="15" a="1"/>
  <c r="O15" i="15" a="1"/>
  <c r="O15" i="15" s="1"/>
  <c r="N15" i="15"/>
  <c r="N15" i="15" a="1"/>
  <c r="M15" i="15" a="1"/>
  <c r="M15" i="15" s="1"/>
  <c r="L15" i="15"/>
  <c r="L15" i="15" a="1"/>
  <c r="K15" i="15" a="1"/>
  <c r="K15" i="15" s="1"/>
  <c r="J15" i="15"/>
  <c r="J15" i="15" a="1"/>
  <c r="I15" i="15" a="1"/>
  <c r="I15" i="15" s="1"/>
  <c r="H15" i="15"/>
  <c r="H15" i="15" a="1"/>
  <c r="G15" i="15" a="1"/>
  <c r="G15" i="15" s="1"/>
  <c r="F15" i="15"/>
  <c r="F15" i="15" a="1"/>
  <c r="E15" i="15" a="1"/>
  <c r="E15" i="15" s="1"/>
  <c r="D15" i="15"/>
  <c r="D15" i="15" a="1"/>
  <c r="AF13" i="15"/>
  <c r="AC13" i="15"/>
  <c r="Z13" i="15"/>
  <c r="W13" i="15"/>
  <c r="T13" i="15"/>
  <c r="Q13" i="15"/>
  <c r="N13" i="15"/>
  <c r="K13" i="15"/>
  <c r="H13" i="15"/>
  <c r="AF12" i="15"/>
  <c r="Z12" i="15"/>
  <c r="AE10" i="15"/>
  <c r="AB10" i="15"/>
  <c r="Y10" i="15"/>
  <c r="V10" i="15"/>
  <c r="S10" i="15"/>
  <c r="P10" i="15"/>
  <c r="M10" i="15"/>
  <c r="J10" i="15"/>
  <c r="G10" i="15"/>
  <c r="D10" i="15"/>
  <c r="AB9" i="15"/>
  <c r="V9" i="15"/>
  <c r="AD7" i="15"/>
  <c r="AA7" i="15"/>
  <c r="X7" i="15"/>
  <c r="R7" i="15"/>
  <c r="O7" i="15"/>
  <c r="L7" i="15"/>
  <c r="I7" i="15"/>
  <c r="F7" i="15"/>
  <c r="C7" i="15"/>
  <c r="AA6" i="15"/>
  <c r="X6" i="15"/>
  <c r="U6" i="15"/>
  <c r="R6" i="15"/>
  <c r="L6" i="15"/>
  <c r="I6" i="15"/>
  <c r="BH5" i="15"/>
  <c r="AC4" i="15"/>
  <c r="Z4" i="15"/>
  <c r="W4" i="15"/>
  <c r="E4" i="15"/>
  <c r="B4" i="15"/>
  <c r="Z3" i="15"/>
  <c r="W3" i="15"/>
  <c r="AF13" i="14"/>
  <c r="AF12" i="14"/>
  <c r="AB9" i="14"/>
  <c r="AA6" i="14"/>
  <c r="Z3" i="14"/>
  <c r="W3" i="14"/>
  <c r="X6" i="14"/>
  <c r="Z12" i="14"/>
  <c r="V9" i="14"/>
  <c r="U6" i="14"/>
  <c r="R6" i="14"/>
  <c r="L6" i="14"/>
  <c r="I6" i="14"/>
  <c r="B3" i="14"/>
  <c r="D28" i="14"/>
  <c r="D27" i="14"/>
  <c r="B22" i="14" s="1"/>
  <c r="BF15" i="14" a="1"/>
  <c r="BF15" i="14" s="1"/>
  <c r="BE15" i="14" a="1"/>
  <c r="BE15" i="14" s="1"/>
  <c r="BD15" i="14" a="1"/>
  <c r="BD15" i="14" s="1"/>
  <c r="BC15" i="14" a="1"/>
  <c r="BC15" i="14" s="1"/>
  <c r="BB15" i="14" a="1"/>
  <c r="BB15" i="14" s="1"/>
  <c r="BA15" i="14" a="1"/>
  <c r="BA15" i="14" s="1"/>
  <c r="AZ15" i="14" a="1"/>
  <c r="AZ15" i="14" s="1"/>
  <c r="AY15" i="14" a="1"/>
  <c r="AY15" i="14" s="1"/>
  <c r="AX15" i="14" a="1"/>
  <c r="AX15" i="14" s="1"/>
  <c r="AW15" i="14" a="1"/>
  <c r="AW15" i="14" s="1"/>
  <c r="AV15" i="14" a="1"/>
  <c r="AV15" i="14" s="1"/>
  <c r="AU15" i="14" a="1"/>
  <c r="AU15" i="14" s="1"/>
  <c r="AT15" i="14" a="1"/>
  <c r="AT15" i="14" s="1"/>
  <c r="AS15" i="14" a="1"/>
  <c r="AS15" i="14" s="1"/>
  <c r="AR15" i="14" a="1"/>
  <c r="AR15" i="14" s="1"/>
  <c r="AQ15" i="14" a="1"/>
  <c r="AQ15" i="14" s="1"/>
  <c r="AP15" i="14" a="1"/>
  <c r="AP15" i="14" s="1"/>
  <c r="AO15" i="14" a="1"/>
  <c r="AO15" i="14" s="1"/>
  <c r="AN15" i="14" a="1"/>
  <c r="AN15" i="14" s="1"/>
  <c r="AM15" i="14" a="1"/>
  <c r="AM15" i="14" s="1"/>
  <c r="AL15" i="14" a="1"/>
  <c r="AL15" i="14" s="1"/>
  <c r="AK15" i="14"/>
  <c r="AK15" i="14" a="1"/>
  <c r="AJ15" i="14" a="1"/>
  <c r="AJ15" i="14" s="1"/>
  <c r="AI15" i="14" a="1"/>
  <c r="AI15" i="14" s="1"/>
  <c r="AH15" i="14" a="1"/>
  <c r="AH15" i="14" s="1"/>
  <c r="AG15" i="14" a="1"/>
  <c r="AG15" i="14" s="1"/>
  <c r="AF15" i="14" a="1"/>
  <c r="AF15" i="14" s="1"/>
  <c r="AE15" i="14" a="1"/>
  <c r="AE15" i="14" s="1"/>
  <c r="AD15" i="14" a="1"/>
  <c r="AD15" i="14" s="1"/>
  <c r="AC15" i="14" a="1"/>
  <c r="AC15" i="14" s="1"/>
  <c r="AB15" i="14" a="1"/>
  <c r="AB15" i="14" s="1"/>
  <c r="AA15" i="14" a="1"/>
  <c r="AA15" i="14" s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 a="1"/>
  <c r="T15" i="14" s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D15" i="14" a="1"/>
  <c r="D15" i="14" s="1"/>
  <c r="AC13" i="14"/>
  <c r="Z13" i="14"/>
  <c r="W13" i="14"/>
  <c r="T13" i="14"/>
  <c r="Q13" i="14"/>
  <c r="N13" i="14"/>
  <c r="K13" i="14"/>
  <c r="H13" i="14"/>
  <c r="AE10" i="14"/>
  <c r="AB10" i="14"/>
  <c r="Y10" i="14"/>
  <c r="V10" i="14"/>
  <c r="S10" i="14"/>
  <c r="P10" i="14"/>
  <c r="M10" i="14"/>
  <c r="J10" i="14"/>
  <c r="G10" i="14"/>
  <c r="D10" i="14"/>
  <c r="AD7" i="14"/>
  <c r="AA7" i="14"/>
  <c r="X7" i="14"/>
  <c r="R7" i="14"/>
  <c r="O7" i="14"/>
  <c r="L7" i="14"/>
  <c r="I7" i="14"/>
  <c r="F7" i="14"/>
  <c r="C7" i="14"/>
  <c r="BH5" i="14"/>
  <c r="BH7" i="14" s="1"/>
  <c r="AC4" i="14"/>
  <c r="Z4" i="14"/>
  <c r="W4" i="14"/>
  <c r="E4" i="14"/>
  <c r="B4" i="14"/>
  <c r="BK4" i="15" a="1"/>
  <c r="BJ7" i="14" a="1"/>
  <c r="BI4" i="15" a="1"/>
  <c r="BL4" i="14" a="1"/>
  <c r="BL4" i="15" a="1"/>
  <c r="BJ4" i="15" a="1"/>
  <c r="BJ4" i="14" a="1"/>
  <c r="BL5" i="15" a="1"/>
  <c r="BK4" i="14" a="1"/>
  <c r="BI4" i="14" a="1"/>
  <c r="BJ5" i="14" a="1"/>
  <c r="BL5" i="15" l="1"/>
  <c r="BK4" i="15"/>
  <c r="BJ4" i="15"/>
  <c r="BI4" i="15"/>
  <c r="BL4" i="15"/>
  <c r="BH7" i="15"/>
  <c r="BJ5" i="14"/>
  <c r="BJ7" i="14"/>
  <c r="BK4" i="14"/>
  <c r="BI4" i="14"/>
  <c r="BJ4" i="14"/>
  <c r="BL4" i="14"/>
  <c r="BH8" i="14"/>
  <c r="BJ5" i="15" a="1"/>
  <c r="BK5" i="14" a="1"/>
  <c r="BI5" i="14" a="1"/>
  <c r="BK5" i="15" a="1"/>
  <c r="BI7" i="14" a="1"/>
  <c r="BL7" i="14" a="1"/>
  <c r="BI5" i="15" a="1"/>
  <c r="BK7" i="14" a="1"/>
  <c r="BL5" i="14" a="1"/>
  <c r="BI5" i="15" l="1"/>
  <c r="BK5" i="15"/>
  <c r="BJ5" i="15"/>
  <c r="BH8" i="15"/>
  <c r="BL7" i="14"/>
  <c r="BL5" i="14"/>
  <c r="BK7" i="14"/>
  <c r="BK5" i="14"/>
  <c r="BI7" i="14"/>
  <c r="BI5" i="14"/>
  <c r="BH10" i="14"/>
  <c r="BI8" i="14" a="1"/>
  <c r="BL7" i="15" a="1"/>
  <c r="BI7" i="15" a="1"/>
  <c r="BL8" i="14" a="1"/>
  <c r="BJ8" i="14" a="1"/>
  <c r="BJ7" i="15" a="1"/>
  <c r="BK7" i="15" a="1"/>
  <c r="BK8" i="14" a="1"/>
  <c r="BL7" i="15" l="1"/>
  <c r="BJ7" i="15"/>
  <c r="BI7" i="15"/>
  <c r="BK7" i="15"/>
  <c r="BH10" i="15"/>
  <c r="BK8" i="14"/>
  <c r="BI8" i="14"/>
  <c r="BL8" i="14"/>
  <c r="BJ8" i="14"/>
  <c r="BH11" i="14"/>
  <c r="BL8" i="15" a="1"/>
  <c r="BI10" i="14" a="1"/>
  <c r="BI8" i="15" a="1"/>
  <c r="BL10" i="14" a="1"/>
  <c r="BJ10" i="14" a="1"/>
  <c r="BJ8" i="15" a="1"/>
  <c r="BK8" i="15" a="1"/>
  <c r="BK10" i="14" a="1"/>
  <c r="BK8" i="15" l="1"/>
  <c r="BI8" i="15"/>
  <c r="BJ8" i="15"/>
  <c r="BL8" i="15"/>
  <c r="BH11" i="15"/>
  <c r="BI10" i="14"/>
  <c r="BK10" i="14"/>
  <c r="BL10" i="14"/>
  <c r="BJ10" i="14"/>
  <c r="BH13" i="14"/>
  <c r="BK11" i="14" a="1"/>
  <c r="BJ11" i="14" a="1"/>
  <c r="BK10" i="15" a="1"/>
  <c r="BJ10" i="15" a="1"/>
  <c r="BI10" i="15" a="1"/>
  <c r="BI11" i="14" a="1"/>
  <c r="BL11" i="14" a="1"/>
  <c r="BL10" i="15" a="1"/>
  <c r="BI10" i="15" l="1"/>
  <c r="BJ10" i="15"/>
  <c r="BK10" i="15"/>
  <c r="BL10" i="15"/>
  <c r="BH13" i="15"/>
  <c r="BK11" i="14"/>
  <c r="BL11" i="14"/>
  <c r="BI11" i="14"/>
  <c r="BJ11" i="14"/>
  <c r="BH14" i="14"/>
  <c r="BK13" i="14" a="1"/>
  <c r="BK11" i="15" a="1"/>
  <c r="BJ13" i="14" a="1"/>
  <c r="BJ11" i="15" a="1"/>
  <c r="BL13" i="14" a="1"/>
  <c r="BL11" i="15" a="1"/>
  <c r="BI11" i="15" a="1"/>
  <c r="BI13" i="14" a="1"/>
  <c r="BI11" i="15" l="1"/>
  <c r="BL11" i="15"/>
  <c r="BJ11" i="15"/>
  <c r="BK11" i="15"/>
  <c r="BH14" i="15"/>
  <c r="BK13" i="14"/>
  <c r="BJ13" i="14"/>
  <c r="BI13" i="14"/>
  <c r="BL13" i="14"/>
  <c r="BH15" i="14"/>
  <c r="BI14" i="14" a="1"/>
  <c r="BK14" i="14" a="1"/>
  <c r="BJ13" i="15" a="1"/>
  <c r="BL14" i="14" a="1"/>
  <c r="BL13" i="15" a="1"/>
  <c r="BJ14" i="14" a="1"/>
  <c r="BI13" i="15" a="1"/>
  <c r="BK13" i="15" a="1"/>
  <c r="BI13" i="15" l="1"/>
  <c r="BL13" i="15"/>
  <c r="BK13" i="15"/>
  <c r="BJ13" i="15"/>
  <c r="BH15" i="15"/>
  <c r="BJ14" i="14"/>
  <c r="BI14" i="14"/>
  <c r="BL14" i="14"/>
  <c r="BK14" i="14"/>
  <c r="BH16" i="14"/>
  <c r="M3" i="12"/>
  <c r="K35" i="12"/>
  <c r="K36" i="12"/>
  <c r="K37" i="12"/>
  <c r="K38" i="12"/>
  <c r="K39" i="12"/>
  <c r="K40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" i="12"/>
  <c r="BC58" i="10" a="1"/>
  <c r="BC58" i="10" s="1"/>
  <c r="AV58" i="10" a="1"/>
  <c r="AV58" i="10" s="1"/>
  <c r="BF57" i="10"/>
  <c r="BC57" i="10" a="1"/>
  <c r="BC57" i="10" s="1"/>
  <c r="BE57" i="10" s="1"/>
  <c r="AV57" i="10" a="1"/>
  <c r="AV57" i="10" s="1"/>
  <c r="BC56" i="10"/>
  <c r="BC56" i="10" a="1"/>
  <c r="AV56" i="10" a="1"/>
  <c r="AV56" i="10" s="1"/>
  <c r="BE55" i="10"/>
  <c r="BC55" i="10" a="1"/>
  <c r="BC55" i="10" s="1"/>
  <c r="BF55" i="10" s="1"/>
  <c r="AV55" i="10" a="1"/>
  <c r="AV55" i="10" s="1"/>
  <c r="BC54" i="10" a="1"/>
  <c r="BC54" i="10" s="1"/>
  <c r="AV54" i="10" a="1"/>
  <c r="AV54" i="10" s="1"/>
  <c r="BC53" i="10" a="1"/>
  <c r="BC53" i="10" s="1"/>
  <c r="BF53" i="10" s="1"/>
  <c r="AV53" i="10" a="1"/>
  <c r="AV53" i="10" s="1"/>
  <c r="BC52" i="10"/>
  <c r="BC52" i="10" a="1"/>
  <c r="AV52" i="10" a="1"/>
  <c r="AV52" i="10" s="1"/>
  <c r="BF51" i="10"/>
  <c r="BE51" i="10"/>
  <c r="BC51" i="10" a="1"/>
  <c r="BC51" i="10" s="1"/>
  <c r="AV51" i="10" a="1"/>
  <c r="AV51" i="10" s="1"/>
  <c r="BD50" i="10"/>
  <c r="BC50" i="10"/>
  <c r="BC50" i="10" a="1"/>
  <c r="AV50" i="10" a="1"/>
  <c r="AV50" i="10" s="1"/>
  <c r="BD49" i="10"/>
  <c r="BC49" i="10" a="1"/>
  <c r="BC49" i="10" s="1"/>
  <c r="AV49" i="10" a="1"/>
  <c r="AV49" i="10" s="1"/>
  <c r="BE48" i="10"/>
  <c r="BD48" i="10"/>
  <c r="BC48" i="10" a="1"/>
  <c r="BC48" i="10" s="1"/>
  <c r="BF48" i="10" s="1"/>
  <c r="AV48" i="10" a="1"/>
  <c r="AV48" i="10" s="1"/>
  <c r="BE47" i="10"/>
  <c r="BD47" i="10"/>
  <c r="BC47" i="10" a="1"/>
  <c r="BC47" i="10" s="1"/>
  <c r="BF47" i="10" s="1"/>
  <c r="AV47" i="10"/>
  <c r="AV47" i="10" a="1"/>
  <c r="BD46" i="10"/>
  <c r="BC46" i="10" a="1"/>
  <c r="BC46" i="10" s="1"/>
  <c r="AV46" i="10" a="1"/>
  <c r="AV46" i="10" s="1"/>
  <c r="BD45" i="10"/>
  <c r="BC45" i="10" a="1"/>
  <c r="BC45" i="10" s="1"/>
  <c r="AV45" i="10" a="1"/>
  <c r="AV45" i="10" s="1"/>
  <c r="BD44" i="10"/>
  <c r="BC44" i="10" a="1"/>
  <c r="BC44" i="10" s="1"/>
  <c r="BF44" i="10" s="1"/>
  <c r="AV44" i="10" a="1"/>
  <c r="AV44" i="10" s="1"/>
  <c r="BD43" i="10"/>
  <c r="BC43" i="10" a="1"/>
  <c r="BC43" i="10" s="1"/>
  <c r="BF43" i="10" s="1"/>
  <c r="AV43" i="10" a="1"/>
  <c r="AV43" i="10" s="1"/>
  <c r="BD42" i="10"/>
  <c r="BC42" i="10"/>
  <c r="BC42" i="10" a="1"/>
  <c r="AV42" i="10" a="1"/>
  <c r="AV42" i="10" s="1"/>
  <c r="BD41" i="10"/>
  <c r="BC41" i="10" a="1"/>
  <c r="BC41" i="10" s="1"/>
  <c r="AV41" i="10" a="1"/>
  <c r="AV41" i="10" s="1"/>
  <c r="BD40" i="10"/>
  <c r="BC40" i="10" a="1"/>
  <c r="BC40" i="10" s="1"/>
  <c r="BF40" i="10" s="1"/>
  <c r="AV40" i="10" a="1"/>
  <c r="AV40" i="10" s="1"/>
  <c r="BD39" i="10"/>
  <c r="BC39" i="10" a="1"/>
  <c r="BC39" i="10" s="1"/>
  <c r="BF39" i="10" s="1"/>
  <c r="AV39" i="10"/>
  <c r="AV39" i="10" a="1"/>
  <c r="BD38" i="10"/>
  <c r="BC38" i="10"/>
  <c r="BC38" i="10" a="1"/>
  <c r="AV38" i="10" a="1"/>
  <c r="AV38" i="10" s="1"/>
  <c r="BD37" i="10"/>
  <c r="BC37" i="10" a="1"/>
  <c r="BC37" i="10" s="1"/>
  <c r="AV37" i="10" a="1"/>
  <c r="AV37" i="10" s="1"/>
  <c r="BE36" i="10"/>
  <c r="BD36" i="10"/>
  <c r="BC36" i="10" a="1"/>
  <c r="BC36" i="10" s="1"/>
  <c r="BF36" i="10" s="1"/>
  <c r="AV36" i="10" a="1"/>
  <c r="AV36" i="10" s="1"/>
  <c r="BE35" i="10"/>
  <c r="BD35" i="10"/>
  <c r="BC35" i="10" a="1"/>
  <c r="BC35" i="10" s="1"/>
  <c r="BF35" i="10" s="1"/>
  <c r="AV35" i="10" a="1"/>
  <c r="AV35" i="10" s="1"/>
  <c r="BD34" i="10"/>
  <c r="BC34" i="10" a="1"/>
  <c r="BC34" i="10" s="1"/>
  <c r="AV34" i="10" a="1"/>
  <c r="AV34" i="10" s="1"/>
  <c r="BD33" i="10"/>
  <c r="BC33" i="10" a="1"/>
  <c r="BC33" i="10" s="1"/>
  <c r="AV33" i="10" a="1"/>
  <c r="AV33" i="10" s="1"/>
  <c r="BM32" i="10"/>
  <c r="BD32" i="10"/>
  <c r="BC32" i="10" a="1"/>
  <c r="BC32" i="10" s="1"/>
  <c r="AV32" i="10" a="1"/>
  <c r="AV32" i="10" s="1"/>
  <c r="BM31" i="10"/>
  <c r="BL31" i="10"/>
  <c r="BK31" i="10"/>
  <c r="BD31" i="10"/>
  <c r="BC31" i="10" a="1"/>
  <c r="BC31" i="10" s="1"/>
  <c r="BF31" i="10" s="1"/>
  <c r="AV31" i="10" a="1"/>
  <c r="AV31" i="10" s="1"/>
  <c r="BM30" i="10"/>
  <c r="BJ30" i="10"/>
  <c r="BF30" i="10"/>
  <c r="BD30" i="10"/>
  <c r="BC30" i="10" a="1"/>
  <c r="BC30" i="10" s="1"/>
  <c r="BE30" i="10" s="1"/>
  <c r="AV30" i="10" a="1"/>
  <c r="AV30" i="10" s="1"/>
  <c r="BM29" i="10"/>
  <c r="BL29" i="10" s="1"/>
  <c r="BD29" i="10"/>
  <c r="BC29" i="10" a="1"/>
  <c r="BC29" i="10" s="1"/>
  <c r="BF29" i="10" s="1"/>
  <c r="AV29" i="10" a="1"/>
  <c r="AV29" i="10" s="1"/>
  <c r="BM28" i="10"/>
  <c r="BL28" i="10"/>
  <c r="BK28" i="10"/>
  <c r="BD28" i="10"/>
  <c r="BC28" i="10" a="1"/>
  <c r="BC28" i="10" s="1"/>
  <c r="BF28" i="10" s="1"/>
  <c r="AV28" i="10" a="1"/>
  <c r="AV28" i="10" s="1"/>
  <c r="BM27" i="10"/>
  <c r="BL27" i="10"/>
  <c r="BK27" i="10"/>
  <c r="BD27" i="10"/>
  <c r="BC27" i="10" a="1"/>
  <c r="BC27" i="10" s="1"/>
  <c r="AV27" i="10" a="1"/>
  <c r="AV27" i="10" s="1"/>
  <c r="BM26" i="10"/>
  <c r="BL26" i="10"/>
  <c r="BK26" i="10"/>
  <c r="BD26" i="10"/>
  <c r="BC26" i="10" a="1"/>
  <c r="BC26" i="10" s="1"/>
  <c r="AV26" i="10" a="1"/>
  <c r="AV26" i="10" s="1"/>
  <c r="BM25" i="10"/>
  <c r="BE25" i="10"/>
  <c r="BD25" i="10"/>
  <c r="BC25" i="10" a="1"/>
  <c r="BC25" i="10" s="1"/>
  <c r="BF25" i="10" s="1"/>
  <c r="AV25" i="10" a="1"/>
  <c r="AV25" i="10" s="1"/>
  <c r="BM24" i="10"/>
  <c r="BL24" i="10"/>
  <c r="BK24" i="10"/>
  <c r="BD24" i="10"/>
  <c r="BC24" i="10" a="1"/>
  <c r="BC24" i="10" s="1"/>
  <c r="AV24" i="10" a="1"/>
  <c r="AV24" i="10" s="1"/>
  <c r="BM23" i="10"/>
  <c r="BJ23" i="10"/>
  <c r="BD23" i="10"/>
  <c r="BC23" i="10" a="1"/>
  <c r="BC23" i="10" s="1"/>
  <c r="AV23" i="10" a="1"/>
  <c r="AV23" i="10" s="1"/>
  <c r="BM22" i="10"/>
  <c r="BL22" i="10"/>
  <c r="BD22" i="10"/>
  <c r="BC22" i="10" a="1"/>
  <c r="BC22" i="10" s="1"/>
  <c r="BF22" i="10" s="1"/>
  <c r="AV22" i="10" a="1"/>
  <c r="AV22" i="10" s="1"/>
  <c r="BM21" i="10"/>
  <c r="BL21" i="10"/>
  <c r="BK21" i="10"/>
  <c r="BD21" i="10"/>
  <c r="BC21" i="10" a="1"/>
  <c r="BC21" i="10" s="1"/>
  <c r="BF21" i="10" s="1"/>
  <c r="AV21" i="10" a="1"/>
  <c r="AV21" i="10" s="1"/>
  <c r="BM20" i="10"/>
  <c r="BL20" i="10"/>
  <c r="BK20" i="10"/>
  <c r="BD20" i="10"/>
  <c r="BC20" i="10" a="1"/>
  <c r="BC20" i="10" s="1"/>
  <c r="BF20" i="10" s="1"/>
  <c r="AV20" i="10" a="1"/>
  <c r="AV20" i="10" s="1"/>
  <c r="BM19" i="10"/>
  <c r="BD19" i="10"/>
  <c r="BC19" i="10" a="1"/>
  <c r="BC19" i="10" s="1"/>
  <c r="BE19" i="10" s="1"/>
  <c r="AV19" i="10" a="1"/>
  <c r="AV19" i="10" s="1"/>
  <c r="BM18" i="10"/>
  <c r="BL18" i="10"/>
  <c r="BK18" i="10"/>
  <c r="BD18" i="10"/>
  <c r="BC18" i="10" a="1"/>
  <c r="BC18" i="10" s="1"/>
  <c r="AV18" i="10" a="1"/>
  <c r="AV18" i="10" s="1"/>
  <c r="BM17" i="10"/>
  <c r="BL17" i="10"/>
  <c r="BK17" i="10"/>
  <c r="BD17" i="10"/>
  <c r="BC17" i="10" a="1"/>
  <c r="BC17" i="10" s="1"/>
  <c r="AV17" i="10" a="1"/>
  <c r="AV17" i="10" s="1"/>
  <c r="BM16" i="10"/>
  <c r="BJ16" i="10"/>
  <c r="BD16" i="10"/>
  <c r="BC16" i="10" a="1"/>
  <c r="BC16" i="10" s="1"/>
  <c r="AV16" i="10" a="1"/>
  <c r="AV16" i="10" s="1"/>
  <c r="BM15" i="10"/>
  <c r="BL15" i="10"/>
  <c r="BF15" i="10"/>
  <c r="BD15" i="10"/>
  <c r="BC15" i="10" a="1"/>
  <c r="BC15" i="10" s="1"/>
  <c r="BE15" i="10" s="1"/>
  <c r="AV15" i="10" a="1"/>
  <c r="AV15" i="10" s="1"/>
  <c r="BM14" i="10"/>
  <c r="BD14" i="10"/>
  <c r="BC14" i="10" a="1"/>
  <c r="BC14" i="10" s="1"/>
  <c r="BF14" i="10" s="1"/>
  <c r="AV14" i="10" a="1"/>
  <c r="AV14" i="10" s="1"/>
  <c r="BM13" i="10"/>
  <c r="BL13" i="10"/>
  <c r="BK13" i="10" s="1"/>
  <c r="BD13" i="10"/>
  <c r="BC13" i="10" a="1"/>
  <c r="BC13" i="10" s="1"/>
  <c r="BF13" i="10" s="1"/>
  <c r="AV13" i="10" a="1"/>
  <c r="AV13" i="10" s="1"/>
  <c r="BM12" i="10"/>
  <c r="BL12" i="10"/>
  <c r="BK12" i="10" s="1"/>
  <c r="BJ12" i="10"/>
  <c r="BD12" i="10"/>
  <c r="BC12" i="10" a="1"/>
  <c r="BC12" i="10" s="1"/>
  <c r="AV12" i="10" a="1"/>
  <c r="AV12" i="10" s="1"/>
  <c r="BM11" i="10"/>
  <c r="BL11" i="10" s="1"/>
  <c r="BK11" i="10"/>
  <c r="BJ11" i="10"/>
  <c r="BD11" i="10"/>
  <c r="BC11" i="10" a="1"/>
  <c r="BC11" i="10" s="1"/>
  <c r="AV11" i="10" a="1"/>
  <c r="AV11" i="10" s="1"/>
  <c r="BM10" i="10"/>
  <c r="BL10" i="10" s="1"/>
  <c r="BD10" i="10"/>
  <c r="BC10" i="10"/>
  <c r="BE10" i="10" s="1"/>
  <c r="BC10" i="10" a="1"/>
  <c r="AV10" i="10" a="1"/>
  <c r="AV10" i="10" s="1"/>
  <c r="BM9" i="10"/>
  <c r="BD9" i="10"/>
  <c r="BC9" i="10" a="1"/>
  <c r="BC9" i="10" s="1"/>
  <c r="AV9" i="10" a="1"/>
  <c r="AV9" i="10" s="1"/>
  <c r="BM8" i="10"/>
  <c r="BL8" i="10" s="1"/>
  <c r="BK8" i="10"/>
  <c r="BJ7" i="10"/>
  <c r="AS2" i="10" a="1"/>
  <c r="AS2" i="10" s="1"/>
  <c r="AR2" i="10" a="1"/>
  <c r="AR2" i="10" s="1"/>
  <c r="AQ2" i="10" a="1"/>
  <c r="AQ2" i="10" s="1"/>
  <c r="AP2" i="10" a="1"/>
  <c r="AP2" i="10" s="1"/>
  <c r="AO2" i="10" a="1"/>
  <c r="AO2" i="10" s="1"/>
  <c r="AN2" i="10" a="1"/>
  <c r="AN2" i="10" s="1"/>
  <c r="AM2" i="10" a="1"/>
  <c r="AM2" i="10" s="1"/>
  <c r="AL2" i="10" a="1"/>
  <c r="AL2" i="10" s="1"/>
  <c r="AK2" i="10" a="1"/>
  <c r="AK2" i="10" s="1"/>
  <c r="AJ2" i="10" a="1"/>
  <c r="AJ2" i="10" s="1"/>
  <c r="AI2" i="10" a="1"/>
  <c r="AI2" i="10" s="1"/>
  <c r="AH2" i="10" a="1"/>
  <c r="AH2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AH4" i="10" a="1"/>
  <c r="P6" i="10" a="1"/>
  <c r="V5" i="10" a="1"/>
  <c r="L6" i="10" a="1"/>
  <c r="X5" i="10" a="1"/>
  <c r="BJ15" i="14" a="1"/>
  <c r="X6" i="10" a="1"/>
  <c r="AB6" i="10" a="1"/>
  <c r="P5" i="10" a="1"/>
  <c r="AB5" i="10" a="1"/>
  <c r="T5" i="10" a="1"/>
  <c r="AH6" i="10" a="1"/>
  <c r="T6" i="10" a="1"/>
  <c r="J5" i="10" a="1"/>
  <c r="R6" i="10" a="1"/>
  <c r="Z4" i="10" a="1"/>
  <c r="BL14" i="15" a="1"/>
  <c r="AR5" i="10" a="1"/>
  <c r="H6" i="10" a="1"/>
  <c r="R5" i="10" a="1"/>
  <c r="AL5" i="10" a="1"/>
  <c r="J6" i="10" a="1"/>
  <c r="AP6" i="10" a="1"/>
  <c r="H5" i="10" a="1"/>
  <c r="AN5" i="10" a="1"/>
  <c r="BK15" i="14" a="1"/>
  <c r="N6" i="10" a="1"/>
  <c r="AF6" i="10" a="1"/>
  <c r="AN6" i="10" a="1"/>
  <c r="AF5" i="10" a="1"/>
  <c r="Z5" i="10" a="1"/>
  <c r="R4" i="10" a="1"/>
  <c r="BI14" i="15" a="1"/>
  <c r="BJ14" i="15" a="1"/>
  <c r="D6" i="10" a="1"/>
  <c r="Z6" i="10" a="1"/>
  <c r="BL15" i="14" a="1"/>
  <c r="AJ6" i="10" a="1"/>
  <c r="BI15" i="14" a="1"/>
  <c r="AH5" i="10" a="1"/>
  <c r="AJ5" i="10" a="1"/>
  <c r="AD5" i="10" a="1"/>
  <c r="AP4" i="10" a="1"/>
  <c r="F6" i="10" a="1"/>
  <c r="AR6" i="10" a="1"/>
  <c r="BK14" i="15" a="1"/>
  <c r="AP5" i="10" a="1"/>
  <c r="BL14" i="15" l="1"/>
  <c r="BJ14" i="15"/>
  <c r="BI14" i="15"/>
  <c r="BK14" i="15"/>
  <c r="BH16" i="15"/>
  <c r="BI15" i="14"/>
  <c r="BL15" i="14"/>
  <c r="BK15" i="14"/>
  <c r="BJ15" i="14"/>
  <c r="BH17" i="14"/>
  <c r="BF12" i="10"/>
  <c r="BE12" i="10"/>
  <c r="BE39" i="10"/>
  <c r="BE43" i="10"/>
  <c r="BE53" i="10"/>
  <c r="BF10" i="10"/>
  <c r="BE21" i="10"/>
  <c r="BE22" i="10"/>
  <c r="BE28" i="10"/>
  <c r="BE29" i="10"/>
  <c r="BE40" i="10"/>
  <c r="BE44" i="10"/>
  <c r="BE20" i="10"/>
  <c r="BE31" i="10"/>
  <c r="L6" i="10"/>
  <c r="T6" i="10"/>
  <c r="AR6" i="10"/>
  <c r="J5" i="10"/>
  <c r="R4" i="10"/>
  <c r="Z4" i="10"/>
  <c r="H5" i="10"/>
  <c r="P5" i="10"/>
  <c r="X5" i="10"/>
  <c r="AF5" i="10"/>
  <c r="AN5" i="10"/>
  <c r="D6" i="10"/>
  <c r="AB6" i="10"/>
  <c r="AJ6" i="10"/>
  <c r="AH4" i="10"/>
  <c r="AP4" i="10"/>
  <c r="F6" i="10"/>
  <c r="N6" i="10"/>
  <c r="V5" i="10"/>
  <c r="AD5" i="10"/>
  <c r="AL5" i="10"/>
  <c r="T5" i="10"/>
  <c r="AJ5" i="10"/>
  <c r="J6" i="10"/>
  <c r="R6" i="10"/>
  <c r="R5" i="10"/>
  <c r="AH5" i="10"/>
  <c r="AP5" i="10"/>
  <c r="P6" i="10"/>
  <c r="AN6" i="10"/>
  <c r="AB5" i="10"/>
  <c r="AR5" i="10"/>
  <c r="Z6" i="10"/>
  <c r="AH6" i="10"/>
  <c r="AP6" i="10"/>
  <c r="Z5" i="10"/>
  <c r="H6" i="10"/>
  <c r="X6" i="10"/>
  <c r="AF6" i="10"/>
  <c r="BE41" i="10"/>
  <c r="BF41" i="10"/>
  <c r="BE33" i="10"/>
  <c r="BF33" i="10"/>
  <c r="BE49" i="10"/>
  <c r="BF49" i="10"/>
  <c r="BE11" i="10"/>
  <c r="BF11" i="10"/>
  <c r="BE16" i="10"/>
  <c r="BF16" i="10"/>
  <c r="BF9" i="10"/>
  <c r="BE9" i="10"/>
  <c r="BE23" i="10"/>
  <c r="BF23" i="10"/>
  <c r="BF17" i="10"/>
  <c r="BE17" i="10"/>
  <c r="BL19" i="10"/>
  <c r="BK19" i="10"/>
  <c r="BE32" i="10"/>
  <c r="BF32" i="10"/>
  <c r="BE37" i="10"/>
  <c r="BF37" i="10"/>
  <c r="BL16" i="10"/>
  <c r="BK16" i="10"/>
  <c r="BL23" i="10"/>
  <c r="BK23" i="10"/>
  <c r="BL25" i="10"/>
  <c r="BK25" i="10" s="1"/>
  <c r="BF26" i="10"/>
  <c r="BE26" i="10"/>
  <c r="BJ31" i="10"/>
  <c r="BJ28" i="10"/>
  <c r="BJ21" i="10"/>
  <c r="BJ20" i="10"/>
  <c r="BJ18" i="10"/>
  <c r="BJ13" i="10"/>
  <c r="BJ29" i="10"/>
  <c r="BJ25" i="10"/>
  <c r="BJ22" i="10"/>
  <c r="BJ15" i="10"/>
  <c r="BJ14" i="10"/>
  <c r="BJ26" i="10"/>
  <c r="BJ24" i="10"/>
  <c r="BJ19" i="10"/>
  <c r="BJ17" i="10"/>
  <c r="BJ9" i="10"/>
  <c r="BJ10" i="10"/>
  <c r="BE14" i="10"/>
  <c r="BJ27" i="10"/>
  <c r="BJ32" i="10"/>
  <c r="BF24" i="10"/>
  <c r="BE24" i="10"/>
  <c r="BE45" i="10"/>
  <c r="BF45" i="10"/>
  <c r="BJ8" i="10"/>
  <c r="BL9" i="10"/>
  <c r="BK9" i="10" s="1"/>
  <c r="BK10" i="10"/>
  <c r="BE13" i="10"/>
  <c r="BL14" i="10"/>
  <c r="BK14" i="10" s="1"/>
  <c r="BF18" i="10"/>
  <c r="BE18" i="10"/>
  <c r="BF19" i="10"/>
  <c r="BL32" i="10"/>
  <c r="BK32" i="10"/>
  <c r="BK15" i="10"/>
  <c r="BK22" i="10"/>
  <c r="BF27" i="10"/>
  <c r="BE27" i="10"/>
  <c r="BL30" i="10"/>
  <c r="BK30" i="10"/>
  <c r="BF34" i="10"/>
  <c r="BE34" i="10"/>
  <c r="BF38" i="10"/>
  <c r="BE38" i="10"/>
  <c r="BF42" i="10"/>
  <c r="BE42" i="10"/>
  <c r="BF46" i="10"/>
  <c r="BE46" i="10"/>
  <c r="BF50" i="10"/>
  <c r="BE50" i="10"/>
  <c r="BK29" i="10"/>
  <c r="BF52" i="10"/>
  <c r="BE52" i="10"/>
  <c r="BF54" i="10"/>
  <c r="BE54" i="10"/>
  <c r="BF56" i="10"/>
  <c r="BE56" i="10"/>
  <c r="BF58" i="10"/>
  <c r="BE58" i="10"/>
  <c r="AE5" i="10" a="1"/>
  <c r="U4" i="10" a="1"/>
  <c r="M4" i="10" a="1"/>
  <c r="M5" i="10" a="1"/>
  <c r="M6" i="10" a="1"/>
  <c r="BL16" i="14" a="1"/>
  <c r="AJ4" i="10" a="1"/>
  <c r="V4" i="10" a="1"/>
  <c r="K5" i="10" a="1"/>
  <c r="U5" i="10" a="1"/>
  <c r="AM4" i="10" a="1"/>
  <c r="I6" i="10" a="1"/>
  <c r="AO4" i="10" a="1"/>
  <c r="L5" i="10" a="1"/>
  <c r="AC5" i="10" a="1"/>
  <c r="U6" i="10" a="1"/>
  <c r="AQ5" i="10" a="1"/>
  <c r="AG5" i="10" a="1"/>
  <c r="Q5" i="10" a="1"/>
  <c r="AC6" i="10" a="1"/>
  <c r="H4" i="10" a="1"/>
  <c r="BJ15" i="15" a="1"/>
  <c r="W6" i="10" a="1"/>
  <c r="J4" i="10" a="1"/>
  <c r="AQ6" i="10" a="1"/>
  <c r="AS6" i="10" a="1"/>
  <c r="BL15" i="15" a="1"/>
  <c r="E5" i="10" a="1"/>
  <c r="T4" i="10" a="1"/>
  <c r="AA5" i="10" a="1"/>
  <c r="S5" i="10" a="1"/>
  <c r="AF4" i="10" a="1"/>
  <c r="BK16" i="14" a="1"/>
  <c r="D5" i="10" a="1"/>
  <c r="AL4" i="10" a="1"/>
  <c r="AC4" i="10" a="1"/>
  <c r="I4" i="10" a="1"/>
  <c r="O4" i="10" a="1"/>
  <c r="AO6" i="10" a="1"/>
  <c r="W5" i="10" a="1"/>
  <c r="W4" i="10" a="1"/>
  <c r="AI4" i="10" a="1"/>
  <c r="AQ4" i="10" a="1"/>
  <c r="F5" i="10" a="1"/>
  <c r="AN4" i="10" a="1"/>
  <c r="Q6" i="10" a="1"/>
  <c r="E4" i="10" a="1"/>
  <c r="F4" i="10" a="1"/>
  <c r="BK15" i="15" a="1"/>
  <c r="Y5" i="10" a="1"/>
  <c r="O6" i="10" a="1"/>
  <c r="V6" i="10" a="1"/>
  <c r="AD4" i="10" a="1"/>
  <c r="X4" i="10" a="1"/>
  <c r="AM5" i="10" a="1"/>
  <c r="BI15" i="15" a="1"/>
  <c r="AD6" i="10" a="1"/>
  <c r="O5" i="10" a="1"/>
  <c r="AO5" i="10" a="1"/>
  <c r="AG6" i="10" a="1"/>
  <c r="K4" i="10" a="1"/>
  <c r="AA6" i="10" a="1"/>
  <c r="AS4" i="10" a="1"/>
  <c r="S4" i="10" a="1"/>
  <c r="N5" i="10" a="1"/>
  <c r="E6" i="10" a="1"/>
  <c r="AK6" i="10" a="1"/>
  <c r="Y6" i="10" a="1"/>
  <c r="AR4" i="10" a="1"/>
  <c r="N4" i="10" a="1"/>
  <c r="BI16" i="14" a="1"/>
  <c r="AS5" i="10" a="1"/>
  <c r="G6" i="10" a="1"/>
  <c r="AI6" i="10" a="1"/>
  <c r="AG4" i="10" a="1"/>
  <c r="AA4" i="10" a="1"/>
  <c r="G5" i="10" a="1"/>
  <c r="AB4" i="10" a="1"/>
  <c r="AL6" i="10" a="1"/>
  <c r="AK4" i="10" a="1"/>
  <c r="I5" i="10" a="1"/>
  <c r="AE4" i="10" a="1"/>
  <c r="K6" i="10" a="1"/>
  <c r="BJ16" i="14" a="1"/>
  <c r="G4" i="10" a="1"/>
  <c r="AK5" i="10" a="1"/>
  <c r="Q4" i="10" a="1"/>
  <c r="AM6" i="10" a="1"/>
  <c r="P4" i="10" a="1"/>
  <c r="D4" i="10" a="1"/>
  <c r="L4" i="10" a="1"/>
  <c r="Y4" i="10" a="1"/>
  <c r="S6" i="10" a="1"/>
  <c r="AI5" i="10" a="1"/>
  <c r="AE6" i="10" a="1"/>
  <c r="BL15" i="15" l="1"/>
  <c r="BK15" i="15"/>
  <c r="BI15" i="15"/>
  <c r="BJ15" i="15"/>
  <c r="BH17" i="15"/>
  <c r="BI16" i="14"/>
  <c r="BK16" i="14"/>
  <c r="BL16" i="14"/>
  <c r="BJ16" i="14"/>
  <c r="BH18" i="14"/>
  <c r="D5" i="10"/>
  <c r="N4" i="10"/>
  <c r="AG5" i="10"/>
  <c r="I4" i="10"/>
  <c r="AS5" i="10"/>
  <c r="U6" i="10"/>
  <c r="E6" i="10"/>
  <c r="G5" i="10"/>
  <c r="AQ5" i="10"/>
  <c r="S6" i="10"/>
  <c r="AE6" i="10"/>
  <c r="AR4" i="10"/>
  <c r="V4" i="10"/>
  <c r="D4" i="10"/>
  <c r="AG6" i="10"/>
  <c r="AC5" i="10"/>
  <c r="M6" i="10"/>
  <c r="O5" i="10"/>
  <c r="AA4" i="10"/>
  <c r="S5" i="10"/>
  <c r="AE5" i="10"/>
  <c r="AL6" i="10"/>
  <c r="L5" i="10"/>
  <c r="AN4" i="10"/>
  <c r="AD4" i="10"/>
  <c r="T4" i="10"/>
  <c r="J4" i="10"/>
  <c r="AO6" i="10"/>
  <c r="Y5" i="10"/>
  <c r="Q5" i="10"/>
  <c r="I6" i="10"/>
  <c r="AK5" i="10"/>
  <c r="AC4" i="10"/>
  <c r="U4" i="10"/>
  <c r="E4" i="10"/>
  <c r="AM6" i="10"/>
  <c r="O6" i="10"/>
  <c r="AQ4" i="10"/>
  <c r="AI6" i="10"/>
  <c r="AA5" i="10"/>
  <c r="K6" i="10"/>
  <c r="W4" i="10"/>
  <c r="V6" i="10"/>
  <c r="AJ4" i="10"/>
  <c r="X4" i="10"/>
  <c r="F4" i="10"/>
  <c r="AO5" i="10"/>
  <c r="Y6" i="10"/>
  <c r="AK6" i="10"/>
  <c r="M5" i="10"/>
  <c r="O4" i="10"/>
  <c r="AA6" i="10"/>
  <c r="K5" i="10"/>
  <c r="W5" i="10"/>
  <c r="N5" i="10"/>
  <c r="AF4" i="10"/>
  <c r="L4" i="10"/>
  <c r="AO4" i="10"/>
  <c r="Q4" i="10"/>
  <c r="I5" i="10"/>
  <c r="AS4" i="10"/>
  <c r="U5" i="10"/>
  <c r="AM4" i="10"/>
  <c r="G6" i="10"/>
  <c r="AI4" i="10"/>
  <c r="AD6" i="10"/>
  <c r="F5" i="10"/>
  <c r="AL4" i="10"/>
  <c r="AB4" i="10"/>
  <c r="P4" i="10"/>
  <c r="H4" i="10"/>
  <c r="AG4" i="10"/>
  <c r="Y4" i="10"/>
  <c r="Q6" i="10"/>
  <c r="AS6" i="10"/>
  <c r="AK4" i="10"/>
  <c r="AC6" i="10"/>
  <c r="M4" i="10"/>
  <c r="E5" i="10"/>
  <c r="AM5" i="10"/>
  <c r="G4" i="10"/>
  <c r="AQ6" i="10"/>
  <c r="AI5" i="10"/>
  <c r="S4" i="10"/>
  <c r="K4" i="10"/>
  <c r="AE4" i="10"/>
  <c r="W6" i="10"/>
  <c r="BK17" i="14" a="1"/>
  <c r="BJ17" i="14" a="1"/>
  <c r="BL16" i="15" a="1"/>
  <c r="BK16" i="15" a="1"/>
  <c r="BI16" i="15" a="1"/>
  <c r="BL17" i="14" a="1"/>
  <c r="BI17" i="14" a="1"/>
  <c r="BJ16" i="15" a="1"/>
  <c r="BL16" i="15" l="1"/>
  <c r="BI16" i="15"/>
  <c r="BK16" i="15"/>
  <c r="BJ16" i="15"/>
  <c r="BH18" i="15"/>
  <c r="BL17" i="14"/>
  <c r="BJ17" i="14"/>
  <c r="BI17" i="14"/>
  <c r="BK17" i="14"/>
  <c r="BH19" i="14"/>
  <c r="U6" i="7"/>
  <c r="L6" i="7"/>
  <c r="E3" i="7"/>
  <c r="C4" i="7"/>
  <c r="AS28" i="9"/>
  <c r="AS27" i="9"/>
  <c r="AS26" i="9"/>
  <c r="AS25" i="9"/>
  <c r="X13" i="7"/>
  <c r="U13" i="7"/>
  <c r="L13" i="7"/>
  <c r="I13" i="7"/>
  <c r="AF10" i="7"/>
  <c r="AC10" i="7"/>
  <c r="Z10" i="7"/>
  <c r="W10" i="7"/>
  <c r="T10" i="7"/>
  <c r="Q10" i="7"/>
  <c r="K10" i="7"/>
  <c r="H10" i="7"/>
  <c r="E10" i="7"/>
  <c r="AE7" i="7"/>
  <c r="Y7" i="7"/>
  <c r="V7" i="7"/>
  <c r="S7" i="7"/>
  <c r="J7" i="7"/>
  <c r="G7" i="7"/>
  <c r="D7" i="7"/>
  <c r="AD4" i="7"/>
  <c r="AA4" i="7"/>
  <c r="X4" i="7"/>
  <c r="F4" i="7"/>
  <c r="AA9" i="6"/>
  <c r="R9" i="6"/>
  <c r="AA3" i="6"/>
  <c r="AD3" i="6"/>
  <c r="AG9" i="6"/>
  <c r="AF7" i="6"/>
  <c r="AE5" i="6"/>
  <c r="AC7" i="6"/>
  <c r="AB5" i="6"/>
  <c r="X3" i="6"/>
  <c r="AD9" i="6"/>
  <c r="Z7" i="6"/>
  <c r="Y5" i="6"/>
  <c r="X9" i="6"/>
  <c r="W7" i="6"/>
  <c r="V5" i="6"/>
  <c r="Q7" i="6"/>
  <c r="P5" i="6"/>
  <c r="U9" i="6"/>
  <c r="T7" i="6"/>
  <c r="S5" i="6"/>
  <c r="O9" i="6"/>
  <c r="N7" i="6"/>
  <c r="M5" i="6"/>
  <c r="L9" i="6"/>
  <c r="K7" i="6"/>
  <c r="J5" i="6"/>
  <c r="I9" i="6"/>
  <c r="H7" i="6"/>
  <c r="G5" i="6"/>
  <c r="F3" i="6"/>
  <c r="F9" i="6"/>
  <c r="E7" i="6"/>
  <c r="D5" i="6"/>
  <c r="C3" i="6"/>
  <c r="BJ18" i="14" a="1"/>
  <c r="BI18" i="14" a="1"/>
  <c r="BL17" i="15" a="1"/>
  <c r="BJ17" i="15" a="1"/>
  <c r="BI17" i="15" a="1"/>
  <c r="BK17" i="15" a="1"/>
  <c r="BL18" i="14" a="1"/>
  <c r="BK18" i="14" a="1"/>
  <c r="BJ17" i="15" l="1"/>
  <c r="BK17" i="15"/>
  <c r="BI17" i="15"/>
  <c r="BL17" i="15"/>
  <c r="BH19" i="15"/>
  <c r="BL18" i="14"/>
  <c r="BK18" i="14"/>
  <c r="BI18" i="14"/>
  <c r="BJ18" i="14"/>
  <c r="BH20" i="14"/>
  <c r="BK19" i="14" a="1"/>
  <c r="BL19" i="14" a="1"/>
  <c r="BI18" i="15" a="1"/>
  <c r="BJ19" i="14" a="1"/>
  <c r="BL18" i="15" a="1"/>
  <c r="BI19" i="14" a="1"/>
  <c r="BK18" i="15" a="1"/>
  <c r="BJ18" i="15" a="1"/>
  <c r="BK18" i="15" l="1"/>
  <c r="BJ18" i="15"/>
  <c r="BI18" i="15"/>
  <c r="BL18" i="15"/>
  <c r="BH20" i="15"/>
  <c r="BK19" i="14"/>
  <c r="BI19" i="14"/>
  <c r="BL19" i="14"/>
  <c r="BJ19" i="14"/>
  <c r="BH21" i="14"/>
  <c r="BJ20" i="14" a="1"/>
  <c r="BL20" i="14" a="1"/>
  <c r="BL19" i="15" a="1"/>
  <c r="BK20" i="14" a="1"/>
  <c r="BI20" i="14" a="1"/>
  <c r="BK19" i="15" a="1"/>
  <c r="BJ19" i="15" a="1"/>
  <c r="BI19" i="15" a="1"/>
  <c r="BJ19" i="15" l="1"/>
  <c r="BI19" i="15"/>
  <c r="BK19" i="15"/>
  <c r="BL19" i="15"/>
  <c r="BH21" i="15"/>
  <c r="BI20" i="14"/>
  <c r="BJ20" i="14"/>
  <c r="BK20" i="14"/>
  <c r="BL20" i="14"/>
  <c r="BH22" i="14"/>
  <c r="BJ21" i="14" a="1"/>
  <c r="BK21" i="14" a="1"/>
  <c r="BL20" i="15" a="1"/>
  <c r="BI20" i="15" a="1"/>
  <c r="BK20" i="15" a="1"/>
  <c r="BL21" i="14" a="1"/>
  <c r="BI21" i="14" a="1"/>
  <c r="BJ20" i="15" a="1"/>
  <c r="BI20" i="15" l="1"/>
  <c r="BK20" i="15"/>
  <c r="BJ20" i="15"/>
  <c r="BL20" i="15"/>
  <c r="BH22" i="15"/>
  <c r="BI21" i="14"/>
  <c r="BJ21" i="14"/>
  <c r="BL21" i="14"/>
  <c r="BK21" i="14"/>
  <c r="BH23" i="14"/>
  <c r="BI22" i="14" a="1"/>
  <c r="BL22" i="14" a="1"/>
  <c r="BK21" i="15" a="1"/>
  <c r="BJ22" i="14" a="1"/>
  <c r="BI21" i="15" a="1"/>
  <c r="BL21" i="15" a="1"/>
  <c r="BJ21" i="15" a="1"/>
  <c r="BK22" i="14" a="1"/>
  <c r="BL21" i="15" l="1"/>
  <c r="BJ21" i="15"/>
  <c r="BK21" i="15"/>
  <c r="BI21" i="15"/>
  <c r="BH23" i="15"/>
  <c r="BL22" i="14"/>
  <c r="BJ22" i="14"/>
  <c r="BK22" i="14"/>
  <c r="BI22" i="14"/>
  <c r="BH24" i="14"/>
  <c r="BI22" i="15" a="1"/>
  <c r="BJ23" i="14" a="1"/>
  <c r="BL23" i="14" a="1"/>
  <c r="BL22" i="15" a="1"/>
  <c r="BI23" i="14" a="1"/>
  <c r="BK22" i="15" a="1"/>
  <c r="BJ22" i="15" a="1"/>
  <c r="BK23" i="14" a="1"/>
  <c r="BI22" i="15" l="1"/>
  <c r="BL22" i="15"/>
  <c r="BK22" i="15"/>
  <c r="BJ22" i="15"/>
  <c r="BH24" i="15"/>
  <c r="BK23" i="14"/>
  <c r="BJ23" i="14"/>
  <c r="BI23" i="14"/>
  <c r="BL23" i="14"/>
  <c r="BH25" i="14"/>
  <c r="BK23" i="15" a="1"/>
  <c r="BI23" i="15" a="1"/>
  <c r="BJ24" i="14" a="1"/>
  <c r="BL24" i="14" a="1"/>
  <c r="BJ23" i="15" a="1"/>
  <c r="BI24" i="14" a="1"/>
  <c r="BL23" i="15" a="1"/>
  <c r="BK24" i="14" a="1"/>
  <c r="BK23" i="15" l="1"/>
  <c r="BJ23" i="15"/>
  <c r="BI23" i="15"/>
  <c r="BL23" i="15"/>
  <c r="BH25" i="15"/>
  <c r="BK24" i="14"/>
  <c r="BJ24" i="14"/>
  <c r="BI24" i="14"/>
  <c r="BL24" i="14"/>
  <c r="BH26" i="14"/>
  <c r="BK24" i="15" a="1"/>
  <c r="BI24" i="15" a="1"/>
  <c r="BK25" i="14" a="1"/>
  <c r="BL24" i="15" a="1"/>
  <c r="BJ25" i="14" a="1"/>
  <c r="BL25" i="14" a="1"/>
  <c r="BJ24" i="15" a="1"/>
  <c r="BI25" i="14" a="1"/>
  <c r="BK24" i="15" l="1"/>
  <c r="BL24" i="15"/>
  <c r="BI24" i="15"/>
  <c r="BJ24" i="15"/>
  <c r="BH26" i="15"/>
  <c r="BI25" i="14"/>
  <c r="BJ25" i="14"/>
  <c r="BK25" i="14"/>
  <c r="BL25" i="14"/>
  <c r="BH27" i="14"/>
  <c r="BI25" i="15" a="1"/>
  <c r="BL25" i="15" a="1"/>
  <c r="BK26" i="14" a="1"/>
  <c r="BL26" i="14" a="1"/>
  <c r="BJ25" i="15" a="1"/>
  <c r="BJ26" i="14" a="1"/>
  <c r="BI26" i="14" a="1"/>
  <c r="BK25" i="15" a="1"/>
  <c r="BI25" i="15" l="1"/>
  <c r="BK25" i="15"/>
  <c r="BL25" i="15"/>
  <c r="BJ25" i="15"/>
  <c r="BH27" i="15"/>
  <c r="BI26" i="14"/>
  <c r="BJ26" i="14"/>
  <c r="BL26" i="14"/>
  <c r="BK26" i="14"/>
  <c r="BH28" i="14"/>
  <c r="BL26" i="15" a="1"/>
  <c r="BK26" i="15" a="1"/>
  <c r="BK27" i="14" a="1"/>
  <c r="BL27" i="14" a="1"/>
  <c r="BI27" i="14" a="1"/>
  <c r="BI26" i="15" a="1"/>
  <c r="BJ26" i="15" a="1"/>
  <c r="BJ27" i="14" a="1"/>
  <c r="BL26" i="15" l="1"/>
  <c r="BJ26" i="15"/>
  <c r="BK26" i="15"/>
  <c r="BI26" i="15"/>
  <c r="BH28" i="15"/>
  <c r="BK27" i="14"/>
  <c r="BI27" i="14"/>
  <c r="BL27" i="14"/>
  <c r="BJ27" i="14"/>
  <c r="BH29" i="14"/>
  <c r="BJ27" i="15" a="1"/>
  <c r="BI27" i="15" a="1"/>
  <c r="BK28" i="14" a="1"/>
  <c r="BL28" i="14" a="1"/>
  <c r="BJ28" i="14" a="1"/>
  <c r="BK27" i="15" a="1"/>
  <c r="BI28" i="14" a="1"/>
  <c r="BL27" i="15" a="1"/>
  <c r="BJ27" i="15" l="1"/>
  <c r="BK27" i="15"/>
  <c r="BI27" i="15"/>
  <c r="BL27" i="15"/>
  <c r="BH29" i="15"/>
  <c r="BK28" i="14"/>
  <c r="BJ28" i="14"/>
  <c r="BL28" i="14"/>
  <c r="BI28" i="14"/>
  <c r="BH30" i="14"/>
  <c r="BL28" i="15" a="1"/>
  <c r="BJ29" i="14" a="1"/>
  <c r="BK29" i="14" a="1"/>
  <c r="BK28" i="15" a="1"/>
  <c r="BI29" i="14" a="1"/>
  <c r="BL29" i="14" a="1"/>
  <c r="BJ28" i="15" a="1"/>
  <c r="BI28" i="15" a="1"/>
  <c r="BL28" i="15" l="1"/>
  <c r="BK28" i="15"/>
  <c r="BI28" i="15"/>
  <c r="BJ28" i="15"/>
  <c r="BH30" i="15"/>
  <c r="BI29" i="14"/>
  <c r="BJ29" i="14"/>
  <c r="BK29" i="14"/>
  <c r="BL29" i="14"/>
  <c r="BH31" i="14"/>
  <c r="BK29" i="15" a="1"/>
  <c r="BI30" i="14" a="1"/>
  <c r="BL29" i="15" a="1"/>
  <c r="BJ29" i="15" a="1"/>
  <c r="BL30" i="14" a="1"/>
  <c r="BK30" i="14" a="1"/>
  <c r="BJ30" i="14" a="1"/>
  <c r="BI29" i="15" a="1"/>
  <c r="BK29" i="15" l="1"/>
  <c r="BJ29" i="15"/>
  <c r="BI29" i="15"/>
  <c r="BL29" i="15"/>
  <c r="BH31" i="15"/>
  <c r="BK30" i="14"/>
  <c r="BJ30" i="14"/>
  <c r="BI30" i="14"/>
  <c r="BL30" i="14"/>
  <c r="BH32" i="14"/>
  <c r="BK30" i="15" a="1"/>
  <c r="BI31" i="14" a="1"/>
  <c r="BJ31" i="14" a="1"/>
  <c r="BI30" i="15" a="1"/>
  <c r="BK31" i="14" a="1"/>
  <c r="BJ30" i="15" a="1"/>
  <c r="BL30" i="15" a="1"/>
  <c r="BL31" i="14" a="1"/>
  <c r="BK30" i="15" l="1"/>
  <c r="BJ30" i="15"/>
  <c r="BI30" i="15"/>
  <c r="BL30" i="15"/>
  <c r="BH32" i="15"/>
  <c r="BK31" i="14"/>
  <c r="BL31" i="14"/>
  <c r="BI31" i="14"/>
  <c r="BJ31" i="14"/>
  <c r="BH33" i="14"/>
  <c r="BL31" i="15" a="1"/>
  <c r="BJ32" i="14" a="1"/>
  <c r="BI32" i="14" a="1"/>
  <c r="BI31" i="15" a="1"/>
  <c r="BL32" i="14" a="1"/>
  <c r="BK32" i="14" a="1"/>
  <c r="BJ31" i="15" a="1"/>
  <c r="BK31" i="15" a="1"/>
  <c r="BL31" i="15" l="1"/>
  <c r="BI31" i="15"/>
  <c r="BK31" i="15"/>
  <c r="BJ31" i="15"/>
  <c r="BH33" i="15"/>
  <c r="BL32" i="14"/>
  <c r="BI32" i="14"/>
  <c r="BK32" i="14"/>
  <c r="BJ32" i="14"/>
  <c r="BH34" i="14"/>
  <c r="BL32" i="15" a="1"/>
  <c r="BK32" i="15" a="1"/>
  <c r="BL33" i="14" a="1"/>
  <c r="BK33" i="14" a="1"/>
  <c r="BJ33" i="14" a="1"/>
  <c r="BI32" i="15" a="1"/>
  <c r="BJ32" i="15" a="1"/>
  <c r="BI33" i="14" a="1"/>
  <c r="BL32" i="15" l="1"/>
  <c r="BI32" i="15"/>
  <c r="BK32" i="15"/>
  <c r="BJ32" i="15"/>
  <c r="BH34" i="15"/>
  <c r="BI33" i="14"/>
  <c r="BJ33" i="14"/>
  <c r="BK33" i="14"/>
  <c r="BL33" i="14"/>
  <c r="BH35" i="14"/>
  <c r="BK33" i="15" a="1"/>
  <c r="BJ34" i="14" a="1"/>
  <c r="BI34" i="14" a="1"/>
  <c r="BK34" i="14" a="1"/>
  <c r="BL33" i="15" a="1"/>
  <c r="BJ33" i="15" a="1"/>
  <c r="BL34" i="14" a="1"/>
  <c r="BI33" i="15" a="1"/>
  <c r="BK33" i="15" l="1"/>
  <c r="BJ33" i="15"/>
  <c r="BI33" i="15"/>
  <c r="BL33" i="15"/>
  <c r="BH35" i="15"/>
  <c r="BK34" i="14"/>
  <c r="BJ34" i="14"/>
  <c r="BI34" i="14"/>
  <c r="BL34" i="14"/>
  <c r="BH36" i="14"/>
  <c r="BK34" i="15" a="1"/>
  <c r="BI35" i="14" a="1"/>
  <c r="BJ35" i="14" a="1"/>
  <c r="BL34" i="15" a="1"/>
  <c r="BL35" i="14" a="1"/>
  <c r="BK35" i="14" a="1"/>
  <c r="BJ34" i="15" a="1"/>
  <c r="BI34" i="15" a="1"/>
  <c r="BK34" i="15" l="1"/>
  <c r="BJ34" i="15"/>
  <c r="BI34" i="15"/>
  <c r="BL34" i="15"/>
  <c r="BH36" i="15"/>
  <c r="BL35" i="14"/>
  <c r="BI35" i="14"/>
  <c r="BK35" i="14"/>
  <c r="BJ35" i="14"/>
  <c r="BH37" i="14"/>
  <c r="BI35" i="15" a="1"/>
  <c r="BL35" i="15" a="1"/>
  <c r="BJ35" i="15" a="1"/>
  <c r="BJ36" i="14" a="1"/>
  <c r="BK36" i="14" a="1"/>
  <c r="BI36" i="14" a="1"/>
  <c r="BK35" i="15" a="1"/>
  <c r="BL36" i="14" a="1"/>
  <c r="BI35" i="15" l="1"/>
  <c r="BK35" i="15"/>
  <c r="BL35" i="15"/>
  <c r="BJ35" i="15"/>
  <c r="BH37" i="15"/>
  <c r="BL36" i="14"/>
  <c r="BI36" i="14"/>
  <c r="BK36" i="14"/>
  <c r="BJ36" i="14"/>
  <c r="BH38" i="14"/>
  <c r="BL36" i="15" a="1"/>
  <c r="BK37" i="14" a="1"/>
  <c r="BK36" i="15" a="1"/>
  <c r="BJ37" i="14" a="1"/>
  <c r="BJ36" i="15" a="1"/>
  <c r="BI37" i="14" a="1"/>
  <c r="BL37" i="14" a="1"/>
  <c r="BI36" i="15" a="1"/>
  <c r="BL36" i="15" l="1"/>
  <c r="BK36" i="15"/>
  <c r="BI36" i="15"/>
  <c r="BJ36" i="15"/>
  <c r="BH38" i="15"/>
  <c r="BK37" i="14"/>
  <c r="BJ37" i="14"/>
  <c r="BI37" i="14"/>
  <c r="BL37" i="14"/>
  <c r="BH39" i="14"/>
  <c r="BK37" i="15" a="1"/>
  <c r="BI38" i="14" a="1"/>
  <c r="BK38" i="14" a="1"/>
  <c r="BL38" i="14" a="1"/>
  <c r="BJ37" i="15" a="1"/>
  <c r="BL37" i="15" a="1"/>
  <c r="BJ38" i="14" a="1"/>
  <c r="BI37" i="15" a="1"/>
  <c r="BK37" i="15" l="1"/>
  <c r="BJ37" i="15"/>
  <c r="BI37" i="15"/>
  <c r="BL37" i="15"/>
  <c r="BH39" i="15"/>
  <c r="BK38" i="14"/>
  <c r="BJ38" i="14"/>
  <c r="BI38" i="14"/>
  <c r="BL38" i="14"/>
  <c r="BH40" i="14"/>
  <c r="BK38" i="15" a="1"/>
  <c r="BL39" i="14" a="1"/>
  <c r="BK39" i="14" a="1"/>
  <c r="BJ38" i="15" a="1"/>
  <c r="BI38" i="15" a="1"/>
  <c r="BL38" i="15" a="1"/>
  <c r="BJ39" i="14" a="1"/>
  <c r="BI39" i="14" a="1"/>
  <c r="BK38" i="15" l="1"/>
  <c r="BJ38" i="15"/>
  <c r="BI38" i="15"/>
  <c r="BL38" i="15"/>
  <c r="BH40" i="15"/>
  <c r="BI39" i="14"/>
  <c r="BK39" i="14"/>
  <c r="BL39" i="14"/>
  <c r="BJ39" i="14"/>
  <c r="BH41" i="14"/>
  <c r="BI39" i="15" a="1"/>
  <c r="BJ40" i="14" a="1"/>
  <c r="BL39" i="15" a="1"/>
  <c r="BL40" i="14" a="1"/>
  <c r="BJ39" i="15" a="1"/>
  <c r="BK39" i="15" a="1"/>
  <c r="BK40" i="14" a="1"/>
  <c r="BI40" i="14" a="1"/>
  <c r="BI39" i="15" l="1"/>
  <c r="BK39" i="15"/>
  <c r="BL39" i="15"/>
  <c r="BJ39" i="15"/>
  <c r="BH41" i="15"/>
  <c r="BK40" i="14"/>
  <c r="BL40" i="14"/>
  <c r="BI40" i="14"/>
  <c r="BJ40" i="14"/>
  <c r="BH42" i="14"/>
  <c r="BJ40" i="15" a="1"/>
  <c r="BK41" i="14" a="1"/>
  <c r="BJ41" i="14" a="1"/>
  <c r="BK40" i="15" a="1"/>
  <c r="BI40" i="15" a="1"/>
  <c r="BL40" i="15" a="1"/>
  <c r="BL41" i="14" a="1"/>
  <c r="BI41" i="14" a="1"/>
  <c r="BJ40" i="15" l="1"/>
  <c r="BI40" i="15"/>
  <c r="BK40" i="15"/>
  <c r="BL40" i="15"/>
  <c r="BH42" i="15"/>
  <c r="BI41" i="14"/>
  <c r="BK41" i="14"/>
  <c r="BJ41" i="14"/>
  <c r="BL41" i="14"/>
  <c r="BH43" i="14"/>
  <c r="BK42" i="14" a="1"/>
  <c r="BL42" i="14" a="1"/>
  <c r="BJ41" i="15" a="1"/>
  <c r="BL41" i="15" a="1"/>
  <c r="BI42" i="14" a="1"/>
  <c r="BJ42" i="14" a="1"/>
  <c r="BK41" i="15" a="1"/>
  <c r="BI41" i="15" a="1"/>
  <c r="BK41" i="15" l="1"/>
  <c r="BJ41" i="15"/>
  <c r="BI41" i="15"/>
  <c r="BL41" i="15"/>
  <c r="BH43" i="15"/>
  <c r="BJ42" i="14"/>
  <c r="BK42" i="14"/>
  <c r="BI42" i="14"/>
  <c r="BL42" i="14"/>
  <c r="BH44" i="14"/>
  <c r="BI42" i="15" a="1"/>
  <c r="BI43" i="14" a="1"/>
  <c r="BL42" i="15" a="1"/>
  <c r="BJ43" i="14" a="1"/>
  <c r="BJ42" i="15" a="1"/>
  <c r="BL43" i="14" a="1"/>
  <c r="BK43" i="14" a="1"/>
  <c r="BK42" i="15" a="1"/>
  <c r="BI42" i="15" l="1"/>
  <c r="BJ42" i="15"/>
  <c r="BK42" i="15"/>
  <c r="BL42" i="15"/>
  <c r="BH44" i="15"/>
  <c r="BL43" i="14"/>
  <c r="BJ43" i="14"/>
  <c r="BI43" i="14"/>
  <c r="BK43" i="14"/>
  <c r="BH45" i="14"/>
  <c r="BJ43" i="15" a="1"/>
  <c r="BI43" i="15" a="1"/>
  <c r="BL44" i="14" a="1"/>
  <c r="BI44" i="14" a="1"/>
  <c r="BL43" i="15" a="1"/>
  <c r="BK43" i="15" a="1"/>
  <c r="BK44" i="14" a="1"/>
  <c r="BJ44" i="14" a="1"/>
  <c r="BL43" i="15" l="1"/>
  <c r="BI43" i="15"/>
  <c r="BK43" i="15"/>
  <c r="BJ43" i="15"/>
  <c r="BH45" i="15"/>
  <c r="BL44" i="14"/>
  <c r="BI44" i="14"/>
  <c r="BJ44" i="14"/>
  <c r="BK44" i="14"/>
  <c r="BH46" i="14"/>
  <c r="BJ44" i="15" a="1"/>
  <c r="BI44" i="15" a="1"/>
  <c r="BL45" i="14" a="1"/>
  <c r="BK45" i="14" a="1"/>
  <c r="BI45" i="14" a="1"/>
  <c r="BL44" i="15" a="1"/>
  <c r="BK44" i="15" a="1"/>
  <c r="BJ45" i="14" a="1"/>
  <c r="BL44" i="15" l="1"/>
  <c r="BI44" i="15"/>
  <c r="BK44" i="15"/>
  <c r="BJ44" i="15"/>
  <c r="BH46" i="15"/>
  <c r="BK45" i="14"/>
  <c r="BL45" i="14"/>
  <c r="BI45" i="14"/>
  <c r="BJ45" i="14"/>
  <c r="BH47" i="14"/>
  <c r="BL45" i="15" a="1"/>
  <c r="BJ45" i="15" a="1"/>
  <c r="BL46" i="14" a="1"/>
  <c r="BI45" i="15" a="1"/>
  <c r="BK46" i="14" a="1"/>
  <c r="BI46" i="14" a="1"/>
  <c r="BJ46" i="14" a="1"/>
  <c r="BK45" i="15" a="1"/>
  <c r="BK45" i="15" l="1"/>
  <c r="BJ45" i="15"/>
  <c r="BI45" i="15"/>
  <c r="BL45" i="15"/>
  <c r="BH47" i="15"/>
  <c r="BL46" i="14"/>
  <c r="BK46" i="14"/>
  <c r="BI46" i="14"/>
  <c r="BJ46" i="14"/>
  <c r="BH48" i="14"/>
  <c r="BK46" i="15" a="1"/>
  <c r="BI46" i="15" a="1"/>
  <c r="BI47" i="14" a="1"/>
  <c r="BJ46" i="15" a="1"/>
  <c r="BJ47" i="14" a="1"/>
  <c r="BK47" i="14" a="1"/>
  <c r="BL46" i="15" a="1"/>
  <c r="BL47" i="14" a="1"/>
  <c r="BK46" i="15" l="1"/>
  <c r="BJ46" i="15"/>
  <c r="BI46" i="15"/>
  <c r="BL46" i="15"/>
  <c r="BH48" i="15"/>
  <c r="BL47" i="14"/>
  <c r="BI47" i="14"/>
  <c r="BJ47" i="14"/>
  <c r="BK47" i="14"/>
  <c r="BH49" i="14"/>
  <c r="BJ47" i="15" a="1"/>
  <c r="BI47" i="15" a="1"/>
  <c r="BL48" i="14" a="1"/>
  <c r="BI48" i="14" a="1"/>
  <c r="BL47" i="15" a="1"/>
  <c r="BK47" i="15" a="1"/>
  <c r="BK48" i="14" a="1"/>
  <c r="BJ48" i="14" a="1"/>
  <c r="BL47" i="15" l="1"/>
  <c r="BI47" i="15"/>
  <c r="BK47" i="15"/>
  <c r="BJ47" i="15"/>
  <c r="BH49" i="15"/>
  <c r="BL48" i="14"/>
  <c r="BI48" i="14"/>
  <c r="BJ48" i="14"/>
  <c r="BK48" i="14"/>
  <c r="BH50" i="14"/>
  <c r="BI49" i="14" a="1"/>
  <c r="BJ49" i="14" a="1"/>
  <c r="BL48" i="15" a="1"/>
  <c r="BK48" i="15" a="1"/>
  <c r="BL49" i="14" a="1"/>
  <c r="BK49" i="14" a="1"/>
  <c r="BJ48" i="15" a="1"/>
  <c r="BI48" i="15" a="1"/>
  <c r="BL48" i="15" l="1"/>
  <c r="BI48" i="15"/>
  <c r="BK48" i="15"/>
  <c r="BJ48" i="15"/>
  <c r="BH50" i="15"/>
  <c r="BI49" i="14"/>
  <c r="BK49" i="14"/>
  <c r="BL49" i="14"/>
  <c r="BJ49" i="14"/>
  <c r="BH51" i="14"/>
  <c r="BL49" i="15" a="1"/>
  <c r="BK50" i="14" a="1"/>
  <c r="BJ50" i="14" a="1"/>
  <c r="BK49" i="15" a="1"/>
  <c r="BI49" i="15" a="1"/>
  <c r="BL50" i="14" a="1"/>
  <c r="BI50" i="14" a="1"/>
  <c r="BJ49" i="15" a="1"/>
  <c r="BK49" i="15" l="1"/>
  <c r="BJ49" i="15"/>
  <c r="BI49" i="15"/>
  <c r="BL49" i="15"/>
  <c r="BH51" i="15"/>
  <c r="BK50" i="14"/>
  <c r="BI50" i="14"/>
  <c r="BL50" i="14"/>
  <c r="BJ50" i="14"/>
  <c r="BH52" i="14"/>
  <c r="BI51" i="14" a="1"/>
  <c r="BJ51" i="14" a="1"/>
  <c r="BK50" i="15" a="1"/>
  <c r="BI50" i="15" a="1"/>
  <c r="BL51" i="14" a="1"/>
  <c r="BK51" i="14" a="1"/>
  <c r="BL50" i="15" a="1"/>
  <c r="BJ50" i="15" a="1"/>
  <c r="BK50" i="15" l="1"/>
  <c r="BJ50" i="15"/>
  <c r="BI50" i="15"/>
  <c r="BL50" i="15"/>
  <c r="BH52" i="15"/>
  <c r="BI51" i="14"/>
  <c r="BL51" i="14"/>
  <c r="BK51" i="14"/>
  <c r="BJ51" i="14"/>
  <c r="BH53" i="14"/>
  <c r="BJ51" i="15" a="1"/>
  <c r="BI51" i="15" a="1"/>
  <c r="BJ52" i="14" a="1"/>
  <c r="BL52" i="14" a="1"/>
  <c r="BK52" i="14" a="1"/>
  <c r="BL51" i="15" a="1"/>
  <c r="BK51" i="15" a="1"/>
  <c r="BI52" i="14" a="1"/>
  <c r="BL51" i="15" l="1"/>
  <c r="BI51" i="15"/>
  <c r="BK51" i="15"/>
  <c r="BJ51" i="15"/>
  <c r="BH53" i="15"/>
  <c r="BL52" i="14"/>
  <c r="BI52" i="14"/>
  <c r="BK52" i="14"/>
  <c r="BJ52" i="14"/>
  <c r="BH54" i="14"/>
  <c r="BJ52" i="15" a="1"/>
  <c r="BI52" i="15" a="1"/>
  <c r="BK52" i="15" a="1"/>
  <c r="BK53" i="14" a="1"/>
  <c r="BJ53" i="14" a="1"/>
  <c r="BI53" i="14" a="1"/>
  <c r="BL52" i="15" a="1"/>
  <c r="BL53" i="14" a="1"/>
  <c r="BL52" i="15" l="1"/>
  <c r="BI52" i="15"/>
  <c r="BK52" i="15"/>
  <c r="BJ52" i="15"/>
  <c r="BH54" i="15"/>
  <c r="BJ53" i="14"/>
  <c r="BK53" i="14"/>
  <c r="BI53" i="14"/>
  <c r="BL53" i="14"/>
  <c r="BH55" i="14"/>
  <c r="BL53" i="15" a="1"/>
  <c r="BJ53" i="15" a="1"/>
  <c r="BI54" i="14" a="1"/>
  <c r="BJ54" i="14" a="1"/>
  <c r="BK53" i="15" a="1"/>
  <c r="BL54" i="14" a="1"/>
  <c r="BI53" i="15" a="1"/>
  <c r="BK54" i="14" a="1"/>
  <c r="BK53" i="15" l="1"/>
  <c r="BJ53" i="15"/>
  <c r="BI53" i="15"/>
  <c r="BL53" i="15"/>
  <c r="BH55" i="15"/>
  <c r="BI54" i="14"/>
  <c r="BL54" i="14"/>
  <c r="BK54" i="14"/>
  <c r="BJ54" i="14"/>
  <c r="BH56" i="14"/>
  <c r="BJ55" i="14" a="1"/>
  <c r="BK55" i="14" a="1"/>
  <c r="BL54" i="15" a="1"/>
  <c r="BJ54" i="15" a="1"/>
  <c r="BK54" i="15" a="1"/>
  <c r="BL55" i="14" a="1"/>
  <c r="BI55" i="14" a="1"/>
  <c r="BI54" i="15" a="1"/>
  <c r="BK54" i="15" l="1"/>
  <c r="BJ54" i="15"/>
  <c r="BI54" i="15"/>
  <c r="BL54" i="15"/>
  <c r="BH56" i="15"/>
  <c r="BL55" i="14"/>
  <c r="BI55" i="14"/>
  <c r="BK55" i="14"/>
  <c r="BJ55" i="14"/>
  <c r="BH57" i="14"/>
  <c r="BI56" i="14" a="1"/>
  <c r="BK55" i="15" a="1"/>
  <c r="BJ55" i="15" a="1"/>
  <c r="BL56" i="14" a="1"/>
  <c r="BK56" i="14" a="1"/>
  <c r="BI55" i="15" a="1"/>
  <c r="BL55" i="15" a="1"/>
  <c r="BJ56" i="14" a="1"/>
  <c r="BL55" i="15" l="1"/>
  <c r="BI55" i="15"/>
  <c r="BK55" i="15"/>
  <c r="BJ55" i="15"/>
  <c r="BH57" i="15"/>
  <c r="BJ56" i="14"/>
  <c r="BL56" i="14"/>
  <c r="BI56" i="14"/>
  <c r="BK56" i="14"/>
  <c r="BI57" i="14" a="1"/>
  <c r="BJ57" i="14" a="1"/>
  <c r="BK56" i="15" a="1"/>
  <c r="BL56" i="15" a="1"/>
  <c r="BL57" i="14" a="1"/>
  <c r="BK57" i="14" a="1"/>
  <c r="BI56" i="15" a="1"/>
  <c r="BJ56" i="15" a="1"/>
  <c r="BL56" i="15" l="1"/>
  <c r="BI56" i="15"/>
  <c r="BK56" i="15"/>
  <c r="BJ56" i="15"/>
  <c r="BL57" i="14"/>
  <c r="BK57" i="14"/>
  <c r="BI57" i="14"/>
  <c r="BJ57" i="14"/>
  <c r="BK57" i="15" a="1"/>
  <c r="BI57" i="15" a="1"/>
  <c r="BL57" i="15" a="1"/>
  <c r="BJ57" i="15" a="1"/>
  <c r="BI57" i="15" l="1"/>
  <c r="BK57" i="15"/>
  <c r="BJ57" i="15"/>
  <c r="BL5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<sst xmlns="http://schemas.openxmlformats.org/spreadsheetml/2006/main" count="4233" uniqueCount="1196">
  <si>
    <t>a</t>
    <phoneticPr fontId="1" type="noConversion"/>
  </si>
  <si>
    <t>-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</si>
  <si>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</si>
  <si>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</si>
  <si>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</si>
  <si>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</si>
  <si>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</si>
  <si>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</si>
  <si>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</si>
  <si>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</si>
  <si>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</si>
  <si>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</si>
  <si>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</si>
  <si>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</si>
  <si>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</si>
  <si>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</si>
  <si>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</si>
  <si>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</si>
  <si>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</si>
  <si>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</si>
  <si>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</si>
  <si>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</si>
  <si>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</si>
  <si>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</si>
  <si>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</si>
  <si>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</si>
  <si>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</si>
  <si>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</si>
  <si>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</si>
  <si>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</si>
  <si>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</si>
  <si>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</si>
  <si>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</si>
  <si>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</si>
  <si>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</si>
  <si>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</si>
  <si>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</si>
  <si>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</si>
  <si>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</si>
  <si>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</si>
  <si>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</si>
  <si>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</si>
  <si>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</si>
  <si>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</si>
  <si>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</si>
  <si>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</si>
  <si>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</si>
  <si>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</si>
  <si>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</si>
  <si>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</si>
  <si>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</si>
  <si>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</si>
  <si>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</si>
  <si>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</si>
  <si>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</si>
  <si>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</si>
  <si>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</si>
  <si>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</si>
  <si>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</si>
  <si>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</si>
  <si>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</si>
  <si>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</si>
  <si>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</si>
  <si>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</si>
  <si>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</si>
  <si>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</si>
  <si>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</si>
  <si>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</si>
  <si>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</si>
  <si>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</si>
  <si>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</si>
  <si>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</si>
  <si>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</si>
  <si>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</si>
  <si>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</si>
  <si>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</si>
  <si>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</si>
  <si>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</si>
  <si>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</si>
  <si>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</si>
  <si>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</si>
  <si>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</si>
  <si>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</si>
  <si>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</si>
  <si>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</si>
  <si>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</si>
  <si>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</si>
  <si>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</si>
  <si>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</si>
  <si>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</si>
  <si>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</si>
  <si>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</si>
  <si>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</si>
  <si>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</si>
  <si>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</si>
  <si>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</si>
  <si>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</si>
  <si>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</si>
  <si>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</si>
  <si>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</si>
  <si>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</si>
  <si>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</si>
  <si>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</si>
  <si>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</si>
  <si>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</si>
  <si>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</si>
  <si>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</si>
  <si>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</si>
  <si>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</si>
  <si>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</si>
  <si>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</si>
  <si>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</si>
  <si>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</si>
  <si>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</si>
  <si>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</si>
  <si>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</si>
  <si>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</si>
  <si>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</si>
  <si>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</si>
  <si>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</si>
  <si>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</si>
  <si>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</si>
  <si>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</si>
  <si>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</si>
  <si>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</si>
  <si>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</si>
  <si>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</si>
  <si>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</si>
  <si>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</si>
  <si>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</si>
  <si>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</si>
  <si>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</si>
  <si>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</si>
  <si>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</si>
  <si>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</si>
  <si>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</si>
  <si>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</si>
  <si>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</si>
  <si>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</si>
  <si>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</si>
  <si>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</si>
  <si>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</si>
  <si>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</si>
  <si>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</si>
  <si>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</si>
  <si>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</si>
  <si>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</si>
  <si>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</si>
  <si>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</si>
  <si>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</si>
  <si>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</si>
  <si>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</si>
  <si>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</si>
  <si>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</si>
  <si>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</si>
  <si>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</si>
  <si>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</si>
  <si>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</si>
  <si>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</si>
  <si>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</si>
  <si>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</si>
  <si>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</si>
  <si>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</si>
  <si>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</si>
  <si>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</si>
  <si>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</si>
  <si>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</si>
  <si>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</si>
  <si>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</si>
  <si>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</si>
  <si>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</si>
  <si>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</si>
  <si>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</si>
  <si>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</si>
  <si>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</si>
  <si>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</si>
  <si>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</si>
  <si>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</si>
  <si>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</si>
  <si>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</si>
  <si>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</si>
  <si>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</si>
  <si>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</si>
  <si>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</si>
  <si>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</si>
  <si>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</si>
  <si>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</si>
  <si>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</si>
  <si>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</si>
  <si>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</si>
  <si>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</si>
  <si>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</si>
  <si>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</si>
  <si>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</si>
  <si>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</si>
  <si>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</si>
  <si>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</si>
  <si>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</si>
  <si>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</si>
  <si>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</si>
  <si>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</si>
  <si>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</si>
  <si>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</si>
  <si>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</si>
  <si>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</si>
  <si>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</si>
  <si>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</si>
  <si>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</si>
  <si>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</si>
  <si>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</si>
  <si>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</si>
  <si>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</si>
  <si>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</si>
  <si>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</si>
  <si>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</si>
  <si>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</si>
  <si>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</si>
  <si>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</si>
  <si>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</si>
  <si>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</si>
  <si>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</si>
  <si>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</si>
  <si>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</si>
  <si>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</si>
  <si>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</si>
  <si>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</si>
  <si>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</si>
  <si>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</si>
  <si>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</si>
  <si>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</si>
  <si>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</si>
  <si>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</si>
  <si>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</si>
  <si>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</si>
  <si>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</si>
  <si>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</si>
  <si>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</si>
  <si>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</si>
  <si>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</si>
  <si>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</si>
  <si>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</si>
  <si>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</si>
  <si>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</si>
  <si>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</si>
  <si>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</si>
  <si>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</si>
  <si>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</si>
  <si>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</si>
  <si>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</si>
  <si>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</si>
  <si>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</si>
  <si>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</si>
  <si>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</si>
  <si>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</si>
  <si>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</si>
  <si>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</si>
  <si>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</si>
  <si>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</si>
  <si>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</si>
  <si>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</si>
  <si>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</si>
  <si>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</si>
  <si>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</si>
  <si>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</si>
  <si>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</si>
  <si>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</si>
  <si>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</si>
  <si>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</si>
  <si>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</si>
  <si>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</si>
  <si>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</si>
  <si>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</si>
  <si>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</si>
  <si>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</si>
  <si>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</si>
  <si>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</si>
  <si>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</si>
  <si>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</si>
  <si>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</si>
  <si>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</si>
  <si>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</si>
  <si>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</si>
  <si>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</si>
  <si>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</si>
  <si>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</si>
  <si>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</si>
  <si>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</si>
  <si>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;</t>
    <phoneticPr fontId="1" type="noConversion"/>
  </si>
  <si>
    <t>/</t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</si>
  <si>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</si>
  <si>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</si>
  <si>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</si>
  <si>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</si>
  <si>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</si>
  <si>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</si>
  <si>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</si>
  <si>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</si>
  <si>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</si>
  <si>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</si>
  <si>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</si>
  <si>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</si>
  <si>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</si>
  <si>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</si>
  <si>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</si>
  <si>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</si>
  <si>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</si>
  <si>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</si>
  <si>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</si>
  <si>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</si>
  <si>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</si>
  <si>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</si>
  <si>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</si>
  <si>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</si>
  <si>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</si>
  <si>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</si>
  <si>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</si>
  <si>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</si>
  <si>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</si>
  <si>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</si>
  <si>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</si>
  <si>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</si>
  <si>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</si>
  <si>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</si>
  <si>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</si>
  <si>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</si>
  <si>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</si>
  <si>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</si>
  <si>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</si>
  <si>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</si>
  <si>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</si>
  <si>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</si>
  <si>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</si>
  <si>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</si>
  <si>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</si>
  <si>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</si>
  <si>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</si>
  <si>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</si>
  <si>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</si>
  <si>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</si>
  <si>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</si>
  <si>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</si>
  <si>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</si>
  <si>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</si>
  <si>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</si>
  <si>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</si>
  <si>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</si>
  <si>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</si>
  <si>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</si>
  <si>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</si>
  <si>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</si>
  <si>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</si>
  <si>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</si>
  <si>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</si>
  <si>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</si>
  <si>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</si>
  <si>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</si>
  <si>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</si>
  <si>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[</t>
    <phoneticPr fontId="1" type="noConversion"/>
  </si>
  <si>
    <t>]</t>
    <phoneticPr fontId="1" type="noConversion"/>
  </si>
  <si>
    <t>'</t>
    <phoneticPr fontId="1" type="noConversion"/>
  </si>
  <si>
    <t>\</t>
    <phoneticPr fontId="1" type="noConversion"/>
  </si>
  <si>
    <t>陽平(â)</t>
    <phoneticPr fontId="1" type="noConversion"/>
  </si>
  <si>
    <t>陽上(ǎ)</t>
    <phoneticPr fontId="1" type="noConversion"/>
  </si>
  <si>
    <t>陽入(ā)</t>
    <phoneticPr fontId="1" type="noConversion"/>
  </si>
  <si>
    <t>陰平(a)</t>
    <phoneticPr fontId="1" type="noConversion"/>
  </si>
  <si>
    <t>陰入(ah)</t>
    <phoneticPr fontId="1" type="noConversion"/>
  </si>
  <si>
    <t>陰去(à)</t>
    <phoneticPr fontId="1" type="noConversion"/>
  </si>
  <si>
    <t>陽去(a̍h)</t>
    <phoneticPr fontId="1" type="noConversion"/>
  </si>
  <si>
    <t>陰上(á)</t>
    <phoneticPr fontId="1" type="noConversion"/>
  </si>
  <si>
    <t xml:space="preserve">/   ? </t>
    <phoneticPr fontId="1" type="noConversion"/>
  </si>
  <si>
    <t>.    &gt;</t>
    <phoneticPr fontId="1" type="noConversion"/>
  </si>
  <si>
    <t>,    &lt;</t>
    <phoneticPr fontId="1" type="noConversion"/>
  </si>
  <si>
    <t/>
  </si>
  <si>
    <t>;   :</t>
    <phoneticPr fontId="1" type="noConversion"/>
  </si>
  <si>
    <t>ｎ</t>
    <phoneticPr fontId="1" type="noConversion"/>
  </si>
  <si>
    <t>'    "</t>
    <phoneticPr fontId="1" type="noConversion"/>
  </si>
  <si>
    <t>ˋ</t>
    <phoneticPr fontId="34" type="noConversion"/>
  </si>
  <si>
    <t>˪</t>
    <phoneticPr fontId="34" type="noConversion"/>
  </si>
  <si>
    <t>ˊ</t>
    <phoneticPr fontId="34" type="noConversion"/>
  </si>
  <si>
    <t>˫</t>
    <phoneticPr fontId="34" type="noConversion"/>
  </si>
  <si>
    <t>˙</t>
    <phoneticPr fontId="34" type="noConversion"/>
  </si>
  <si>
    <t>\   |</t>
    <phoneticPr fontId="1" type="noConversion"/>
  </si>
  <si>
    <t>[   {</t>
    <phoneticPr fontId="1" type="noConversion"/>
  </si>
  <si>
    <t>]   }</t>
    <phoneticPr fontId="1" type="noConversion"/>
  </si>
  <si>
    <t>-   _</t>
    <phoneticPr fontId="1" type="noConversion"/>
  </si>
  <si>
    <t>=   +</t>
    <phoneticPr fontId="1" type="noConversion"/>
  </si>
  <si>
    <t>1   !</t>
    <phoneticPr fontId="34" type="noConversion"/>
  </si>
  <si>
    <t>2   @</t>
    <phoneticPr fontId="34" type="noConversion"/>
  </si>
  <si>
    <t>3   #</t>
    <phoneticPr fontId="34" type="noConversion"/>
  </si>
  <si>
    <t>4   $</t>
    <phoneticPr fontId="34" type="noConversion"/>
  </si>
  <si>
    <t>5   %</t>
    <phoneticPr fontId="34" type="noConversion"/>
  </si>
  <si>
    <t>6   ^</t>
    <phoneticPr fontId="34" type="noConversion"/>
  </si>
  <si>
    <t>7   &amp;</t>
    <phoneticPr fontId="34" type="noConversion"/>
  </si>
  <si>
    <t>8   *</t>
    <phoneticPr fontId="34" type="noConversion"/>
  </si>
  <si>
    <t>9   (</t>
    <phoneticPr fontId="34" type="noConversion"/>
  </si>
  <si>
    <t>0   )</t>
    <phoneticPr fontId="34" type="noConversion"/>
  </si>
  <si>
    <t>【3】˪</t>
    <phoneticPr fontId="34" type="noConversion"/>
  </si>
  <si>
    <t>【5】ˊ</t>
    <phoneticPr fontId="34" type="noConversion"/>
  </si>
  <si>
    <t>【1】</t>
    <phoneticPr fontId="34" type="noConversion"/>
  </si>
  <si>
    <t>【2】ˋ</t>
    <phoneticPr fontId="34" type="noConversion"/>
  </si>
  <si>
    <t>【7】˫</t>
    <phoneticPr fontId="34" type="noConversion"/>
  </si>
  <si>
    <t>【8】˙</t>
    <phoneticPr fontId="34" type="noConversion"/>
  </si>
  <si>
    <t>ㆴ̇ㆵ̇ㆻ̇ㆷ̇</t>
    <phoneticPr fontId="34" type="noConversion"/>
  </si>
  <si>
    <t>p</t>
    <phoneticPr fontId="34" type="noConversion"/>
  </si>
  <si>
    <t>t</t>
    <phoneticPr fontId="34" type="noConversion"/>
  </si>
  <si>
    <t>k</t>
    <phoneticPr fontId="34" type="noConversion"/>
  </si>
  <si>
    <t>h</t>
    <phoneticPr fontId="34" type="noConversion"/>
  </si>
  <si>
    <t>ㄝ</t>
    <phoneticPr fontId="34" type="noConversion"/>
  </si>
  <si>
    <t>ㄥ</t>
    <phoneticPr fontId="34" type="noConversion"/>
  </si>
  <si>
    <t>序號</t>
  </si>
  <si>
    <t>鍵盤位置</t>
    <phoneticPr fontId="60" type="noConversion"/>
  </si>
  <si>
    <t>1</t>
  </si>
  <si>
    <t>q</t>
  </si>
  <si>
    <t>2</t>
  </si>
  <si>
    <t>w</t>
  </si>
  <si>
    <t>x</t>
  </si>
  <si>
    <t>r</t>
  </si>
  <si>
    <t>f</t>
  </si>
  <si>
    <t>v</t>
  </si>
  <si>
    <t>5</t>
  </si>
  <si>
    <t>y</t>
  </si>
  <si>
    <t>j</t>
  </si>
  <si>
    <t>8</t>
  </si>
  <si>
    <t>,</t>
  </si>
  <si>
    <t>9</t>
  </si>
  <si>
    <t>.</t>
  </si>
  <si>
    <t>0</t>
  </si>
  <si>
    <t>;</t>
  </si>
  <si>
    <t>/</t>
  </si>
  <si>
    <t>-</t>
  </si>
  <si>
    <t xml:space="preserve"> </t>
  </si>
  <si>
    <t>6</t>
  </si>
  <si>
    <t>3</t>
  </si>
  <si>
    <t>4</t>
  </si>
  <si>
    <t>7</t>
  </si>
  <si>
    <t>注音符號</t>
  </si>
  <si>
    <t>alphabet:</t>
    <phoneticPr fontId="60" type="noConversion"/>
  </si>
  <si>
    <t>1qaz2wsxedcrfv5tgbyhnujm8ik,9ol.0p;/- 6347</t>
    <phoneticPr fontId="60" type="noConversion"/>
  </si>
  <si>
    <t>字典編碼</t>
    <phoneticPr fontId="60" type="noConversion"/>
  </si>
  <si>
    <t>initials:</t>
    <phoneticPr fontId="60" type="noConversion"/>
  </si>
  <si>
    <t>1qaz2wsxedcrfv5tgbyhnujm8ik,9ol.0p;/-</t>
    <phoneticPr fontId="60" type="noConversion"/>
  </si>
  <si>
    <t>拼音字母</t>
    <phoneticPr fontId="60" type="noConversion"/>
  </si>
  <si>
    <t>1 !</t>
    <phoneticPr fontId="60" type="noConversion"/>
  </si>
  <si>
    <t>2 @</t>
  </si>
  <si>
    <t>3 #</t>
  </si>
  <si>
    <t>4 $</t>
  </si>
  <si>
    <t>5 %</t>
    <phoneticPr fontId="60" type="noConversion"/>
  </si>
  <si>
    <t>6 ^</t>
  </si>
  <si>
    <t>7 &amp;</t>
  </si>
  <si>
    <t>8 *</t>
    <phoneticPr fontId="60" type="noConversion"/>
  </si>
  <si>
    <t>9 (</t>
    <phoneticPr fontId="60" type="noConversion"/>
  </si>
  <si>
    <t>0 )</t>
  </si>
  <si>
    <t>- _</t>
  </si>
  <si>
    <t>= +</t>
  </si>
  <si>
    <t>鍵盤按鍵</t>
    <phoneticPr fontId="60" type="noConversion"/>
  </si>
  <si>
    <t>注音符號</t>
    <phoneticPr fontId="60" type="noConversion"/>
  </si>
  <si>
    <t>alphabet</t>
    <phoneticPr fontId="60" type="noConversion"/>
  </si>
  <si>
    <t>initials</t>
    <phoneticPr fontId="60" type="noConversion"/>
  </si>
  <si>
    <t xml:space="preserve">    - xform/^m(\d)$/mu$1/  </t>
    <phoneticPr fontId="60" type="noConversion"/>
  </si>
  <si>
    <t>上声</t>
  </si>
  <si>
    <t>去声</t>
    <phoneticPr fontId="60" type="noConversion"/>
  </si>
  <si>
    <t>陽平</t>
  </si>
  <si>
    <t>輕声</t>
    <phoneticPr fontId="60" type="noConversion"/>
  </si>
  <si>
    <r>
      <rPr>
        <sz val="26"/>
        <rFont val="Noto Serif TC Medium"/>
      </rPr>
      <t>ㄅ</t>
    </r>
  </si>
  <si>
    <t xml:space="preserve">    - xform/^r5$/er5/  </t>
    <phoneticPr fontId="60" type="noConversion"/>
  </si>
  <si>
    <t>Q</t>
  </si>
  <si>
    <t>W</t>
  </si>
  <si>
    <t>E</t>
    <phoneticPr fontId="60" type="noConversion"/>
  </si>
  <si>
    <t>R</t>
  </si>
  <si>
    <t>Y</t>
    <phoneticPr fontId="60" type="noConversion"/>
  </si>
  <si>
    <t>U</t>
    <phoneticPr fontId="60" type="noConversion"/>
  </si>
  <si>
    <t>I</t>
    <phoneticPr fontId="60" type="noConversion"/>
  </si>
  <si>
    <t>O</t>
  </si>
  <si>
    <t>[ {</t>
  </si>
  <si>
    <t>] }</t>
  </si>
  <si>
    <t>\ |</t>
  </si>
  <si>
    <r>
      <rPr>
        <sz val="26"/>
        <rFont val="Noto Serif TC Medium"/>
      </rPr>
      <t>ㄆ</t>
    </r>
  </si>
  <si>
    <t xml:space="preserve">    - xform/iu/iou/</t>
  </si>
  <si>
    <r>
      <rPr>
        <sz val="26"/>
        <rFont val="Noto Serif TC Medium"/>
      </rPr>
      <t>ㄇ</t>
    </r>
  </si>
  <si>
    <t xml:space="preserve">    - xform/ui/uei/</t>
  </si>
  <si>
    <t>A</t>
    <phoneticPr fontId="60" type="noConversion"/>
  </si>
  <si>
    <t>S</t>
  </si>
  <si>
    <t>F</t>
  </si>
  <si>
    <t>H</t>
  </si>
  <si>
    <t>J</t>
    <phoneticPr fontId="60" type="noConversion"/>
  </si>
  <si>
    <t>L</t>
    <phoneticPr fontId="60" type="noConversion"/>
  </si>
  <si>
    <t>; :</t>
  </si>
  <si>
    <t>' "</t>
  </si>
  <si>
    <r>
      <rPr>
        <sz val="26"/>
        <rFont val="Noto Serif TC Medium"/>
      </rPr>
      <t>ㄈ</t>
    </r>
  </si>
  <si>
    <t xml:space="preserve">    - xform/ong/ung/</t>
  </si>
  <si>
    <r>
      <rPr>
        <sz val="26"/>
        <rFont val="Noto Serif TC Medium"/>
      </rPr>
      <t>ㄉ</t>
    </r>
  </si>
  <si>
    <t xml:space="preserve">    - xform/^yi?/i/</t>
  </si>
  <si>
    <t>Z</t>
    <phoneticPr fontId="60" type="noConversion"/>
  </si>
  <si>
    <t>X</t>
  </si>
  <si>
    <t>V</t>
  </si>
  <si>
    <t>N</t>
  </si>
  <si>
    <t>M</t>
  </si>
  <si>
    <t>, &lt;</t>
    <phoneticPr fontId="60" type="noConversion"/>
  </si>
  <si>
    <t>. &gt;</t>
  </si>
  <si>
    <t>/ ?</t>
  </si>
  <si>
    <r>
      <rPr>
        <sz val="26"/>
        <rFont val="Noto Serif TC Medium"/>
      </rPr>
      <t>ㄊ</t>
    </r>
  </si>
  <si>
    <t xml:space="preserve">    - xform/^wu?/u/</t>
  </si>
  <si>
    <r>
      <rPr>
        <sz val="26"/>
        <rFont val="Noto Serif TC Medium"/>
      </rPr>
      <t>ㄋ</t>
    </r>
  </si>
  <si>
    <t xml:space="preserve">    - xform/iu/v/</t>
  </si>
  <si>
    <r>
      <rPr>
        <sz val="26"/>
        <rFont val="Noto Serif TC Medium"/>
      </rPr>
      <t>ㄌ</t>
    </r>
  </si>
  <si>
    <t xml:space="preserve">    - xform/^([jqx])u/$1v/</t>
  </si>
  <si>
    <r>
      <rPr>
        <sz val="26"/>
        <rFont val="Noto Serif TC Medium"/>
      </rPr>
      <t>ㄍ</t>
    </r>
  </si>
  <si>
    <t xml:space="preserve">    - xform/([iuv])n/$1en/</t>
  </si>
  <si>
    <r>
      <rPr>
        <sz val="26"/>
        <rFont val="Noto Serif TC Medium"/>
      </rPr>
      <t>ㄎ</t>
    </r>
  </si>
  <si>
    <t xml:space="preserve">    - xform/^zhi?/Z/</t>
  </si>
  <si>
    <r>
      <rPr>
        <sz val="26"/>
        <rFont val="Noto Serif TC Medium"/>
      </rPr>
      <t>ㄏ</t>
    </r>
  </si>
  <si>
    <t xml:space="preserve">    - xform/^chi?/C/</t>
  </si>
  <si>
    <r>
      <rPr>
        <sz val="26"/>
        <rFont val="Noto Serif TC Medium"/>
      </rPr>
      <t>ㄐ</t>
    </r>
  </si>
  <si>
    <t xml:space="preserve">    - xform/^shi?/S/</t>
  </si>
  <si>
    <r>
      <rPr>
        <sz val="26"/>
        <rFont val="Noto Serif TC Medium"/>
      </rPr>
      <t>ㄑ</t>
    </r>
  </si>
  <si>
    <t xml:space="preserve">    - xform/^([zcsr])i/$1/</t>
  </si>
  <si>
    <r>
      <rPr>
        <sz val="26"/>
        <rFont val="Noto Serif TC Medium"/>
      </rPr>
      <t>ㄒ</t>
    </r>
  </si>
  <si>
    <t xml:space="preserve">    - xform/ai/A/</t>
  </si>
  <si>
    <t>Z</t>
  </si>
  <si>
    <t>zh</t>
  </si>
  <si>
    <r>
      <rPr>
        <sz val="26"/>
        <rFont val="Noto Serif TC Medium"/>
      </rPr>
      <t>ㄓ</t>
    </r>
  </si>
  <si>
    <t xml:space="preserve">    - xform/ei/I/</t>
  </si>
  <si>
    <t>ch</t>
  </si>
  <si>
    <r>
      <rPr>
        <sz val="26"/>
        <rFont val="Noto Serif TC Medium"/>
      </rPr>
      <t>ㄔ</t>
    </r>
  </si>
  <si>
    <t xml:space="preserve">    - xform/ao/O/</t>
  </si>
  <si>
    <t>sh</t>
  </si>
  <si>
    <r>
      <rPr>
        <sz val="26"/>
        <rFont val="Noto Serif TC Medium"/>
      </rPr>
      <t>ㄕ</t>
    </r>
  </si>
  <si>
    <t xml:space="preserve">    - xform/ou/U/</t>
  </si>
  <si>
    <r>
      <rPr>
        <sz val="26"/>
        <rFont val="Noto Serif TC Medium"/>
      </rPr>
      <t>ㄖ</t>
    </r>
  </si>
  <si>
    <t xml:space="preserve">    - xform/ang/K/</t>
  </si>
  <si>
    <r>
      <rPr>
        <sz val="26"/>
        <rFont val="Noto Serif TC Medium"/>
      </rPr>
      <t>ㄗ</t>
    </r>
  </si>
  <si>
    <t xml:space="preserve">    - xform/eng/G/</t>
  </si>
  <si>
    <r>
      <rPr>
        <sz val="26"/>
        <rFont val="Noto Serif TC Medium"/>
      </rPr>
      <t>ㄘ</t>
    </r>
  </si>
  <si>
    <t xml:space="preserve">    - xform/an/M/</t>
  </si>
  <si>
    <r>
      <rPr>
        <sz val="26"/>
        <rFont val="Noto Serif TC Medium"/>
      </rPr>
      <t>ㄙ</t>
    </r>
  </si>
  <si>
    <t xml:space="preserve">    - xform/en/N/</t>
  </si>
  <si>
    <r>
      <rPr>
        <sz val="26"/>
        <rFont val="Noto Serif TC Medium"/>
      </rPr>
      <t>ㄧ</t>
    </r>
  </si>
  <si>
    <t xml:space="preserve">    - xform/er/R/</t>
  </si>
  <si>
    <r>
      <rPr>
        <sz val="26"/>
        <rFont val="Noto Serif TC Medium"/>
      </rPr>
      <t>ㄨ</t>
    </r>
  </si>
  <si>
    <t xml:space="preserve">    - xform/eh/E/</t>
  </si>
  <si>
    <t xml:space="preserve">ü </t>
  </si>
  <si>
    <r>
      <rPr>
        <sz val="26"/>
        <rFont val="Noto Serif TC Medium"/>
      </rPr>
      <t>ㄩ</t>
    </r>
  </si>
  <si>
    <t xml:space="preserve">    - xform/([iv])e/$1E/</t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</si>
  <si>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</si>
  <si>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</si>
  <si>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</si>
  <si>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t>E</t>
  </si>
  <si>
    <t xml:space="preserve">ê </t>
  </si>
  <si>
    <r>
      <rPr>
        <sz val="26"/>
        <rFont val="Noto Serif TC Medium"/>
      </rPr>
      <t>ㄝ</t>
    </r>
  </si>
  <si>
    <t>A</t>
  </si>
  <si>
    <r>
      <rPr>
        <sz val="26"/>
        <rFont val="Noto Serif TC Medium"/>
      </rPr>
      <t>ㄞ</t>
    </r>
  </si>
  <si>
    <t>ei</t>
  </si>
  <si>
    <r>
      <rPr>
        <sz val="26"/>
        <rFont val="Noto Serif TC Medium"/>
      </rPr>
      <t>ㄟ</t>
    </r>
  </si>
  <si>
    <t>ao</t>
  </si>
  <si>
    <r>
      <rPr>
        <sz val="26"/>
        <rFont val="Noto Serif TC Medium"/>
      </rPr>
      <t>ㄠ</t>
    </r>
  </si>
  <si>
    <t>ou</t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</si>
  <si>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</si>
  <si>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</si>
  <si>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</si>
  <si>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</si>
  <si>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t>eng</t>
  </si>
  <si>
    <r>
      <rPr>
        <sz val="26"/>
        <rFont val="Noto Serif TC Medium"/>
      </rPr>
      <t>ㄥ</t>
    </r>
  </si>
  <si>
    <t>er</t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</si>
  <si>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</si>
  <si>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</si>
  <si>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</si>
  <si>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t>ˇ</t>
  </si>
  <si>
    <r>
      <rPr>
        <sz val="26"/>
        <rFont val="Noto Serif TC Medium"/>
      </rPr>
      <t>ˋ</t>
    </r>
  </si>
  <si>
    <t>˙</t>
  </si>
  <si>
    <t>ˋ</t>
  </si>
  <si>
    <t>ㄓ</t>
  </si>
  <si>
    <t>ˊ</t>
  </si>
  <si>
    <t>ㄦ</t>
  </si>
  <si>
    <t>ㄔ</t>
  </si>
  <si>
    <t>ㄛ</t>
  </si>
  <si>
    <t>ㄟ</t>
  </si>
  <si>
    <t>ㄕ</t>
  </si>
  <si>
    <t>ㄈ</t>
  </si>
  <si>
    <t>ㄖ</t>
  </si>
  <si>
    <t>ㄩ</t>
  </si>
  <si>
    <t>ㄡ</t>
  </si>
  <si>
    <t>ㄝ</t>
  </si>
  <si>
    <t>脣音</t>
    <phoneticPr fontId="34" type="noConversion"/>
  </si>
  <si>
    <t>舌尖音</t>
    <phoneticPr fontId="34" type="noConversion"/>
  </si>
  <si>
    <t>舌根音</t>
    <phoneticPr fontId="34" type="noConversion"/>
  </si>
  <si>
    <t>ph</t>
    <phoneticPr fontId="34" type="noConversion"/>
  </si>
  <si>
    <t>m</t>
    <phoneticPr fontId="34" type="noConversion"/>
  </si>
  <si>
    <t>b</t>
    <phoneticPr fontId="34" type="noConversion"/>
  </si>
  <si>
    <t>th</t>
    <phoneticPr fontId="34" type="noConversion"/>
  </si>
  <si>
    <t>n</t>
    <phoneticPr fontId="34" type="noConversion"/>
  </si>
  <si>
    <t>l</t>
    <phoneticPr fontId="34" type="noConversion"/>
  </si>
  <si>
    <t>kh</t>
    <phoneticPr fontId="34" type="noConversion"/>
  </si>
  <si>
    <t>g</t>
    <phoneticPr fontId="34" type="noConversion"/>
  </si>
  <si>
    <t>ng</t>
    <phoneticPr fontId="34" type="noConversion"/>
  </si>
  <si>
    <t>喉音</t>
    <phoneticPr fontId="34" type="noConversion"/>
  </si>
  <si>
    <t>齒音</t>
    <phoneticPr fontId="34" type="noConversion"/>
  </si>
  <si>
    <t>c</t>
    <phoneticPr fontId="34" type="noConversion"/>
  </si>
  <si>
    <t>ch</t>
    <phoneticPr fontId="34" type="noConversion"/>
  </si>
  <si>
    <t>s</t>
    <phoneticPr fontId="34" type="noConversion"/>
  </si>
  <si>
    <t>j</t>
    <phoneticPr fontId="34" type="noConversion"/>
  </si>
  <si>
    <t>日頭</t>
    <phoneticPr fontId="34" type="noConversion"/>
  </si>
  <si>
    <t>輸贏</t>
    <phoneticPr fontId="34" type="noConversion"/>
  </si>
  <si>
    <t>冊包</t>
    <phoneticPr fontId="34" type="noConversion"/>
  </si>
  <si>
    <t>棗仔</t>
    <phoneticPr fontId="34" type="noConversion"/>
  </si>
  <si>
    <t>好壞</t>
    <phoneticPr fontId="34" type="noConversion"/>
  </si>
  <si>
    <t>基隆</t>
    <phoneticPr fontId="34" type="noConversion"/>
  </si>
  <si>
    <t>科學</t>
    <phoneticPr fontId="34" type="noConversion"/>
  </si>
  <si>
    <t>白鵝</t>
    <phoneticPr fontId="34" type="noConversion"/>
  </si>
  <si>
    <t>五音</t>
    <phoneticPr fontId="34" type="noConversion"/>
  </si>
  <si>
    <t>菜刀</t>
    <phoneticPr fontId="34" type="noConversion"/>
  </si>
  <si>
    <t>楊桃</t>
    <phoneticPr fontId="34" type="noConversion"/>
  </si>
  <si>
    <t>耐性</t>
    <phoneticPr fontId="34" type="noConversion"/>
  </si>
  <si>
    <t>囉唆</t>
    <phoneticPr fontId="34" type="noConversion"/>
  </si>
  <si>
    <t>玻璃</t>
    <phoneticPr fontId="34" type="noConversion"/>
  </si>
  <si>
    <t>拍字</t>
    <phoneticPr fontId="34" type="noConversion"/>
  </si>
  <si>
    <t>不好</t>
    <phoneticPr fontId="34" type="noConversion"/>
  </si>
  <si>
    <t>海底摸針</t>
    <phoneticPr fontId="34" type="noConversion"/>
  </si>
  <si>
    <t>[ŋ]</t>
    <phoneticPr fontId="34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</si>
  <si>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34" type="noConversion"/>
  </si>
  <si>
    <t>注音符號</t>
    <phoneticPr fontId="34" type="noConversion"/>
  </si>
  <si>
    <t>按鍵編碼</t>
    <phoneticPr fontId="34" type="noConversion"/>
  </si>
  <si>
    <t>B</t>
    <phoneticPr fontId="34" type="noConversion"/>
  </si>
  <si>
    <t>d</t>
    <phoneticPr fontId="34" type="noConversion"/>
  </si>
  <si>
    <t>ㄏ</t>
    <phoneticPr fontId="34" type="noConversion"/>
  </si>
  <si>
    <t>G</t>
    <phoneticPr fontId="34" type="noConversion"/>
  </si>
  <si>
    <t>z</t>
    <phoneticPr fontId="34" type="noConversion"/>
  </si>
  <si>
    <t>Z</t>
    <phoneticPr fontId="34" type="noConversion"/>
  </si>
  <si>
    <t>u</t>
    <phoneticPr fontId="34" type="noConversion"/>
  </si>
  <si>
    <t>i</t>
    <phoneticPr fontId="34" type="noConversion"/>
  </si>
  <si>
    <t>a</t>
    <phoneticPr fontId="34" type="noConversion"/>
  </si>
  <si>
    <t>e</t>
    <phoneticPr fontId="34" type="noConversion"/>
  </si>
  <si>
    <t>o</t>
    <phoneticPr fontId="34" type="noConversion"/>
  </si>
  <si>
    <t>r</t>
    <phoneticPr fontId="34" type="noConversion"/>
  </si>
  <si>
    <t>y</t>
    <phoneticPr fontId="34" type="noConversion"/>
  </si>
  <si>
    <t>A</t>
    <phoneticPr fontId="34" type="noConversion"/>
  </si>
  <si>
    <t>I</t>
    <phoneticPr fontId="34" type="noConversion"/>
  </si>
  <si>
    <t>U</t>
    <phoneticPr fontId="34" type="noConversion"/>
  </si>
  <si>
    <t>E</t>
    <phoneticPr fontId="34" type="noConversion"/>
  </si>
  <si>
    <t>O</t>
    <phoneticPr fontId="34" type="noConversion"/>
  </si>
  <si>
    <t>國際音標</t>
    <phoneticPr fontId="34" type="noConversion"/>
  </si>
  <si>
    <t>[ir]</t>
    <phoneticPr fontId="34" type="noConversion"/>
  </si>
  <si>
    <t>[n]</t>
    <phoneticPr fontId="34" type="noConversion"/>
  </si>
  <si>
    <t>v</t>
    <phoneticPr fontId="34" type="noConversion"/>
  </si>
  <si>
    <t xml:space="preserve">[ŋ̍]	</t>
    <phoneticPr fontId="34" type="noConversion"/>
  </si>
  <si>
    <t>[m]</t>
    <phoneticPr fontId="34" type="noConversion"/>
  </si>
  <si>
    <t>-V</t>
    <phoneticPr fontId="34" type="noConversion"/>
  </si>
  <si>
    <t>-M</t>
    <phoneticPr fontId="34" type="noConversion"/>
  </si>
  <si>
    <t>-N</t>
    <phoneticPr fontId="34" type="noConversion"/>
  </si>
  <si>
    <t>[e]</t>
    <phoneticPr fontId="34" type="noConversion"/>
  </si>
  <si>
    <t>玻璃</t>
  </si>
  <si>
    <t>拍字</t>
  </si>
  <si>
    <t>科學</t>
  </si>
  <si>
    <t>五音</t>
  </si>
  <si>
    <t>玻</t>
    <phoneticPr fontId="34" type="noConversion"/>
  </si>
  <si>
    <t>拍</t>
    <phoneticPr fontId="34" type="noConversion"/>
  </si>
  <si>
    <t>毌</t>
    <phoneticPr fontId="34" type="noConversion"/>
  </si>
  <si>
    <t>漢字</t>
    <phoneticPr fontId="34" type="noConversion"/>
  </si>
  <si>
    <t>注音</t>
    <phoneticPr fontId="34" type="noConversion"/>
  </si>
  <si>
    <t>刀</t>
    <phoneticPr fontId="34" type="noConversion"/>
  </si>
  <si>
    <t>桃</t>
    <phoneticPr fontId="34" type="noConversion"/>
  </si>
  <si>
    <t>耐</t>
    <phoneticPr fontId="34" type="noConversion"/>
  </si>
  <si>
    <t>囉</t>
    <phoneticPr fontId="34" type="noConversion"/>
  </si>
  <si>
    <t>基</t>
    <phoneticPr fontId="34" type="noConversion"/>
  </si>
  <si>
    <t>科</t>
    <phoneticPr fontId="34" type="noConversion"/>
  </si>
  <si>
    <t>好</t>
    <phoneticPr fontId="34" type="noConversion"/>
  </si>
  <si>
    <t>五</t>
    <phoneticPr fontId="34" type="noConversion"/>
  </si>
  <si>
    <t>棗</t>
    <phoneticPr fontId="34" type="noConversion"/>
  </si>
  <si>
    <t>冊</t>
    <phoneticPr fontId="34" type="noConversion"/>
  </si>
  <si>
    <t>輸</t>
    <phoneticPr fontId="34" type="noConversion"/>
  </si>
  <si>
    <t>日</t>
    <phoneticPr fontId="34" type="noConversion"/>
  </si>
  <si>
    <t>ㄆㄚˋ</t>
    <phoneticPr fontId="34" type="noConversion"/>
  </si>
  <si>
    <t>ㄅㄜˉ</t>
    <phoneticPr fontId="34" type="noConversion"/>
  </si>
  <si>
    <t>ㄇ˫</t>
  </si>
  <si>
    <t>買</t>
    <phoneticPr fontId="34" type="noConversion"/>
  </si>
  <si>
    <t>買賣</t>
    <phoneticPr fontId="34" type="noConversion"/>
  </si>
  <si>
    <t>ㆠㄝˋ</t>
    <phoneticPr fontId="34" type="noConversion"/>
  </si>
  <si>
    <t>麻痺</t>
    <phoneticPr fontId="34" type="noConversion"/>
  </si>
  <si>
    <t>ㄇㄨㄚˊ</t>
    <phoneticPr fontId="34" type="noConversion"/>
  </si>
  <si>
    <t>麻</t>
    <phoneticPr fontId="34" type="noConversion"/>
  </si>
  <si>
    <t>ㄉㄜˉ</t>
    <phoneticPr fontId="34" type="noConversion"/>
  </si>
  <si>
    <t>ㄊㄜˊ</t>
    <phoneticPr fontId="34" type="noConversion"/>
  </si>
  <si>
    <t>ㄋ</t>
    <phoneticPr fontId="34" type="noConversion"/>
  </si>
  <si>
    <t>ㄋㄚㄧ˫</t>
    <phoneticPr fontId="34" type="noConversion"/>
  </si>
  <si>
    <t>ㄌㄜˉ</t>
    <phoneticPr fontId="34" type="noConversion"/>
  </si>
  <si>
    <t>ㄍㄧˉ</t>
    <phoneticPr fontId="34" type="noConversion"/>
  </si>
  <si>
    <t>地基</t>
    <phoneticPr fontId="34" type="noConversion"/>
  </si>
  <si>
    <t>ㄎㄜˉ</t>
    <phoneticPr fontId="34" type="noConversion"/>
  </si>
  <si>
    <t>ㄏㄜˋ</t>
    <phoneticPr fontId="34" type="noConversion"/>
  </si>
  <si>
    <t>好處</t>
    <phoneticPr fontId="34" type="noConversion"/>
  </si>
  <si>
    <t>ㆣㆦ˫</t>
    <phoneticPr fontId="34" type="noConversion"/>
  </si>
  <si>
    <t>ㄗㄜˋ</t>
    <phoneticPr fontId="34" type="noConversion"/>
  </si>
  <si>
    <t>ㄘㄝㄏ</t>
    <phoneticPr fontId="34" type="noConversion"/>
  </si>
  <si>
    <t>ㄙㄨˉ</t>
    <phoneticPr fontId="34" type="noConversion"/>
  </si>
  <si>
    <t>ㆡㄧㄉ．</t>
    <phoneticPr fontId="34" type="noConversion"/>
  </si>
  <si>
    <t>有</t>
    <phoneticPr fontId="34" type="noConversion"/>
  </si>
  <si>
    <t>押</t>
    <phoneticPr fontId="34" type="noConversion"/>
  </si>
  <si>
    <t>ㄚㄏ</t>
    <phoneticPr fontId="34" type="noConversion"/>
  </si>
  <si>
    <t>豬</t>
    <phoneticPr fontId="34" type="noConversion"/>
  </si>
  <si>
    <t>ㄉㄦˉ</t>
    <phoneticPr fontId="34" type="noConversion"/>
  </si>
  <si>
    <t>鵝</t>
    <phoneticPr fontId="34" type="noConversion"/>
  </si>
  <si>
    <t>ㆣㄜˊ</t>
    <phoneticPr fontId="34" type="noConversion"/>
  </si>
  <si>
    <t>嬰</t>
  </si>
  <si>
    <t>ㆪ</t>
    <phoneticPr fontId="34" type="noConversion"/>
  </si>
  <si>
    <t>ㄏㄨㆩㆪˊ</t>
    <phoneticPr fontId="34" type="noConversion"/>
  </si>
  <si>
    <t>橫</t>
    <phoneticPr fontId="34" type="noConversion"/>
  </si>
  <si>
    <t>ㆥˉ</t>
    <phoneticPr fontId="34" type="noConversion"/>
  </si>
  <si>
    <t>ㄍㄨㆪˉ</t>
    <phoneticPr fontId="34" type="noConversion"/>
  </si>
  <si>
    <t>關</t>
    <phoneticPr fontId="34" type="noConversion"/>
  </si>
  <si>
    <t>過</t>
    <phoneticPr fontId="34" type="noConversion"/>
  </si>
  <si>
    <t>ㄍㄨㄝ˪</t>
    <phoneticPr fontId="34" type="noConversion"/>
  </si>
  <si>
    <t>ㄨ˫</t>
    <phoneticPr fontId="34" type="noConversion"/>
  </si>
  <si>
    <t>ㄧˉ</t>
    <phoneticPr fontId="34" type="noConversion"/>
  </si>
  <si>
    <t>賞</t>
    <phoneticPr fontId="34" type="noConversion"/>
  </si>
  <si>
    <t>ㄙㄧㆫˋ</t>
    <phoneticPr fontId="34" type="noConversion"/>
  </si>
  <si>
    <t>古</t>
    <phoneticPr fontId="34" type="noConversion"/>
  </si>
  <si>
    <t>古早</t>
    <phoneticPr fontId="34" type="noConversion"/>
  </si>
  <si>
    <t>ㄍㄛˋ</t>
    <phoneticPr fontId="34" type="noConversion"/>
  </si>
  <si>
    <t>豬舍</t>
    <phoneticPr fontId="34" type="noConversion"/>
  </si>
  <si>
    <t>天鵝</t>
    <phoneticPr fontId="34" type="noConversion"/>
  </si>
  <si>
    <t>過去</t>
    <phoneticPr fontId="34" type="noConversion"/>
  </si>
  <si>
    <t>押解</t>
    <phoneticPr fontId="34" type="noConversion"/>
  </si>
  <si>
    <t>悟</t>
    <phoneticPr fontId="34" type="noConversion"/>
  </si>
  <si>
    <t>開悟</t>
    <phoneticPr fontId="34" type="noConversion"/>
  </si>
  <si>
    <t>ㄥㆦ˫</t>
    <phoneticPr fontId="34" type="noConversion"/>
  </si>
  <si>
    <t>ㄏㆧˉ</t>
  </si>
  <si>
    <t>呼</t>
  </si>
  <si>
    <t>溫</t>
    <phoneticPr fontId="34" type="noConversion"/>
  </si>
  <si>
    <t>ㄨㄣˉ</t>
    <phoneticPr fontId="34" type="noConversion"/>
  </si>
  <si>
    <t>溫度</t>
    <phoneticPr fontId="34" type="noConversion"/>
  </si>
  <si>
    <t>翁</t>
    <phoneticPr fontId="34" type="noConversion"/>
  </si>
  <si>
    <t>ㄚㄥˉ</t>
    <phoneticPr fontId="34" type="noConversion"/>
  </si>
  <si>
    <t>翁婿</t>
    <phoneticPr fontId="34" type="noConversion"/>
  </si>
  <si>
    <t>毌愛</t>
    <phoneticPr fontId="34" type="noConversion"/>
  </si>
  <si>
    <t>關門</t>
    <phoneticPr fontId="34" type="noConversion"/>
  </si>
  <si>
    <t>賞花</t>
    <phoneticPr fontId="34" type="noConversion"/>
  </si>
  <si>
    <t>橫直</t>
    <phoneticPr fontId="34" type="noConversion"/>
  </si>
  <si>
    <t>嬰兒</t>
    <phoneticPr fontId="34" type="noConversion"/>
  </si>
  <si>
    <t>有無</t>
    <phoneticPr fontId="34" type="noConversion"/>
  </si>
  <si>
    <t>醫</t>
    <phoneticPr fontId="34" type="noConversion"/>
  </si>
  <si>
    <t>醫生</t>
    <phoneticPr fontId="34" type="noConversion"/>
  </si>
  <si>
    <t>辭彙用例</t>
    <phoneticPr fontId="34" type="noConversion"/>
  </si>
  <si>
    <t>鍵盤位置</t>
    <phoneticPr fontId="34" type="noConversion"/>
  </si>
  <si>
    <t>q</t>
    <phoneticPr fontId="34" type="noConversion"/>
  </si>
  <si>
    <t>!</t>
    <phoneticPr fontId="34" type="noConversion"/>
  </si>
  <si>
    <t>w</t>
    <phoneticPr fontId="34" type="noConversion"/>
  </si>
  <si>
    <t>x</t>
    <phoneticPr fontId="34" type="noConversion"/>
  </si>
  <si>
    <t>Y</t>
    <phoneticPr fontId="34" type="noConversion"/>
  </si>
  <si>
    <t>,</t>
    <phoneticPr fontId="34" type="noConversion"/>
  </si>
  <si>
    <t>-</t>
    <phoneticPr fontId="34" type="noConversion"/>
  </si>
  <si>
    <t>J</t>
    <phoneticPr fontId="34" type="noConversion"/>
  </si>
  <si>
    <t>*</t>
    <phoneticPr fontId="34" type="noConversion"/>
  </si>
  <si>
    <t>&lt;</t>
    <phoneticPr fontId="34" type="noConversion"/>
  </si>
  <si>
    <t>.</t>
    <phoneticPr fontId="34" type="noConversion"/>
  </si>
  <si>
    <t>&gt;</t>
    <phoneticPr fontId="34" type="noConversion"/>
  </si>
  <si>
    <t>ˉ</t>
  </si>
  <si>
    <t>˪</t>
  </si>
  <si>
    <t>˫</t>
  </si>
  <si>
    <t>．</t>
  </si>
  <si>
    <t xml:space="preserve"> </t>
    <phoneticPr fontId="34" type="noConversion"/>
  </si>
  <si>
    <t>1 !</t>
  </si>
  <si>
    <t>8 *</t>
  </si>
  <si>
    <t>9 (</t>
  </si>
  <si>
    <t>台羅拼音</t>
  </si>
  <si>
    <t>輸入碼</t>
    <phoneticPr fontId="60" type="noConversion"/>
  </si>
  <si>
    <t>按鍵字元</t>
  </si>
  <si>
    <t>陰去</t>
  </si>
  <si>
    <t>陽去</t>
  </si>
  <si>
    <t>·</t>
  </si>
  <si>
    <t>入声</t>
  </si>
  <si>
    <t>ｎ</t>
  </si>
  <si>
    <t>-nn</t>
  </si>
  <si>
    <t>Y</t>
  </si>
  <si>
    <t>in</t>
  </si>
  <si>
    <t>J</t>
  </si>
  <si>
    <t>L</t>
  </si>
  <si>
    <t>, &lt;</t>
  </si>
  <si>
    <t>-ng</t>
    <phoneticPr fontId="60" type="noConversion"/>
  </si>
  <si>
    <t>ㆴ</t>
  </si>
  <si>
    <t>ㆵ</t>
  </si>
  <si>
    <t>ㆻ</t>
  </si>
  <si>
    <t>ㆷ</t>
  </si>
  <si>
    <t>p4</t>
  </si>
  <si>
    <t>t4</t>
  </si>
  <si>
    <t>k4</t>
  </si>
  <si>
    <t>h4</t>
  </si>
  <si>
    <t>拚音編碼</t>
    <phoneticPr fontId="60" type="noConversion"/>
  </si>
  <si>
    <t>aN</t>
  </si>
  <si>
    <t>ON</t>
  </si>
  <si>
    <t>eN</t>
  </si>
  <si>
    <t>*</t>
  </si>
  <si>
    <t>(</t>
  </si>
  <si>
    <t>&lt;</t>
  </si>
  <si>
    <t>:</t>
  </si>
  <si>
    <t>拚音碼與鍵盤對映</t>
    <phoneticPr fontId="60" type="noConversion"/>
  </si>
  <si>
    <r>
      <t xml:space="preserve">    # </t>
    </r>
    <r>
      <rPr>
        <sz val="18"/>
        <color rgb="FF000000"/>
        <rFont val="SimSun"/>
        <charset val="134"/>
      </rPr>
      <t>設定「拚音編碼」與「鍵盤按鈕」的對映關係：字典檔案中，拼寫漢字的注音碼，將其轉換成ㄅㄆㄇ對應的按鍵</t>
    </r>
    <phoneticPr fontId="60" type="noConversion"/>
  </si>
  <si>
    <t xml:space="preserve">    - 'xlit|bpmdtnlkgKGhZJCSzjcsaAOQoeEyYxX{}M0N[]RriIuU1239&gt;&lt;4578|1qa2wsxeEdDcrRfvyYhn8*iIkoO9(lL,&lt;m0p;:/-uUjJ 43btgz657|'</t>
    <phoneticPr fontId="60" type="noConversion"/>
  </si>
  <si>
    <t>按鍵字元</t>
    <phoneticPr fontId="60" type="noConversion"/>
  </si>
  <si>
    <t>鍵盤與方音符號對映</t>
    <phoneticPr fontId="60" type="noConversion"/>
  </si>
  <si>
    <r>
      <t xml:space="preserve">    - "xlit|1!qa2wsxeEdDcrRfvyYhn8*iIkoO9(lL,&lt;m0p;:/-uUjJ 43btgz657|</t>
    </r>
    <r>
      <rPr>
        <sz val="18"/>
        <color rgb="FFFF0000"/>
        <rFont val="Iansui 094"/>
        <family val="3"/>
        <charset val="136"/>
      </rPr>
      <t>ㄅ</t>
    </r>
    <r>
      <rPr>
        <sz val="18"/>
        <color rgb="FFFF0000"/>
        <rFont val="Arial"/>
        <family val="2"/>
      </rPr>
      <t>ㆠ</t>
    </r>
    <r>
      <rPr>
        <sz val="18"/>
        <color rgb="FFFF0000"/>
        <rFont val="Iansui 094"/>
        <family val="3"/>
        <charset val="136"/>
      </rPr>
      <t>ㄆㄇㄉㄊㄋㄌㄍ</t>
    </r>
    <r>
      <rPr>
        <sz val="18"/>
        <color rgb="FFFF0000"/>
        <rFont val="Arial"/>
        <family val="2"/>
      </rPr>
      <t>ㆣ</t>
    </r>
    <r>
      <rPr>
        <sz val="18"/>
        <color rgb="FFFF0000"/>
        <rFont val="Iansui 094"/>
        <family val="3"/>
        <charset val="136"/>
      </rPr>
      <t>ㄎ</t>
    </r>
    <r>
      <rPr>
        <sz val="18"/>
        <color rgb="FFFF0000"/>
        <rFont val="Arial"/>
        <family val="2"/>
      </rPr>
      <t>ㄫ</t>
    </r>
    <r>
      <rPr>
        <sz val="18"/>
        <color rgb="FFFF0000"/>
        <rFont val="Iansui 094"/>
        <family val="3"/>
        <charset val="136"/>
      </rPr>
      <t>ㄏㄐ</t>
    </r>
    <r>
      <rPr>
        <sz val="18"/>
        <color rgb="FFFF0000"/>
        <rFont val="Arial"/>
        <family val="2"/>
      </rPr>
      <t>ㆢ</t>
    </r>
    <r>
      <rPr>
        <sz val="18"/>
        <color rgb="FFFF0000"/>
        <rFont val="Iansui 094"/>
        <family val="3"/>
        <charset val="136"/>
      </rPr>
      <t>ㄑㄒㄗ</t>
    </r>
    <r>
      <rPr>
        <sz val="18"/>
        <color rgb="FFFF0000"/>
        <rFont val="Arial"/>
        <family val="2"/>
      </rPr>
      <t>ㆡ</t>
    </r>
    <r>
      <rPr>
        <sz val="18"/>
        <color rgb="FFFF0000"/>
        <rFont val="Iansui 094"/>
        <family val="3"/>
        <charset val="136"/>
      </rPr>
      <t>ㄘㄙㄚ</t>
    </r>
    <r>
      <rPr>
        <sz val="18"/>
        <color rgb="FFFF0000"/>
        <rFont val="Arial"/>
        <family val="2"/>
      </rPr>
      <t>ㆩㆦㆧ</t>
    </r>
    <r>
      <rPr>
        <sz val="18"/>
        <color rgb="FFFF0000"/>
        <rFont val="Iansui 094"/>
        <family val="3"/>
        <charset val="136"/>
      </rPr>
      <t>ㄜ</t>
    </r>
    <r>
      <rPr>
        <sz val="18"/>
        <color rgb="FFFF0000"/>
        <rFont val="Arial"/>
        <family val="2"/>
      </rPr>
      <t>ㆤㆥ</t>
    </r>
    <r>
      <rPr>
        <sz val="18"/>
        <color rgb="FFFF0000"/>
        <rFont val="Iansui 094"/>
        <family val="3"/>
        <charset val="136"/>
      </rPr>
      <t>ㄞ</t>
    </r>
    <r>
      <rPr>
        <sz val="18"/>
        <color rgb="FFFF0000"/>
        <rFont val="Arial"/>
        <family val="2"/>
      </rPr>
      <t>ㆮ</t>
    </r>
    <r>
      <rPr>
        <sz val="18"/>
        <color rgb="FFFF0000"/>
        <rFont val="Iansui 094"/>
        <family val="3"/>
        <charset val="136"/>
      </rPr>
      <t>ㄠ</t>
    </r>
    <r>
      <rPr>
        <sz val="18"/>
        <color rgb="FFFF0000"/>
        <rFont val="Arial"/>
        <family val="2"/>
      </rPr>
      <t>ㆯㆰㆱㆬ</t>
    </r>
    <r>
      <rPr>
        <sz val="18"/>
        <color rgb="FFFF0000"/>
        <rFont val="Iansui 094"/>
        <family val="3"/>
        <charset val="136"/>
      </rPr>
      <t>ㄢㄣㄤ</t>
    </r>
    <r>
      <rPr>
        <sz val="18"/>
        <color rgb="FFFF0000"/>
        <rFont val="Arial"/>
        <family val="2"/>
      </rPr>
      <t>ㆲ</t>
    </r>
    <r>
      <rPr>
        <sz val="18"/>
        <color rgb="FFFF0000"/>
        <rFont val="Iansui 094"/>
        <family val="3"/>
        <charset val="136"/>
      </rPr>
      <t>ㄥ</t>
    </r>
    <r>
      <rPr>
        <sz val="18"/>
        <color rgb="FFFF0000"/>
        <rFont val="Arial"/>
        <family val="2"/>
      </rPr>
      <t>ㆭ</t>
    </r>
    <r>
      <rPr>
        <sz val="18"/>
        <color rgb="FFFF0000"/>
        <rFont val="Iansui 094"/>
        <family val="3"/>
        <charset val="136"/>
      </rPr>
      <t>ㄧ</t>
    </r>
    <r>
      <rPr>
        <sz val="18"/>
        <color rgb="FFFF0000"/>
        <rFont val="Arial"/>
        <family val="2"/>
      </rPr>
      <t>ㆪ</t>
    </r>
    <r>
      <rPr>
        <sz val="18"/>
        <color rgb="FFFF0000"/>
        <rFont val="Iansui 094"/>
        <family val="3"/>
        <charset val="136"/>
      </rPr>
      <t>ㄨ</t>
    </r>
    <r>
      <rPr>
        <sz val="18"/>
        <color rgb="FFFF0000"/>
        <rFont val="Arial"/>
        <family val="2"/>
      </rPr>
      <t xml:space="preserve">ㆫ </t>
    </r>
    <r>
      <rPr>
        <sz val="18"/>
        <color rgb="FFFF0000"/>
        <rFont val="Iansui 094"/>
        <family val="3"/>
        <charset val="136"/>
      </rPr>
      <t>ˋ</t>
    </r>
    <r>
      <rPr>
        <sz val="18"/>
        <color rgb="FFFF0000"/>
        <rFont val="Arial"/>
        <family val="2"/>
      </rPr>
      <t>˪ㆴㆵㆻㆷ</t>
    </r>
    <r>
      <rPr>
        <sz val="18"/>
        <color rgb="FFFF0000"/>
        <rFont val="Iansui 094"/>
        <family val="3"/>
        <charset val="136"/>
      </rPr>
      <t>ˊ</t>
    </r>
    <r>
      <rPr>
        <sz val="18"/>
        <color rgb="FFFF0000"/>
        <rFont val="Arial"/>
        <family val="2"/>
      </rPr>
      <t>˫˙|"</t>
    </r>
    <phoneticPr fontId="60" type="noConversion"/>
  </si>
  <si>
    <r>
      <t xml:space="preserve">  # 設定「鍵盤按鈕」與「方音符號」的對映關係：RIME 輸入法平台於接收到「鍵盤按鍵」輸入，依此規範於螢幕顯示</t>
    </r>
    <r>
      <rPr>
        <sz val="18"/>
        <color rgb="FF000000"/>
        <rFont val="SimSun"/>
        <charset val="134"/>
      </rPr>
      <t>ㄅㄆㄇ方音符號</t>
    </r>
    <phoneticPr fontId="60" type="noConversion"/>
  </si>
  <si>
    <r>
      <t xml:space="preserve">    - "xlit|1!qa2wsxeEdDcrRfvyYhn8*iIkoO9(lL,&lt;m0p;:/-uUjJ 43btgz657|</t>
    </r>
    <r>
      <rPr>
        <sz val="18"/>
        <color rgb="FF000000"/>
        <rFont val="SimSun"/>
        <charset val="134"/>
      </rPr>
      <t>ㄅ</t>
    </r>
    <r>
      <rPr>
        <sz val="18"/>
        <color rgb="FF000000"/>
        <rFont val="Arial"/>
        <family val="2"/>
      </rPr>
      <t>ㆠ</t>
    </r>
    <r>
      <rPr>
        <sz val="18"/>
        <color rgb="FF000000"/>
        <rFont val="SimSun"/>
        <charset val="134"/>
      </rPr>
      <t>ㄆㄇㄉㄊㄋㄌㄍ</t>
    </r>
    <r>
      <rPr>
        <sz val="18"/>
        <color rgb="FF000000"/>
        <rFont val="Arial"/>
        <family val="2"/>
      </rPr>
      <t>ㆣ</t>
    </r>
    <r>
      <rPr>
        <sz val="18"/>
        <color rgb="FF000000"/>
        <rFont val="SimSun"/>
        <charset val="134"/>
      </rPr>
      <t>ㄎ</t>
    </r>
    <r>
      <rPr>
        <sz val="18"/>
        <color rgb="FF000000"/>
        <rFont val="Arial"/>
        <family val="2"/>
      </rPr>
      <t>ㄫ</t>
    </r>
    <r>
      <rPr>
        <sz val="18"/>
        <color rgb="FF000000"/>
        <rFont val="SimSun"/>
        <charset val="134"/>
      </rPr>
      <t>ㄏㄐ</t>
    </r>
    <r>
      <rPr>
        <sz val="18"/>
        <color rgb="FF000000"/>
        <rFont val="Arial"/>
        <family val="2"/>
      </rPr>
      <t>ㆢ</t>
    </r>
    <r>
      <rPr>
        <sz val="18"/>
        <color rgb="FF000000"/>
        <rFont val="SimSun"/>
        <charset val="134"/>
      </rPr>
      <t>ㄑㄒㄗ</t>
    </r>
    <r>
      <rPr>
        <sz val="18"/>
        <color rgb="FF000000"/>
        <rFont val="Arial"/>
        <family val="2"/>
      </rPr>
      <t>ㆡ</t>
    </r>
    <r>
      <rPr>
        <sz val="18"/>
        <color rgb="FF000000"/>
        <rFont val="SimSun"/>
        <charset val="134"/>
      </rPr>
      <t>ㄘㄙㄚ</t>
    </r>
    <r>
      <rPr>
        <sz val="18"/>
        <color rgb="FF000000"/>
        <rFont val="Arial"/>
        <family val="2"/>
      </rPr>
      <t>ㆩㆦㆧ</t>
    </r>
    <r>
      <rPr>
        <sz val="18"/>
        <color rgb="FF000000"/>
        <rFont val="SimSun"/>
        <charset val="134"/>
      </rPr>
      <t>ㄜ</t>
    </r>
    <r>
      <rPr>
        <sz val="18"/>
        <color rgb="FF000000"/>
        <rFont val="Arial"/>
        <family val="2"/>
      </rPr>
      <t>ㆤㆥ</t>
    </r>
    <r>
      <rPr>
        <sz val="18"/>
        <color rgb="FF000000"/>
        <rFont val="SimSun"/>
        <charset val="134"/>
      </rPr>
      <t>ㄞ</t>
    </r>
    <r>
      <rPr>
        <sz val="18"/>
        <color rgb="FF000000"/>
        <rFont val="Arial"/>
        <family val="2"/>
      </rPr>
      <t>ㆮ</t>
    </r>
    <r>
      <rPr>
        <sz val="18"/>
        <color rgb="FF000000"/>
        <rFont val="SimSun"/>
        <charset val="134"/>
      </rPr>
      <t>ㄠ</t>
    </r>
    <r>
      <rPr>
        <sz val="18"/>
        <color rgb="FF000000"/>
        <rFont val="Arial"/>
        <family val="2"/>
      </rPr>
      <t>ㆯㆰㆱㆬ</t>
    </r>
    <r>
      <rPr>
        <sz val="18"/>
        <color rgb="FF000000"/>
        <rFont val="SimSun"/>
        <charset val="134"/>
      </rPr>
      <t>ㄢㄣㄤ</t>
    </r>
    <r>
      <rPr>
        <sz val="18"/>
        <color rgb="FF000000"/>
        <rFont val="Arial"/>
        <family val="2"/>
      </rPr>
      <t>ㆲ</t>
    </r>
    <r>
      <rPr>
        <sz val="18"/>
        <color rgb="FF000000"/>
        <rFont val="SimSun"/>
        <charset val="134"/>
      </rPr>
      <t>ㄥ</t>
    </r>
    <r>
      <rPr>
        <sz val="18"/>
        <color rgb="FF000000"/>
        <rFont val="Arial"/>
        <family val="2"/>
      </rPr>
      <t>ㆭ</t>
    </r>
    <r>
      <rPr>
        <sz val="18"/>
        <color rgb="FF000000"/>
        <rFont val="SimSun"/>
        <charset val="134"/>
      </rPr>
      <t>ㄧ</t>
    </r>
    <r>
      <rPr>
        <sz val="18"/>
        <color rgb="FF000000"/>
        <rFont val="Arial"/>
        <family val="2"/>
      </rPr>
      <t>ㆪ</t>
    </r>
    <r>
      <rPr>
        <sz val="18"/>
        <color rgb="FF000000"/>
        <rFont val="SimSun"/>
        <charset val="134"/>
      </rPr>
      <t>ㄨ</t>
    </r>
    <r>
      <rPr>
        <sz val="18"/>
        <color rgb="FF000000"/>
        <rFont val="Arial"/>
        <family val="2"/>
      </rPr>
      <t>ㆫ ˋ˪ㆴㆵㆻㆷˊ˫˙|"</t>
    </r>
    <phoneticPr fontId="60" type="noConversion"/>
  </si>
  <si>
    <t>1!qa2wsxeEdDcrRfvyYhn8*iIkoO9(lL,&lt;m0p;:/-uUjJ 43btgz657</t>
    <phoneticPr fontId="60" type="noConversion"/>
  </si>
  <si>
    <r>
      <rPr>
        <sz val="18"/>
        <color theme="0"/>
        <rFont val="Arial"/>
        <family val="1"/>
      </rPr>
      <t>注音符號</t>
    </r>
    <phoneticPr fontId="60" type="noConversion"/>
  </si>
  <si>
    <r>
      <rPr>
        <sz val="18"/>
        <color theme="0"/>
        <rFont val="Arial"/>
        <family val="1"/>
      </rPr>
      <t>ㄅ</t>
    </r>
    <r>
      <rPr>
        <sz val="18"/>
        <color theme="0"/>
        <rFont val="Arial"/>
        <family val="2"/>
      </rPr>
      <t>ㆠ</t>
    </r>
    <r>
      <rPr>
        <sz val="18"/>
        <color theme="0"/>
        <rFont val="Arial"/>
        <family val="1"/>
      </rPr>
      <t>ㄆㄇㄉㄊㄋㄌㄍ</t>
    </r>
    <r>
      <rPr>
        <sz val="18"/>
        <color theme="0"/>
        <rFont val="Arial"/>
        <family val="2"/>
      </rPr>
      <t>ㆣ</t>
    </r>
    <r>
      <rPr>
        <sz val="18"/>
        <color theme="0"/>
        <rFont val="Arial"/>
        <family val="1"/>
      </rPr>
      <t>ㄎ</t>
    </r>
    <r>
      <rPr>
        <sz val="18"/>
        <color theme="0"/>
        <rFont val="Arial"/>
        <family val="2"/>
      </rPr>
      <t>ㄫ</t>
    </r>
    <r>
      <rPr>
        <sz val="18"/>
        <color theme="0"/>
        <rFont val="Arial"/>
        <family val="1"/>
      </rPr>
      <t>ㄏㄐ</t>
    </r>
    <r>
      <rPr>
        <sz val="18"/>
        <color theme="0"/>
        <rFont val="Arial"/>
        <family val="2"/>
      </rPr>
      <t>ㆢ</t>
    </r>
    <r>
      <rPr>
        <sz val="18"/>
        <color theme="0"/>
        <rFont val="Arial"/>
        <family val="1"/>
      </rPr>
      <t>ㄑㄒㄗ</t>
    </r>
    <r>
      <rPr>
        <sz val="18"/>
        <color theme="0"/>
        <rFont val="Arial"/>
        <family val="2"/>
      </rPr>
      <t>ㆡ</t>
    </r>
    <r>
      <rPr>
        <sz val="18"/>
        <color theme="0"/>
        <rFont val="Arial"/>
        <family val="1"/>
      </rPr>
      <t>ㄘㄙㄚ</t>
    </r>
    <r>
      <rPr>
        <sz val="18"/>
        <color theme="0"/>
        <rFont val="Arial"/>
        <family val="2"/>
      </rPr>
      <t>ㆩㆦㆧ</t>
    </r>
    <r>
      <rPr>
        <sz val="18"/>
        <color theme="0"/>
        <rFont val="Arial"/>
        <family val="1"/>
      </rPr>
      <t>ㄜ</t>
    </r>
    <r>
      <rPr>
        <sz val="18"/>
        <color theme="0"/>
        <rFont val="Arial"/>
        <family val="2"/>
      </rPr>
      <t>ㆤㆥ</t>
    </r>
    <r>
      <rPr>
        <sz val="18"/>
        <color theme="0"/>
        <rFont val="Arial"/>
        <family val="1"/>
      </rPr>
      <t>ㄞ</t>
    </r>
    <r>
      <rPr>
        <sz val="18"/>
        <color theme="0"/>
        <rFont val="Arial"/>
        <family val="2"/>
      </rPr>
      <t>ㆮ</t>
    </r>
    <r>
      <rPr>
        <sz val="18"/>
        <color theme="0"/>
        <rFont val="Arial"/>
        <family val="1"/>
      </rPr>
      <t>ㄠ</t>
    </r>
    <r>
      <rPr>
        <sz val="18"/>
        <color theme="0"/>
        <rFont val="Arial"/>
        <family val="2"/>
      </rPr>
      <t>ㆯㆰㆱㆬ</t>
    </r>
    <r>
      <rPr>
        <sz val="18"/>
        <color theme="0"/>
        <rFont val="Arial"/>
        <family val="1"/>
      </rPr>
      <t>ㄢㄣㄤ</t>
    </r>
    <r>
      <rPr>
        <sz val="18"/>
        <color theme="0"/>
        <rFont val="Arial"/>
        <family val="2"/>
      </rPr>
      <t>ㆲ</t>
    </r>
    <r>
      <rPr>
        <sz val="18"/>
        <color theme="0"/>
        <rFont val="Arial"/>
        <family val="1"/>
      </rPr>
      <t>ㄥ</t>
    </r>
    <r>
      <rPr>
        <sz val="18"/>
        <color theme="0"/>
        <rFont val="Arial"/>
        <family val="2"/>
      </rPr>
      <t>ㆭ</t>
    </r>
    <r>
      <rPr>
        <sz val="18"/>
        <color theme="0"/>
        <rFont val="Arial"/>
        <family val="1"/>
      </rPr>
      <t>ㄧ</t>
    </r>
    <r>
      <rPr>
        <sz val="18"/>
        <color theme="0"/>
        <rFont val="Arial"/>
        <family val="2"/>
      </rPr>
      <t>ㆪ</t>
    </r>
    <r>
      <rPr>
        <sz val="18"/>
        <color theme="0"/>
        <rFont val="Arial"/>
        <family val="1"/>
      </rPr>
      <t>ㄨ</t>
    </r>
    <r>
      <rPr>
        <sz val="18"/>
        <color theme="0"/>
        <rFont val="Arial"/>
        <family val="2"/>
      </rPr>
      <t>ㆫ ˋ˪ㆴㆵㆻㆷˊ˫˙</t>
    </r>
    <phoneticPr fontId="60" type="noConversion"/>
  </si>
  <si>
    <t>p</t>
    <phoneticPr fontId="60" type="noConversion"/>
  </si>
  <si>
    <t>chi</t>
    <phoneticPr fontId="34" type="noConversion"/>
  </si>
  <si>
    <t>ji</t>
    <phoneticPr fontId="34" type="noConversion"/>
  </si>
  <si>
    <t>c</t>
    <phoneticPr fontId="60" type="noConversion"/>
  </si>
  <si>
    <t>ci</t>
    <phoneticPr fontId="34" type="noConversion"/>
  </si>
  <si>
    <t>i</t>
    <phoneticPr fontId="60" type="noConversion"/>
  </si>
  <si>
    <t>Ni</t>
    <phoneticPr fontId="34" type="noConversion"/>
  </si>
  <si>
    <t>Nu</t>
    <phoneticPr fontId="34" type="noConversion"/>
  </si>
  <si>
    <t>u</t>
    <phoneticPr fontId="60" type="noConversion"/>
  </si>
  <si>
    <t>am</t>
    <phoneticPr fontId="60" type="noConversion"/>
  </si>
  <si>
    <t>om</t>
    <phoneticPr fontId="34" type="noConversion"/>
  </si>
  <si>
    <t>Noo</t>
    <phoneticPr fontId="34" type="noConversion"/>
  </si>
  <si>
    <t>Na</t>
    <phoneticPr fontId="34" type="noConversion"/>
  </si>
  <si>
    <t>a</t>
    <phoneticPr fontId="60" type="noConversion"/>
  </si>
  <si>
    <t>Nai</t>
    <phoneticPr fontId="34" type="noConversion"/>
  </si>
  <si>
    <t>ai</t>
    <phoneticPr fontId="60" type="noConversion"/>
  </si>
  <si>
    <t>Ne</t>
    <phoneticPr fontId="34" type="noConversion"/>
  </si>
  <si>
    <t>e</t>
    <phoneticPr fontId="60" type="noConversion"/>
  </si>
  <si>
    <t>Nau</t>
    <phoneticPr fontId="34" type="noConversion"/>
  </si>
  <si>
    <t>au</t>
    <phoneticPr fontId="60" type="noConversion"/>
  </si>
  <si>
    <t>中古早期漢語（切韻音）聲母</t>
  </si>
  <si>
    <t>全清</t>
  </si>
  <si>
    <t>次清</t>
  </si>
  <si>
    <t>全濁</t>
  </si>
  <si>
    <t>次濁</t>
  </si>
  <si>
    <t>唇音</t>
  </si>
  <si>
    <t>幫</t>
  </si>
  <si>
    <t>滂</t>
  </si>
  <si>
    <t>並</t>
  </si>
  <si>
    <t>明</t>
  </si>
  <si>
    <t>舌音</t>
  </si>
  <si>
    <t>端</t>
  </si>
  <si>
    <t>透</t>
  </si>
  <si>
    <t>定</t>
  </si>
  <si>
    <t>泥</t>
  </si>
  <si>
    <t>知</t>
  </si>
  <si>
    <t>徹</t>
  </si>
  <si>
    <t>澄</t>
  </si>
  <si>
    <t>娘</t>
  </si>
  <si>
    <t>來</t>
  </si>
  <si>
    <t>齒音</t>
  </si>
  <si>
    <t>精</t>
  </si>
  <si>
    <t>清</t>
  </si>
  <si>
    <t>從</t>
  </si>
  <si>
    <t>心</t>
  </si>
  <si>
    <t>邪</t>
  </si>
  <si>
    <t>莊</t>
  </si>
  <si>
    <t>初</t>
  </si>
  <si>
    <t>崇</t>
  </si>
  <si>
    <t>生</t>
  </si>
  <si>
    <t>俟</t>
  </si>
  <si>
    <t>章</t>
  </si>
  <si>
    <t>昌</t>
  </si>
  <si>
    <t>常</t>
  </si>
  <si>
    <t>日</t>
  </si>
  <si>
    <t>書</t>
  </si>
  <si>
    <t>船</t>
  </si>
  <si>
    <t>牙音</t>
  </si>
  <si>
    <t>見</t>
  </si>
  <si>
    <t>溪</t>
  </si>
  <si>
    <t>羣</t>
  </si>
  <si>
    <t>疑</t>
  </si>
  <si>
    <t>喉音</t>
  </si>
  <si>
    <t>影</t>
  </si>
  <si>
    <t>曉</t>
  </si>
  <si>
    <t>匣</t>
  </si>
  <si>
    <t>晚期中古漢語聲母（蒲立本擬音）[8]:10</t>
  </si>
  <si>
    <t>塞音和塞擦音</t>
  </si>
  <si>
    <t>響音</t>
  </si>
  <si>
    <t>近音</t>
  </si>
  <si>
    <t>氣聲</t>
  </si>
  <si>
    <t>唇塞音</t>
  </si>
  <si>
    <t>唇塞擦音</t>
  </si>
  <si>
    <t>舌冠音</t>
  </si>
  <si>
    <t>捲舌塞音</t>
  </si>
  <si>
    <t>邊音</t>
  </si>
  <si>
    <t>齒噝音</t>
  </si>
  <si>
    <t>捲舌噝音</t>
  </si>
  <si>
    <t>軟齶音</t>
  </si>
  <si>
    <t>幫 p</t>
    <phoneticPr fontId="34" type="noConversion"/>
  </si>
  <si>
    <r>
      <t>滂 p</t>
    </r>
    <r>
      <rPr>
        <sz val="18"/>
        <color rgb="FF202122"/>
        <rFont val="Times New Roman"/>
        <family val="1"/>
      </rPr>
      <t>ʰ</t>
    </r>
    <phoneticPr fontId="34" type="noConversion"/>
  </si>
  <si>
    <r>
      <t>並 p</t>
    </r>
    <r>
      <rPr>
        <sz val="18"/>
        <color rgb="FF202122"/>
        <rFont val="Times New Roman"/>
        <family val="1"/>
      </rPr>
      <t>ɦ</t>
    </r>
    <phoneticPr fontId="34" type="noConversion"/>
  </si>
  <si>
    <t>明 m</t>
    <phoneticPr fontId="34" type="noConversion"/>
  </si>
  <si>
    <r>
      <t xml:space="preserve">微 </t>
    </r>
    <r>
      <rPr>
        <u/>
        <sz val="18"/>
        <color theme="10"/>
        <rFont val="Times New Roman"/>
        <family val="1"/>
      </rPr>
      <t>ʋ</t>
    </r>
    <r>
      <rPr>
        <u/>
        <sz val="18"/>
        <color theme="10"/>
        <rFont val="Iansui 094"/>
        <family val="3"/>
        <charset val="136"/>
      </rPr>
      <t>[c]</t>
    </r>
    <phoneticPr fontId="34" type="noConversion"/>
  </si>
  <si>
    <r>
      <t>奉 f</t>
    </r>
    <r>
      <rPr>
        <sz val="18"/>
        <color rgb="FF202122"/>
        <rFont val="Times New Roman"/>
        <family val="1"/>
      </rPr>
      <t>ɦ</t>
    </r>
    <phoneticPr fontId="34" type="noConversion"/>
  </si>
  <si>
    <t>非 f</t>
    <phoneticPr fontId="34" type="noConversion"/>
  </si>
  <si>
    <t>敷 f[b]</t>
    <phoneticPr fontId="34" type="noConversion"/>
  </si>
  <si>
    <t>端 t</t>
    <phoneticPr fontId="34" type="noConversion"/>
  </si>
  <si>
    <r>
      <t>透 t</t>
    </r>
    <r>
      <rPr>
        <sz val="18"/>
        <color rgb="FF202122"/>
        <rFont val="Times New Roman"/>
        <family val="1"/>
      </rPr>
      <t>ʰ</t>
    </r>
    <phoneticPr fontId="34" type="noConversion"/>
  </si>
  <si>
    <r>
      <t>定 t</t>
    </r>
    <r>
      <rPr>
        <sz val="18"/>
        <color rgb="FF202122"/>
        <rFont val="Times New Roman"/>
        <family val="1"/>
      </rPr>
      <t>ɦ</t>
    </r>
    <phoneticPr fontId="34" type="noConversion"/>
  </si>
  <si>
    <t>泥 n</t>
    <phoneticPr fontId="34" type="noConversion"/>
  </si>
  <si>
    <r>
      <t xml:space="preserve">娘 </t>
    </r>
    <r>
      <rPr>
        <u/>
        <sz val="18"/>
        <color theme="10"/>
        <rFont val="Times New Roman"/>
        <family val="1"/>
      </rPr>
      <t>ɳ</t>
    </r>
    <r>
      <rPr>
        <u/>
        <sz val="18"/>
        <color theme="10"/>
        <rFont val="Iansui 094"/>
        <family val="3"/>
        <charset val="136"/>
      </rPr>
      <t>[d]</t>
    </r>
    <phoneticPr fontId="34" type="noConversion"/>
  </si>
  <si>
    <r>
      <t xml:space="preserve">澄 </t>
    </r>
    <r>
      <rPr>
        <sz val="18"/>
        <color rgb="FF202122"/>
        <rFont val="Times New Roman"/>
        <family val="1"/>
      </rPr>
      <t>ʈɦ</t>
    </r>
    <phoneticPr fontId="34" type="noConversion"/>
  </si>
  <si>
    <r>
      <t xml:space="preserve">知 </t>
    </r>
    <r>
      <rPr>
        <sz val="18"/>
        <color rgb="FF202122"/>
        <rFont val="Times New Roman"/>
        <family val="1"/>
      </rPr>
      <t>ʈ</t>
    </r>
    <phoneticPr fontId="34" type="noConversion"/>
  </si>
  <si>
    <r>
      <t xml:space="preserve">徹 </t>
    </r>
    <r>
      <rPr>
        <sz val="18"/>
        <color rgb="FF202122"/>
        <rFont val="Times New Roman"/>
        <family val="1"/>
      </rPr>
      <t>ʈʰ</t>
    </r>
    <phoneticPr fontId="34" type="noConversion"/>
  </si>
  <si>
    <t>精 ts</t>
    <phoneticPr fontId="34" type="noConversion"/>
  </si>
  <si>
    <r>
      <t>清 ts</t>
    </r>
    <r>
      <rPr>
        <sz val="18"/>
        <color rgb="FF202122"/>
        <rFont val="Times New Roman"/>
        <family val="1"/>
      </rPr>
      <t>ʰ</t>
    </r>
    <phoneticPr fontId="34" type="noConversion"/>
  </si>
  <si>
    <r>
      <t>從 ts</t>
    </r>
    <r>
      <rPr>
        <sz val="18"/>
        <color rgb="FF202122"/>
        <rFont val="Times New Roman"/>
        <family val="1"/>
      </rPr>
      <t>ɦ</t>
    </r>
    <phoneticPr fontId="34" type="noConversion"/>
  </si>
  <si>
    <t>心 s</t>
    <phoneticPr fontId="34" type="noConversion"/>
  </si>
  <si>
    <r>
      <t>邪 s</t>
    </r>
    <r>
      <rPr>
        <sz val="18"/>
        <color rgb="FF202122"/>
        <rFont val="Times New Roman"/>
        <family val="1"/>
      </rPr>
      <t>ɦ</t>
    </r>
    <phoneticPr fontId="34" type="noConversion"/>
  </si>
  <si>
    <r>
      <t xml:space="preserve">禪 </t>
    </r>
    <r>
      <rPr>
        <sz val="18"/>
        <color rgb="FF202122"/>
        <rFont val="Times New Roman"/>
        <family val="1"/>
      </rPr>
      <t>ʂɦ</t>
    </r>
    <phoneticPr fontId="34" type="noConversion"/>
  </si>
  <si>
    <r>
      <t xml:space="preserve">審 </t>
    </r>
    <r>
      <rPr>
        <sz val="18"/>
        <color rgb="FF202122"/>
        <rFont val="Times New Roman"/>
        <family val="1"/>
      </rPr>
      <t>ʂ</t>
    </r>
    <phoneticPr fontId="34" type="noConversion"/>
  </si>
  <si>
    <r>
      <t xml:space="preserve">日 </t>
    </r>
    <r>
      <rPr>
        <u/>
        <sz val="18"/>
        <color theme="10"/>
        <rFont val="Times New Roman"/>
        <family val="1"/>
      </rPr>
      <t>ɻ</t>
    </r>
    <r>
      <rPr>
        <u/>
        <sz val="18"/>
        <color theme="10"/>
        <rFont val="Iansui 094"/>
        <family val="3"/>
        <charset val="136"/>
      </rPr>
      <t>[f]</t>
    </r>
    <phoneticPr fontId="34" type="noConversion"/>
  </si>
  <si>
    <r>
      <t>牀 (</t>
    </r>
    <r>
      <rPr>
        <u/>
        <sz val="18"/>
        <color theme="10"/>
        <rFont val="Times New Roman"/>
        <family val="1"/>
      </rPr>
      <t>ʈ</t>
    </r>
    <r>
      <rPr>
        <u/>
        <sz val="18"/>
        <color theme="10"/>
        <rFont val="Iansui 094"/>
        <family val="3"/>
        <charset val="136"/>
      </rPr>
      <t>)</t>
    </r>
    <r>
      <rPr>
        <u/>
        <sz val="18"/>
        <color theme="10"/>
        <rFont val="Times New Roman"/>
        <family val="1"/>
      </rPr>
      <t>ʂɦ</t>
    </r>
    <r>
      <rPr>
        <u/>
        <sz val="18"/>
        <color theme="10"/>
        <rFont val="Iansui 094"/>
        <family val="3"/>
        <charset val="136"/>
      </rPr>
      <t>[e]</t>
    </r>
    <phoneticPr fontId="34" type="noConversion"/>
  </si>
  <si>
    <r>
      <t xml:space="preserve">穿 </t>
    </r>
    <r>
      <rPr>
        <sz val="18"/>
        <color rgb="FF202122"/>
        <rFont val="Times New Roman"/>
        <family val="1"/>
      </rPr>
      <t>ʈʂʰ</t>
    </r>
    <phoneticPr fontId="34" type="noConversion"/>
  </si>
  <si>
    <r>
      <t xml:space="preserve">照 </t>
    </r>
    <r>
      <rPr>
        <sz val="18"/>
        <color rgb="FF202122"/>
        <rFont val="Times New Roman"/>
        <family val="1"/>
      </rPr>
      <t>ʈʂ</t>
    </r>
    <phoneticPr fontId="34" type="noConversion"/>
  </si>
  <si>
    <t>見 k</t>
    <phoneticPr fontId="34" type="noConversion"/>
  </si>
  <si>
    <r>
      <t xml:space="preserve">影 </t>
    </r>
    <r>
      <rPr>
        <sz val="18"/>
        <color rgb="FF202122"/>
        <rFont val="Times New Roman"/>
        <family val="1"/>
      </rPr>
      <t>ʔ</t>
    </r>
    <phoneticPr fontId="34" type="noConversion"/>
  </si>
  <si>
    <r>
      <t>溪 k</t>
    </r>
    <r>
      <rPr>
        <sz val="18"/>
        <color rgb="FF202122"/>
        <rFont val="Times New Roman"/>
        <family val="1"/>
      </rPr>
      <t>ʰ</t>
    </r>
    <phoneticPr fontId="34" type="noConversion"/>
  </si>
  <si>
    <r>
      <t>群 k</t>
    </r>
    <r>
      <rPr>
        <sz val="18"/>
        <color rgb="FF202122"/>
        <rFont val="Times New Roman"/>
        <family val="1"/>
      </rPr>
      <t>ɦ</t>
    </r>
    <phoneticPr fontId="34" type="noConversion"/>
  </si>
  <si>
    <t>疑 ŋ</t>
    <phoneticPr fontId="34" type="noConversion"/>
  </si>
  <si>
    <t>曉 x</t>
    <phoneticPr fontId="34" type="noConversion"/>
  </si>
  <si>
    <r>
      <t>匣 x</t>
    </r>
    <r>
      <rPr>
        <sz val="18"/>
        <color rgb="FF202122"/>
        <rFont val="Times New Roman"/>
        <family val="1"/>
      </rPr>
      <t>ɦ</t>
    </r>
    <phoneticPr fontId="34" type="noConversion"/>
  </si>
  <si>
    <t>喻 j</t>
    <phoneticPr fontId="34" type="noConversion"/>
  </si>
  <si>
    <t>來 l</t>
    <phoneticPr fontId="34" type="noConversion"/>
  </si>
  <si>
    <t>影</t>
    <phoneticPr fontId="34" type="noConversion"/>
  </si>
  <si>
    <t>iann2</t>
    <phoneticPr fontId="34" type="noConversion"/>
  </si>
  <si>
    <t>以</t>
    <phoneticPr fontId="34" type="noConversion"/>
  </si>
  <si>
    <t>云</t>
    <phoneticPr fontId="34" type="noConversion"/>
  </si>
  <si>
    <t>雲</t>
    <phoneticPr fontId="34" type="noConversion"/>
  </si>
  <si>
    <t>un5</t>
    <phoneticPr fontId="34" type="noConversion"/>
  </si>
  <si>
    <t>i2</t>
    <phoneticPr fontId="34" type="noConversion"/>
  </si>
  <si>
    <t>塞音和塞擦音</t>
    <phoneticPr fontId="34" type="noConversion"/>
  </si>
  <si>
    <t>擦音</t>
    <phoneticPr fontId="34" type="noConversion"/>
  </si>
  <si>
    <t>si</t>
    <phoneticPr fontId="34" type="noConversion"/>
  </si>
  <si>
    <t>俟</t>
    <phoneticPr fontId="34" type="noConversion"/>
  </si>
  <si>
    <t>su7</t>
    <phoneticPr fontId="34" type="noConversion"/>
  </si>
  <si>
    <t>書</t>
    <phoneticPr fontId="34" type="noConversion"/>
  </si>
  <si>
    <t>su1</t>
    <phoneticPr fontId="34" type="noConversion"/>
  </si>
  <si>
    <t>cu1</t>
    <phoneticPr fontId="34" type="noConversion"/>
  </si>
  <si>
    <t>si1</t>
    <phoneticPr fontId="34" type="noConversion"/>
  </si>
  <si>
    <t>船</t>
    <phoneticPr fontId="34" type="noConversion"/>
  </si>
  <si>
    <t>cun5</t>
    <phoneticPr fontId="34" type="noConversion"/>
  </si>
  <si>
    <t>澄</t>
    <phoneticPr fontId="34" type="noConversion"/>
  </si>
  <si>
    <t>ting5</t>
    <phoneticPr fontId="34" type="noConversion"/>
  </si>
  <si>
    <t>羣</t>
    <phoneticPr fontId="34" type="noConversion"/>
  </si>
  <si>
    <t>kun5</t>
    <phoneticPr fontId="34" type="noConversion"/>
  </si>
  <si>
    <t>邪</t>
    <phoneticPr fontId="34" type="noConversion"/>
  </si>
  <si>
    <t>sia5</t>
    <phoneticPr fontId="34" type="noConversion"/>
  </si>
  <si>
    <t>心</t>
    <phoneticPr fontId="34" type="noConversion"/>
  </si>
  <si>
    <t>sim1</t>
    <phoneticPr fontId="34" type="noConversion"/>
  </si>
  <si>
    <t>ing2</t>
    <phoneticPr fontId="34" type="noConversion"/>
  </si>
  <si>
    <t>韻母比較表</t>
  </si>
  <si>
    <t>IPA</t>
  </si>
  <si>
    <t>ap̚</t>
  </si>
  <si>
    <t>at̚</t>
  </si>
  <si>
    <t>ak̚</t>
  </si>
  <si>
    <t>aʔ</t>
  </si>
  <si>
    <t>ã</t>
  </si>
  <si>
    <t>ãʔ</t>
  </si>
  <si>
    <t>ɔ</t>
  </si>
  <si>
    <t>ɔk̚</t>
  </si>
  <si>
    <t>ɔ̃</t>
  </si>
  <si>
    <t>o,ə</t>
  </si>
  <si>
    <t>ɘ(泉)</t>
  </si>
  <si>
    <t>ɘe</t>
  </si>
  <si>
    <t>ɘu</t>
  </si>
  <si>
    <t>白話字 (打馬字式、甘為霖式)</t>
  </si>
  <si>
    <t>ap</t>
  </si>
  <si>
    <t>at</t>
  </si>
  <si>
    <t>ak</t>
  </si>
  <si>
    <t>ah</t>
  </si>
  <si>
    <t>aⁿ</t>
  </si>
  <si>
    <t>ahⁿ</t>
  </si>
  <si>
    <t>o͘</t>
  </si>
  <si>
    <t>ok</t>
  </si>
  <si>
    <t>oⁿ</t>
  </si>
  <si>
    <t>aNh</t>
  </si>
  <si>
    <t>oN</t>
  </si>
  <si>
    <t>ere</t>
  </si>
  <si>
    <t>eru</t>
  </si>
  <si>
    <t>台灣語言音標方案</t>
  </si>
  <si>
    <t>annh</t>
  </si>
  <si>
    <t>o,or</t>
  </si>
  <si>
    <t>na</t>
  </si>
  <si>
    <t>nah</t>
  </si>
  <si>
    <t>noo</t>
  </si>
  <si>
    <t>oe</t>
  </si>
  <si>
    <t>台灣語假名</t>
  </si>
  <si>
    <t>アア</t>
  </si>
  <si>
    <t>アㇷ゚</t>
  </si>
  <si>
    <t>アッ</t>
  </si>
  <si>
    <t>アㇰ</t>
  </si>
  <si>
    <t>アァ</t>
  </si>
  <si>
    <t>アア𚿷</t>
  </si>
  <si>
    <t>ㄚㆴ</t>
  </si>
  <si>
    <t>ㄚㆵ</t>
  </si>
  <si>
    <t>ㄚㆶ</t>
  </si>
  <si>
    <t>ㄚㆷ</t>
  </si>
  <si>
    <t>ㆩㆷ</t>
  </si>
  <si>
    <t>ㄛ,ㄜ</t>
  </si>
  <si>
    <t>ㄜㆤ</t>
  </si>
  <si>
    <t>ㄜㄨ</t>
  </si>
  <si>
    <t>嘉 *a</t>
  </si>
  <si>
    <t>三 *ap̚</t>
  </si>
  <si>
    <t>丹 *at̚</t>
  </si>
  <si>
    <t>江 *ak̚</t>
  </si>
  <si>
    <t>嘉 *aʔ</t>
  </si>
  <si>
    <t>弎 *ã</t>
  </si>
  <si>
    <t>弎 *ãʔ</t>
  </si>
  <si>
    <t>高 *ɔ</t>
  </si>
  <si>
    <t>東 *ɔk̚</t>
  </si>
  <si>
    <t>莪 *ɔ̃</t>
  </si>
  <si>
    <t>刀 *o</t>
  </si>
  <si>
    <t>科 *ə</t>
  </si>
  <si>
    <t>雞 *əe</t>
  </si>
  <si>
    <t>鉤 *əu</t>
  </si>
  <si>
    <t>膠 *a</t>
  </si>
  <si>
    <t>甘 *ap̚</t>
  </si>
  <si>
    <t>干 *at̚</t>
  </si>
  <si>
    <t>膠 *aʔ</t>
  </si>
  <si>
    <t>監 *ã</t>
  </si>
  <si>
    <t>監 *ãʔ</t>
  </si>
  <si>
    <t>沽 *ɔu</t>
  </si>
  <si>
    <t>公 *ɔk̚</t>
  </si>
  <si>
    <t>姑 *ɔ̃ũ</t>
  </si>
  <si>
    <t>高 *o</t>
  </si>
  <si>
    <t>稽 *ei</t>
  </si>
  <si>
    <t>他 *ã</t>
  </si>
  <si>
    <t>他 *ãʔ</t>
  </si>
  <si>
    <t>姑 *eu</t>
  </si>
  <si>
    <t>工 *ɔk̚</t>
  </si>
  <si>
    <t>浯 *ẽũ</t>
  </si>
  <si>
    <t>ɛ</t>
  </si>
  <si>
    <t>ɛk̚</t>
  </si>
  <si>
    <t>ɛʔ</t>
  </si>
  <si>
    <t>ɛŋ</t>
  </si>
  <si>
    <t>eʔ</t>
  </si>
  <si>
    <t>ẽ</t>
  </si>
  <si>
    <t>it̚</t>
  </si>
  <si>
    <t>iɛn</t>
  </si>
  <si>
    <t>iɛt̚</t>
  </si>
  <si>
    <t>iəŋ</t>
  </si>
  <si>
    <t>iək̚</t>
  </si>
  <si>
    <t>ĩ</t>
  </si>
  <si>
    <t>eh</t>
  </si>
  <si>
    <t>eⁿ</t>
  </si>
  <si>
    <t>it</t>
  </si>
  <si>
    <t>ian</t>
  </si>
  <si>
    <t>iat</t>
  </si>
  <si>
    <t>ek</t>
  </si>
  <si>
    <t>iⁿ</t>
  </si>
  <si>
    <t>ee</t>
  </si>
  <si>
    <t>eeh</t>
  </si>
  <si>
    <t>ing</t>
  </si>
  <si>
    <t>ik</t>
  </si>
  <si>
    <t>iN</t>
  </si>
  <si>
    <t>ne</t>
  </si>
  <si>
    <t>ni</t>
  </si>
  <si>
    <t>ir</t>
  </si>
  <si>
    <t>イイ</t>
  </si>
  <si>
    <t>イヌ</t>
  </si>
  <si>
    <t>イッ</t>
  </si>
  <si>
    <t>イェヌ</t>
  </si>
  <si>
    <t>イェッ</t>
  </si>
  <si>
    <t>イェン</t>
  </si>
  <si>
    <t>イェㇰ</t>
  </si>
  <si>
    <t>イイ𚿷</t>
  </si>
  <si>
    <t>ㄝㆶ</t>
  </si>
  <si>
    <t>ㄝㆷ</t>
  </si>
  <si>
    <t>ㄝㆭ</t>
  </si>
  <si>
    <t>ㆤㆷ</t>
  </si>
  <si>
    <t>ㄧㄣ</t>
  </si>
  <si>
    <t>ㄧㆵ</t>
  </si>
  <si>
    <t>ㄧㄢ</t>
  </si>
  <si>
    <t>ㄧㄚㆵ</t>
  </si>
  <si>
    <t>ㄧㄥ</t>
  </si>
  <si>
    <t>ㄧㆶ</t>
  </si>
  <si>
    <t>西 *e</t>
  </si>
  <si>
    <t>西 *eʔ</t>
  </si>
  <si>
    <t>基 *i</t>
  </si>
  <si>
    <t>賓 *in</t>
  </si>
  <si>
    <t>賓 *it̚</t>
  </si>
  <si>
    <t>軒 *ian</t>
  </si>
  <si>
    <t>軒 *iat̚</t>
  </si>
  <si>
    <t>嘉 *ɛ</t>
  </si>
  <si>
    <t>經 *ɛk̚</t>
  </si>
  <si>
    <t>嘉 *ɛʔ</t>
  </si>
  <si>
    <t>經 *ɛŋ</t>
  </si>
  <si>
    <t>伽 *e,稽 *ei</t>
  </si>
  <si>
    <t>伽 *eʔ</t>
  </si>
  <si>
    <t>更 *ɛ̃</t>
  </si>
  <si>
    <t>居 *i</t>
  </si>
  <si>
    <t>巾 *in</t>
  </si>
  <si>
    <t>巾 *it̚</t>
  </si>
  <si>
    <t>堅 *ian</t>
  </si>
  <si>
    <t>堅 *iat̚</t>
  </si>
  <si>
    <t>雞 *e</t>
  </si>
  <si>
    <t>雞 *eʔ</t>
  </si>
  <si>
    <t>雅 *ẽ</t>
  </si>
  <si>
    <t>幾 *i</t>
  </si>
  <si>
    <t>根 *in</t>
  </si>
  <si>
    <t>根 *it̚</t>
  </si>
  <si>
    <t>ãĩ</t>
  </si>
  <si>
    <t>(ĩ)ãũ</t>
  </si>
  <si>
    <t>ɔm</t>
  </si>
  <si>
    <t>m̩</t>
  </si>
  <si>
    <t>aŋ</t>
  </si>
  <si>
    <t>ɔŋ</t>
  </si>
  <si>
    <t>ŋ̍</t>
  </si>
  <si>
    <t>ua</t>
  </si>
  <si>
    <t>ue</t>
  </si>
  <si>
    <t>uai</t>
  </si>
  <si>
    <t>uan</t>
  </si>
  <si>
    <t>ɨ</t>
  </si>
  <si>
    <t>ɨ̃ĩ</t>
  </si>
  <si>
    <t>(ĩ)ũ</t>
  </si>
  <si>
    <t>aiⁿ</t>
  </si>
  <si>
    <t>(i)auⁿ</t>
  </si>
  <si>
    <t>oa</t>
  </si>
  <si>
    <t>oai</t>
  </si>
  <si>
    <t>oan</t>
  </si>
  <si>
    <t>(i)uⁿ</t>
  </si>
  <si>
    <t>aiN</t>
  </si>
  <si>
    <t>(i)auN</t>
  </si>
  <si>
    <t>iriN</t>
  </si>
  <si>
    <t>(i)uN</t>
  </si>
  <si>
    <t>(i)aunn</t>
  </si>
  <si>
    <t>irinn</t>
  </si>
  <si>
    <t>(i)unn</t>
  </si>
  <si>
    <t>nai</t>
  </si>
  <si>
    <t>n(i)ao</t>
  </si>
  <si>
    <t>n(i)u</t>
  </si>
  <si>
    <t>アウ</t>
  </si>
  <si>
    <t>(イァウ𚿷),アウ𚿷</t>
  </si>
  <si>
    <t>(ㄧ)ㆯ</t>
  </si>
  <si>
    <t>ㄨㄚ</t>
  </si>
  <si>
    <t>ㄨㆤ</t>
  </si>
  <si>
    <t>ㄨㄞ</t>
  </si>
  <si>
    <t>ㄨㄢ</t>
  </si>
  <si>
    <t>ㆨ</t>
  </si>
  <si>
    <t>ㆨㆪ</t>
  </si>
  <si>
    <t>(ㄧ)ㆫ</t>
  </si>
  <si>
    <t>江 *aŋ</t>
  </si>
  <si>
    <t>乖 *uai</t>
  </si>
  <si>
    <t>皆 *ai</t>
  </si>
  <si>
    <t>閒 *ãĩ</t>
  </si>
  <si>
    <t>交 *au</t>
  </si>
  <si>
    <t>(嘄 *ĩãũ),爻 *ãũ</t>
  </si>
  <si>
    <t>甘 *am</t>
  </si>
  <si>
    <t>箴 *ɔm</t>
  </si>
  <si>
    <t>姆 *m</t>
  </si>
  <si>
    <t>公 *ɔŋ</t>
  </si>
  <si>
    <t>鋼 *ŋ,扛 *õ</t>
  </si>
  <si>
    <t>艍 *u</t>
  </si>
  <si>
    <t>瓜 *ua</t>
  </si>
  <si>
    <t>檜 *uei</t>
  </si>
  <si>
    <t>觀 *uan</t>
  </si>
  <si>
    <t>牛 *ĩũ,薑 *ĩɔ̃</t>
  </si>
  <si>
    <t>乃 *ãĩ</t>
  </si>
  <si>
    <t>(貓 *ĩãũ),茅 *ãũ</t>
  </si>
  <si>
    <t>工 *ɔŋ</t>
  </si>
  <si>
    <t>扛 *ŋ,灘 *ɔ̃</t>
  </si>
  <si>
    <t>朱 *u</t>
  </si>
  <si>
    <t>魁 *ue</t>
  </si>
  <si>
    <t>官 (字祖) *uan</t>
  </si>
  <si>
    <t>鎗 *ĩɔ̃</t>
  </si>
  <si>
    <r>
      <t>ɔ</t>
    </r>
    <r>
      <rPr>
        <sz val="18"/>
        <rFont val="宋体"/>
      </rPr>
      <t>̃</t>
    </r>
  </si>
  <si>
    <r>
      <t>a</t>
    </r>
    <r>
      <rPr>
        <sz val="18"/>
        <rFont val="BatangChe"/>
        <family val="3"/>
        <charset val="129"/>
      </rPr>
      <t>ⁿ</t>
    </r>
  </si>
  <si>
    <r>
      <t>ah</t>
    </r>
    <r>
      <rPr>
        <sz val="18"/>
        <rFont val="BatangChe"/>
        <family val="3"/>
        <charset val="129"/>
      </rPr>
      <t>ⁿ</t>
    </r>
  </si>
  <si>
    <r>
      <t>o</t>
    </r>
    <r>
      <rPr>
        <sz val="18"/>
        <rFont val="BatangChe"/>
        <family val="3"/>
        <charset val="129"/>
      </rPr>
      <t>ⁿ</t>
    </r>
  </si>
  <si>
    <r>
      <t>莪 *ɔ</t>
    </r>
    <r>
      <rPr>
        <sz val="18"/>
        <rFont val="宋体"/>
      </rPr>
      <t>̃</t>
    </r>
  </si>
  <si>
    <r>
      <t>e</t>
    </r>
    <r>
      <rPr>
        <sz val="18"/>
        <rFont val="BatangChe"/>
        <family val="3"/>
        <charset val="129"/>
      </rPr>
      <t>ⁿ</t>
    </r>
  </si>
  <si>
    <r>
      <t>i</t>
    </r>
    <r>
      <rPr>
        <sz val="18"/>
        <rFont val="BatangChe"/>
        <family val="3"/>
        <charset val="129"/>
      </rPr>
      <t>ⁿ</t>
    </r>
  </si>
  <si>
    <r>
      <t>更 *ɛ</t>
    </r>
    <r>
      <rPr>
        <sz val="18"/>
        <rFont val="宋体"/>
      </rPr>
      <t>̃</t>
    </r>
  </si>
  <si>
    <r>
      <t>ɨ</t>
    </r>
    <r>
      <rPr>
        <sz val="18"/>
        <rFont val="宋体"/>
      </rPr>
      <t>̃</t>
    </r>
    <r>
      <rPr>
        <sz val="18"/>
        <rFont val="Iansui 094"/>
        <family val="3"/>
        <charset val="136"/>
      </rPr>
      <t>ĩ</t>
    </r>
  </si>
  <si>
    <r>
      <t>ai</t>
    </r>
    <r>
      <rPr>
        <sz val="18"/>
        <rFont val="BatangChe"/>
        <family val="3"/>
        <charset val="129"/>
      </rPr>
      <t>ⁿ</t>
    </r>
  </si>
  <si>
    <r>
      <t>(i)au</t>
    </r>
    <r>
      <rPr>
        <sz val="18"/>
        <rFont val="BatangChe"/>
        <family val="3"/>
        <charset val="129"/>
      </rPr>
      <t>ⁿ</t>
    </r>
  </si>
  <si>
    <r>
      <t>(i)u</t>
    </r>
    <r>
      <rPr>
        <sz val="18"/>
        <rFont val="BatangChe"/>
        <family val="3"/>
        <charset val="129"/>
      </rPr>
      <t>ⁿ</t>
    </r>
  </si>
  <si>
    <r>
      <t>牛 *ĩũ,薑 *ĩɔ</t>
    </r>
    <r>
      <rPr>
        <sz val="18"/>
        <rFont val="宋体"/>
      </rPr>
      <t>̃</t>
    </r>
  </si>
  <si>
    <t>ㆦㆶ(ㆦㆻ)</t>
  </si>
  <si>
    <t>ㆦㆶ(ㆦㆻ)</t>
    <phoneticPr fontId="34" type="noConversion"/>
  </si>
  <si>
    <t>ㆧ</t>
    <phoneticPr fontId="34" type="noConversion"/>
  </si>
  <si>
    <t>ㄛ,ㄜ</t>
    <phoneticPr fontId="34" type="noConversion"/>
  </si>
  <si>
    <t>台灣方言音符號</t>
  </si>
  <si>
    <t>台灣方言音符號</t>
    <phoneticPr fontId="34" type="noConversion"/>
  </si>
  <si>
    <t>彙音妙悟</t>
  </si>
  <si>
    <t>彙音妙悟</t>
    <phoneticPr fontId="34" type="noConversion"/>
  </si>
  <si>
    <t>彙集雅俗通十五音</t>
  </si>
  <si>
    <t>彙集雅俗通十五音</t>
    <phoneticPr fontId="34" type="noConversion"/>
  </si>
  <si>
    <t>渡江書十五音</t>
  </si>
  <si>
    <t>渡江書十五音</t>
    <phoneticPr fontId="34" type="noConversion"/>
  </si>
  <si>
    <t>台灣語言音標方案改良式</t>
  </si>
  <si>
    <t>台灣語言音標方案改良式</t>
    <phoneticPr fontId="34" type="noConversion"/>
  </si>
  <si>
    <t>台羅拼音</t>
    <phoneticPr fontId="34" type="noConversion"/>
  </si>
  <si>
    <t>閩南方言拼音方案</t>
  </si>
  <si>
    <t>閩南方言拼音方案</t>
    <phoneticPr fontId="34" type="noConversion"/>
  </si>
  <si>
    <r>
      <t>姑 *ɔ</t>
    </r>
    <r>
      <rPr>
        <sz val="18"/>
        <color rgb="FFFF0000"/>
        <rFont val="宋体"/>
      </rPr>
      <t>̃</t>
    </r>
    <r>
      <rPr>
        <sz val="18"/>
        <color rgb="FFFF0000"/>
        <rFont val="Iansui 094"/>
        <family val="3"/>
        <charset val="136"/>
      </rPr>
      <t>ũ</t>
    </r>
  </si>
  <si>
    <r>
      <t>扛 *ŋ,灘 *ɔ</t>
    </r>
    <r>
      <rPr>
        <sz val="18"/>
        <color rgb="FFFF0000"/>
        <rFont val="宋体"/>
      </rPr>
      <t>̃</t>
    </r>
  </si>
  <si>
    <r>
      <t>鎗 *ĩɔ</t>
    </r>
    <r>
      <rPr>
        <sz val="18"/>
        <color rgb="FFFF0000"/>
        <rFont val="宋体"/>
      </rPr>
      <t>̃</t>
    </r>
  </si>
  <si>
    <t>嘉 *ɛ</t>
    <phoneticPr fontId="34" type="noConversion"/>
  </si>
  <si>
    <t>台語音標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</si>
</sst>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46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  <family val="3"/>
      <charset val="136"/>
    </font>
    <font>
      <sz val="18"/>
      <name val="LXGW WenKai Mono TC"/>
      <family val="3"/>
      <charset val="136"/>
    </font>
    <font>
      <sz val="18"/>
      <color rgb="FF0000FF"/>
      <name val="LXGW WenKai Mono TC"/>
      <family val="3"/>
      <charset val="136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  <family val="3"/>
      <charset val="136"/>
    </font>
    <font>
      <b/>
      <sz val="14"/>
      <name val="LXGW WenKai Mono TC"/>
      <family val="3"/>
      <charset val="136"/>
    </font>
    <font>
      <b/>
      <sz val="14"/>
      <color rgb="FF0070C0"/>
      <name val="LXGW WenKai Mono TC"/>
      <family val="3"/>
      <charset val="136"/>
    </font>
    <font>
      <sz val="12"/>
      <color rgb="FFFF0000"/>
      <name val="Noto Serif TC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36"/>
    </font>
    <font>
      <sz val="10"/>
      <color rgb="FF0070C0"/>
      <name val="Noto Serif TC SemiBold"/>
      <family val="1"/>
      <charset val="136"/>
    </font>
    <font>
      <b/>
      <sz val="12"/>
      <color rgb="FFFF0000"/>
      <name val="宋体"/>
    </font>
    <font>
      <b/>
      <sz val="12"/>
      <color rgb="FFFF0000"/>
      <name val="Times New Roman"/>
      <family val="1"/>
    </font>
    <font>
      <b/>
      <sz val="12"/>
      <color theme="5"/>
      <name val="LXGW WenKai Mono TC"/>
      <family val="3"/>
      <charset val="136"/>
    </font>
    <font>
      <sz val="12"/>
      <name val="宋体"/>
    </font>
    <font>
      <b/>
      <sz val="12"/>
      <color rgb="FFFF0000"/>
      <name val="STHupo"/>
      <charset val="134"/>
    </font>
    <font>
      <b/>
      <sz val="12"/>
      <color rgb="FFFF0000"/>
      <name val="STHupo"/>
      <family val="2"/>
      <charset val="134"/>
    </font>
    <font>
      <b/>
      <sz val="12"/>
      <color rgb="FFFF0000"/>
      <name val="Snap ITC"/>
      <family val="5"/>
    </font>
    <font>
      <b/>
      <sz val="12"/>
      <color theme="3" tint="-0.249977111117893"/>
      <name val="LXGW WenKai Mono TC"/>
      <family val="3"/>
      <charset val="136"/>
    </font>
    <font>
      <sz val="9"/>
      <name val="BopomofoRuby1909-v1"/>
      <family val="3"/>
      <charset val="136"/>
    </font>
    <font>
      <sz val="26"/>
      <name val="Times New Roman"/>
      <family val="1"/>
    </font>
    <font>
      <sz val="26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b/>
      <sz val="12"/>
      <color rgb="FF0070C0"/>
      <name val="Roboto Black"/>
    </font>
    <font>
      <b/>
      <sz val="16"/>
      <color rgb="FFFF0000"/>
      <name val="LXGW WenKai Mono TC"/>
      <family val="3"/>
    </font>
    <font>
      <sz val="2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20"/>
      <color rgb="FFFF0000"/>
      <name val="Iansui 094"/>
      <family val="3"/>
      <charset val="136"/>
    </font>
    <font>
      <sz val="26"/>
      <color theme="9"/>
      <name val="Times New Roman"/>
      <family val="1"/>
    </font>
    <font>
      <sz val="26"/>
      <color theme="9"/>
      <name val="宋体"/>
    </font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20"/>
      <name val="宋体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18"/>
      <color rgb="FF0070C0"/>
      <name val="宋体"/>
    </font>
    <font>
      <sz val="18"/>
      <color rgb="FF0070C0"/>
      <name val="Arial"/>
      <family val="2"/>
    </font>
    <font>
      <sz val="20"/>
      <color rgb="FF000000"/>
      <name val="新細明體"/>
      <family val="1"/>
      <charset val="136"/>
      <scheme val="minor"/>
    </font>
    <font>
      <sz val="18"/>
      <name val="宋体"/>
    </font>
    <font>
      <sz val="9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0"/>
      <name val="Times New Roman"/>
      <family val="1"/>
    </font>
    <font>
      <b/>
      <sz val="20"/>
      <color rgb="FF000000"/>
      <name val="宋体"/>
    </font>
    <font>
      <sz val="26"/>
      <color theme="7" tint="-0.249977111117893"/>
      <name val="Times New Roman"/>
      <family val="1"/>
    </font>
    <font>
      <b/>
      <sz val="20"/>
      <color rgb="FF000000"/>
      <name val="Times New Roman"/>
      <family val="1"/>
    </font>
    <font>
      <sz val="20"/>
      <color theme="8" tint="-0.249977111117893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0"/>
      <color rgb="FF000000"/>
      <name val="SimSun"/>
    </font>
    <font>
      <sz val="16"/>
      <name val="Noto Serif TC Medium"/>
    </font>
    <font>
      <sz val="16"/>
      <name val="Microsoft JhengHei"/>
      <family val="2"/>
      <charset val="136"/>
    </font>
    <font>
      <b/>
      <sz val="16"/>
      <name val="Microsoft JhengHei"/>
      <family val="2"/>
      <charset val="136"/>
    </font>
    <font>
      <sz val="16"/>
      <name val="Calibri"/>
      <family val="2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color rgb="FFFF0000"/>
      <name val="PMingLiU"/>
      <family val="1"/>
      <charset val="136"/>
    </font>
    <font>
      <b/>
      <sz val="26"/>
      <color rgb="FFFF0000"/>
      <name val="KangXiZiDian.com 康熙字典體常用版"/>
      <family val="1"/>
      <charset val="136"/>
    </font>
    <font>
      <sz val="14"/>
      <color rgb="FFFF0000"/>
      <name val="KangXiZiDian.com 康熙字典體常用版"/>
      <charset val="136"/>
    </font>
    <font>
      <sz val="18"/>
      <color theme="8"/>
      <name val="Noto Serif TC Medium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28"/>
      <name val="Noto Serif TC Medium"/>
    </font>
    <font>
      <sz val="24"/>
      <color rgb="FF000000"/>
      <name val="Noto Serif TC Medium"/>
    </font>
    <font>
      <sz val="24"/>
      <name val="Noto Serif TC Medium"/>
    </font>
    <font>
      <sz val="18"/>
      <color rgb="FF0070C0"/>
      <name val="新細明體"/>
      <family val="1"/>
      <charset val="136"/>
      <scheme val="minor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sz val="26"/>
      <color rgb="FFFF0000"/>
      <name val="Iansui 094"/>
      <family val="3"/>
      <charset val="136"/>
    </font>
    <font>
      <sz val="18"/>
      <color rgb="FF000000"/>
      <name val="Arial"/>
      <family val="2"/>
    </font>
    <font>
      <sz val="18"/>
      <name val="Noto Serif TC Medium"/>
    </font>
    <font>
      <b/>
      <sz val="26"/>
      <color theme="6" tint="-0.249977111117893"/>
      <name val="KangXiZiDian.com 康熙字典體常用版"/>
      <family val="1"/>
      <charset val="136"/>
    </font>
    <font>
      <sz val="28"/>
      <color rgb="FFFF0000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strike/>
      <sz val="28"/>
      <color theme="4" tint="-0.249977111117893"/>
      <name val="Iansui 094"/>
      <family val="3"/>
      <charset val="136"/>
    </font>
    <font>
      <b/>
      <strike/>
      <sz val="28"/>
      <color theme="6" tint="-0.249977111117893"/>
      <name val="Iansui 094"/>
      <family val="3"/>
      <charset val="136"/>
    </font>
    <font>
      <b/>
      <strike/>
      <sz val="2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28"/>
      <name val="Tahoma"/>
      <family val="3"/>
    </font>
    <font>
      <sz val="28"/>
      <name val="Arial"/>
      <family val="2"/>
    </font>
    <font>
      <sz val="28"/>
      <color theme="4" tint="-0.249977111117893"/>
      <name val="Arial"/>
      <family val="2"/>
    </font>
    <font>
      <sz val="28"/>
      <color rgb="FFFF0000"/>
      <name val="Arial"/>
      <family val="2"/>
    </font>
    <font>
      <b/>
      <sz val="28"/>
      <name val="Iansui 094"/>
      <family val="3"/>
      <charset val="136"/>
    </font>
    <font>
      <b/>
      <sz val="18"/>
      <color theme="0"/>
      <name val="Iansui 094"/>
      <family val="3"/>
      <charset val="136"/>
    </font>
    <font>
      <sz val="12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</font>
    <font>
      <sz val="16"/>
      <color rgb="FF000000"/>
      <name val="Noto Serif TC Medium"/>
    </font>
    <font>
      <sz val="18"/>
      <color rgb="FFFF0000"/>
      <name val="Noto Serif TC Medium"/>
    </font>
    <font>
      <sz val="24"/>
      <color theme="0"/>
      <name val="Arial"/>
      <family val="2"/>
    </font>
    <font>
      <sz val="28"/>
      <color theme="8"/>
      <name val="Noto Serif TC Bold"/>
      <family val="1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1"/>
    </font>
    <font>
      <sz val="18"/>
      <color theme="4"/>
      <name val="Microsoft JhengHei UI"/>
      <family val="2"/>
      <charset val="136"/>
    </font>
    <font>
      <sz val="12"/>
      <color rgb="FF202122"/>
      <name val="Arial"/>
      <family val="2"/>
    </font>
    <font>
      <u/>
      <sz val="12"/>
      <color theme="10"/>
      <name val="宋体"/>
    </font>
    <font>
      <sz val="24"/>
      <name val="宋体"/>
    </font>
    <font>
      <b/>
      <sz val="18"/>
      <color rgb="FF202122"/>
      <name val="Iansui 094"/>
      <family val="3"/>
      <charset val="136"/>
    </font>
    <font>
      <u/>
      <sz val="18"/>
      <color theme="10"/>
      <name val="Iansui 094"/>
      <family val="3"/>
      <charset val="136"/>
    </font>
    <font>
      <sz val="18"/>
      <color rgb="FF202122"/>
      <name val="Iansui 094"/>
      <family val="3"/>
      <charset val="136"/>
    </font>
    <font>
      <sz val="18"/>
      <color rgb="FF202122"/>
      <name val="Times New Roman"/>
      <family val="1"/>
    </font>
    <font>
      <u/>
      <sz val="18"/>
      <color theme="10"/>
      <name val="Times New Roman"/>
      <family val="1"/>
    </font>
    <font>
      <sz val="24"/>
      <name val="Microsoft JhengHei UI"/>
      <family val="2"/>
      <charset val="136"/>
    </font>
    <font>
      <sz val="24"/>
      <color rgb="FFFF0000"/>
      <name val="Microsoft JhengHei UI"/>
      <family val="2"/>
      <charset val="136"/>
    </font>
    <font>
      <sz val="24"/>
      <name val="BopomofoRuby1909-v1"/>
      <family val="3"/>
      <charset val="136"/>
    </font>
    <font>
      <b/>
      <sz val="24"/>
      <name val="宋体"/>
    </font>
    <font>
      <sz val="18"/>
      <name val="BatangChe"/>
      <family val="3"/>
      <charset val="129"/>
    </font>
    <font>
      <sz val="18"/>
      <color rgb="FFFF0000"/>
      <name val="宋体"/>
    </font>
    <font>
      <sz val="20"/>
      <name val="BopomofoRuby1909-v1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51" fillId="0" borderId="0"/>
    <xf numFmtId="0" fontId="29" fillId="0" borderId="0"/>
    <xf numFmtId="0" fontId="118" fillId="0" borderId="0"/>
    <xf numFmtId="0" fontId="132" fillId="0" borderId="0" applyNumberFormat="0" applyFill="0" applyBorder="0" applyAlignment="0" applyProtection="0"/>
  </cellStyleXfs>
  <cellXfs count="5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2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4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7" fillId="0" borderId="0" xfId="0" applyFont="1" applyAlignment="1">
      <alignment horizontal="center" vertical="center"/>
    </xf>
    <xf numFmtId="0" fontId="41" fillId="3" borderId="7" xfId="0" applyFont="1" applyFill="1" applyBorder="1" applyAlignment="1">
      <alignment horizontal="center"/>
    </xf>
    <xf numFmtId="0" fontId="42" fillId="3" borderId="0" xfId="0" applyFont="1" applyFill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1" fillId="4" borderId="7" xfId="0" applyFont="1" applyFill="1" applyBorder="1" applyAlignment="1">
      <alignment horizontal="center"/>
    </xf>
    <xf numFmtId="0" fontId="42" fillId="4" borderId="0" xfId="0" applyFont="1" applyFill="1" applyAlignment="1">
      <alignment horizontal="center"/>
    </xf>
    <xf numFmtId="0" fontId="42" fillId="4" borderId="8" xfId="0" applyFont="1" applyFill="1" applyBorder="1" applyAlignment="1">
      <alignment horizontal="center"/>
    </xf>
    <xf numFmtId="0" fontId="43" fillId="4" borderId="7" xfId="0" applyFont="1" applyFill="1" applyBorder="1" applyAlignment="1">
      <alignment horizontal="center"/>
    </xf>
    <xf numFmtId="0" fontId="43" fillId="4" borderId="0" xfId="0" applyFont="1" applyFill="1" applyAlignment="1">
      <alignment horizontal="center"/>
    </xf>
    <xf numFmtId="0" fontId="43" fillId="4" borderId="8" xfId="0" applyFont="1" applyFill="1" applyBorder="1" applyAlignment="1">
      <alignment horizontal="center"/>
    </xf>
    <xf numFmtId="0" fontId="43" fillId="3" borderId="7" xfId="0" applyFont="1" applyFill="1" applyBorder="1" applyAlignment="1">
      <alignment horizontal="center"/>
    </xf>
    <xf numFmtId="0" fontId="43" fillId="3" borderId="0" xfId="0" applyFont="1" applyFill="1" applyAlignment="1">
      <alignment horizontal="center"/>
    </xf>
    <xf numFmtId="0" fontId="43" fillId="3" borderId="8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8" xfId="0" applyFont="1" applyFill="1" applyBorder="1" applyAlignment="1">
      <alignment horizontal="center"/>
    </xf>
    <xf numFmtId="9" fontId="43" fillId="2" borderId="7" xfId="0" quotePrefix="1" applyNumberFormat="1" applyFont="1" applyFill="1" applyBorder="1" applyAlignment="1">
      <alignment horizontal="center"/>
    </xf>
    <xf numFmtId="0" fontId="43" fillId="4" borderId="7" xfId="0" quotePrefix="1" applyFont="1" applyFill="1" applyBorder="1" applyAlignment="1">
      <alignment horizontal="center"/>
    </xf>
    <xf numFmtId="0" fontId="48" fillId="3" borderId="8" xfId="0" applyFont="1" applyFill="1" applyBorder="1" applyAlignment="1">
      <alignment horizontal="right" vertical="top"/>
    </xf>
    <xf numFmtId="0" fontId="52" fillId="0" borderId="0" xfId="1" applyFont="1" applyAlignment="1">
      <alignment horizontal="center" vertical="center"/>
    </xf>
    <xf numFmtId="0" fontId="53" fillId="0" borderId="0" xfId="1" applyFont="1"/>
    <xf numFmtId="0" fontId="51" fillId="0" borderId="0" xfId="1"/>
    <xf numFmtId="0" fontId="54" fillId="0" borderId="0" xfId="1" applyFont="1"/>
    <xf numFmtId="0" fontId="55" fillId="0" borderId="0" xfId="1" applyFont="1"/>
    <xf numFmtId="0" fontId="56" fillId="0" borderId="0" xfId="1" applyFont="1" applyAlignment="1">
      <alignment horizontal="center" vertical="center"/>
    </xf>
    <xf numFmtId="0" fontId="56" fillId="6" borderId="9" xfId="1" applyFont="1" applyFill="1" applyBorder="1" applyAlignment="1">
      <alignment vertical="center"/>
    </xf>
    <xf numFmtId="0" fontId="56" fillId="6" borderId="10" xfId="1" applyFont="1" applyFill="1" applyBorder="1" applyAlignment="1">
      <alignment vertical="center"/>
    </xf>
    <xf numFmtId="0" fontId="57" fillId="7" borderId="11" xfId="1" applyFont="1" applyFill="1" applyBorder="1" applyAlignment="1">
      <alignment horizontal="center" vertical="center"/>
    </xf>
    <xf numFmtId="0" fontId="47" fillId="7" borderId="11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 vertical="center"/>
    </xf>
    <xf numFmtId="0" fontId="59" fillId="8" borderId="9" xfId="1" applyFont="1" applyFill="1" applyBorder="1" applyAlignment="1">
      <alignment vertical="center"/>
    </xf>
    <xf numFmtId="0" fontId="59" fillId="8" borderId="10" xfId="1" applyFont="1" applyFill="1" applyBorder="1" applyAlignment="1">
      <alignment vertical="center"/>
    </xf>
    <xf numFmtId="0" fontId="61" fillId="8" borderId="11" xfId="1" applyFont="1" applyFill="1" applyBorder="1" applyAlignment="1">
      <alignment horizontal="center" vertical="center"/>
    </xf>
    <xf numFmtId="0" fontId="62" fillId="9" borderId="9" xfId="1" applyFont="1" applyFill="1" applyBorder="1" applyAlignment="1">
      <alignment vertical="center"/>
    </xf>
    <xf numFmtId="0" fontId="62" fillId="9" borderId="10" xfId="1" applyFont="1" applyFill="1" applyBorder="1" applyAlignment="1">
      <alignment vertical="center"/>
    </xf>
    <xf numFmtId="176" fontId="63" fillId="9" borderId="11" xfId="1" applyNumberFormat="1" applyFont="1" applyFill="1" applyBorder="1" applyAlignment="1">
      <alignment horizontal="center" vertical="center"/>
    </xf>
    <xf numFmtId="0" fontId="64" fillId="0" borderId="0" xfId="1" applyFont="1"/>
    <xf numFmtId="0" fontId="65" fillId="2" borderId="0" xfId="1" applyFont="1" applyFill="1"/>
    <xf numFmtId="0" fontId="58" fillId="2" borderId="0" xfId="1" applyFont="1" applyFill="1"/>
    <xf numFmtId="0" fontId="59" fillId="10" borderId="9" xfId="1" applyFont="1" applyFill="1" applyBorder="1" applyAlignment="1">
      <alignment vertical="center"/>
    </xf>
    <xf numFmtId="0" fontId="59" fillId="10" borderId="10" xfId="1" applyFont="1" applyFill="1" applyBorder="1" applyAlignment="1">
      <alignment vertical="center"/>
    </xf>
    <xf numFmtId="176" fontId="66" fillId="10" borderId="11" xfId="1" applyNumberFormat="1" applyFont="1" applyFill="1" applyBorder="1" applyAlignment="1">
      <alignment horizontal="center" vertical="center"/>
    </xf>
    <xf numFmtId="0" fontId="59" fillId="11" borderId="9" xfId="1" applyFont="1" applyFill="1" applyBorder="1" applyAlignment="1">
      <alignment vertical="center"/>
    </xf>
    <xf numFmtId="0" fontId="59" fillId="11" borderId="10" xfId="1" applyFont="1" applyFill="1" applyBorder="1" applyAlignment="1">
      <alignment vertical="center"/>
    </xf>
    <xf numFmtId="176" fontId="61" fillId="11" borderId="11" xfId="1" applyNumberFormat="1" applyFont="1" applyFill="1" applyBorder="1" applyAlignment="1">
      <alignment horizontal="center" vertical="center"/>
    </xf>
    <xf numFmtId="0" fontId="67" fillId="0" borderId="0" xfId="1" applyFont="1" applyAlignment="1">
      <alignment horizontal="center"/>
    </xf>
    <xf numFmtId="176" fontId="68" fillId="12" borderId="5" xfId="1" applyNumberFormat="1" applyFont="1" applyFill="1" applyBorder="1"/>
    <xf numFmtId="0" fontId="69" fillId="12" borderId="2" xfId="1" applyFont="1" applyFill="1" applyBorder="1" applyAlignment="1">
      <alignment horizontal="center"/>
    </xf>
    <xf numFmtId="176" fontId="70" fillId="12" borderId="6" xfId="1" applyNumberFormat="1" applyFont="1" applyFill="1" applyBorder="1"/>
    <xf numFmtId="0" fontId="69" fillId="12" borderId="2" xfId="1" quotePrefix="1" applyFont="1" applyFill="1" applyBorder="1" applyAlignment="1">
      <alignment horizontal="center"/>
    </xf>
    <xf numFmtId="176" fontId="71" fillId="8" borderId="5" xfId="1" applyNumberFormat="1" applyFont="1" applyFill="1" applyBorder="1"/>
    <xf numFmtId="0" fontId="69" fillId="8" borderId="2" xfId="1" applyFont="1" applyFill="1" applyBorder="1" applyAlignment="1">
      <alignment horizontal="center"/>
    </xf>
    <xf numFmtId="176" fontId="72" fillId="8" borderId="6" xfId="1" applyNumberFormat="1" applyFont="1" applyFill="1" applyBorder="1"/>
    <xf numFmtId="0" fontId="74" fillId="14" borderId="12" xfId="1" applyFont="1" applyFill="1" applyBorder="1" applyAlignment="1">
      <alignment horizontal="center" vertical="center"/>
    </xf>
    <xf numFmtId="0" fontId="75" fillId="8" borderId="12" xfId="1" applyFont="1" applyFill="1" applyBorder="1" applyAlignment="1">
      <alignment horizontal="center" vertical="center"/>
    </xf>
    <xf numFmtId="0" fontId="75" fillId="15" borderId="12" xfId="1" applyFont="1" applyFill="1" applyBorder="1" applyAlignment="1">
      <alignment horizontal="center" vertical="center"/>
    </xf>
    <xf numFmtId="0" fontId="75" fillId="11" borderId="12" xfId="1" applyFont="1" applyFill="1" applyBorder="1" applyAlignment="1">
      <alignment horizontal="center" vertical="center"/>
    </xf>
    <xf numFmtId="0" fontId="75" fillId="12" borderId="12" xfId="1" applyFont="1" applyFill="1" applyBorder="1" applyAlignment="1">
      <alignment horizontal="center" vertical="center"/>
    </xf>
    <xf numFmtId="0" fontId="74" fillId="14" borderId="11" xfId="1" applyFont="1" applyFill="1" applyBorder="1" applyAlignment="1">
      <alignment horizontal="center" vertical="center"/>
    </xf>
    <xf numFmtId="0" fontId="76" fillId="8" borderId="11" xfId="1" applyFont="1" applyFill="1" applyBorder="1" applyAlignment="1">
      <alignment horizontal="center" vertical="center"/>
    </xf>
    <xf numFmtId="0" fontId="77" fillId="15" borderId="11" xfId="1" applyFont="1" applyFill="1" applyBorder="1" applyAlignment="1">
      <alignment horizontal="center" vertical="center"/>
    </xf>
    <xf numFmtId="0" fontId="75" fillId="11" borderId="11" xfId="1" applyFont="1" applyFill="1" applyBorder="1" applyAlignment="1">
      <alignment horizontal="center" vertical="center"/>
    </xf>
    <xf numFmtId="0" fontId="78" fillId="2" borderId="0" xfId="2" applyFont="1" applyFill="1"/>
    <xf numFmtId="0" fontId="79" fillId="0" borderId="0" xfId="2" applyFont="1"/>
    <xf numFmtId="0" fontId="55" fillId="0" borderId="0" xfId="2" applyFont="1"/>
    <xf numFmtId="0" fontId="78" fillId="0" borderId="0" xfId="2" applyFont="1"/>
    <xf numFmtId="176" fontId="81" fillId="12" borderId="1" xfId="1" applyNumberFormat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 wrapText="1"/>
    </xf>
    <xf numFmtId="0" fontId="82" fillId="12" borderId="4" xfId="1" applyFont="1" applyFill="1" applyBorder="1" applyAlignment="1">
      <alignment vertical="center"/>
    </xf>
    <xf numFmtId="0" fontId="84" fillId="13" borderId="4" xfId="1" applyFont="1" applyFill="1" applyBorder="1" applyAlignment="1">
      <alignment vertical="center"/>
    </xf>
    <xf numFmtId="0" fontId="85" fillId="13" borderId="4" xfId="1" applyFont="1" applyFill="1" applyBorder="1" applyAlignment="1">
      <alignment vertical="center"/>
    </xf>
    <xf numFmtId="176" fontId="82" fillId="12" borderId="4" xfId="1" applyNumberFormat="1" applyFont="1" applyFill="1" applyBorder="1" applyAlignment="1">
      <alignment vertical="center"/>
    </xf>
    <xf numFmtId="176" fontId="81" fillId="8" borderId="1" xfId="1" applyNumberFormat="1" applyFont="1" applyFill="1" applyBorder="1" applyAlignment="1">
      <alignment vertical="center"/>
    </xf>
    <xf numFmtId="176" fontId="82" fillId="8" borderId="4" xfId="1" applyNumberFormat="1" applyFont="1" applyFill="1" applyBorder="1" applyAlignment="1">
      <alignment vertical="center" wrapText="1"/>
    </xf>
    <xf numFmtId="0" fontId="87" fillId="8" borderId="4" xfId="1" applyFont="1" applyFill="1" applyBorder="1" applyAlignment="1">
      <alignment vertical="center"/>
    </xf>
    <xf numFmtId="0" fontId="88" fillId="16" borderId="0" xfId="1" applyFont="1" applyFill="1" applyAlignment="1">
      <alignment horizontal="left" vertical="center" indent="1"/>
    </xf>
    <xf numFmtId="0" fontId="89" fillId="8" borderId="0" xfId="1" applyFont="1" applyFill="1" applyAlignment="1">
      <alignment horizontal="center" vertical="center"/>
    </xf>
    <xf numFmtId="0" fontId="90" fillId="15" borderId="0" xfId="1" applyFont="1" applyFill="1" applyAlignment="1">
      <alignment horizontal="center" vertical="center"/>
    </xf>
    <xf numFmtId="0" fontId="91" fillId="11" borderId="0" xfId="1" applyFont="1" applyFill="1" applyAlignment="1">
      <alignment horizontal="center" vertical="center"/>
    </xf>
    <xf numFmtId="0" fontId="91" fillId="12" borderId="0" xfId="1" applyFont="1" applyFill="1" applyAlignment="1">
      <alignment horizontal="center" vertical="center"/>
    </xf>
    <xf numFmtId="0" fontId="88" fillId="16" borderId="11" xfId="1" applyFont="1" applyFill="1" applyBorder="1" applyAlignment="1">
      <alignment horizontal="left" vertical="center" indent="1"/>
    </xf>
    <xf numFmtId="0" fontId="92" fillId="8" borderId="11" xfId="1" applyFont="1" applyFill="1" applyBorder="1" applyAlignment="1">
      <alignment horizontal="center" vertical="center"/>
    </xf>
    <xf numFmtId="0" fontId="93" fillId="15" borderId="11" xfId="1" applyFont="1" applyFill="1" applyBorder="1" applyAlignment="1">
      <alignment horizontal="center" vertical="center"/>
    </xf>
    <xf numFmtId="0" fontId="94" fillId="11" borderId="11" xfId="1" applyFont="1" applyFill="1" applyBorder="1" applyAlignment="1">
      <alignment horizontal="center" vertical="center"/>
    </xf>
    <xf numFmtId="0" fontId="95" fillId="0" borderId="0" xfId="1" applyFont="1"/>
    <xf numFmtId="176" fontId="82" fillId="8" borderId="4" xfId="1" applyNumberFormat="1" applyFont="1" applyFill="1" applyBorder="1" applyAlignment="1">
      <alignment vertical="center"/>
    </xf>
    <xf numFmtId="176" fontId="82" fillId="8" borderId="4" xfId="1" quotePrefix="1" applyNumberFormat="1" applyFont="1" applyFill="1" applyBorder="1" applyAlignment="1">
      <alignment vertical="center" wrapText="1"/>
    </xf>
    <xf numFmtId="0" fontId="97" fillId="0" borderId="0" xfId="1" applyFont="1"/>
    <xf numFmtId="0" fontId="69" fillId="0" borderId="0" xfId="1" applyFont="1" applyAlignment="1">
      <alignment horizontal="center"/>
    </xf>
    <xf numFmtId="176" fontId="82" fillId="8" borderId="4" xfId="1" quotePrefix="1" applyNumberFormat="1" applyFont="1" applyFill="1" applyBorder="1" applyAlignment="1">
      <alignment vertical="center"/>
    </xf>
    <xf numFmtId="0" fontId="52" fillId="0" borderId="0" xfId="1" applyFont="1" applyAlignment="1">
      <alignment horizontal="center"/>
    </xf>
    <xf numFmtId="0" fontId="99" fillId="0" borderId="0" xfId="1" applyFont="1"/>
    <xf numFmtId="0" fontId="51" fillId="0" borderId="0" xfId="1" applyAlignment="1">
      <alignment vertical="center"/>
    </xf>
    <xf numFmtId="0" fontId="100" fillId="8" borderId="0" xfId="1" applyFont="1" applyFill="1" applyAlignment="1">
      <alignment horizontal="center" vertical="center"/>
    </xf>
    <xf numFmtId="0" fontId="93" fillId="15" borderId="0" xfId="1" applyFont="1" applyFill="1" applyAlignment="1">
      <alignment horizontal="center" vertical="center"/>
    </xf>
    <xf numFmtId="0" fontId="100" fillId="11" borderId="0" xfId="1" applyFont="1" applyFill="1" applyAlignment="1">
      <alignment horizontal="center" vertical="center"/>
    </xf>
    <xf numFmtId="0" fontId="100" fillId="12" borderId="0" xfId="1" applyFont="1" applyFill="1" applyAlignment="1">
      <alignment horizontal="center" vertical="center"/>
    </xf>
    <xf numFmtId="176" fontId="80" fillId="12" borderId="3" xfId="1" applyNumberFormat="1" applyFont="1" applyFill="1" applyBorder="1" applyAlignment="1">
      <alignment horizontal="center" vertical="center"/>
    </xf>
    <xf numFmtId="176" fontId="96" fillId="12" borderId="3" xfId="1" applyNumberFormat="1" applyFont="1" applyFill="1" applyBorder="1" applyAlignment="1">
      <alignment horizontal="center" vertical="center"/>
    </xf>
    <xf numFmtId="176" fontId="86" fillId="12" borderId="3" xfId="1" applyNumberFormat="1" applyFont="1" applyFill="1" applyBorder="1" applyAlignment="1">
      <alignment horizontal="center" vertical="center"/>
    </xf>
    <xf numFmtId="176" fontId="101" fillId="13" borderId="3" xfId="1" applyNumberFormat="1" applyFont="1" applyFill="1" applyBorder="1" applyAlignment="1">
      <alignment horizontal="center" vertical="center"/>
    </xf>
    <xf numFmtId="176" fontId="86" fillId="8" borderId="3" xfId="1" applyNumberFormat="1" applyFont="1" applyFill="1" applyBorder="1" applyAlignment="1">
      <alignment horizontal="center" vertical="center"/>
    </xf>
    <xf numFmtId="176" fontId="98" fillId="12" borderId="3" xfId="1" applyNumberFormat="1" applyFont="1" applyFill="1" applyBorder="1" applyAlignment="1">
      <alignment horizontal="center" vertical="center"/>
    </xf>
    <xf numFmtId="176" fontId="80" fillId="8" borderId="3" xfId="1" applyNumberFormat="1" applyFont="1" applyFill="1" applyBorder="1" applyAlignment="1">
      <alignment horizontal="center" vertical="center"/>
    </xf>
    <xf numFmtId="176" fontId="104" fillId="13" borderId="0" xfId="1" applyNumberFormat="1" applyFont="1" applyFill="1" applyAlignment="1">
      <alignment horizontal="center" vertical="center"/>
    </xf>
    <xf numFmtId="176" fontId="103" fillId="8" borderId="0" xfId="1" applyNumberFormat="1" applyFont="1" applyFill="1" applyAlignment="1">
      <alignment horizontal="center" vertical="center"/>
    </xf>
    <xf numFmtId="176" fontId="102" fillId="8" borderId="0" xfId="1" applyNumberFormat="1" applyFont="1" applyFill="1" applyAlignment="1">
      <alignment horizontal="center" vertical="center"/>
    </xf>
    <xf numFmtId="176" fontId="105" fillId="12" borderId="0" xfId="1" applyNumberFormat="1" applyFont="1" applyFill="1" applyAlignment="1">
      <alignment horizontal="center" vertical="center"/>
    </xf>
    <xf numFmtId="176" fontId="106" fillId="12" borderId="0" xfId="1" applyNumberFormat="1" applyFont="1" applyFill="1" applyAlignment="1">
      <alignment horizontal="center" vertical="center"/>
    </xf>
    <xf numFmtId="176" fontId="107" fillId="12" borderId="0" xfId="1" applyNumberFormat="1" applyFont="1" applyFill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176" fontId="108" fillId="13" borderId="0" xfId="1" applyNumberFormat="1" applyFont="1" applyFill="1" applyAlignment="1">
      <alignment horizontal="center" vertical="center"/>
    </xf>
    <xf numFmtId="176" fontId="109" fillId="8" borderId="0" xfId="1" applyNumberFormat="1" applyFont="1" applyFill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176" fontId="102" fillId="0" borderId="0" xfId="0" applyNumberFormat="1" applyFont="1" applyAlignment="1">
      <alignment horizontal="center" vertical="center"/>
    </xf>
    <xf numFmtId="0" fontId="112" fillId="0" borderId="0" xfId="0" applyFont="1" applyAlignment="1">
      <alignment horizontal="left" vertical="center" indent="1"/>
    </xf>
    <xf numFmtId="176" fontId="105" fillId="12" borderId="13" xfId="1" applyNumberFormat="1" applyFont="1" applyFill="1" applyBorder="1" applyAlignment="1">
      <alignment horizontal="center" vertical="center"/>
    </xf>
    <xf numFmtId="176" fontId="105" fillId="12" borderId="15" xfId="1" applyNumberFormat="1" applyFont="1" applyFill="1" applyBorder="1" applyAlignment="1">
      <alignment horizontal="center" vertical="center"/>
    </xf>
    <xf numFmtId="176" fontId="105" fillId="12" borderId="17" xfId="1" applyNumberFormat="1" applyFont="1" applyFill="1" applyBorder="1" applyAlignment="1">
      <alignment horizontal="center" vertical="center"/>
    </xf>
    <xf numFmtId="176" fontId="106" fillId="12" borderId="13" xfId="1" applyNumberFormat="1" applyFont="1" applyFill="1" applyBorder="1" applyAlignment="1">
      <alignment horizontal="center" vertical="center"/>
    </xf>
    <xf numFmtId="176" fontId="106" fillId="12" borderId="15" xfId="1" applyNumberFormat="1" applyFont="1" applyFill="1" applyBorder="1" applyAlignment="1">
      <alignment horizontal="center" vertical="center"/>
    </xf>
    <xf numFmtId="176" fontId="106" fillId="12" borderId="17" xfId="1" applyNumberFormat="1" applyFont="1" applyFill="1" applyBorder="1" applyAlignment="1">
      <alignment horizontal="center" vertical="center"/>
    </xf>
    <xf numFmtId="0" fontId="112" fillId="3" borderId="0" xfId="0" applyFont="1" applyFill="1" applyAlignment="1">
      <alignment horizontal="left" vertical="center" indent="1"/>
    </xf>
    <xf numFmtId="0" fontId="113" fillId="3" borderId="0" xfId="1" applyFont="1" applyFill="1" applyAlignment="1">
      <alignment horizontal="left" vertical="center" indent="1"/>
    </xf>
    <xf numFmtId="176" fontId="115" fillId="13" borderId="0" xfId="1" applyNumberFormat="1" applyFont="1" applyFill="1" applyAlignment="1">
      <alignment horizontal="center" vertical="center"/>
    </xf>
    <xf numFmtId="176" fontId="115" fillId="13" borderId="0" xfId="1" applyNumberFormat="1" applyFont="1" applyFill="1" applyAlignment="1">
      <alignment horizontal="left" vertical="center" indent="1"/>
    </xf>
    <xf numFmtId="176" fontId="103" fillId="13" borderId="0" xfId="1" applyNumberFormat="1" applyFont="1" applyFill="1" applyAlignment="1">
      <alignment horizontal="center" vertical="center"/>
    </xf>
    <xf numFmtId="176" fontId="103" fillId="13" borderId="0" xfId="1" applyNumberFormat="1" applyFont="1" applyFill="1" applyAlignment="1">
      <alignment horizontal="left" vertical="center" indent="1"/>
    </xf>
    <xf numFmtId="176" fontId="45" fillId="17" borderId="0" xfId="1" applyNumberFormat="1" applyFont="1" applyFill="1" applyAlignment="1">
      <alignment horizontal="center" vertical="center"/>
    </xf>
    <xf numFmtId="0" fontId="112" fillId="18" borderId="0" xfId="1" applyFont="1" applyFill="1" applyAlignment="1">
      <alignment horizontal="left" vertical="center" indent="1"/>
    </xf>
    <xf numFmtId="176" fontId="102" fillId="17" borderId="0" xfId="1" applyNumberFormat="1" applyFont="1" applyFill="1" applyAlignment="1">
      <alignment horizontal="center" vertical="center"/>
    </xf>
    <xf numFmtId="0" fontId="114" fillId="18" borderId="0" xfId="1" applyFont="1" applyFill="1" applyAlignment="1">
      <alignment horizontal="left" vertical="center" indent="1"/>
    </xf>
    <xf numFmtId="176" fontId="105" fillId="19" borderId="0" xfId="1" applyNumberFormat="1" applyFont="1" applyFill="1" applyAlignment="1">
      <alignment horizontal="center" vertical="center"/>
    </xf>
    <xf numFmtId="0" fontId="113" fillId="20" borderId="0" xfId="1" applyFont="1" applyFill="1" applyAlignment="1">
      <alignment horizontal="left" vertical="center" indent="1"/>
    </xf>
    <xf numFmtId="0" fontId="45" fillId="20" borderId="0" xfId="0" applyFont="1" applyFill="1" applyAlignment="1">
      <alignment horizontal="center" vertical="center"/>
    </xf>
    <xf numFmtId="176" fontId="105" fillId="12" borderId="19" xfId="1" applyNumberFormat="1" applyFont="1" applyFill="1" applyBorder="1" applyAlignment="1">
      <alignment horizontal="center" vertical="center"/>
    </xf>
    <xf numFmtId="0" fontId="112" fillId="3" borderId="19" xfId="0" applyFont="1" applyFill="1" applyBorder="1" applyAlignment="1">
      <alignment horizontal="left" vertical="center" indent="1"/>
    </xf>
    <xf numFmtId="0" fontId="45" fillId="3" borderId="14" xfId="0" applyFont="1" applyFill="1" applyBorder="1" applyAlignment="1">
      <alignment horizontal="center" vertical="center"/>
    </xf>
    <xf numFmtId="0" fontId="45" fillId="3" borderId="16" xfId="0" applyFont="1" applyFill="1" applyBorder="1" applyAlignment="1">
      <alignment horizontal="center" vertical="center"/>
    </xf>
    <xf numFmtId="176" fontId="115" fillId="13" borderId="15" xfId="1" applyNumberFormat="1" applyFont="1" applyFill="1" applyBorder="1" applyAlignment="1">
      <alignment horizontal="center" vertical="center"/>
    </xf>
    <xf numFmtId="0" fontId="45" fillId="2" borderId="16" xfId="0" applyFont="1" applyFill="1" applyBorder="1" applyAlignment="1">
      <alignment horizontal="center" vertical="center"/>
    </xf>
    <xf numFmtId="176" fontId="103" fillId="13" borderId="15" xfId="1" applyNumberFormat="1" applyFont="1" applyFill="1" applyBorder="1" applyAlignment="1">
      <alignment horizontal="center" vertical="center"/>
    </xf>
    <xf numFmtId="176" fontId="45" fillId="17" borderId="15" xfId="1" applyNumberFormat="1" applyFont="1" applyFill="1" applyBorder="1" applyAlignment="1">
      <alignment horizontal="center" vertical="center"/>
    </xf>
    <xf numFmtId="0" fontId="45" fillId="18" borderId="16" xfId="0" applyFont="1" applyFill="1" applyBorder="1" applyAlignment="1">
      <alignment horizontal="center" vertical="center"/>
    </xf>
    <xf numFmtId="176" fontId="102" fillId="17" borderId="15" xfId="1" applyNumberFormat="1" applyFont="1" applyFill="1" applyBorder="1" applyAlignment="1">
      <alignment horizontal="center" vertical="center"/>
    </xf>
    <xf numFmtId="176" fontId="105" fillId="19" borderId="15" xfId="1" applyNumberFormat="1" applyFont="1" applyFill="1" applyBorder="1" applyAlignment="1">
      <alignment horizontal="center" vertical="center"/>
    </xf>
    <xf numFmtId="0" fontId="45" fillId="20" borderId="16" xfId="0" applyFont="1" applyFill="1" applyBorder="1" applyAlignment="1">
      <alignment horizontal="center" vertical="center"/>
    </xf>
    <xf numFmtId="176" fontId="105" fillId="19" borderId="17" xfId="1" applyNumberFormat="1" applyFont="1" applyFill="1" applyBorder="1" applyAlignment="1">
      <alignment horizontal="center" vertical="center"/>
    </xf>
    <xf numFmtId="176" fontId="105" fillId="19" borderId="20" xfId="1" quotePrefix="1" applyNumberFormat="1" applyFont="1" applyFill="1" applyBorder="1" applyAlignment="1">
      <alignment horizontal="center" vertical="center"/>
    </xf>
    <xf numFmtId="0" fontId="113" fillId="20" borderId="20" xfId="1" applyFont="1" applyFill="1" applyBorder="1" applyAlignment="1">
      <alignment horizontal="left" vertical="center" indent="1"/>
    </xf>
    <xf numFmtId="0" fontId="45" fillId="20" borderId="18" xfId="0" applyFont="1" applyFill="1" applyBorder="1" applyAlignment="1">
      <alignment horizontal="center" vertical="center"/>
    </xf>
    <xf numFmtId="176" fontId="105" fillId="12" borderId="20" xfId="1" applyNumberFormat="1" applyFont="1" applyFill="1" applyBorder="1" applyAlignment="1">
      <alignment horizontal="center" vertical="center"/>
    </xf>
    <xf numFmtId="0" fontId="112" fillId="3" borderId="20" xfId="0" applyFont="1" applyFill="1" applyBorder="1" applyAlignment="1">
      <alignment horizontal="left" vertical="center" indent="1"/>
    </xf>
    <xf numFmtId="0" fontId="45" fillId="3" borderId="18" xfId="0" applyFont="1" applyFill="1" applyBorder="1" applyAlignment="1">
      <alignment horizontal="center" vertical="center"/>
    </xf>
    <xf numFmtId="0" fontId="113" fillId="3" borderId="19" xfId="1" applyFont="1" applyFill="1" applyBorder="1" applyAlignment="1">
      <alignment horizontal="left" vertical="center" indent="1"/>
    </xf>
    <xf numFmtId="0" fontId="113" fillId="3" borderId="20" xfId="1" applyFont="1" applyFill="1" applyBorder="1" applyAlignment="1">
      <alignment horizontal="left" vertical="center" indent="1"/>
    </xf>
    <xf numFmtId="176" fontId="115" fillId="13" borderId="13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center" vertical="center"/>
    </xf>
    <xf numFmtId="176" fontId="115" fillId="13" borderId="19" xfId="1" applyNumberFormat="1" applyFont="1" applyFill="1" applyBorder="1" applyAlignment="1">
      <alignment horizontal="left" vertical="center" indent="1"/>
    </xf>
    <xf numFmtId="0" fontId="45" fillId="2" borderId="14" xfId="0" applyFont="1" applyFill="1" applyBorder="1" applyAlignment="1">
      <alignment horizontal="center" vertical="center"/>
    </xf>
    <xf numFmtId="176" fontId="103" fillId="13" borderId="17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center" vertical="center"/>
    </xf>
    <xf numFmtId="176" fontId="103" fillId="13" borderId="20" xfId="1" applyNumberFormat="1" applyFont="1" applyFill="1" applyBorder="1" applyAlignment="1">
      <alignment horizontal="left" vertical="center" indent="1"/>
    </xf>
    <xf numFmtId="0" fontId="45" fillId="2" borderId="18" xfId="0" applyFont="1" applyFill="1" applyBorder="1" applyAlignment="1">
      <alignment horizontal="center" vertical="center"/>
    </xf>
    <xf numFmtId="176" fontId="45" fillId="17" borderId="13" xfId="1" applyNumberFormat="1" applyFont="1" applyFill="1" applyBorder="1" applyAlignment="1">
      <alignment horizontal="center" vertical="center"/>
    </xf>
    <xf numFmtId="176" fontId="45" fillId="17" borderId="19" xfId="1" applyNumberFormat="1" applyFont="1" applyFill="1" applyBorder="1" applyAlignment="1">
      <alignment horizontal="center" vertical="center"/>
    </xf>
    <xf numFmtId="0" fontId="112" fillId="18" borderId="19" xfId="1" applyFont="1" applyFill="1" applyBorder="1" applyAlignment="1">
      <alignment horizontal="left" vertical="center" indent="1"/>
    </xf>
    <xf numFmtId="0" fontId="45" fillId="18" borderId="14" xfId="0" applyFont="1" applyFill="1" applyBorder="1" applyAlignment="1">
      <alignment horizontal="center" vertical="center"/>
    </xf>
    <xf numFmtId="176" fontId="102" fillId="17" borderId="17" xfId="1" applyNumberFormat="1" applyFont="1" applyFill="1" applyBorder="1" applyAlignment="1">
      <alignment horizontal="center" vertical="center"/>
    </xf>
    <xf numFmtId="176" fontId="102" fillId="17" borderId="20" xfId="1" applyNumberFormat="1" applyFont="1" applyFill="1" applyBorder="1" applyAlignment="1">
      <alignment horizontal="center" vertical="center"/>
    </xf>
    <xf numFmtId="0" fontId="114" fillId="18" borderId="20" xfId="1" applyFont="1" applyFill="1" applyBorder="1" applyAlignment="1">
      <alignment horizontal="left" vertical="center" indent="1"/>
    </xf>
    <xf numFmtId="0" fontId="45" fillId="18" borderId="18" xfId="0" applyFont="1" applyFill="1" applyBorder="1" applyAlignment="1">
      <alignment horizontal="center" vertical="center"/>
    </xf>
    <xf numFmtId="176" fontId="105" fillId="19" borderId="13" xfId="1" applyNumberFormat="1" applyFont="1" applyFill="1" applyBorder="1" applyAlignment="1">
      <alignment horizontal="center" vertical="center"/>
    </xf>
    <xf numFmtId="176" fontId="105" fillId="19" borderId="19" xfId="1" applyNumberFormat="1" applyFont="1" applyFill="1" applyBorder="1" applyAlignment="1">
      <alignment horizontal="center" vertical="center"/>
    </xf>
    <xf numFmtId="0" fontId="113" fillId="20" borderId="19" xfId="1" applyFont="1" applyFill="1" applyBorder="1" applyAlignment="1">
      <alignment horizontal="left" vertical="center" indent="1"/>
    </xf>
    <xf numFmtId="0" fontId="45" fillId="20" borderId="14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/>
    </xf>
    <xf numFmtId="0" fontId="117" fillId="0" borderId="0" xfId="0" applyFont="1" applyAlignment="1">
      <alignment horizontal="center"/>
    </xf>
    <xf numFmtId="0" fontId="45" fillId="20" borderId="19" xfId="0" applyFont="1" applyFill="1" applyBorder="1" applyAlignment="1">
      <alignment horizontal="center" vertical="center"/>
    </xf>
    <xf numFmtId="0" fontId="45" fillId="20" borderId="20" xfId="0" applyFont="1" applyFill="1" applyBorder="1" applyAlignment="1">
      <alignment horizontal="center" vertical="center"/>
    </xf>
    <xf numFmtId="0" fontId="45" fillId="20" borderId="21" xfId="0" applyFont="1" applyFill="1" applyBorder="1" applyAlignment="1">
      <alignment horizontal="center" vertical="center"/>
    </xf>
    <xf numFmtId="0" fontId="45" fillId="20" borderId="22" xfId="0" applyFont="1" applyFill="1" applyBorder="1" applyAlignment="1">
      <alignment horizontal="center" vertical="center"/>
    </xf>
    <xf numFmtId="0" fontId="45" fillId="20" borderId="23" xfId="0" applyFont="1" applyFill="1" applyBorder="1" applyAlignment="1">
      <alignment horizontal="center" vertical="center"/>
    </xf>
    <xf numFmtId="176" fontId="106" fillId="12" borderId="19" xfId="1" applyNumberFormat="1" applyFont="1" applyFill="1" applyBorder="1" applyAlignment="1">
      <alignment horizontal="center" vertical="center"/>
    </xf>
    <xf numFmtId="176" fontId="106" fillId="12" borderId="20" xfId="1" applyNumberFormat="1" applyFont="1" applyFill="1" applyBorder="1" applyAlignment="1">
      <alignment horizontal="center" vertical="center"/>
    </xf>
    <xf numFmtId="176" fontId="105" fillId="19" borderId="20" xfId="1" applyNumberFormat="1" applyFont="1" applyFill="1" applyBorder="1" applyAlignment="1">
      <alignment horizontal="center" vertical="center"/>
    </xf>
    <xf numFmtId="176" fontId="103" fillId="13" borderId="20" xfId="1" quotePrefix="1" applyNumberFormat="1" applyFont="1" applyFill="1" applyBorder="1" applyAlignment="1">
      <alignment horizontal="center" vertical="center"/>
    </xf>
    <xf numFmtId="0" fontId="45" fillId="21" borderId="0" xfId="0" applyFont="1" applyFill="1" applyAlignment="1">
      <alignment horizontal="center" vertical="center"/>
    </xf>
    <xf numFmtId="0" fontId="112" fillId="21" borderId="0" xfId="0" applyFont="1" applyFill="1" applyAlignment="1">
      <alignment horizontal="left" vertical="center" indent="1"/>
    </xf>
    <xf numFmtId="0" fontId="29" fillId="0" borderId="0" xfId="3" applyFont="1" applyAlignment="1">
      <alignment horizontal="center"/>
    </xf>
    <xf numFmtId="0" fontId="53" fillId="0" borderId="0" xfId="3" applyFont="1"/>
    <xf numFmtId="0" fontId="118" fillId="0" borderId="0" xfId="3"/>
    <xf numFmtId="0" fontId="67" fillId="0" borderId="0" xfId="3" applyFont="1" applyAlignment="1">
      <alignment horizontal="center"/>
    </xf>
    <xf numFmtId="0" fontId="119" fillId="0" borderId="0" xfId="3" applyFont="1"/>
    <xf numFmtId="0" fontId="58" fillId="0" borderId="0" xfId="3" applyFont="1"/>
    <xf numFmtId="0" fontId="74" fillId="14" borderId="24" xfId="3" applyFont="1" applyFill="1" applyBorder="1" applyAlignment="1">
      <alignment horizontal="center" vertical="center"/>
    </xf>
    <xf numFmtId="0" fontId="120" fillId="15" borderId="24" xfId="3" applyFont="1" applyFill="1" applyBorder="1" applyAlignment="1">
      <alignment horizontal="center" vertical="center"/>
    </xf>
    <xf numFmtId="0" fontId="74" fillId="11" borderId="24" xfId="3" applyFont="1" applyFill="1" applyBorder="1" applyAlignment="1">
      <alignment horizontal="center" vertical="center"/>
    </xf>
    <xf numFmtId="0" fontId="74" fillId="12" borderId="24" xfId="3" applyFont="1" applyFill="1" applyBorder="1" applyAlignment="1">
      <alignment horizontal="center" vertical="center"/>
    </xf>
    <xf numFmtId="0" fontId="74" fillId="8" borderId="24" xfId="3" applyFont="1" applyFill="1" applyBorder="1" applyAlignment="1">
      <alignment horizontal="center" vertical="center"/>
    </xf>
    <xf numFmtId="0" fontId="29" fillId="0" borderId="0" xfId="3" applyFont="1" applyAlignment="1">
      <alignment horizontal="center" vertical="center"/>
    </xf>
    <xf numFmtId="176" fontId="80" fillId="12" borderId="3" xfId="3" applyNumberFormat="1" applyFont="1" applyFill="1" applyBorder="1" applyAlignment="1">
      <alignment vertical="center"/>
    </xf>
    <xf numFmtId="176" fontId="81" fillId="12" borderId="1" xfId="3" applyNumberFormat="1" applyFont="1" applyFill="1" applyBorder="1" applyAlignment="1">
      <alignment vertical="center"/>
    </xf>
    <xf numFmtId="0" fontId="82" fillId="12" borderId="4" xfId="3" applyFont="1" applyFill="1" applyBorder="1" applyAlignment="1">
      <alignment vertical="center" wrapText="1"/>
    </xf>
    <xf numFmtId="0" fontId="82" fillId="12" borderId="4" xfId="3" applyFont="1" applyFill="1" applyBorder="1" applyAlignment="1">
      <alignment vertical="center"/>
    </xf>
    <xf numFmtId="0" fontId="84" fillId="13" borderId="4" xfId="3" applyFont="1" applyFill="1" applyBorder="1" applyAlignment="1">
      <alignment vertical="center"/>
    </xf>
    <xf numFmtId="176" fontId="80" fillId="8" borderId="3" xfId="3" applyNumberFormat="1" applyFont="1" applyFill="1" applyBorder="1" applyAlignment="1">
      <alignment vertical="center"/>
    </xf>
    <xf numFmtId="176" fontId="81" fillId="8" borderId="1" xfId="3" applyNumberFormat="1" applyFont="1" applyFill="1" applyBorder="1" applyAlignment="1">
      <alignment vertical="center"/>
    </xf>
    <xf numFmtId="0" fontId="82" fillId="8" borderId="4" xfId="3" applyFont="1" applyFill="1" applyBorder="1" applyAlignment="1">
      <alignment vertical="center" wrapText="1"/>
    </xf>
    <xf numFmtId="0" fontId="80" fillId="8" borderId="1" xfId="3" applyFont="1" applyFill="1" applyBorder="1" applyAlignment="1">
      <alignment vertical="center"/>
    </xf>
    <xf numFmtId="0" fontId="82" fillId="8" borderId="4" xfId="3" applyFont="1" applyFill="1" applyBorder="1" applyAlignment="1">
      <alignment vertical="center"/>
    </xf>
    <xf numFmtId="0" fontId="80" fillId="8" borderId="3" xfId="3" applyFont="1" applyFill="1" applyBorder="1" applyAlignment="1">
      <alignment vertical="center"/>
    </xf>
    <xf numFmtId="0" fontId="87" fillId="8" borderId="4" xfId="3" applyFont="1" applyFill="1" applyBorder="1" applyAlignment="1">
      <alignment vertical="center"/>
    </xf>
    <xf numFmtId="0" fontId="88" fillId="16" borderId="0" xfId="3" applyFont="1" applyFill="1" applyAlignment="1">
      <alignment horizontal="left" vertical="center" indent="1"/>
    </xf>
    <xf numFmtId="0" fontId="93" fillId="15" borderId="0" xfId="3" applyFont="1" applyFill="1" applyAlignment="1">
      <alignment horizontal="left" vertical="center" indent="1"/>
    </xf>
    <xf numFmtId="0" fontId="100" fillId="11" borderId="0" xfId="3" applyFont="1" applyFill="1" applyAlignment="1">
      <alignment horizontal="left" vertical="center" indent="1"/>
    </xf>
    <xf numFmtId="0" fontId="100" fillId="12" borderId="0" xfId="3" applyFont="1" applyFill="1" applyAlignment="1">
      <alignment horizontal="left" vertical="center" indent="1"/>
    </xf>
    <xf numFmtId="0" fontId="100" fillId="8" borderId="0" xfId="3" applyFont="1" applyFill="1" applyAlignment="1">
      <alignment horizontal="left" vertical="center" indent="1"/>
    </xf>
    <xf numFmtId="0" fontId="121" fillId="12" borderId="0" xfId="3" applyFont="1" applyFill="1" applyAlignment="1">
      <alignment horizontal="left" vertical="center" indent="1"/>
    </xf>
    <xf numFmtId="0" fontId="69" fillId="0" borderId="0" xfId="3" applyFont="1" applyAlignment="1">
      <alignment horizontal="center"/>
    </xf>
    <xf numFmtId="0" fontId="88" fillId="16" borderId="19" xfId="3" applyFont="1" applyFill="1" applyBorder="1" applyAlignment="1">
      <alignment horizontal="left" vertical="center" indent="1"/>
    </xf>
    <xf numFmtId="0" fontId="93" fillId="15" borderId="19" xfId="3" applyFont="1" applyFill="1" applyBorder="1" applyAlignment="1">
      <alignment horizontal="left" vertical="center" indent="1"/>
    </xf>
    <xf numFmtId="0" fontId="100" fillId="11" borderId="19" xfId="3" applyFont="1" applyFill="1" applyBorder="1" applyAlignment="1">
      <alignment horizontal="left" vertical="center" indent="1"/>
    </xf>
    <xf numFmtId="0" fontId="100" fillId="12" borderId="19" xfId="3" applyFont="1" applyFill="1" applyBorder="1" applyAlignment="1">
      <alignment horizontal="left" vertical="center" indent="1"/>
    </xf>
    <xf numFmtId="0" fontId="100" fillId="8" borderId="19" xfId="3" applyFont="1" applyFill="1" applyBorder="1" applyAlignment="1">
      <alignment horizontal="left" vertical="center" indent="1"/>
    </xf>
    <xf numFmtId="0" fontId="81" fillId="8" borderId="1" xfId="3" applyFont="1" applyFill="1" applyBorder="1" applyAlignment="1">
      <alignment vertical="center"/>
    </xf>
    <xf numFmtId="0" fontId="82" fillId="8" borderId="4" xfId="3" quotePrefix="1" applyFont="1" applyFill="1" applyBorder="1" applyAlignment="1">
      <alignment vertical="center"/>
    </xf>
    <xf numFmtId="0" fontId="88" fillId="16" borderId="20" xfId="3" applyFont="1" applyFill="1" applyBorder="1" applyAlignment="1">
      <alignment horizontal="left" vertical="center" indent="1"/>
    </xf>
    <xf numFmtId="0" fontId="93" fillId="15" borderId="20" xfId="3" applyFont="1" applyFill="1" applyBorder="1" applyAlignment="1">
      <alignment horizontal="left" vertical="center" indent="1"/>
    </xf>
    <xf numFmtId="0" fontId="100" fillId="11" borderId="20" xfId="3" applyFont="1" applyFill="1" applyBorder="1" applyAlignment="1">
      <alignment horizontal="left" vertical="center" indent="1"/>
    </xf>
    <xf numFmtId="0" fontId="100" fillId="12" borderId="20" xfId="3" applyFont="1" applyFill="1" applyBorder="1" applyAlignment="1">
      <alignment horizontal="left" vertical="center" indent="1"/>
    </xf>
    <xf numFmtId="0" fontId="100" fillId="8" borderId="20" xfId="3" applyFont="1" applyFill="1" applyBorder="1" applyAlignment="1">
      <alignment horizontal="left" vertical="center" indent="1"/>
    </xf>
    <xf numFmtId="0" fontId="56" fillId="0" borderId="0" xfId="3" applyFont="1" applyAlignment="1">
      <alignment horizontal="center" vertical="center"/>
    </xf>
    <xf numFmtId="0" fontId="56" fillId="6" borderId="9" xfId="3" applyFont="1" applyFill="1" applyBorder="1" applyAlignment="1">
      <alignment vertical="center"/>
    </xf>
    <xf numFmtId="0" fontId="56" fillId="6" borderId="10" xfId="3" applyFont="1" applyFill="1" applyBorder="1" applyAlignment="1">
      <alignment vertical="center"/>
    </xf>
    <xf numFmtId="0" fontId="57" fillId="7" borderId="11" xfId="3" applyFont="1" applyFill="1" applyBorder="1" applyAlignment="1">
      <alignment horizontal="center" vertical="center"/>
    </xf>
    <xf numFmtId="0" fontId="47" fillId="7" borderId="11" xfId="3" applyFont="1" applyFill="1" applyBorder="1" applyAlignment="1">
      <alignment horizontal="center" vertical="center"/>
    </xf>
    <xf numFmtId="0" fontId="95" fillId="0" borderId="0" xfId="3" applyFont="1"/>
    <xf numFmtId="0" fontId="59" fillId="0" borderId="0" xfId="3" applyFont="1" applyAlignment="1">
      <alignment horizontal="center" vertical="center"/>
    </xf>
    <xf numFmtId="0" fontId="62" fillId="9" borderId="9" xfId="3" applyFont="1" applyFill="1" applyBorder="1" applyAlignment="1">
      <alignment vertical="center"/>
    </xf>
    <xf numFmtId="0" fontId="62" fillId="9" borderId="10" xfId="3" applyFont="1" applyFill="1" applyBorder="1" applyAlignment="1">
      <alignment vertical="center"/>
    </xf>
    <xf numFmtId="176" fontId="122" fillId="9" borderId="11" xfId="3" applyNumberFormat="1" applyFont="1" applyFill="1" applyBorder="1" applyAlignment="1">
      <alignment horizontal="left" vertical="center"/>
    </xf>
    <xf numFmtId="0" fontId="97" fillId="0" borderId="0" xfId="3" applyFont="1"/>
    <xf numFmtId="0" fontId="59" fillId="11" borderId="9" xfId="3" applyFont="1" applyFill="1" applyBorder="1" applyAlignment="1">
      <alignment vertical="center"/>
    </xf>
    <xf numFmtId="0" fontId="59" fillId="11" borderId="10" xfId="3" applyFont="1" applyFill="1" applyBorder="1" applyAlignment="1">
      <alignment vertical="center"/>
    </xf>
    <xf numFmtId="176" fontId="61" fillId="11" borderId="11" xfId="3" applyNumberFormat="1" applyFont="1" applyFill="1" applyBorder="1" applyAlignment="1">
      <alignment horizontal="left" vertical="center"/>
    </xf>
    <xf numFmtId="0" fontId="59" fillId="10" borderId="9" xfId="3" applyFont="1" applyFill="1" applyBorder="1" applyAlignment="1">
      <alignment vertical="center"/>
    </xf>
    <xf numFmtId="0" fontId="59" fillId="10" borderId="10" xfId="3" applyFont="1" applyFill="1" applyBorder="1" applyAlignment="1">
      <alignment vertical="center"/>
    </xf>
    <xf numFmtId="176" fontId="61" fillId="10" borderId="11" xfId="3" applyNumberFormat="1" applyFont="1" applyFill="1" applyBorder="1" applyAlignment="1">
      <alignment horizontal="left" vertical="center"/>
    </xf>
    <xf numFmtId="0" fontId="59" fillId="8" borderId="9" xfId="3" applyFont="1" applyFill="1" applyBorder="1" applyAlignment="1">
      <alignment vertical="center"/>
    </xf>
    <xf numFmtId="0" fontId="59" fillId="8" borderId="10" xfId="3" applyFont="1" applyFill="1" applyBorder="1" applyAlignment="1">
      <alignment vertical="center"/>
    </xf>
    <xf numFmtId="176" fontId="61" fillId="8" borderId="11" xfId="3" applyNumberFormat="1" applyFont="1" applyFill="1" applyBorder="1" applyAlignment="1">
      <alignment horizontal="left" vertical="center"/>
    </xf>
    <xf numFmtId="0" fontId="123" fillId="0" borderId="0" xfId="3" applyFont="1"/>
    <xf numFmtId="0" fontId="99" fillId="0" borderId="0" xfId="3" applyFont="1"/>
    <xf numFmtId="0" fontId="47" fillId="2" borderId="0" xfId="3" applyFont="1" applyFill="1" applyAlignment="1">
      <alignment vertical="center"/>
    </xf>
    <xf numFmtId="0" fontId="99" fillId="2" borderId="0" xfId="3" applyFont="1" applyFill="1" applyAlignment="1">
      <alignment vertical="center"/>
    </xf>
    <xf numFmtId="0" fontId="99" fillId="0" borderId="0" xfId="3" applyFont="1" applyAlignment="1">
      <alignment vertical="center"/>
    </xf>
    <xf numFmtId="0" fontId="124" fillId="3" borderId="0" xfId="3" applyFont="1" applyFill="1" applyAlignment="1">
      <alignment vertical="center"/>
    </xf>
    <xf numFmtId="0" fontId="99" fillId="3" borderId="0" xfId="3" applyFont="1" applyFill="1" applyAlignment="1">
      <alignment vertical="center"/>
    </xf>
    <xf numFmtId="0" fontId="125" fillId="3" borderId="0" xfId="3" applyFont="1" applyFill="1" applyAlignment="1">
      <alignment vertical="center"/>
    </xf>
    <xf numFmtId="0" fontId="126" fillId="4" borderId="0" xfId="3" applyFont="1" applyFill="1" applyAlignment="1">
      <alignment vertical="center"/>
    </xf>
    <xf numFmtId="0" fontId="99" fillId="4" borderId="0" xfId="3" applyFont="1" applyFill="1" applyAlignment="1">
      <alignment vertical="center"/>
    </xf>
    <xf numFmtId="0" fontId="125" fillId="4" borderId="0" xfId="3" applyFont="1" applyFill="1" applyAlignment="1">
      <alignment vertical="center"/>
    </xf>
    <xf numFmtId="0" fontId="123" fillId="0" borderId="0" xfId="3" applyFont="1" applyAlignment="1">
      <alignment vertical="center"/>
    </xf>
    <xf numFmtId="0" fontId="47" fillId="2" borderId="0" xfId="3" quotePrefix="1" applyFont="1" applyFill="1" applyAlignment="1">
      <alignment vertical="center"/>
    </xf>
    <xf numFmtId="0" fontId="128" fillId="4" borderId="0" xfId="3" applyFont="1" applyFill="1" applyAlignment="1">
      <alignment vertical="center"/>
    </xf>
    <xf numFmtId="0" fontId="62" fillId="9" borderId="0" xfId="3" applyFont="1" applyFill="1" applyAlignment="1">
      <alignment vertical="center"/>
    </xf>
    <xf numFmtId="0" fontId="118" fillId="0" borderId="0" xfId="3" applyAlignment="1">
      <alignment vertical="center"/>
    </xf>
    <xf numFmtId="0" fontId="100" fillId="11" borderId="0" xfId="3" quotePrefix="1" applyFont="1" applyFill="1" applyAlignment="1">
      <alignment horizontal="left" vertical="center" indent="1"/>
    </xf>
    <xf numFmtId="0" fontId="69" fillId="12" borderId="7" xfId="3" applyFont="1" applyFill="1" applyBorder="1" applyAlignment="1">
      <alignment horizontal="center"/>
    </xf>
    <xf numFmtId="0" fontId="69" fillId="12" borderId="0" xfId="3" applyFont="1" applyFill="1" applyAlignment="1">
      <alignment horizontal="center"/>
    </xf>
    <xf numFmtId="0" fontId="69" fillId="12" borderId="8" xfId="3" applyFont="1" applyFill="1" applyBorder="1" applyAlignment="1">
      <alignment horizontal="center"/>
    </xf>
    <xf numFmtId="0" fontId="69" fillId="13" borderId="7" xfId="3" applyFont="1" applyFill="1" applyBorder="1" applyAlignment="1">
      <alignment horizontal="center"/>
    </xf>
    <xf numFmtId="0" fontId="69" fillId="13" borderId="0" xfId="3" applyFont="1" applyFill="1" applyAlignment="1">
      <alignment horizontal="center"/>
    </xf>
    <xf numFmtId="0" fontId="69" fillId="13" borderId="8" xfId="3" applyFont="1" applyFill="1" applyBorder="1" applyAlignment="1">
      <alignment horizontal="center"/>
    </xf>
    <xf numFmtId="9" fontId="69" fillId="13" borderId="7" xfId="3" applyNumberFormat="1" applyFont="1" applyFill="1" applyBorder="1" applyAlignment="1">
      <alignment horizontal="center"/>
    </xf>
    <xf numFmtId="9" fontId="69" fillId="13" borderId="0" xfId="3" applyNumberFormat="1" applyFont="1" applyFill="1" applyAlignment="1">
      <alignment horizontal="center"/>
    </xf>
    <xf numFmtId="9" fontId="69" fillId="13" borderId="8" xfId="3" applyNumberFormat="1" applyFont="1" applyFill="1" applyBorder="1" applyAlignment="1">
      <alignment horizontal="center"/>
    </xf>
    <xf numFmtId="0" fontId="69" fillId="8" borderId="7" xfId="3" applyFont="1" applyFill="1" applyBorder="1" applyAlignment="1">
      <alignment horizontal="center"/>
    </xf>
    <xf numFmtId="0" fontId="69" fillId="8" borderId="0" xfId="3" applyFont="1" applyFill="1" applyAlignment="1">
      <alignment horizontal="center"/>
    </xf>
    <xf numFmtId="0" fontId="69" fillId="8" borderId="8" xfId="3" applyFont="1" applyFill="1" applyBorder="1" applyAlignment="1">
      <alignment horizontal="center"/>
    </xf>
    <xf numFmtId="0" fontId="73" fillId="8" borderId="7" xfId="3" applyFont="1" applyFill="1" applyBorder="1" applyAlignment="1">
      <alignment horizontal="center"/>
    </xf>
    <xf numFmtId="0" fontId="73" fillId="8" borderId="0" xfId="3" applyFont="1" applyFill="1" applyAlignment="1">
      <alignment horizontal="center"/>
    </xf>
    <xf numFmtId="0" fontId="73" fillId="8" borderId="8" xfId="3" applyFont="1" applyFill="1" applyBorder="1" applyAlignment="1">
      <alignment horizontal="center"/>
    </xf>
    <xf numFmtId="0" fontId="74" fillId="14" borderId="0" xfId="3" applyFont="1" applyFill="1" applyAlignment="1">
      <alignment horizontal="center" vertical="center"/>
    </xf>
    <xf numFmtId="0" fontId="120" fillId="15" borderId="0" xfId="3" applyFont="1" applyFill="1" applyAlignment="1">
      <alignment horizontal="center" vertical="center"/>
    </xf>
    <xf numFmtId="0" fontId="74" fillId="11" borderId="0" xfId="3" applyFont="1" applyFill="1" applyAlignment="1">
      <alignment horizontal="center" vertical="center"/>
    </xf>
    <xf numFmtId="0" fontId="74" fillId="12" borderId="0" xfId="3" applyFont="1" applyFill="1" applyAlignment="1">
      <alignment horizontal="center" vertical="center"/>
    </xf>
    <xf numFmtId="0" fontId="74" fillId="8" borderId="0" xfId="3" applyFont="1" applyFill="1" applyAlignment="1">
      <alignment horizontal="center" vertical="center"/>
    </xf>
    <xf numFmtId="176" fontId="69" fillId="12" borderId="7" xfId="3" applyNumberFormat="1" applyFont="1" applyFill="1" applyBorder="1" applyAlignment="1">
      <alignment horizontal="center"/>
    </xf>
    <xf numFmtId="0" fontId="130" fillId="12" borderId="4" xfId="3" applyFont="1" applyFill="1" applyBorder="1" applyAlignment="1">
      <alignment vertical="center" wrapText="1"/>
    </xf>
    <xf numFmtId="0" fontId="130" fillId="12" borderId="4" xfId="3" applyFont="1" applyFill="1" applyBorder="1" applyAlignment="1">
      <alignment vertical="center"/>
    </xf>
    <xf numFmtId="176" fontId="69" fillId="8" borderId="7" xfId="3" applyNumberFormat="1" applyFont="1" applyFill="1" applyBorder="1" applyAlignment="1">
      <alignment horizontal="center"/>
    </xf>
    <xf numFmtId="0" fontId="130" fillId="8" borderId="4" xfId="3" applyFont="1" applyFill="1" applyBorder="1" applyAlignment="1">
      <alignment vertical="center" wrapText="1"/>
    </xf>
    <xf numFmtId="176" fontId="73" fillId="8" borderId="7" xfId="3" applyNumberFormat="1" applyFont="1" applyFill="1" applyBorder="1" applyAlignment="1">
      <alignment horizontal="center"/>
    </xf>
    <xf numFmtId="176" fontId="98" fillId="12" borderId="3" xfId="3" applyNumberFormat="1" applyFont="1" applyFill="1" applyBorder="1" applyAlignment="1">
      <alignment vertical="center"/>
    </xf>
    <xf numFmtId="0" fontId="132" fillId="0" borderId="0" xfId="4" applyAlignment="1">
      <alignment horizontal="center" vertical="center"/>
    </xf>
    <xf numFmtId="0" fontId="133" fillId="0" borderId="0" xfId="0" applyFont="1"/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36" fillId="0" borderId="11" xfId="0" applyFont="1" applyBorder="1" applyAlignment="1">
      <alignment vertical="center" wrapText="1"/>
    </xf>
    <xf numFmtId="0" fontId="135" fillId="0" borderId="11" xfId="4" applyFont="1" applyBorder="1" applyAlignment="1">
      <alignment vertical="center" wrapText="1"/>
    </xf>
    <xf numFmtId="0" fontId="136" fillId="0" borderId="11" xfId="0" applyFont="1" applyBorder="1" applyAlignment="1">
      <alignment horizontal="center" vertical="center" wrapText="1"/>
    </xf>
    <xf numFmtId="0" fontId="133" fillId="0" borderId="0" xfId="0" applyFont="1" applyAlignment="1">
      <alignment horizontal="left" indent="1"/>
    </xf>
    <xf numFmtId="0" fontId="134" fillId="0" borderId="11" xfId="0" applyFont="1" applyBorder="1" applyAlignment="1">
      <alignment horizontal="left" vertical="center" wrapText="1" indent="1"/>
    </xf>
    <xf numFmtId="0" fontId="135" fillId="0" borderId="11" xfId="4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31" fillId="0" borderId="0" xfId="0" applyFont="1" applyAlignment="1">
      <alignment horizontal="left" vertical="center" wrapText="1" indent="1"/>
    </xf>
    <xf numFmtId="0" fontId="139" fillId="0" borderId="0" xfId="0" applyFont="1"/>
    <xf numFmtId="0" fontId="133" fillId="0" borderId="16" xfId="0" applyFont="1" applyBorder="1"/>
    <xf numFmtId="0" fontId="133" fillId="0" borderId="18" xfId="0" applyFont="1" applyBorder="1"/>
    <xf numFmtId="0" fontId="133" fillId="0" borderId="21" xfId="0" applyFont="1" applyBorder="1"/>
    <xf numFmtId="0" fontId="133" fillId="0" borderId="22" xfId="0" applyFont="1" applyBorder="1"/>
    <xf numFmtId="0" fontId="133" fillId="0" borderId="23" xfId="0" applyFont="1" applyBorder="1"/>
    <xf numFmtId="0" fontId="139" fillId="0" borderId="14" xfId="0" applyFont="1" applyBorder="1"/>
    <xf numFmtId="0" fontId="139" fillId="0" borderId="16" xfId="0" applyFont="1" applyBorder="1"/>
    <xf numFmtId="0" fontId="133" fillId="0" borderId="14" xfId="0" applyFont="1" applyBorder="1"/>
    <xf numFmtId="0" fontId="133" fillId="0" borderId="13" xfId="0" applyFont="1" applyBorder="1" applyAlignment="1">
      <alignment horizontal="center"/>
    </xf>
    <xf numFmtId="0" fontId="133" fillId="0" borderId="15" xfId="0" applyFont="1" applyBorder="1" applyAlignment="1">
      <alignment horizontal="center"/>
    </xf>
    <xf numFmtId="0" fontId="133" fillId="0" borderId="17" xfId="0" applyFont="1" applyBorder="1" applyAlignment="1">
      <alignment horizontal="center"/>
    </xf>
    <xf numFmtId="0" fontId="133" fillId="0" borderId="0" xfId="0" applyFont="1" applyAlignment="1">
      <alignment horizontal="center"/>
    </xf>
    <xf numFmtId="0" fontId="133" fillId="0" borderId="20" xfId="0" applyFont="1" applyBorder="1" applyAlignment="1">
      <alignment horizontal="center"/>
    </xf>
    <xf numFmtId="0" fontId="139" fillId="0" borderId="18" xfId="0" applyFont="1" applyBorder="1"/>
    <xf numFmtId="0" fontId="140" fillId="0" borderId="16" xfId="0" applyFont="1" applyBorder="1"/>
    <xf numFmtId="0" fontId="141" fillId="0" borderId="0" xfId="0" applyFont="1"/>
    <xf numFmtId="0" fontId="139" fillId="0" borderId="0" xfId="0" applyFont="1" applyAlignment="1">
      <alignment horizontal="left" vertical="center"/>
    </xf>
    <xf numFmtId="0" fontId="133" fillId="0" borderId="0" xfId="0" applyFont="1" applyAlignment="1">
      <alignment horizontal="left" vertical="center"/>
    </xf>
    <xf numFmtId="0" fontId="141" fillId="0" borderId="0" xfId="0" applyFont="1" applyAlignment="1">
      <alignment horizontal="left" vertical="center"/>
    </xf>
    <xf numFmtId="0" fontId="110" fillId="0" borderId="0" xfId="0" applyFont="1"/>
    <xf numFmtId="0" fontId="110" fillId="22" borderId="11" xfId="0" applyFont="1" applyFill="1" applyBorder="1"/>
    <xf numFmtId="0" fontId="110" fillId="23" borderId="11" xfId="0" applyFont="1" applyFill="1" applyBorder="1"/>
    <xf numFmtId="0" fontId="110" fillId="0" borderId="11" xfId="0" applyFont="1" applyBorder="1"/>
    <xf numFmtId="0" fontId="143" fillId="0" borderId="11" xfId="0" applyFont="1" applyBorder="1"/>
    <xf numFmtId="0" fontId="127" fillId="23" borderId="11" xfId="0" applyFont="1" applyFill="1" applyBorder="1"/>
    <xf numFmtId="0" fontId="127" fillId="0" borderId="11" xfId="0" applyFont="1" applyBorder="1"/>
    <xf numFmtId="0" fontId="127" fillId="0" borderId="0" xfId="0" applyFont="1"/>
    <xf numFmtId="0" fontId="110" fillId="0" borderId="0" xfId="0" applyFont="1" applyAlignment="1">
      <alignment horizontal="left" vertical="center" wrapText="1"/>
    </xf>
    <xf numFmtId="0" fontId="132" fillId="0" borderId="0" xfId="4" applyAlignment="1">
      <alignment horizontal="center" vertical="center"/>
    </xf>
    <xf numFmtId="0" fontId="0" fillId="0" borderId="0" xfId="0"/>
    <xf numFmtId="0" fontId="134" fillId="0" borderId="11" xfId="0" applyFont="1" applyBorder="1" applyAlignment="1">
      <alignment horizontal="left" vertical="center" wrapText="1" indent="1"/>
    </xf>
    <xf numFmtId="0" fontId="134" fillId="0" borderId="11" xfId="0" applyFont="1" applyBorder="1" applyAlignment="1">
      <alignment horizontal="center" vertical="center" wrapText="1"/>
    </xf>
    <xf numFmtId="0" fontId="135" fillId="0" borderId="11" xfId="4" applyFont="1" applyBorder="1" applyAlignment="1">
      <alignment horizontal="center" vertical="center" wrapText="1"/>
    </xf>
    <xf numFmtId="0" fontId="142" fillId="22" borderId="21" xfId="0" applyFont="1" applyFill="1" applyBorder="1" applyAlignment="1">
      <alignment horizontal="center"/>
    </xf>
    <xf numFmtId="0" fontId="142" fillId="22" borderId="23" xfId="0" applyFont="1" applyFill="1" applyBorder="1" applyAlignment="1">
      <alignment horizontal="center"/>
    </xf>
    <xf numFmtId="0" fontId="142" fillId="22" borderId="11" xfId="0" applyFont="1" applyFill="1" applyBorder="1" applyAlignment="1">
      <alignment horizontal="center"/>
    </xf>
    <xf numFmtId="0" fontId="35" fillId="4" borderId="3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4" borderId="4" xfId="0" applyFont="1" applyFill="1" applyBorder="1" applyAlignment="1">
      <alignment horizontal="center" vertical="center"/>
    </xf>
    <xf numFmtId="0" fontId="37" fillId="4" borderId="3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4" xfId="0" applyFont="1" applyFill="1" applyBorder="1" applyAlignment="1">
      <alignment horizontal="center" vertical="center"/>
    </xf>
    <xf numFmtId="0" fontId="40" fillId="4" borderId="3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40" fillId="4" borderId="4" xfId="0" applyFont="1" applyFill="1" applyBorder="1" applyAlignment="1">
      <alignment horizontal="center" vertical="center"/>
    </xf>
    <xf numFmtId="0" fontId="43" fillId="4" borderId="5" xfId="0" quotePrefix="1" applyFont="1" applyFill="1" applyBorder="1" applyAlignment="1">
      <alignment horizontal="center"/>
    </xf>
    <xf numFmtId="0" fontId="43" fillId="4" borderId="2" xfId="0" applyFont="1" applyFill="1" applyBorder="1" applyAlignment="1">
      <alignment horizontal="center"/>
    </xf>
    <xf numFmtId="0" fontId="43" fillId="4" borderId="6" xfId="0" applyFont="1" applyFill="1" applyBorder="1" applyAlignment="1">
      <alignment horizontal="center"/>
    </xf>
    <xf numFmtId="0" fontId="40" fillId="4" borderId="3" xfId="0" quotePrefix="1" applyFont="1" applyFill="1" applyBorder="1" applyAlignment="1">
      <alignment horizontal="center" vertical="center"/>
    </xf>
    <xf numFmtId="0" fontId="41" fillId="4" borderId="5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/>
    </xf>
    <xf numFmtId="0" fontId="42" fillId="4" borderId="6" xfId="0" applyFont="1" applyFill="1" applyBorder="1" applyAlignment="1">
      <alignment horizontal="center"/>
    </xf>
    <xf numFmtId="0" fontId="43" fillId="4" borderId="5" xfId="0" applyFont="1" applyFill="1" applyBorder="1" applyAlignment="1">
      <alignment horizontal="center"/>
    </xf>
    <xf numFmtId="0" fontId="35" fillId="3" borderId="3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41" fillId="3" borderId="5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42" fillId="3" borderId="6" xfId="0" applyFont="1" applyFill="1" applyBorder="1" applyAlignment="1">
      <alignment horizontal="center"/>
    </xf>
    <xf numFmtId="0" fontId="37" fillId="3" borderId="3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4" xfId="0" applyFont="1" applyFill="1" applyBorder="1" applyAlignment="1">
      <alignment horizontal="center" vertical="center"/>
    </xf>
    <xf numFmtId="0" fontId="36" fillId="4" borderId="3" xfId="0" applyFont="1" applyFill="1" applyBorder="1" applyAlignment="1">
      <alignment horizontal="center" vertical="center"/>
    </xf>
    <xf numFmtId="0" fontId="38" fillId="3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39" fillId="2" borderId="3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 vertical="top"/>
    </xf>
    <xf numFmtId="0" fontId="39" fillId="2" borderId="4" xfId="0" applyFont="1" applyFill="1" applyBorder="1" applyAlignment="1">
      <alignment horizontal="center" vertical="top"/>
    </xf>
    <xf numFmtId="0" fontId="43" fillId="2" borderId="5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43" fillId="3" borderId="5" xfId="0" applyFont="1" applyFill="1" applyBorder="1" applyAlignment="1">
      <alignment horizontal="center"/>
    </xf>
    <xf numFmtId="0" fontId="43" fillId="3" borderId="2" xfId="0" applyFont="1" applyFill="1" applyBorder="1" applyAlignment="1">
      <alignment horizontal="center"/>
    </xf>
    <xf numFmtId="0" fontId="43" fillId="3" borderId="6" xfId="0" applyFont="1" applyFill="1" applyBorder="1" applyAlignment="1">
      <alignment horizontal="center"/>
    </xf>
    <xf numFmtId="9" fontId="43" fillId="2" borderId="5" xfId="0" quotePrefix="1" applyNumberFormat="1" applyFont="1" applyFill="1" applyBorder="1" applyAlignment="1">
      <alignment horizontal="center"/>
    </xf>
    <xf numFmtId="0" fontId="49" fillId="3" borderId="3" xfId="0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0" fontId="50" fillId="3" borderId="4" xfId="0" applyFont="1" applyFill="1" applyBorder="1" applyAlignment="1">
      <alignment horizontal="center" vertical="center"/>
    </xf>
    <xf numFmtId="0" fontId="37" fillId="3" borderId="3" xfId="0" quotePrefix="1" applyFont="1" applyFill="1" applyBorder="1" applyAlignment="1">
      <alignment horizontal="center" vertical="center"/>
    </xf>
    <xf numFmtId="0" fontId="69" fillId="8" borderId="5" xfId="3" applyFont="1" applyFill="1" applyBorder="1" applyAlignment="1">
      <alignment horizontal="center"/>
    </xf>
    <xf numFmtId="0" fontId="69" fillId="8" borderId="2" xfId="3" applyFont="1" applyFill="1" applyBorder="1" applyAlignment="1">
      <alignment horizontal="center"/>
    </xf>
    <xf numFmtId="0" fontId="69" fillId="8" borderId="6" xfId="3" applyFont="1" applyFill="1" applyBorder="1" applyAlignment="1">
      <alignment horizontal="center"/>
    </xf>
    <xf numFmtId="0" fontId="73" fillId="8" borderId="5" xfId="3" applyFont="1" applyFill="1" applyBorder="1" applyAlignment="1">
      <alignment horizontal="center"/>
    </xf>
    <xf numFmtId="0" fontId="73" fillId="8" borderId="2" xfId="3" applyFont="1" applyFill="1" applyBorder="1" applyAlignment="1">
      <alignment horizontal="center"/>
    </xf>
    <xf numFmtId="0" fontId="73" fillId="8" borderId="6" xfId="3" applyFont="1" applyFill="1" applyBorder="1" applyAlignment="1">
      <alignment horizontal="center"/>
    </xf>
    <xf numFmtId="0" fontId="69" fillId="12" borderId="5" xfId="3" applyFont="1" applyFill="1" applyBorder="1" applyAlignment="1">
      <alignment horizontal="center"/>
    </xf>
    <xf numFmtId="0" fontId="69" fillId="12" borderId="2" xfId="3" applyFont="1" applyFill="1" applyBorder="1" applyAlignment="1">
      <alignment horizontal="center"/>
    </xf>
    <xf numFmtId="0" fontId="69" fillId="12" borderId="6" xfId="3" applyFont="1" applyFill="1" applyBorder="1" applyAlignment="1">
      <alignment horizontal="center"/>
    </xf>
    <xf numFmtId="0" fontId="80" fillId="8" borderId="3" xfId="3" applyFont="1" applyFill="1" applyBorder="1" applyAlignment="1">
      <alignment horizontal="center" vertical="center"/>
    </xf>
    <xf numFmtId="0" fontId="80" fillId="8" borderId="1" xfId="3" applyFont="1" applyFill="1" applyBorder="1" applyAlignment="1">
      <alignment horizontal="center" vertical="center"/>
    </xf>
    <xf numFmtId="0" fontId="83" fillId="13" borderId="3" xfId="3" applyFont="1" applyFill="1" applyBorder="1" applyAlignment="1">
      <alignment horizontal="center"/>
    </xf>
    <xf numFmtId="0" fontId="83" fillId="13" borderId="1" xfId="3" applyFont="1" applyFill="1" applyBorder="1" applyAlignment="1">
      <alignment horizontal="center"/>
    </xf>
    <xf numFmtId="0" fontId="69" fillId="13" borderId="5" xfId="3" applyFont="1" applyFill="1" applyBorder="1" applyAlignment="1">
      <alignment horizontal="center"/>
    </xf>
    <xf numFmtId="0" fontId="69" fillId="13" borderId="2" xfId="3" applyFont="1" applyFill="1" applyBorder="1" applyAlignment="1">
      <alignment horizontal="center"/>
    </xf>
    <xf numFmtId="0" fontId="69" fillId="13" borderId="6" xfId="3" applyFont="1" applyFill="1" applyBorder="1" applyAlignment="1">
      <alignment horizontal="center"/>
    </xf>
    <xf numFmtId="9" fontId="69" fillId="13" borderId="5" xfId="3" applyNumberFormat="1" applyFont="1" applyFill="1" applyBorder="1" applyAlignment="1">
      <alignment horizontal="center"/>
    </xf>
    <xf numFmtId="9" fontId="69" fillId="13" borderId="2" xfId="3" applyNumberFormat="1" applyFont="1" applyFill="1" applyBorder="1" applyAlignment="1">
      <alignment horizontal="center"/>
    </xf>
    <xf numFmtId="9" fontId="69" fillId="13" borderId="6" xfId="3" applyNumberFormat="1" applyFont="1" applyFill="1" applyBorder="1" applyAlignment="1">
      <alignment horizontal="center"/>
    </xf>
    <xf numFmtId="0" fontId="45" fillId="0" borderId="0" xfId="0" applyFont="1" applyAlignment="1">
      <alignment horizontal="center" vertical="center" textRotation="255"/>
    </xf>
    <xf numFmtId="0" fontId="44" fillId="4" borderId="3" xfId="0" applyFont="1" applyFill="1" applyBorder="1" applyAlignment="1">
      <alignment horizontal="left" vertical="center"/>
    </xf>
    <xf numFmtId="0" fontId="44" fillId="4" borderId="1" xfId="0" applyFont="1" applyFill="1" applyBorder="1" applyAlignment="1">
      <alignment horizontal="left" vertical="center"/>
    </xf>
    <xf numFmtId="0" fontId="44" fillId="4" borderId="4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3" fillId="4" borderId="3" xfId="0" quotePrefix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7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6" xfId="0" applyFont="1" applyFill="1" applyBorder="1" applyAlignment="1">
      <alignment horizontal="center"/>
    </xf>
    <xf numFmtId="0" fontId="30" fillId="4" borderId="5" xfId="0" quotePrefix="1" applyFont="1" applyFill="1" applyBorder="1" applyAlignment="1">
      <alignment horizontal="center"/>
    </xf>
    <xf numFmtId="0" fontId="31" fillId="4" borderId="2" xfId="0" applyFont="1" applyFill="1" applyBorder="1" applyAlignment="1">
      <alignment horizontal="center"/>
    </xf>
    <xf numFmtId="0" fontId="31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2" fillId="4" borderId="5" xfId="0" applyFont="1" applyFill="1" applyBorder="1" applyAlignment="1">
      <alignment horizontal="center"/>
    </xf>
    <xf numFmtId="0" fontId="32" fillId="4" borderId="2" xfId="0" applyFont="1" applyFill="1" applyBorder="1" applyAlignment="1">
      <alignment horizontal="center"/>
    </xf>
    <xf numFmtId="0" fontId="32" fillId="4" borderId="6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9" fillId="12" borderId="5" xfId="1" applyFont="1" applyFill="1" applyBorder="1" applyAlignment="1">
      <alignment horizontal="center"/>
    </xf>
    <xf numFmtId="0" fontId="69" fillId="12" borderId="2" xfId="1" applyFont="1" applyFill="1" applyBorder="1" applyAlignment="1">
      <alignment horizontal="center"/>
    </xf>
    <xf numFmtId="0" fontId="69" fillId="12" borderId="6" xfId="1" applyFont="1" applyFill="1" applyBorder="1" applyAlignment="1">
      <alignment horizontal="center"/>
    </xf>
    <xf numFmtId="0" fontId="73" fillId="8" borderId="5" xfId="1" applyFont="1" applyFill="1" applyBorder="1" applyAlignment="1">
      <alignment horizontal="center"/>
    </xf>
    <xf numFmtId="0" fontId="73" fillId="8" borderId="2" xfId="1" applyFont="1" applyFill="1" applyBorder="1" applyAlignment="1">
      <alignment horizontal="center"/>
    </xf>
    <xf numFmtId="0" fontId="73" fillId="8" borderId="6" xfId="1" applyFont="1" applyFill="1" applyBorder="1" applyAlignment="1">
      <alignment horizontal="center"/>
    </xf>
    <xf numFmtId="0" fontId="80" fillId="8" borderId="3" xfId="1" applyFont="1" applyFill="1" applyBorder="1" applyAlignment="1">
      <alignment horizontal="center" vertical="center"/>
    </xf>
    <xf numFmtId="0" fontId="80" fillId="8" borderId="1" xfId="1" applyFont="1" applyFill="1" applyBorder="1" applyAlignment="1">
      <alignment horizontal="center" vertical="center"/>
    </xf>
    <xf numFmtId="0" fontId="69" fillId="8" borderId="5" xfId="1" applyFont="1" applyFill="1" applyBorder="1" applyAlignment="1">
      <alignment horizontal="center"/>
    </xf>
    <xf numFmtId="0" fontId="69" fillId="8" borderId="2" xfId="1" applyFont="1" applyFill="1" applyBorder="1" applyAlignment="1">
      <alignment horizontal="center"/>
    </xf>
    <xf numFmtId="0" fontId="69" fillId="8" borderId="6" xfId="1" applyFont="1" applyFill="1" applyBorder="1" applyAlignment="1">
      <alignment horizontal="center"/>
    </xf>
    <xf numFmtId="176" fontId="83" fillId="13" borderId="3" xfId="1" applyNumberFormat="1" applyFont="1" applyFill="1" applyBorder="1" applyAlignment="1">
      <alignment horizontal="left" vertical="center"/>
    </xf>
    <xf numFmtId="176" fontId="83" fillId="13" borderId="1" xfId="1" applyNumberFormat="1" applyFont="1" applyFill="1" applyBorder="1" applyAlignment="1">
      <alignment horizontal="left" vertical="center"/>
    </xf>
    <xf numFmtId="176" fontId="83" fillId="13" borderId="3" xfId="1" applyNumberFormat="1" applyFont="1" applyFill="1" applyBorder="1" applyAlignment="1">
      <alignment horizontal="center" vertical="center"/>
    </xf>
    <xf numFmtId="176" fontId="83" fillId="13" borderId="1" xfId="1" applyNumberFormat="1" applyFont="1" applyFill="1" applyBorder="1" applyAlignment="1">
      <alignment horizontal="center" vertical="center"/>
    </xf>
    <xf numFmtId="176" fontId="83" fillId="13" borderId="3" xfId="1" applyNumberFormat="1" applyFont="1" applyFill="1" applyBorder="1" applyAlignment="1">
      <alignment horizontal="center"/>
    </xf>
    <xf numFmtId="176" fontId="83" fillId="13" borderId="1" xfId="1" applyNumberFormat="1" applyFont="1" applyFill="1" applyBorder="1" applyAlignment="1">
      <alignment horizontal="center"/>
    </xf>
    <xf numFmtId="0" fontId="69" fillId="13" borderId="5" xfId="1" applyFont="1" applyFill="1" applyBorder="1" applyAlignment="1">
      <alignment horizontal="center"/>
    </xf>
    <xf numFmtId="0" fontId="69" fillId="13" borderId="2" xfId="1" applyFont="1" applyFill="1" applyBorder="1" applyAlignment="1">
      <alignment horizontal="center"/>
    </xf>
    <xf numFmtId="0" fontId="69" fillId="13" borderId="6" xfId="1" applyFont="1" applyFill="1" applyBorder="1" applyAlignment="1">
      <alignment horizontal="center"/>
    </xf>
    <xf numFmtId="176" fontId="61" fillId="8" borderId="11" xfId="3" applyNumberFormat="1" applyFont="1" applyFill="1" applyBorder="1" applyAlignment="1">
      <alignment horizontal="center" vertical="center"/>
    </xf>
    <xf numFmtId="176" fontId="61" fillId="11" borderId="11" xfId="3" applyNumberFormat="1" applyFont="1" applyFill="1" applyBorder="1" applyAlignment="1">
      <alignment horizontal="center" vertical="center"/>
    </xf>
    <xf numFmtId="176" fontId="61" fillId="10" borderId="11" xfId="3" applyNumberFormat="1" applyFont="1" applyFill="1" applyBorder="1" applyAlignment="1">
      <alignment horizontal="center" vertical="center"/>
    </xf>
    <xf numFmtId="176" fontId="145" fillId="11" borderId="11" xfId="3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1" xr:uid="{BDBDBBD5-3489-4F08-8DD0-DCB7CC6E3831}"/>
    <cellStyle name="一般 3" xfId="3" xr:uid="{DA64843C-31F7-4F05-BEFE-BB378D87CF6D}"/>
    <cellStyle name="一般 4" xfId="2" xr:uid="{5C28BA80-BF77-4EBA-B26F-97A7DB0EFBB3}"/>
    <cellStyle name="超連結" xfId="4" builtinId="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3A54351A-EA06-4E7A-8D4F-6D99E0FCE30D}"/>
            </a:ext>
          </a:extLst>
        </xdr:cNvPr>
        <xdr:cNvSpPr/>
      </xdr:nvSpPr>
      <xdr:spPr>
        <a:xfrm rot="16200000">
          <a:off x="6406443" y="-479072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30F3CC31-FA74-4FBF-A4DD-299FACF67122}"/>
            </a:ext>
          </a:extLst>
        </xdr:cNvPr>
        <xdr:cNvSpPr/>
      </xdr:nvSpPr>
      <xdr:spPr>
        <a:xfrm rot="16200000">
          <a:off x="27549849" y="13366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8DD3F9A5-68DB-4A8E-A802-9672B49FA493}"/>
            </a:ext>
          </a:extLst>
        </xdr:cNvPr>
        <xdr:cNvSpPr/>
      </xdr:nvSpPr>
      <xdr:spPr>
        <a:xfrm rot="16200000">
          <a:off x="17934342" y="-1425399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42332</xdr:colOff>
      <xdr:row>13</xdr:row>
      <xdr:rowOff>112889</xdr:rowOff>
    </xdr:from>
    <xdr:to>
      <xdr:col>23</xdr:col>
      <xdr:colOff>550332</xdr:colOff>
      <xdr:row>13</xdr:row>
      <xdr:rowOff>465667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6DAAD90B-C781-44B5-B522-A53757E1E9DD}"/>
            </a:ext>
          </a:extLst>
        </xdr:cNvPr>
        <xdr:cNvSpPr/>
      </xdr:nvSpPr>
      <xdr:spPr>
        <a:xfrm rot="16200000">
          <a:off x="6406443" y="1349728"/>
          <a:ext cx="267053" cy="10556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48</xdr:col>
      <xdr:colOff>7099</xdr:colOff>
      <xdr:row>13</xdr:row>
      <xdr:rowOff>28222</xdr:rowOff>
    </xdr:from>
    <xdr:to>
      <xdr:col>57</xdr:col>
      <xdr:colOff>677333</xdr:colOff>
      <xdr:row>13</xdr:row>
      <xdr:rowOff>476956</xdr:rowOff>
    </xdr:to>
    <xdr:sp macro="" textlink="">
      <xdr:nvSpPr>
        <xdr:cNvPr id="3" name="右大括弧 2">
          <a:extLst>
            <a:ext uri="{FF2B5EF4-FFF2-40B4-BE49-F238E27FC236}">
              <a16:creationId xmlns:a16="http://schemas.microsoft.com/office/drawing/2014/main" id="{99D4CB4D-DEB4-48A0-A683-F3B0E87E9944}"/>
            </a:ext>
          </a:extLst>
        </xdr:cNvPr>
        <xdr:cNvSpPr/>
      </xdr:nvSpPr>
      <xdr:spPr>
        <a:xfrm rot="16200000">
          <a:off x="27549849" y="3165497"/>
          <a:ext cx="353484" cy="684243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25401</xdr:colOff>
      <xdr:row>13</xdr:row>
      <xdr:rowOff>110067</xdr:rowOff>
    </xdr:from>
    <xdr:to>
      <xdr:col>47</xdr:col>
      <xdr:colOff>677337</xdr:colOff>
      <xdr:row>13</xdr:row>
      <xdr:rowOff>462845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7A2BA17-4B34-4A77-8BC2-72D3C9F38663}"/>
            </a:ext>
          </a:extLst>
        </xdr:cNvPr>
        <xdr:cNvSpPr/>
      </xdr:nvSpPr>
      <xdr:spPr>
        <a:xfrm rot="16200000">
          <a:off x="17934342" y="403401"/>
          <a:ext cx="267053" cy="1244388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12</xdr:row>
      <xdr:rowOff>47625</xdr:rowOff>
    </xdr:from>
    <xdr:to>
      <xdr:col>2</xdr:col>
      <xdr:colOff>723900</xdr:colOff>
      <xdr:row>12</xdr:row>
      <xdr:rowOff>390525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854579D7-D8FB-D980-E84B-B479789E23D6}"/>
            </a:ext>
          </a:extLst>
        </xdr:cNvPr>
        <xdr:cNvSpPr/>
      </xdr:nvSpPr>
      <xdr:spPr>
        <a:xfrm>
          <a:off x="1628775" y="68865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85725</xdr:colOff>
      <xdr:row>18</xdr:row>
      <xdr:rowOff>285750</xdr:rowOff>
    </xdr:from>
    <xdr:to>
      <xdr:col>2</xdr:col>
      <xdr:colOff>685800</xdr:colOff>
      <xdr:row>19</xdr:row>
      <xdr:rowOff>142875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1003BD76-B3BE-4C52-9426-16A67788B5A5}"/>
            </a:ext>
          </a:extLst>
        </xdr:cNvPr>
        <xdr:cNvSpPr/>
      </xdr:nvSpPr>
      <xdr:spPr>
        <a:xfrm>
          <a:off x="1590675" y="100393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/>
      <sheetData sheetId="1"/>
      <sheetData sheetId="2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A16"/>
          <cell r="AB16" t="str">
            <v/>
          </cell>
          <cell r="AC16"/>
        </row>
        <row r="17">
          <cell r="W17" t="str">
            <v>f</v>
          </cell>
          <cell r="AA17"/>
          <cell r="AB17" t="str">
            <v/>
          </cell>
          <cell r="AC17"/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A19"/>
          <cell r="AB19" t="str">
            <v/>
          </cell>
          <cell r="AC19"/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  <cell r="AA35"/>
          <cell r="AB35"/>
          <cell r="AC35"/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A39"/>
          <cell r="AB39" t="str">
            <v/>
          </cell>
          <cell r="AC39"/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A41"/>
          <cell r="AB41" t="str">
            <v/>
          </cell>
          <cell r="AC41"/>
        </row>
        <row r="42">
          <cell r="AA42"/>
          <cell r="AB42" t="str">
            <v/>
          </cell>
          <cell r="AC42"/>
        </row>
        <row r="43">
          <cell r="AA43"/>
          <cell r="AB43"/>
          <cell r="AC43"/>
        </row>
        <row r="44">
          <cell r="AA44"/>
          <cell r="AB44"/>
          <cell r="AC44"/>
        </row>
        <row r="45">
          <cell r="AA45"/>
          <cell r="AB45"/>
          <cell r="AC45"/>
        </row>
      </sheetData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C570C-6177-49D4-910D-3F8BCEF873D2}" name="表格7_9" displayName="表格7_9" ref="AV8:AZ58" totalsRowShown="0" headerRowBorderDxfId="6" tableBorderDxfId="5">
  <autoFilter ref="AV8:AZ58" xr:uid="{3B0A2C71-8D94-4593-BB80-02894E7265FE}"/>
  <tableColumns count="5">
    <tableColumn id="1" xr3:uid="{A514168A-999F-4F50-820E-A58F876DB72A}" name="序號" dataDxfId="4">
      <calculatedColumnFormula array="1" xml:space="preserve"> ROW() - ROW($8:$8)</calculatedColumnFormula>
    </tableColumn>
    <tableColumn id="5" xr3:uid="{558C56AC-8A17-45BA-972B-6F6C4891344C}" name="鍵盤按鍵" dataDxfId="3"/>
    <tableColumn id="2" xr3:uid="{2478C811-C305-4491-A126-038C0239B2C9}" name="字典編碼" dataDxfId="2"/>
    <tableColumn id="3" xr3:uid="{F62F258A-7E99-47C1-967B-DC73A874ACA6}" name="拼音字母" dataDxfId="1"/>
    <tableColumn id="4" xr3:uid="{74E3EB54-61A1-4562-9A9E-B14785796957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4%87%E9%9F%B3" TargetMode="External"/><Relationship Id="rId13" Type="http://schemas.openxmlformats.org/officeDocument/2006/relationships/hyperlink" Target="https://zh.wikipedia.org/wiki/%E4%B8%AD%E5%8F%A4%E6%B1%89%E8%AF%AD" TargetMode="External"/><Relationship Id="rId18" Type="http://schemas.openxmlformats.org/officeDocument/2006/relationships/hyperlink" Target="https://zh.wikipedia.org/wiki/%E8%BD%AF%E8%85%AD%E9%9F%B3" TargetMode="External"/><Relationship Id="rId3" Type="http://schemas.openxmlformats.org/officeDocument/2006/relationships/hyperlink" Target="https://zh.wikipedia.org/wiki/%E6%93%A6%E9%9F%B3" TargetMode="External"/><Relationship Id="rId7" Type="http://schemas.openxmlformats.org/officeDocument/2006/relationships/hyperlink" Target="https://zh.wikipedia.org/wiki/%E6%B0%94%E5%A3%B0" TargetMode="External"/><Relationship Id="rId12" Type="http://schemas.openxmlformats.org/officeDocument/2006/relationships/hyperlink" Target="https://zh.wikipedia.org/wiki/%E5%8D%B7%E8%88%8C%E9%9F%B3" TargetMode="External"/><Relationship Id="rId17" Type="http://schemas.openxmlformats.org/officeDocument/2006/relationships/hyperlink" Target="https://zh.wikipedia.org/wiki/%E4%B8%AD%E5%8F%A4%E6%B1%89%E8%AF%AD" TargetMode="External"/><Relationship Id="rId2" Type="http://schemas.openxmlformats.org/officeDocument/2006/relationships/hyperlink" Target="https://zh.wikipedia.org/wiki/%E5%93%8D%E9%9F%B3" TargetMode="External"/><Relationship Id="rId16" Type="http://schemas.openxmlformats.org/officeDocument/2006/relationships/hyperlink" Target="https://zh.wikipedia.org/wiki/%E4%B8%AD%E5%8F%A4%E6%B1%89%E8%AF%AD" TargetMode="External"/><Relationship Id="rId1" Type="http://schemas.openxmlformats.org/officeDocument/2006/relationships/hyperlink" Target="https://zh.wikipedia.org/wiki/%E4%B8%AD%E5%8F%A4%E6%B1%89%E8%AF%AD" TargetMode="External"/><Relationship Id="rId6" Type="http://schemas.openxmlformats.org/officeDocument/2006/relationships/hyperlink" Target="https://zh.wikipedia.org/wiki/%E6%AC%A1%E6%B8%85" TargetMode="External"/><Relationship Id="rId11" Type="http://schemas.openxmlformats.org/officeDocument/2006/relationships/hyperlink" Target="https://zh.wikipedia.org/wiki/%E8%88%8C%E5%86%A0%E9%9F%B3" TargetMode="External"/><Relationship Id="rId5" Type="http://schemas.openxmlformats.org/officeDocument/2006/relationships/hyperlink" Target="https://zh.wikipedia.org/wiki/%E5%85%A8%E6%B8%85" TargetMode="External"/><Relationship Id="rId15" Type="http://schemas.openxmlformats.org/officeDocument/2006/relationships/hyperlink" Target="https://zh.wikipedia.org/wiki/%E5%A1%9E%E6%93%A6%E9%9F%B3" TargetMode="External"/><Relationship Id="rId10" Type="http://schemas.openxmlformats.org/officeDocument/2006/relationships/hyperlink" Target="https://zh.wikipedia.org/wiki/%E4%B8%AD%E5%8F%A4%E6%B1%89%E8%AF%AD" TargetMode="External"/><Relationship Id="rId19" Type="http://schemas.openxmlformats.org/officeDocument/2006/relationships/hyperlink" Target="https://zh.wikipedia.org/wiki/%E5%A3%B0%E9%97%A8%E9%9F%B3" TargetMode="External"/><Relationship Id="rId4" Type="http://schemas.openxmlformats.org/officeDocument/2006/relationships/hyperlink" Target="https://zh.wikipedia.org/wiki/%E8%BF%91%E9%9F%B3" TargetMode="External"/><Relationship Id="rId9" Type="http://schemas.openxmlformats.org/officeDocument/2006/relationships/hyperlink" Target="https://zh.wikipedia.org/wiki/%E4%B8%AD%E5%8F%A4%E6%B1%89%E8%AF%AD" TargetMode="External"/><Relationship Id="rId14" Type="http://schemas.openxmlformats.org/officeDocument/2006/relationships/hyperlink" Target="https://zh.wikipedia.org/wiki/%E8%BE%B9%E9%9F%B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87F-DE15-4E43-9B85-2BC9781499B9}">
  <dimension ref="B1:L5"/>
  <sheetViews>
    <sheetView workbookViewId="0"/>
  </sheetViews>
  <sheetFormatPr defaultRowHeight="38.25"/>
  <cols>
    <col min="1" max="1" width="9" style="141"/>
    <col min="2" max="12" width="10.75" style="141" customWidth="1"/>
    <col min="13" max="16384" width="9" style="141"/>
  </cols>
  <sheetData>
    <row r="1" spans="2:12" s="146" customFormat="1" ht="48.75" customHeight="1">
      <c r="B1" s="146" t="s">
        <v>582</v>
      </c>
      <c r="C1" s="146" t="s">
        <v>583</v>
      </c>
      <c r="D1" s="146" t="s">
        <v>584</v>
      </c>
    </row>
    <row r="2" spans="2:12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</row>
    <row r="3" spans="2:12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</row>
    <row r="4" spans="2:12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</row>
    <row r="5" spans="2:12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</row>
  </sheetData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A9CE-AEF4-4177-B617-9C6E63FDC753}">
  <dimension ref="B2:W28"/>
  <sheetViews>
    <sheetView workbookViewId="0"/>
  </sheetViews>
  <sheetFormatPr defaultRowHeight="31.5"/>
  <cols>
    <col min="1" max="1" width="4.125" style="331" customWidth="1"/>
    <col min="2" max="2" width="15" style="331" customWidth="1"/>
    <col min="3" max="4" width="11.375" style="331" customWidth="1"/>
    <col min="5" max="14" width="8.625" style="331" customWidth="1"/>
    <col min="15" max="15" width="9" style="331"/>
    <col min="16" max="16" width="18" style="337" customWidth="1"/>
    <col min="17" max="23" width="15.125" style="331" customWidth="1"/>
    <col min="24" max="16384" width="9" style="331"/>
  </cols>
  <sheetData>
    <row r="2" spans="2:23">
      <c r="C2" s="331" t="s">
        <v>824</v>
      </c>
      <c r="P2" s="371" t="s">
        <v>870</v>
      </c>
      <c r="Q2" s="372"/>
      <c r="R2" s="372"/>
      <c r="S2" s="372"/>
      <c r="T2" s="372"/>
      <c r="U2" s="372"/>
      <c r="V2" s="372"/>
      <c r="W2" s="372"/>
    </row>
    <row r="3" spans="2:23" ht="8.25" customHeight="1">
      <c r="P3" s="330"/>
      <c r="Q3"/>
      <c r="R3"/>
      <c r="S3"/>
      <c r="T3"/>
      <c r="U3"/>
      <c r="V3"/>
      <c r="W3"/>
    </row>
    <row r="4" spans="2:23">
      <c r="B4" s="376"/>
      <c r="C4" s="378" t="s">
        <v>926</v>
      </c>
      <c r="D4" s="378"/>
      <c r="E4" s="378"/>
      <c r="F4" s="378"/>
      <c r="G4" s="378"/>
      <c r="H4" s="378"/>
      <c r="I4" s="378"/>
      <c r="J4" s="378"/>
      <c r="K4" s="378" t="s">
        <v>927</v>
      </c>
      <c r="L4" s="378"/>
      <c r="M4" s="378"/>
      <c r="N4" s="378"/>
      <c r="P4" s="330"/>
      <c r="Q4"/>
      <c r="R4"/>
      <c r="S4"/>
      <c r="T4"/>
      <c r="U4"/>
      <c r="V4"/>
      <c r="W4"/>
    </row>
    <row r="5" spans="2:23">
      <c r="B5" s="377"/>
      <c r="C5" s="378" t="s">
        <v>825</v>
      </c>
      <c r="D5" s="378"/>
      <c r="E5" s="378" t="s">
        <v>826</v>
      </c>
      <c r="F5" s="378"/>
      <c r="G5" s="378" t="s">
        <v>827</v>
      </c>
      <c r="H5" s="378"/>
      <c r="I5" s="378" t="s">
        <v>828</v>
      </c>
      <c r="J5" s="378"/>
      <c r="K5" s="378" t="s">
        <v>825</v>
      </c>
      <c r="L5" s="378"/>
      <c r="M5" s="378" t="s">
        <v>827</v>
      </c>
      <c r="N5" s="378"/>
      <c r="P5" s="373"/>
      <c r="Q5" s="374" t="s">
        <v>871</v>
      </c>
      <c r="R5" s="374"/>
      <c r="S5" s="374"/>
      <c r="T5" s="375" t="s">
        <v>872</v>
      </c>
      <c r="U5" s="375" t="s">
        <v>927</v>
      </c>
      <c r="V5" s="375"/>
      <c r="W5" s="375" t="s">
        <v>873</v>
      </c>
    </row>
    <row r="6" spans="2:23" ht="33">
      <c r="B6" s="345" t="s">
        <v>829</v>
      </c>
      <c r="C6" s="351" t="s">
        <v>830</v>
      </c>
      <c r="D6" s="348" t="s">
        <v>403</v>
      </c>
      <c r="E6" s="351" t="s">
        <v>831</v>
      </c>
      <c r="F6" s="348" t="s">
        <v>585</v>
      </c>
      <c r="G6" s="351" t="s">
        <v>832</v>
      </c>
      <c r="H6" s="348" t="s">
        <v>587</v>
      </c>
      <c r="I6" s="351" t="s">
        <v>833</v>
      </c>
      <c r="J6" s="348" t="s">
        <v>586</v>
      </c>
      <c r="K6" s="351"/>
      <c r="L6" s="350"/>
      <c r="M6" s="354"/>
      <c r="N6" s="343"/>
      <c r="P6" s="373"/>
      <c r="Q6" s="333" t="s">
        <v>825</v>
      </c>
      <c r="R6" s="333" t="s">
        <v>826</v>
      </c>
      <c r="S6" s="333" t="s">
        <v>874</v>
      </c>
      <c r="T6" s="375"/>
      <c r="U6" s="332" t="s">
        <v>825</v>
      </c>
      <c r="V6" s="332" t="s">
        <v>874</v>
      </c>
      <c r="W6" s="375"/>
    </row>
    <row r="7" spans="2:23" ht="33">
      <c r="B7" s="346" t="s">
        <v>834</v>
      </c>
      <c r="C7" s="352" t="s">
        <v>835</v>
      </c>
      <c r="D7" s="349" t="s">
        <v>404</v>
      </c>
      <c r="E7" s="352" t="s">
        <v>836</v>
      </c>
      <c r="F7" s="349" t="s">
        <v>588</v>
      </c>
      <c r="G7" s="352" t="s">
        <v>837</v>
      </c>
      <c r="H7" s="357" t="s">
        <v>404</v>
      </c>
      <c r="I7" s="352" t="s">
        <v>838</v>
      </c>
      <c r="J7" s="349" t="s">
        <v>589</v>
      </c>
      <c r="K7" s="352"/>
      <c r="L7" s="343"/>
      <c r="M7" s="354"/>
      <c r="N7" s="343"/>
      <c r="P7" s="339" t="s">
        <v>875</v>
      </c>
      <c r="Q7" s="334" t="s">
        <v>883</v>
      </c>
      <c r="R7" s="334" t="s">
        <v>884</v>
      </c>
      <c r="S7" s="334" t="s">
        <v>885</v>
      </c>
      <c r="T7" s="334" t="s">
        <v>886</v>
      </c>
      <c r="U7" s="334"/>
      <c r="V7" s="334"/>
      <c r="W7" s="334"/>
    </row>
    <row r="8" spans="2:23" ht="33">
      <c r="B8" s="346"/>
      <c r="C8" s="352" t="s">
        <v>839</v>
      </c>
      <c r="D8" s="349" t="s">
        <v>404</v>
      </c>
      <c r="E8" s="352" t="s">
        <v>840</v>
      </c>
      <c r="F8" s="349" t="s">
        <v>588</v>
      </c>
      <c r="G8" s="352" t="s">
        <v>841</v>
      </c>
      <c r="H8" s="357" t="s">
        <v>404</v>
      </c>
      <c r="I8" s="352" t="s">
        <v>842</v>
      </c>
      <c r="J8" s="349" t="s">
        <v>589</v>
      </c>
      <c r="K8" s="352"/>
      <c r="L8" s="343"/>
      <c r="M8" s="354"/>
      <c r="N8" s="343"/>
      <c r="P8" s="338" t="s">
        <v>876</v>
      </c>
      <c r="Q8" s="334" t="s">
        <v>889</v>
      </c>
      <c r="R8" s="335" t="s">
        <v>890</v>
      </c>
      <c r="S8" s="334" t="s">
        <v>888</v>
      </c>
      <c r="T8" s="335" t="s">
        <v>887</v>
      </c>
      <c r="U8" s="334"/>
      <c r="V8" s="334"/>
      <c r="W8" s="334"/>
    </row>
    <row r="9" spans="2:23" ht="33">
      <c r="B9" s="346"/>
      <c r="C9" s="352"/>
      <c r="D9" s="343"/>
      <c r="E9" s="352"/>
      <c r="F9" s="343"/>
      <c r="G9" s="352"/>
      <c r="H9" s="343"/>
      <c r="I9" s="352" t="s">
        <v>843</v>
      </c>
      <c r="J9" s="349" t="s">
        <v>590</v>
      </c>
      <c r="K9" s="352"/>
      <c r="L9" s="343"/>
      <c r="M9" s="354"/>
      <c r="N9" s="343"/>
      <c r="P9" s="339" t="s">
        <v>877</v>
      </c>
      <c r="Q9" s="334" t="s">
        <v>891</v>
      </c>
      <c r="R9" s="334" t="s">
        <v>892</v>
      </c>
      <c r="S9" s="334" t="s">
        <v>893</v>
      </c>
      <c r="T9" s="334" t="s">
        <v>894</v>
      </c>
      <c r="U9" s="334"/>
      <c r="V9" s="334"/>
      <c r="W9" s="334"/>
    </row>
    <row r="10" spans="2:23" ht="33">
      <c r="B10" s="346" t="s">
        <v>844</v>
      </c>
      <c r="C10" s="352" t="s">
        <v>845</v>
      </c>
      <c r="D10" s="349" t="s">
        <v>808</v>
      </c>
      <c r="E10" s="352" t="s">
        <v>846</v>
      </c>
      <c r="F10" s="349" t="s">
        <v>805</v>
      </c>
      <c r="G10" s="352" t="s">
        <v>847</v>
      </c>
      <c r="H10" s="349" t="s">
        <v>805</v>
      </c>
      <c r="I10" s="352"/>
      <c r="J10" s="343"/>
      <c r="K10" s="352" t="s">
        <v>848</v>
      </c>
      <c r="L10" s="349" t="s">
        <v>598</v>
      </c>
      <c r="M10" s="354" t="s">
        <v>849</v>
      </c>
      <c r="N10" s="349" t="s">
        <v>598</v>
      </c>
      <c r="P10" s="339" t="s">
        <v>878</v>
      </c>
      <c r="Q10" s="334" t="s">
        <v>897</v>
      </c>
      <c r="R10" s="334" t="s">
        <v>898</v>
      </c>
      <c r="S10" s="334" t="s">
        <v>896</v>
      </c>
      <c r="T10" s="335" t="s">
        <v>895</v>
      </c>
      <c r="U10" s="334"/>
      <c r="V10" s="334"/>
      <c r="W10" s="334"/>
    </row>
    <row r="11" spans="2:23" ht="33">
      <c r="B11" s="346"/>
      <c r="C11" s="352" t="s">
        <v>850</v>
      </c>
      <c r="D11" s="349" t="s">
        <v>596</v>
      </c>
      <c r="E11" s="352" t="s">
        <v>851</v>
      </c>
      <c r="F11" s="349" t="s">
        <v>597</v>
      </c>
      <c r="G11" s="352" t="s">
        <v>852</v>
      </c>
      <c r="H11" s="349" t="s">
        <v>597</v>
      </c>
      <c r="I11" s="352"/>
      <c r="J11" s="343"/>
      <c r="K11" s="352" t="s">
        <v>853</v>
      </c>
      <c r="L11" s="349" t="s">
        <v>928</v>
      </c>
      <c r="M11" s="354" t="s">
        <v>854</v>
      </c>
      <c r="N11" s="349" t="s">
        <v>928</v>
      </c>
      <c r="P11" s="339" t="s">
        <v>879</v>
      </c>
      <c r="Q11" s="334"/>
      <c r="R11" s="334"/>
      <c r="S11" s="334"/>
      <c r="T11" s="334"/>
      <c r="U11" s="334"/>
      <c r="V11" s="334"/>
      <c r="W11" s="336" t="s">
        <v>918</v>
      </c>
    </row>
    <row r="12" spans="2:23" ht="33">
      <c r="B12" s="346"/>
      <c r="C12" s="352" t="s">
        <v>855</v>
      </c>
      <c r="D12" s="349" t="s">
        <v>808</v>
      </c>
      <c r="E12" s="352" t="s">
        <v>856</v>
      </c>
      <c r="F12" s="349" t="s">
        <v>805</v>
      </c>
      <c r="G12" s="352" t="s">
        <v>857</v>
      </c>
      <c r="H12" s="349" t="s">
        <v>928</v>
      </c>
      <c r="I12" s="352" t="s">
        <v>858</v>
      </c>
      <c r="J12" s="349" t="s">
        <v>599</v>
      </c>
      <c r="K12" s="352" t="s">
        <v>859</v>
      </c>
      <c r="L12" s="343"/>
      <c r="M12" s="354" t="s">
        <v>860</v>
      </c>
      <c r="N12" s="349"/>
      <c r="P12" s="339" t="s">
        <v>880</v>
      </c>
      <c r="Q12" s="334" t="s">
        <v>899</v>
      </c>
      <c r="R12" s="334" t="s">
        <v>900</v>
      </c>
      <c r="S12" s="334" t="s">
        <v>901</v>
      </c>
      <c r="T12" s="334"/>
      <c r="U12" s="334" t="s">
        <v>902</v>
      </c>
      <c r="V12" s="334" t="s">
        <v>903</v>
      </c>
      <c r="W12" s="334"/>
    </row>
    <row r="13" spans="2:23" ht="33">
      <c r="B13" s="346" t="s">
        <v>861</v>
      </c>
      <c r="C13" s="352" t="s">
        <v>862</v>
      </c>
      <c r="D13" s="349" t="s">
        <v>405</v>
      </c>
      <c r="E13" s="352" t="s">
        <v>863</v>
      </c>
      <c r="F13" s="349" t="s">
        <v>591</v>
      </c>
      <c r="G13" s="352" t="s">
        <v>864</v>
      </c>
      <c r="H13" s="349" t="s">
        <v>592</v>
      </c>
      <c r="I13" s="352" t="s">
        <v>865</v>
      </c>
      <c r="J13" s="349" t="s">
        <v>592</v>
      </c>
      <c r="K13" s="352"/>
      <c r="L13" s="343"/>
      <c r="M13" s="354"/>
      <c r="N13" s="343"/>
      <c r="P13" s="338" t="s">
        <v>881</v>
      </c>
      <c r="Q13" s="334" t="s">
        <v>909</v>
      </c>
      <c r="R13" s="334" t="s">
        <v>908</v>
      </c>
      <c r="S13" s="335" t="s">
        <v>907</v>
      </c>
      <c r="T13" s="335" t="s">
        <v>906</v>
      </c>
      <c r="U13" s="334" t="s">
        <v>905</v>
      </c>
      <c r="V13" s="334" t="s">
        <v>904</v>
      </c>
      <c r="W13" s="334"/>
    </row>
    <row r="14" spans="2:23" ht="33">
      <c r="B14" s="346" t="s">
        <v>866</v>
      </c>
      <c r="C14" s="352" t="s">
        <v>867</v>
      </c>
      <c r="D14" s="343"/>
      <c r="E14" s="352"/>
      <c r="F14" s="343"/>
      <c r="G14" s="352"/>
      <c r="H14" s="343"/>
      <c r="I14" s="352" t="s">
        <v>922</v>
      </c>
      <c r="J14" s="349" t="s">
        <v>627</v>
      </c>
      <c r="K14" s="352" t="s">
        <v>868</v>
      </c>
      <c r="L14" s="349" t="s">
        <v>406</v>
      </c>
      <c r="M14" s="354" t="s">
        <v>869</v>
      </c>
      <c r="N14" s="349" t="s">
        <v>406</v>
      </c>
      <c r="P14" s="339" t="s">
        <v>882</v>
      </c>
      <c r="Q14" s="334" t="s">
        <v>910</v>
      </c>
      <c r="R14" s="334" t="s">
        <v>912</v>
      </c>
      <c r="S14" s="334" t="s">
        <v>913</v>
      </c>
      <c r="T14" s="334" t="s">
        <v>914</v>
      </c>
      <c r="U14" s="334"/>
      <c r="V14" s="334"/>
      <c r="W14" s="334"/>
    </row>
    <row r="15" spans="2:23" ht="33">
      <c r="B15" s="347"/>
      <c r="C15" s="353"/>
      <c r="D15" s="344"/>
      <c r="E15" s="353"/>
      <c r="F15" s="344"/>
      <c r="G15" s="353"/>
      <c r="H15" s="344"/>
      <c r="I15" s="353" t="s">
        <v>921</v>
      </c>
      <c r="J15" s="356" t="s">
        <v>628</v>
      </c>
      <c r="K15" s="353"/>
      <c r="L15" s="344"/>
      <c r="M15" s="355"/>
      <c r="N15" s="344"/>
      <c r="P15" s="339" t="s">
        <v>866</v>
      </c>
      <c r="Q15" s="334" t="s">
        <v>911</v>
      </c>
      <c r="R15" s="334"/>
      <c r="S15" s="334"/>
      <c r="T15" s="334"/>
      <c r="U15" s="334" t="s">
        <v>915</v>
      </c>
      <c r="V15" s="334" t="s">
        <v>916</v>
      </c>
      <c r="W15" s="336" t="s">
        <v>917</v>
      </c>
    </row>
    <row r="16" spans="2:23">
      <c r="P16" s="340"/>
      <c r="Q16"/>
      <c r="R16"/>
      <c r="S16"/>
      <c r="T16"/>
      <c r="U16"/>
      <c r="V16"/>
      <c r="W16"/>
    </row>
    <row r="17" spans="2:23" ht="33">
      <c r="B17" s="342" t="s">
        <v>919</v>
      </c>
      <c r="C17" s="359" t="s">
        <v>920</v>
      </c>
      <c r="D17" s="360"/>
      <c r="E17" s="360"/>
      <c r="F17" s="360"/>
      <c r="P17" s="341"/>
      <c r="Q17"/>
      <c r="R17"/>
      <c r="S17"/>
      <c r="T17"/>
      <c r="U17"/>
      <c r="V17"/>
      <c r="W17"/>
    </row>
    <row r="18" spans="2:23" ht="33">
      <c r="B18" s="342" t="s">
        <v>922</v>
      </c>
      <c r="C18" s="359" t="s">
        <v>924</v>
      </c>
      <c r="D18" s="360"/>
      <c r="E18" s="360"/>
      <c r="F18" s="360"/>
    </row>
    <row r="19" spans="2:23" ht="33">
      <c r="B19" s="342" t="s">
        <v>923</v>
      </c>
      <c r="C19" s="359" t="s">
        <v>924</v>
      </c>
      <c r="D19" s="360"/>
      <c r="E19" s="360"/>
      <c r="F19" s="360"/>
    </row>
    <row r="20" spans="2:23" ht="33">
      <c r="B20" s="342" t="s">
        <v>921</v>
      </c>
      <c r="C20" s="359" t="s">
        <v>925</v>
      </c>
      <c r="D20" s="360"/>
      <c r="E20" s="360"/>
      <c r="F20" s="360"/>
    </row>
    <row r="21" spans="2:23" ht="33">
      <c r="B21" s="342" t="s">
        <v>929</v>
      </c>
      <c r="C21" s="359" t="s">
        <v>930</v>
      </c>
      <c r="D21" s="360"/>
      <c r="E21" s="360"/>
      <c r="F21" s="360"/>
    </row>
    <row r="22" spans="2:23" ht="33">
      <c r="B22" s="342" t="s">
        <v>931</v>
      </c>
      <c r="C22" s="359" t="s">
        <v>932</v>
      </c>
      <c r="D22" s="359" t="s">
        <v>933</v>
      </c>
      <c r="E22" s="359" t="s">
        <v>934</v>
      </c>
      <c r="F22" s="360"/>
    </row>
    <row r="23" spans="2:23" ht="33">
      <c r="B23" s="342" t="s">
        <v>935</v>
      </c>
      <c r="C23" s="359" t="s">
        <v>936</v>
      </c>
      <c r="D23" s="360"/>
      <c r="E23" s="360"/>
      <c r="F23" s="360"/>
    </row>
    <row r="24" spans="2:23" ht="33">
      <c r="B24" s="342" t="s">
        <v>937</v>
      </c>
      <c r="C24" s="359" t="s">
        <v>938</v>
      </c>
      <c r="D24" s="360"/>
      <c r="E24" s="360"/>
      <c r="F24" s="360"/>
    </row>
    <row r="25" spans="2:23">
      <c r="B25" s="331" t="s">
        <v>939</v>
      </c>
      <c r="C25" s="361" t="s">
        <v>940</v>
      </c>
      <c r="D25" s="360"/>
      <c r="E25" s="360"/>
      <c r="F25" s="360"/>
    </row>
    <row r="26" spans="2:23">
      <c r="B26" s="358" t="s">
        <v>941</v>
      </c>
      <c r="C26" s="361" t="s">
        <v>942</v>
      </c>
      <c r="D26" s="360"/>
      <c r="E26" s="360"/>
      <c r="F26" s="360"/>
    </row>
    <row r="27" spans="2:23">
      <c r="B27" s="331" t="s">
        <v>943</v>
      </c>
      <c r="C27" s="361" t="s">
        <v>944</v>
      </c>
      <c r="D27" s="360"/>
      <c r="E27" s="360"/>
      <c r="F27" s="360"/>
    </row>
    <row r="28" spans="2:23">
      <c r="B28" s="358" t="s">
        <v>919</v>
      </c>
      <c r="C28" s="361" t="s">
        <v>945</v>
      </c>
      <c r="D28" s="360"/>
      <c r="E28" s="360"/>
      <c r="F28" s="360"/>
    </row>
  </sheetData>
  <mergeCells count="15">
    <mergeCell ref="B4:B5"/>
    <mergeCell ref="G5:H5"/>
    <mergeCell ref="I5:J5"/>
    <mergeCell ref="K5:L5"/>
    <mergeCell ref="M5:N5"/>
    <mergeCell ref="C5:D5"/>
    <mergeCell ref="C4:J4"/>
    <mergeCell ref="K4:N4"/>
    <mergeCell ref="E5:F5"/>
    <mergeCell ref="P2:W2"/>
    <mergeCell ref="P5:P6"/>
    <mergeCell ref="Q5:S5"/>
    <mergeCell ref="T5:T6"/>
    <mergeCell ref="U5:V5"/>
    <mergeCell ref="W5:W6"/>
  </mergeCells>
  <phoneticPr fontId="34" type="noConversion"/>
  <hyperlinks>
    <hyperlink ref="P2" r:id="rId1" location="cite_note-FOOTNOTEPulleyblank1991-11" display="https://zh.wikipedia.org/wiki/%E4%B8%AD%E5%8F%A4%E6%B1%89%E8%AF%AD - cite_note-FOOTNOTEPulleyblank1991-11" xr:uid="{887B5945-F78C-46EB-8CB0-EB956591E25D}"/>
    <hyperlink ref="T5" r:id="rId2" tooltip="響音" display="https://zh.wikipedia.org/wiki/%E5%93%8D%E9%9F%B3" xr:uid="{2ABAA509-7C8A-482F-8C2B-D4DD3EB61502}"/>
    <hyperlink ref="U5" r:id="rId3" tooltip="擦音" display="https://zh.wikipedia.org/wiki/%E6%93%A6%E9%9F%B3" xr:uid="{5E1D6674-8958-496E-9F6B-A12172237A80}"/>
    <hyperlink ref="W5" r:id="rId4" tooltip="近音" display="https://zh.wikipedia.org/wiki/%E8%BF%91%E9%9F%B3" xr:uid="{50A40D2B-AFF1-434E-B895-551E37BDA81C}"/>
    <hyperlink ref="Q6" r:id="rId5" tooltip="全清" display="https://zh.wikipedia.org/wiki/%E5%85%A8%E6%B8%85" xr:uid="{1BC6D97B-7524-4FA9-93C5-9B1A8CF8681A}"/>
    <hyperlink ref="R6" r:id="rId6" tooltip="次清" display="https://zh.wikipedia.org/wiki/%E6%AC%A1%E6%B8%85" xr:uid="{8FF72546-2DAE-4F0D-AAFE-0BB418D8CF69}"/>
    <hyperlink ref="S6" r:id="rId7" tooltip="氣聲" display="https://zh.wikipedia.org/wiki/%E6%B0%94%E5%A3%B0" xr:uid="{B36F41BA-8DFD-4171-8452-EEF18DA45541}"/>
    <hyperlink ref="P7" r:id="rId8" tooltip="唇音" display="https://zh.wikipedia.org/wiki/%E5%94%87%E9%9F%B3" xr:uid="{CC88E52B-EC3F-4D6A-8888-09AF64D2CD24}"/>
    <hyperlink ref="R8" r:id="rId9" location="cite_note-12" display="https://zh.wikipedia.org/wiki/%E4%B8%AD%E5%8F%A4%E6%B1%89%E8%AF%AD - cite_note-12" xr:uid="{E61B35C4-0424-4109-8363-48EDE48D9548}"/>
    <hyperlink ref="T8" r:id="rId10" location="cite_note-14" display="https://zh.wikipedia.org/wiki/%E4%B8%AD%E5%8F%A4%E6%B1%89%E8%AF%AD - cite_note-14" xr:uid="{B00E44CB-7929-4357-ADF8-2A2E72FB6109}"/>
    <hyperlink ref="P9" r:id="rId11" tooltip="舌冠音" display="https://zh.wikipedia.org/wiki/%E8%88%8C%E5%86%A0%E9%9F%B3" xr:uid="{5C9E148D-6878-48BE-BD48-47E7AE08E6F7}"/>
    <hyperlink ref="P10" r:id="rId12" tooltip="捲舌音" display="https://zh.wikipedia.org/wiki/%E5%8D%B7%E8%88%8C%E9%9F%B3" xr:uid="{027D09CC-8176-4A7A-8319-B9ACA7AEFCC6}"/>
    <hyperlink ref="T10" r:id="rId13" location="cite_note-15" display="https://zh.wikipedia.org/wiki/%E4%B8%AD%E5%8F%A4%E6%B1%89%E8%AF%AD - cite_note-15" xr:uid="{A133C740-17E4-4E73-942F-D93EBD1408C2}"/>
    <hyperlink ref="P11" r:id="rId14" tooltip="邊音" display="https://zh.wikipedia.org/wiki/%E8%BE%B9%E9%9F%B3" xr:uid="{28CCF85B-C6DF-49A2-A75D-F4AA255643B7}"/>
    <hyperlink ref="P12" r:id="rId15" tooltip="塞擦音" display="https://zh.wikipedia.org/wiki/%E5%A1%9E%E6%93%A6%E9%9F%B3" xr:uid="{F6DA6284-3AF2-4BCC-AC13-5904B74CB3B3}"/>
    <hyperlink ref="S13" r:id="rId16" location="cite_note-17" display="https://zh.wikipedia.org/wiki/%E4%B8%AD%E5%8F%A4%E6%B1%89%E8%AF%AD - cite_note-17" xr:uid="{C32282B0-A31A-4FEF-AF0F-803B12BD2FF4}"/>
    <hyperlink ref="T13" r:id="rId17" location="cite_note-18" display="https://zh.wikipedia.org/wiki/%E4%B8%AD%E5%8F%A4%E6%B1%89%E8%AF%AD - cite_note-18" xr:uid="{20ACB8B4-340B-449E-9D3D-FD2E1C34FBBC}"/>
    <hyperlink ref="P14" r:id="rId18" tooltip="軟齶音" display="https://zh.wikipedia.org/wiki/%E8%BD%AF%E8%85%AD%E9%9F%B3" xr:uid="{BDCC0277-3468-4BB5-A732-C879EFFFF642}"/>
    <hyperlink ref="P15" r:id="rId19" tooltip="聲門音" display="https://zh.wikipedia.org/wiki/%E5%A3%B0%E9%97%A8%E9%9F%B3" xr:uid="{86E51529-C996-4961-A15A-6932B7657C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E6A-D4DB-457A-A1CC-F901BD2C1249}">
  <dimension ref="B2:L51"/>
  <sheetViews>
    <sheetView workbookViewId="0"/>
  </sheetViews>
  <sheetFormatPr defaultRowHeight="25.5" outlineLevelCol="1"/>
  <cols>
    <col min="1" max="1" width="9" style="362"/>
    <col min="2" max="2" width="21.125" style="362" customWidth="1"/>
    <col min="3" max="4" width="27.125" style="362" hidden="1" customWidth="1" outlineLevel="1"/>
    <col min="5" max="5" width="27.125" style="362" customWidth="1" collapsed="1"/>
    <col min="6" max="6" width="27.125" style="362" customWidth="1"/>
    <col min="7" max="8" width="27.125" style="362" hidden="1" customWidth="1" outlineLevel="1"/>
    <col min="9" max="9" width="27.125" style="362" customWidth="1" collapsed="1"/>
    <col min="10" max="12" width="27.125" style="362" customWidth="1"/>
    <col min="1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12">
      <c r="B2" s="362" t="s">
        <v>946</v>
      </c>
    </row>
    <row r="4" spans="2:12" s="370" customFormat="1" ht="48" customHeight="1">
      <c r="B4" s="370" t="s">
        <v>947</v>
      </c>
      <c r="C4" s="370" t="s">
        <v>961</v>
      </c>
      <c r="D4" s="370" t="s">
        <v>1186</v>
      </c>
      <c r="E4" s="370" t="s">
        <v>975</v>
      </c>
      <c r="F4" s="370" t="s">
        <v>762</v>
      </c>
      <c r="G4" s="370" t="s">
        <v>1189</v>
      </c>
      <c r="H4" s="370" t="s">
        <v>982</v>
      </c>
      <c r="I4" s="370" t="s">
        <v>1178</v>
      </c>
      <c r="J4" s="370" t="s">
        <v>1180</v>
      </c>
      <c r="K4" s="370" t="s">
        <v>1182</v>
      </c>
      <c r="L4" s="370" t="s">
        <v>1184</v>
      </c>
    </row>
    <row r="5" spans="2:12">
      <c r="B5" s="362" t="s">
        <v>221</v>
      </c>
      <c r="C5" s="362" t="s">
        <v>221</v>
      </c>
      <c r="D5" s="362" t="s">
        <v>221</v>
      </c>
      <c r="E5" s="362" t="s">
        <v>221</v>
      </c>
      <c r="F5" s="362" t="s">
        <v>221</v>
      </c>
      <c r="G5" s="362" t="s">
        <v>221</v>
      </c>
      <c r="H5" s="362" t="s">
        <v>983</v>
      </c>
      <c r="I5" s="362" t="s">
        <v>117</v>
      </c>
      <c r="J5" s="362" t="s">
        <v>997</v>
      </c>
      <c r="K5" s="362" t="s">
        <v>1011</v>
      </c>
      <c r="L5" s="362" t="s">
        <v>997</v>
      </c>
    </row>
    <row r="6" spans="2:12">
      <c r="B6" s="362" t="s">
        <v>948</v>
      </c>
      <c r="C6" s="362" t="s">
        <v>962</v>
      </c>
      <c r="D6" s="362" t="s">
        <v>962</v>
      </c>
      <c r="E6" s="362" t="s">
        <v>962</v>
      </c>
      <c r="F6" s="362" t="s">
        <v>962</v>
      </c>
      <c r="G6" s="362" t="s">
        <v>962</v>
      </c>
      <c r="H6" s="362" t="s">
        <v>984</v>
      </c>
      <c r="I6" s="362" t="s">
        <v>989</v>
      </c>
      <c r="J6" s="362" t="s">
        <v>998</v>
      </c>
      <c r="K6" s="362" t="s">
        <v>1012</v>
      </c>
      <c r="L6" s="362" t="s">
        <v>1012</v>
      </c>
    </row>
    <row r="7" spans="2:12">
      <c r="B7" s="362" t="s">
        <v>949</v>
      </c>
      <c r="C7" s="362" t="s">
        <v>963</v>
      </c>
      <c r="D7" s="362" t="s">
        <v>963</v>
      </c>
      <c r="E7" s="362" t="s">
        <v>963</v>
      </c>
      <c r="F7" s="362" t="s">
        <v>963</v>
      </c>
      <c r="G7" s="362" t="s">
        <v>963</v>
      </c>
      <c r="H7" s="362" t="s">
        <v>985</v>
      </c>
      <c r="I7" s="362" t="s">
        <v>990</v>
      </c>
      <c r="J7" s="362" t="s">
        <v>999</v>
      </c>
      <c r="K7" s="362" t="s">
        <v>1013</v>
      </c>
      <c r="L7" s="362" t="s">
        <v>1013</v>
      </c>
    </row>
    <row r="8" spans="2:12">
      <c r="B8" s="362" t="s">
        <v>950</v>
      </c>
      <c r="C8" s="362" t="s">
        <v>964</v>
      </c>
      <c r="D8" s="362" t="s">
        <v>964</v>
      </c>
      <c r="E8" s="362" t="s">
        <v>964</v>
      </c>
      <c r="F8" s="362" t="s">
        <v>964</v>
      </c>
      <c r="G8" s="362" t="s">
        <v>964</v>
      </c>
      <c r="H8" s="362" t="s">
        <v>986</v>
      </c>
      <c r="I8" s="362" t="s">
        <v>991</v>
      </c>
      <c r="J8" s="362" t="s">
        <v>1000</v>
      </c>
      <c r="K8" s="362" t="s">
        <v>1000</v>
      </c>
      <c r="L8" s="362" t="s">
        <v>1000</v>
      </c>
    </row>
    <row r="9" spans="2:12">
      <c r="B9" s="362" t="s">
        <v>951</v>
      </c>
      <c r="C9" s="362" t="s">
        <v>965</v>
      </c>
      <c r="D9" s="362" t="s">
        <v>965</v>
      </c>
      <c r="E9" s="362" t="s">
        <v>965</v>
      </c>
      <c r="F9" s="362" t="s">
        <v>965</v>
      </c>
      <c r="G9" s="362" t="s">
        <v>965</v>
      </c>
      <c r="H9" s="362" t="s">
        <v>987</v>
      </c>
      <c r="I9" s="362" t="s">
        <v>992</v>
      </c>
      <c r="J9" s="362" t="s">
        <v>1001</v>
      </c>
      <c r="K9" s="362" t="s">
        <v>1014</v>
      </c>
      <c r="L9" s="362" t="s">
        <v>1001</v>
      </c>
    </row>
    <row r="10" spans="2:12">
      <c r="B10" s="362" t="s">
        <v>952</v>
      </c>
      <c r="C10" s="362" t="s">
        <v>966</v>
      </c>
      <c r="D10" s="362" t="s">
        <v>786</v>
      </c>
      <c r="E10" s="362" t="s">
        <v>328</v>
      </c>
      <c r="F10" s="362" t="s">
        <v>328</v>
      </c>
      <c r="G10" s="362" t="s">
        <v>978</v>
      </c>
      <c r="H10" s="362" t="s">
        <v>988</v>
      </c>
      <c r="I10" s="362" t="s">
        <v>118</v>
      </c>
      <c r="J10" s="362" t="s">
        <v>1002</v>
      </c>
      <c r="K10" s="362" t="s">
        <v>1015</v>
      </c>
      <c r="L10" s="362" t="s">
        <v>1022</v>
      </c>
    </row>
    <row r="11" spans="2:12">
      <c r="B11" s="362" t="s">
        <v>953</v>
      </c>
      <c r="C11" s="362" t="s">
        <v>967</v>
      </c>
      <c r="D11" s="362" t="s">
        <v>971</v>
      </c>
      <c r="E11" s="362" t="s">
        <v>976</v>
      </c>
      <c r="F11" s="362" t="s">
        <v>976</v>
      </c>
      <c r="G11" s="362" t="s">
        <v>979</v>
      </c>
      <c r="I11" s="362" t="s">
        <v>993</v>
      </c>
      <c r="J11" s="362" t="s">
        <v>1003</v>
      </c>
      <c r="K11" s="362" t="s">
        <v>1016</v>
      </c>
      <c r="L11" s="362" t="s">
        <v>1023</v>
      </c>
    </row>
    <row r="12" spans="2:12">
      <c r="B12" s="362" t="s">
        <v>954</v>
      </c>
      <c r="C12" s="362" t="s">
        <v>968</v>
      </c>
      <c r="D12" s="362" t="s">
        <v>329</v>
      </c>
      <c r="E12" s="362" t="s">
        <v>329</v>
      </c>
      <c r="F12" s="362" t="s">
        <v>329</v>
      </c>
      <c r="G12" s="362" t="s">
        <v>329</v>
      </c>
      <c r="I12" s="362" t="s">
        <v>119</v>
      </c>
      <c r="J12" s="362" t="s">
        <v>1004</v>
      </c>
      <c r="K12" s="362" t="s">
        <v>1017</v>
      </c>
      <c r="L12" s="362" t="s">
        <v>1024</v>
      </c>
    </row>
    <row r="13" spans="2:12">
      <c r="B13" s="362" t="s">
        <v>955</v>
      </c>
      <c r="C13" s="362" t="s">
        <v>969</v>
      </c>
      <c r="D13" s="362" t="s">
        <v>969</v>
      </c>
      <c r="E13" s="362" t="s">
        <v>969</v>
      </c>
      <c r="F13" s="362" t="s">
        <v>969</v>
      </c>
      <c r="G13" s="362" t="s">
        <v>969</v>
      </c>
      <c r="I13" s="362" t="s">
        <v>1174</v>
      </c>
      <c r="J13" s="362" t="s">
        <v>1005</v>
      </c>
      <c r="K13" s="362" t="s">
        <v>1018</v>
      </c>
      <c r="L13" s="362" t="s">
        <v>1025</v>
      </c>
    </row>
    <row r="14" spans="2:12">
      <c r="B14" s="362" t="s">
        <v>956</v>
      </c>
      <c r="C14" s="362" t="s">
        <v>970</v>
      </c>
      <c r="D14" s="362" t="s">
        <v>972</v>
      </c>
      <c r="E14" s="362" t="s">
        <v>330</v>
      </c>
      <c r="F14" s="362" t="s">
        <v>330</v>
      </c>
      <c r="G14" s="362" t="s">
        <v>980</v>
      </c>
      <c r="I14" s="362" t="s">
        <v>120</v>
      </c>
      <c r="J14" s="362" t="s">
        <v>1006</v>
      </c>
      <c r="K14" s="362" t="s">
        <v>1019</v>
      </c>
      <c r="L14" s="362" t="s">
        <v>1026</v>
      </c>
    </row>
    <row r="15" spans="2:12">
      <c r="B15" s="362" t="s">
        <v>957</v>
      </c>
      <c r="C15" s="362" t="s">
        <v>225</v>
      </c>
      <c r="D15" s="362" t="s">
        <v>225</v>
      </c>
      <c r="E15" s="362" t="s">
        <v>225</v>
      </c>
      <c r="F15" s="362" t="s">
        <v>977</v>
      </c>
      <c r="G15" s="362" t="s">
        <v>225</v>
      </c>
      <c r="I15" s="362" t="s">
        <v>994</v>
      </c>
      <c r="J15" s="362" t="s">
        <v>1007</v>
      </c>
      <c r="K15" s="362" t="s">
        <v>1020</v>
      </c>
      <c r="L15" s="362" t="s">
        <v>1004</v>
      </c>
    </row>
    <row r="16" spans="2:12" s="369" customFormat="1">
      <c r="B16" s="369" t="s">
        <v>958</v>
      </c>
      <c r="D16" s="369" t="s">
        <v>562</v>
      </c>
      <c r="E16" s="369" t="s">
        <v>562</v>
      </c>
      <c r="F16" s="369" t="s">
        <v>562</v>
      </c>
      <c r="I16" s="369" t="s">
        <v>121</v>
      </c>
      <c r="J16" s="369" t="s">
        <v>1008</v>
      </c>
    </row>
    <row r="17" spans="2:12" s="369" customFormat="1">
      <c r="B17" s="369" t="s">
        <v>959</v>
      </c>
      <c r="D17" s="369" t="s">
        <v>973</v>
      </c>
      <c r="E17" s="369" t="s">
        <v>973</v>
      </c>
      <c r="F17" s="369" t="s">
        <v>973</v>
      </c>
      <c r="I17" s="369" t="s">
        <v>995</v>
      </c>
      <c r="J17" s="369" t="s">
        <v>1009</v>
      </c>
      <c r="K17" s="369" t="s">
        <v>1021</v>
      </c>
    </row>
    <row r="18" spans="2:12" s="369" customFormat="1">
      <c r="B18" s="369" t="s">
        <v>960</v>
      </c>
      <c r="D18" s="369" t="s">
        <v>974</v>
      </c>
      <c r="E18" s="369" t="s">
        <v>974</v>
      </c>
      <c r="F18" s="369" t="s">
        <v>974</v>
      </c>
      <c r="I18" s="369" t="s">
        <v>996</v>
      </c>
      <c r="J18" s="369" t="s">
        <v>1010</v>
      </c>
      <c r="L18" s="369" t="s">
        <v>1024</v>
      </c>
    </row>
    <row r="19" spans="2:12">
      <c r="B19" s="362" t="s">
        <v>1027</v>
      </c>
      <c r="D19" s="362" t="s">
        <v>1046</v>
      </c>
      <c r="F19" s="362" t="s">
        <v>1046</v>
      </c>
      <c r="H19" s="362" t="s">
        <v>1054</v>
      </c>
      <c r="I19" s="362" t="s">
        <v>581</v>
      </c>
      <c r="K19" s="362" t="s">
        <v>1194</v>
      </c>
    </row>
    <row r="20" spans="2:12">
      <c r="B20" s="362" t="s">
        <v>1028</v>
      </c>
      <c r="D20" s="362" t="s">
        <v>1044</v>
      </c>
      <c r="F20" s="362" t="s">
        <v>1044</v>
      </c>
      <c r="H20" s="362" t="s">
        <v>1055</v>
      </c>
      <c r="I20" s="362" t="s">
        <v>1062</v>
      </c>
      <c r="K20" s="362" t="s">
        <v>1080</v>
      </c>
    </row>
    <row r="21" spans="2:12">
      <c r="B21" s="362" t="s">
        <v>1029</v>
      </c>
      <c r="D21" s="362" t="s">
        <v>1047</v>
      </c>
      <c r="F21" s="362" t="s">
        <v>1047</v>
      </c>
      <c r="H21" s="362" t="s">
        <v>1056</v>
      </c>
      <c r="I21" s="362" t="s">
        <v>1063</v>
      </c>
      <c r="K21" s="362" t="s">
        <v>1081</v>
      </c>
    </row>
    <row r="22" spans="2:12">
      <c r="B22" s="362" t="s">
        <v>1030</v>
      </c>
      <c r="D22" s="362" t="s">
        <v>560</v>
      </c>
      <c r="F22" s="362" t="s">
        <v>560</v>
      </c>
      <c r="H22" s="362" t="s">
        <v>1057</v>
      </c>
      <c r="I22" s="362" t="s">
        <v>1064</v>
      </c>
      <c r="K22" s="362" t="s">
        <v>1082</v>
      </c>
    </row>
    <row r="23" spans="2:12">
      <c r="B23" s="362" t="s">
        <v>226</v>
      </c>
      <c r="C23" s="362" t="s">
        <v>226</v>
      </c>
      <c r="D23" s="362" t="s">
        <v>226</v>
      </c>
      <c r="F23" s="362" t="s">
        <v>226</v>
      </c>
      <c r="G23" s="362" t="s">
        <v>226</v>
      </c>
      <c r="H23" s="362" t="s">
        <v>1058</v>
      </c>
      <c r="I23" s="362" t="s">
        <v>122</v>
      </c>
      <c r="J23" s="362" t="s">
        <v>1072</v>
      </c>
      <c r="K23" s="362" t="s">
        <v>1083</v>
      </c>
      <c r="L23" s="362" t="s">
        <v>1091</v>
      </c>
    </row>
    <row r="24" spans="2:12">
      <c r="B24" s="362" t="s">
        <v>1031</v>
      </c>
      <c r="C24" s="362" t="s">
        <v>1039</v>
      </c>
      <c r="D24" s="362" t="s">
        <v>1039</v>
      </c>
      <c r="F24" s="362" t="s">
        <v>1039</v>
      </c>
      <c r="G24" s="362" t="s">
        <v>1039</v>
      </c>
      <c r="H24" s="362" t="s">
        <v>1059</v>
      </c>
      <c r="I24" s="362" t="s">
        <v>1065</v>
      </c>
      <c r="J24" s="362" t="s">
        <v>1073</v>
      </c>
      <c r="K24" s="362" t="s">
        <v>1084</v>
      </c>
      <c r="L24" s="362" t="s">
        <v>1092</v>
      </c>
    </row>
    <row r="25" spans="2:12">
      <c r="B25" s="362" t="s">
        <v>1032</v>
      </c>
      <c r="C25" s="362" t="s">
        <v>1040</v>
      </c>
      <c r="D25" s="362" t="s">
        <v>788</v>
      </c>
      <c r="F25" s="362" t="s">
        <v>331</v>
      </c>
      <c r="G25" s="362" t="s">
        <v>1051</v>
      </c>
      <c r="H25" s="362" t="s">
        <v>1060</v>
      </c>
      <c r="I25" s="362" t="s">
        <v>123</v>
      </c>
      <c r="K25" s="362" t="s">
        <v>1085</v>
      </c>
      <c r="L25" s="362" t="s">
        <v>1093</v>
      </c>
    </row>
    <row r="26" spans="2:12">
      <c r="B26" s="362" t="s">
        <v>239</v>
      </c>
      <c r="C26" s="362" t="s">
        <v>239</v>
      </c>
      <c r="D26" s="362" t="s">
        <v>239</v>
      </c>
      <c r="F26" s="362" t="s">
        <v>239</v>
      </c>
      <c r="G26" s="362" t="s">
        <v>239</v>
      </c>
      <c r="H26" s="362" t="s">
        <v>1061</v>
      </c>
      <c r="I26" s="362" t="s">
        <v>137</v>
      </c>
      <c r="J26" s="362" t="s">
        <v>1074</v>
      </c>
      <c r="K26" s="362" t="s">
        <v>1086</v>
      </c>
      <c r="L26" s="362" t="s">
        <v>1094</v>
      </c>
    </row>
    <row r="27" spans="2:12">
      <c r="B27" s="362" t="s">
        <v>772</v>
      </c>
      <c r="C27" s="362" t="s">
        <v>772</v>
      </c>
      <c r="D27" s="362" t="s">
        <v>772</v>
      </c>
      <c r="F27" s="362" t="s">
        <v>772</v>
      </c>
      <c r="G27" s="362" t="s">
        <v>772</v>
      </c>
      <c r="I27" s="362" t="s">
        <v>1066</v>
      </c>
      <c r="J27" s="362" t="s">
        <v>1075</v>
      </c>
      <c r="K27" s="362" t="s">
        <v>1087</v>
      </c>
      <c r="L27" s="362" t="s">
        <v>1095</v>
      </c>
    </row>
    <row r="28" spans="2:12">
      <c r="B28" s="362" t="s">
        <v>1033</v>
      </c>
      <c r="C28" s="362" t="s">
        <v>1041</v>
      </c>
      <c r="D28" s="362" t="s">
        <v>1041</v>
      </c>
      <c r="F28" s="362" t="s">
        <v>1041</v>
      </c>
      <c r="G28" s="362" t="s">
        <v>1041</v>
      </c>
      <c r="I28" s="362" t="s">
        <v>1067</v>
      </c>
      <c r="J28" s="362" t="s">
        <v>1076</v>
      </c>
      <c r="K28" s="362" t="s">
        <v>1088</v>
      </c>
      <c r="L28" s="362" t="s">
        <v>1096</v>
      </c>
    </row>
    <row r="29" spans="2:12">
      <c r="B29" s="362" t="s">
        <v>1034</v>
      </c>
      <c r="C29" s="362" t="s">
        <v>1042</v>
      </c>
      <c r="D29" s="362" t="s">
        <v>1042</v>
      </c>
      <c r="F29" s="362" t="s">
        <v>1042</v>
      </c>
      <c r="G29" s="362" t="s">
        <v>1042</v>
      </c>
      <c r="I29" s="362" t="s">
        <v>1068</v>
      </c>
      <c r="J29" s="362" t="s">
        <v>1077</v>
      </c>
      <c r="K29" s="362" t="s">
        <v>1089</v>
      </c>
      <c r="L29" s="362" t="s">
        <v>1089</v>
      </c>
    </row>
    <row r="30" spans="2:12">
      <c r="B30" s="362" t="s">
        <v>1035</v>
      </c>
      <c r="C30" s="362" t="s">
        <v>1043</v>
      </c>
      <c r="D30" s="362" t="s">
        <v>1043</v>
      </c>
      <c r="F30" s="362" t="s">
        <v>1043</v>
      </c>
      <c r="G30" s="362" t="s">
        <v>1043</v>
      </c>
      <c r="I30" s="362" t="s">
        <v>1069</v>
      </c>
      <c r="J30" s="362" t="s">
        <v>1078</v>
      </c>
      <c r="K30" s="362" t="s">
        <v>1090</v>
      </c>
      <c r="L30" s="362" t="s">
        <v>1090</v>
      </c>
    </row>
    <row r="31" spans="2:12">
      <c r="B31" s="362" t="s">
        <v>1036</v>
      </c>
      <c r="C31" s="362" t="s">
        <v>560</v>
      </c>
      <c r="D31" s="362" t="s">
        <v>1048</v>
      </c>
      <c r="F31" s="362" t="s">
        <v>1048</v>
      </c>
      <c r="G31" s="362" t="s">
        <v>1048</v>
      </c>
      <c r="I31" s="362" t="s">
        <v>1070</v>
      </c>
    </row>
    <row r="32" spans="2:12">
      <c r="B32" s="362" t="s">
        <v>1037</v>
      </c>
      <c r="C32" s="362" t="s">
        <v>1044</v>
      </c>
      <c r="D32" s="362" t="s">
        <v>1049</v>
      </c>
      <c r="F32" s="362" t="s">
        <v>1049</v>
      </c>
      <c r="G32" s="362" t="s">
        <v>1049</v>
      </c>
      <c r="I32" s="362" t="s">
        <v>1071</v>
      </c>
    </row>
    <row r="33" spans="2:12">
      <c r="B33" s="362" t="s">
        <v>1038</v>
      </c>
      <c r="C33" s="362" t="s">
        <v>1045</v>
      </c>
      <c r="D33" s="362" t="s">
        <v>1050</v>
      </c>
      <c r="F33" s="362" t="s">
        <v>345</v>
      </c>
      <c r="G33" s="362" t="s">
        <v>1052</v>
      </c>
      <c r="I33" s="362" t="s">
        <v>138</v>
      </c>
    </row>
    <row r="34" spans="2:12">
      <c r="B34" s="362" t="s">
        <v>332</v>
      </c>
      <c r="C34" s="362" t="s">
        <v>332</v>
      </c>
      <c r="D34" s="362" t="s">
        <v>332</v>
      </c>
      <c r="F34" s="362" t="s">
        <v>332</v>
      </c>
      <c r="G34" s="362" t="s">
        <v>332</v>
      </c>
      <c r="H34" s="362" t="s">
        <v>1127</v>
      </c>
      <c r="I34" s="362" t="s">
        <v>124</v>
      </c>
      <c r="J34" s="362" t="s">
        <v>1139</v>
      </c>
      <c r="K34" s="362" t="s">
        <v>1139</v>
      </c>
    </row>
    <row r="35" spans="2:12">
      <c r="B35" s="362" t="s">
        <v>1097</v>
      </c>
      <c r="C35" s="362" t="s">
        <v>1111</v>
      </c>
      <c r="D35" s="362" t="s">
        <v>1117</v>
      </c>
      <c r="F35" s="362" t="s">
        <v>333</v>
      </c>
      <c r="G35" s="362" t="s">
        <v>1124</v>
      </c>
      <c r="H35" s="362" t="s">
        <v>1128</v>
      </c>
      <c r="I35" s="362" t="s">
        <v>125</v>
      </c>
      <c r="J35" s="362" t="s">
        <v>1140</v>
      </c>
      <c r="K35" s="362" t="s">
        <v>1153</v>
      </c>
    </row>
    <row r="36" spans="2:12">
      <c r="B36" s="362" t="s">
        <v>334</v>
      </c>
      <c r="C36" s="362" t="s">
        <v>334</v>
      </c>
      <c r="D36" s="362" t="s">
        <v>334</v>
      </c>
      <c r="F36" s="362" t="s">
        <v>334</v>
      </c>
      <c r="G36" s="362" t="s">
        <v>553</v>
      </c>
      <c r="I36" s="362" t="s">
        <v>126</v>
      </c>
      <c r="J36" s="362" t="s">
        <v>1141</v>
      </c>
      <c r="K36" s="362" t="s">
        <v>1141</v>
      </c>
    </row>
    <row r="37" spans="2:12">
      <c r="B37" s="362" t="s">
        <v>1098</v>
      </c>
      <c r="C37" s="362" t="s">
        <v>1112</v>
      </c>
      <c r="D37" s="362" t="s">
        <v>1118</v>
      </c>
      <c r="F37" s="362" t="s">
        <v>1121</v>
      </c>
      <c r="G37" s="362" t="s">
        <v>1125</v>
      </c>
      <c r="I37" s="362" t="s">
        <v>1129</v>
      </c>
      <c r="J37" s="362" t="s">
        <v>1142</v>
      </c>
      <c r="K37" s="362" t="s">
        <v>1154</v>
      </c>
    </row>
    <row r="38" spans="2:12">
      <c r="B38" s="362" t="s">
        <v>336</v>
      </c>
      <c r="C38" s="362" t="s">
        <v>336</v>
      </c>
      <c r="D38" s="362" t="s">
        <v>336</v>
      </c>
      <c r="F38" s="362" t="s">
        <v>336</v>
      </c>
      <c r="G38" s="362" t="s">
        <v>336</v>
      </c>
      <c r="I38" s="362" t="s">
        <v>128</v>
      </c>
      <c r="J38" s="362" t="s">
        <v>1143</v>
      </c>
      <c r="K38" s="362" t="s">
        <v>1143</v>
      </c>
    </row>
    <row r="39" spans="2:12">
      <c r="B39" s="362" t="s">
        <v>1099</v>
      </c>
      <c r="C39" s="362" t="s">
        <v>337</v>
      </c>
      <c r="D39" s="362" t="s">
        <v>337</v>
      </c>
      <c r="F39" s="362" t="s">
        <v>337</v>
      </c>
      <c r="G39" s="362" t="s">
        <v>337</v>
      </c>
      <c r="I39" s="362" t="s">
        <v>129</v>
      </c>
      <c r="J39" s="362" t="s">
        <v>1144</v>
      </c>
      <c r="K39" s="362" t="s">
        <v>1144</v>
      </c>
    </row>
    <row r="40" spans="2:12">
      <c r="B40" s="362" t="s">
        <v>1100</v>
      </c>
      <c r="C40" s="362" t="s">
        <v>338</v>
      </c>
      <c r="D40" s="362" t="s">
        <v>338</v>
      </c>
      <c r="F40" s="362" t="s">
        <v>338</v>
      </c>
      <c r="G40" s="362" t="s">
        <v>338</v>
      </c>
      <c r="I40" s="362" t="s">
        <v>130</v>
      </c>
      <c r="J40" s="362" t="s">
        <v>1145</v>
      </c>
      <c r="K40" s="362" t="s">
        <v>1145</v>
      </c>
    </row>
    <row r="41" spans="2:12">
      <c r="B41" s="362" t="s">
        <v>1101</v>
      </c>
      <c r="C41" s="362" t="s">
        <v>341</v>
      </c>
      <c r="D41" s="362" t="s">
        <v>341</v>
      </c>
      <c r="F41" s="362" t="s">
        <v>341</v>
      </c>
      <c r="G41" s="362" t="s">
        <v>341</v>
      </c>
      <c r="I41" s="362" t="s">
        <v>133</v>
      </c>
      <c r="J41" s="362" t="s">
        <v>1137</v>
      </c>
      <c r="K41" s="362" t="s">
        <v>1137</v>
      </c>
    </row>
    <row r="42" spans="2:12">
      <c r="B42" s="362" t="s">
        <v>1102</v>
      </c>
      <c r="C42" s="362" t="s">
        <v>342</v>
      </c>
      <c r="D42" s="362" t="s">
        <v>342</v>
      </c>
      <c r="F42" s="362" t="s">
        <v>342</v>
      </c>
      <c r="G42" s="362" t="s">
        <v>342</v>
      </c>
      <c r="I42" s="362" t="s">
        <v>134</v>
      </c>
      <c r="J42" s="362" t="s">
        <v>1146</v>
      </c>
      <c r="K42" s="362" t="s">
        <v>1155</v>
      </c>
    </row>
    <row r="43" spans="2:12">
      <c r="B43" s="362" t="s">
        <v>1103</v>
      </c>
      <c r="C43" s="362" t="s">
        <v>344</v>
      </c>
      <c r="D43" s="362" t="s">
        <v>344</v>
      </c>
      <c r="F43" s="362" t="s">
        <v>344</v>
      </c>
      <c r="G43" s="362" t="s">
        <v>344</v>
      </c>
      <c r="I43" s="362" t="s">
        <v>136</v>
      </c>
      <c r="J43" s="362" t="s">
        <v>1147</v>
      </c>
      <c r="K43" s="362" t="s">
        <v>1156</v>
      </c>
    </row>
    <row r="44" spans="2:12">
      <c r="B44" s="362" t="s">
        <v>241</v>
      </c>
      <c r="C44" s="362" t="s">
        <v>241</v>
      </c>
      <c r="D44" s="362" t="s">
        <v>241</v>
      </c>
      <c r="F44" s="362" t="s">
        <v>241</v>
      </c>
      <c r="G44" s="362" t="s">
        <v>241</v>
      </c>
      <c r="I44" s="362" t="s">
        <v>139</v>
      </c>
      <c r="K44" s="362" t="s">
        <v>1148</v>
      </c>
      <c r="L44" s="362" t="s">
        <v>1157</v>
      </c>
    </row>
    <row r="45" spans="2:12">
      <c r="B45" s="362" t="s">
        <v>1104</v>
      </c>
      <c r="C45" s="362" t="s">
        <v>1113</v>
      </c>
      <c r="D45" s="362" t="s">
        <v>1104</v>
      </c>
      <c r="F45" s="362" t="s">
        <v>1104</v>
      </c>
      <c r="G45" s="362" t="s">
        <v>1104</v>
      </c>
      <c r="I45" s="362" t="s">
        <v>1130</v>
      </c>
      <c r="K45" s="362" t="s">
        <v>1149</v>
      </c>
      <c r="L45" s="362" t="s">
        <v>1149</v>
      </c>
    </row>
    <row r="46" spans="2:12">
      <c r="B46" s="362" t="s">
        <v>1105</v>
      </c>
      <c r="C46" s="362" t="s">
        <v>981</v>
      </c>
      <c r="D46" s="362" t="s">
        <v>1105</v>
      </c>
      <c r="F46" s="362" t="s">
        <v>1105</v>
      </c>
      <c r="G46" s="362" t="s">
        <v>1105</v>
      </c>
      <c r="I46" s="362" t="s">
        <v>1131</v>
      </c>
      <c r="K46" s="362" t="s">
        <v>1150</v>
      </c>
      <c r="L46" s="362" t="s">
        <v>1158</v>
      </c>
    </row>
    <row r="47" spans="2:12">
      <c r="B47" s="362" t="s">
        <v>1106</v>
      </c>
      <c r="C47" s="362" t="s">
        <v>1114</v>
      </c>
      <c r="D47" s="362" t="s">
        <v>1106</v>
      </c>
      <c r="F47" s="362" t="s">
        <v>1106</v>
      </c>
      <c r="G47" s="362" t="s">
        <v>1106</v>
      </c>
      <c r="I47" s="362" t="s">
        <v>1132</v>
      </c>
      <c r="K47" s="362" t="s">
        <v>1138</v>
      </c>
      <c r="L47" s="362" t="s">
        <v>1138</v>
      </c>
    </row>
    <row r="48" spans="2:12">
      <c r="B48" s="362" t="s">
        <v>1107</v>
      </c>
      <c r="C48" s="362" t="s">
        <v>1115</v>
      </c>
      <c r="D48" s="362" t="s">
        <v>1107</v>
      </c>
      <c r="F48" s="362" t="s">
        <v>1107</v>
      </c>
      <c r="G48" s="362" t="s">
        <v>1107</v>
      </c>
      <c r="I48" s="362" t="s">
        <v>1133</v>
      </c>
      <c r="K48" s="362" t="s">
        <v>1151</v>
      </c>
      <c r="L48" s="362" t="s">
        <v>1159</v>
      </c>
    </row>
    <row r="49" spans="2:12">
      <c r="B49" s="362" t="s">
        <v>1108</v>
      </c>
      <c r="D49" s="362" t="s">
        <v>1053</v>
      </c>
      <c r="F49" s="362" t="s">
        <v>1053</v>
      </c>
      <c r="I49" s="362" t="s">
        <v>1134</v>
      </c>
    </row>
    <row r="50" spans="2:12">
      <c r="B50" s="362" t="s">
        <v>1109</v>
      </c>
      <c r="D50" s="362" t="s">
        <v>1119</v>
      </c>
      <c r="F50" s="362" t="s">
        <v>1122</v>
      </c>
      <c r="I50" s="362" t="s">
        <v>1135</v>
      </c>
    </row>
    <row r="51" spans="2:12">
      <c r="B51" s="362" t="s">
        <v>1110</v>
      </c>
      <c r="C51" s="362" t="s">
        <v>1116</v>
      </c>
      <c r="D51" s="362" t="s">
        <v>1120</v>
      </c>
      <c r="F51" s="362" t="s">
        <v>1123</v>
      </c>
      <c r="G51" s="362" t="s">
        <v>1126</v>
      </c>
      <c r="I51" s="362" t="s">
        <v>1136</v>
      </c>
      <c r="K51" s="362" t="s">
        <v>1152</v>
      </c>
      <c r="L51" s="362" t="s">
        <v>1160</v>
      </c>
    </row>
  </sheetData>
  <phoneticPr fontId="3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A205-0057-4F6F-8678-1FE2ADE46E14}">
  <dimension ref="B2:AW64"/>
  <sheetViews>
    <sheetView workbookViewId="0"/>
  </sheetViews>
  <sheetFormatPr defaultRowHeight="25.5"/>
  <cols>
    <col min="1" max="1" width="9" style="362"/>
    <col min="2" max="2" width="48.5" style="362" customWidth="1"/>
    <col min="3" max="45" width="12.25" style="362" customWidth="1"/>
    <col min="46" max="46" width="24" style="362" customWidth="1"/>
    <col min="47" max="48" width="12.25" style="362" customWidth="1"/>
    <col min="49" max="49" width="19.75" style="362" bestFit="1" customWidth="1"/>
    <col min="50" max="16384" width="9" style="362"/>
  </cols>
  <sheetData>
    <row r="2" spans="2:49">
      <c r="B2" s="362" t="s">
        <v>946</v>
      </c>
    </row>
    <row r="4" spans="2:49">
      <c r="B4" s="363" t="s">
        <v>947</v>
      </c>
      <c r="C4" s="363" t="s">
        <v>221</v>
      </c>
      <c r="D4" s="363" t="s">
        <v>948</v>
      </c>
      <c r="E4" s="363" t="s">
        <v>949</v>
      </c>
      <c r="F4" s="363" t="s">
        <v>950</v>
      </c>
      <c r="G4" s="363" t="s">
        <v>951</v>
      </c>
      <c r="H4" s="363" t="s">
        <v>952</v>
      </c>
      <c r="I4" s="363" t="s">
        <v>953</v>
      </c>
      <c r="J4" s="363" t="s">
        <v>954</v>
      </c>
      <c r="K4" s="363" t="s">
        <v>955</v>
      </c>
      <c r="L4" s="363" t="s">
        <v>1161</v>
      </c>
      <c r="M4" s="363" t="s">
        <v>957</v>
      </c>
      <c r="N4" s="363" t="s">
        <v>958</v>
      </c>
      <c r="O4" s="363" t="s">
        <v>959</v>
      </c>
      <c r="P4" s="363" t="s">
        <v>960</v>
      </c>
      <c r="Q4" s="363" t="s">
        <v>1027</v>
      </c>
      <c r="R4" s="363" t="s">
        <v>1028</v>
      </c>
      <c r="S4" s="363" t="s">
        <v>1029</v>
      </c>
      <c r="T4" s="363" t="s">
        <v>1030</v>
      </c>
      <c r="U4" s="363" t="s">
        <v>226</v>
      </c>
      <c r="V4" s="363" t="s">
        <v>1031</v>
      </c>
      <c r="W4" s="363" t="s">
        <v>1032</v>
      </c>
      <c r="X4" s="363" t="s">
        <v>239</v>
      </c>
      <c r="Y4" s="363" t="s">
        <v>772</v>
      </c>
      <c r="Z4" s="363" t="s">
        <v>1033</v>
      </c>
      <c r="AA4" s="363" t="s">
        <v>1034</v>
      </c>
      <c r="AB4" s="363" t="s">
        <v>1035</v>
      </c>
      <c r="AC4" s="363" t="s">
        <v>1036</v>
      </c>
      <c r="AD4" s="363" t="s">
        <v>1037</v>
      </c>
      <c r="AE4" s="363" t="s">
        <v>1038</v>
      </c>
      <c r="AF4" s="363" t="s">
        <v>332</v>
      </c>
      <c r="AG4" s="363" t="s">
        <v>1097</v>
      </c>
      <c r="AH4" s="363" t="s">
        <v>334</v>
      </c>
      <c r="AI4" s="363" t="s">
        <v>1098</v>
      </c>
      <c r="AJ4" s="363" t="s">
        <v>336</v>
      </c>
      <c r="AK4" s="363" t="s">
        <v>1099</v>
      </c>
      <c r="AL4" s="363" t="s">
        <v>1100</v>
      </c>
      <c r="AM4" s="363" t="s">
        <v>1101</v>
      </c>
      <c r="AN4" s="363" t="s">
        <v>1102</v>
      </c>
      <c r="AO4" s="363" t="s">
        <v>1103</v>
      </c>
      <c r="AP4" s="363" t="s">
        <v>241</v>
      </c>
      <c r="AQ4" s="363" t="s">
        <v>1104</v>
      </c>
      <c r="AR4" s="363" t="s">
        <v>1105</v>
      </c>
      <c r="AS4" s="363" t="s">
        <v>1106</v>
      </c>
      <c r="AT4" s="363" t="s">
        <v>1107</v>
      </c>
      <c r="AU4" s="363" t="s">
        <v>1108</v>
      </c>
      <c r="AV4" s="363" t="s">
        <v>1169</v>
      </c>
      <c r="AW4" s="363" t="s">
        <v>1110</v>
      </c>
    </row>
    <row r="5" spans="2:49">
      <c r="B5" s="364" t="s">
        <v>961</v>
      </c>
      <c r="C5" s="365" t="s">
        <v>221</v>
      </c>
      <c r="D5" s="365" t="s">
        <v>962</v>
      </c>
      <c r="E5" s="365" t="s">
        <v>963</v>
      </c>
      <c r="F5" s="365" t="s">
        <v>964</v>
      </c>
      <c r="G5" s="365" t="s">
        <v>965</v>
      </c>
      <c r="H5" s="365" t="s">
        <v>1162</v>
      </c>
      <c r="I5" s="365" t="s">
        <v>1163</v>
      </c>
      <c r="J5" s="365" t="s">
        <v>968</v>
      </c>
      <c r="K5" s="365" t="s">
        <v>969</v>
      </c>
      <c r="L5" s="365" t="s">
        <v>1164</v>
      </c>
      <c r="M5" s="365" t="s">
        <v>225</v>
      </c>
      <c r="N5" s="365"/>
      <c r="O5" s="365"/>
      <c r="P5" s="365"/>
      <c r="Q5" s="365"/>
      <c r="R5" s="365"/>
      <c r="S5" s="365"/>
      <c r="T5" s="365"/>
      <c r="U5" s="365" t="s">
        <v>226</v>
      </c>
      <c r="V5" s="365" t="s">
        <v>1039</v>
      </c>
      <c r="W5" s="365" t="s">
        <v>1166</v>
      </c>
      <c r="X5" s="365" t="s">
        <v>239</v>
      </c>
      <c r="Y5" s="365" t="s">
        <v>772</v>
      </c>
      <c r="Z5" s="365" t="s">
        <v>1041</v>
      </c>
      <c r="AA5" s="365" t="s">
        <v>1042</v>
      </c>
      <c r="AB5" s="365" t="s">
        <v>1043</v>
      </c>
      <c r="AC5" s="365" t="s">
        <v>560</v>
      </c>
      <c r="AD5" s="365" t="s">
        <v>1044</v>
      </c>
      <c r="AE5" s="365" t="s">
        <v>1167</v>
      </c>
      <c r="AF5" s="365" t="s">
        <v>332</v>
      </c>
      <c r="AG5" s="365" t="s">
        <v>1170</v>
      </c>
      <c r="AH5" s="365" t="s">
        <v>334</v>
      </c>
      <c r="AI5" s="365" t="s">
        <v>1171</v>
      </c>
      <c r="AJ5" s="365" t="s">
        <v>336</v>
      </c>
      <c r="AK5" s="365" t="s">
        <v>337</v>
      </c>
      <c r="AL5" s="365" t="s">
        <v>338</v>
      </c>
      <c r="AM5" s="365" t="s">
        <v>341</v>
      </c>
      <c r="AN5" s="365" t="s">
        <v>342</v>
      </c>
      <c r="AO5" s="365" t="s">
        <v>344</v>
      </c>
      <c r="AP5" s="365" t="s">
        <v>241</v>
      </c>
      <c r="AQ5" s="365" t="s">
        <v>1113</v>
      </c>
      <c r="AR5" s="365" t="s">
        <v>981</v>
      </c>
      <c r="AS5" s="365" t="s">
        <v>1114</v>
      </c>
      <c r="AT5" s="365" t="s">
        <v>1115</v>
      </c>
      <c r="AU5" s="365"/>
      <c r="AV5" s="365"/>
      <c r="AW5" s="365" t="s">
        <v>1172</v>
      </c>
    </row>
    <row r="6" spans="2:49">
      <c r="B6" s="364" t="s">
        <v>1187</v>
      </c>
      <c r="C6" s="365" t="s">
        <v>221</v>
      </c>
      <c r="D6" s="365" t="s">
        <v>962</v>
      </c>
      <c r="E6" s="365" t="s">
        <v>963</v>
      </c>
      <c r="F6" s="365" t="s">
        <v>964</v>
      </c>
      <c r="G6" s="365" t="s">
        <v>965</v>
      </c>
      <c r="H6" s="365" t="s">
        <v>786</v>
      </c>
      <c r="I6" s="365" t="s">
        <v>971</v>
      </c>
      <c r="J6" s="365" t="s">
        <v>329</v>
      </c>
      <c r="K6" s="365" t="s">
        <v>969</v>
      </c>
      <c r="L6" s="365" t="s">
        <v>972</v>
      </c>
      <c r="M6" s="365" t="s">
        <v>225</v>
      </c>
      <c r="N6" s="365" t="s">
        <v>562</v>
      </c>
      <c r="O6" s="365" t="s">
        <v>973</v>
      </c>
      <c r="P6" s="365" t="s">
        <v>974</v>
      </c>
      <c r="Q6" s="365" t="s">
        <v>1046</v>
      </c>
      <c r="R6" s="365" t="s">
        <v>1044</v>
      </c>
      <c r="S6" s="365" t="s">
        <v>1047</v>
      </c>
      <c r="T6" s="365" t="s">
        <v>560</v>
      </c>
      <c r="U6" s="365" t="s">
        <v>226</v>
      </c>
      <c r="V6" s="365" t="s">
        <v>1039</v>
      </c>
      <c r="W6" s="365" t="s">
        <v>788</v>
      </c>
      <c r="X6" s="365" t="s">
        <v>239</v>
      </c>
      <c r="Y6" s="365" t="s">
        <v>772</v>
      </c>
      <c r="Z6" s="365" t="s">
        <v>1041</v>
      </c>
      <c r="AA6" s="365" t="s">
        <v>1042</v>
      </c>
      <c r="AB6" s="365" t="s">
        <v>1043</v>
      </c>
      <c r="AC6" s="365" t="s">
        <v>1048</v>
      </c>
      <c r="AD6" s="365" t="s">
        <v>1049</v>
      </c>
      <c r="AE6" s="365" t="s">
        <v>1050</v>
      </c>
      <c r="AF6" s="365" t="s">
        <v>332</v>
      </c>
      <c r="AG6" s="365" t="s">
        <v>1117</v>
      </c>
      <c r="AH6" s="365" t="s">
        <v>334</v>
      </c>
      <c r="AI6" s="365" t="s">
        <v>1118</v>
      </c>
      <c r="AJ6" s="365" t="s">
        <v>336</v>
      </c>
      <c r="AK6" s="365" t="s">
        <v>337</v>
      </c>
      <c r="AL6" s="365" t="s">
        <v>338</v>
      </c>
      <c r="AM6" s="365" t="s">
        <v>341</v>
      </c>
      <c r="AN6" s="365" t="s">
        <v>342</v>
      </c>
      <c r="AO6" s="365" t="s">
        <v>344</v>
      </c>
      <c r="AP6" s="365" t="s">
        <v>241</v>
      </c>
      <c r="AQ6" s="365" t="s">
        <v>1104</v>
      </c>
      <c r="AR6" s="365" t="s">
        <v>1105</v>
      </c>
      <c r="AS6" s="365" t="s">
        <v>1106</v>
      </c>
      <c r="AT6" s="365" t="s">
        <v>1107</v>
      </c>
      <c r="AU6" s="365" t="s">
        <v>1053</v>
      </c>
      <c r="AV6" s="365" t="s">
        <v>1119</v>
      </c>
      <c r="AW6" s="365" t="s">
        <v>1120</v>
      </c>
    </row>
    <row r="7" spans="2:49">
      <c r="B7" s="364" t="s">
        <v>975</v>
      </c>
      <c r="C7" s="365" t="s">
        <v>221</v>
      </c>
      <c r="D7" s="365" t="s">
        <v>962</v>
      </c>
      <c r="E7" s="365" t="s">
        <v>963</v>
      </c>
      <c r="F7" s="365" t="s">
        <v>964</v>
      </c>
      <c r="G7" s="365" t="s">
        <v>965</v>
      </c>
      <c r="H7" s="365" t="s">
        <v>328</v>
      </c>
      <c r="I7" s="365" t="s">
        <v>976</v>
      </c>
      <c r="J7" s="365" t="s">
        <v>329</v>
      </c>
      <c r="K7" s="365" t="s">
        <v>969</v>
      </c>
      <c r="L7" s="365" t="s">
        <v>330</v>
      </c>
      <c r="M7" s="365" t="s">
        <v>225</v>
      </c>
      <c r="N7" s="365" t="s">
        <v>562</v>
      </c>
      <c r="O7" s="365" t="s">
        <v>973</v>
      </c>
      <c r="P7" s="365" t="s">
        <v>974</v>
      </c>
      <c r="Q7" s="365"/>
      <c r="R7" s="365"/>
      <c r="S7" s="365"/>
      <c r="T7" s="365"/>
      <c r="U7" s="365"/>
      <c r="V7" s="365"/>
      <c r="W7" s="365"/>
      <c r="X7" s="365"/>
      <c r="Y7" s="365"/>
      <c r="Z7" s="365"/>
      <c r="AA7" s="365"/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</row>
    <row r="8" spans="2:49">
      <c r="B8" s="364" t="s">
        <v>1188</v>
      </c>
      <c r="C8" s="365" t="s">
        <v>221</v>
      </c>
      <c r="D8" s="365" t="s">
        <v>962</v>
      </c>
      <c r="E8" s="365" t="s">
        <v>963</v>
      </c>
      <c r="F8" s="365" t="s">
        <v>964</v>
      </c>
      <c r="G8" s="365" t="s">
        <v>965</v>
      </c>
      <c r="H8" s="365" t="s">
        <v>328</v>
      </c>
      <c r="I8" s="365" t="s">
        <v>976</v>
      </c>
      <c r="J8" s="365" t="s">
        <v>329</v>
      </c>
      <c r="K8" s="365" t="s">
        <v>969</v>
      </c>
      <c r="L8" s="365" t="s">
        <v>330</v>
      </c>
      <c r="M8" s="365" t="s">
        <v>977</v>
      </c>
      <c r="N8" s="365" t="s">
        <v>562</v>
      </c>
      <c r="O8" s="365" t="s">
        <v>973</v>
      </c>
      <c r="P8" s="365" t="s">
        <v>974</v>
      </c>
      <c r="Q8" s="365" t="s">
        <v>1046</v>
      </c>
      <c r="R8" s="365" t="s">
        <v>1044</v>
      </c>
      <c r="S8" s="365" t="s">
        <v>1047</v>
      </c>
      <c r="T8" s="365" t="s">
        <v>560</v>
      </c>
      <c r="U8" s="365" t="s">
        <v>226</v>
      </c>
      <c r="V8" s="365" t="s">
        <v>1039</v>
      </c>
      <c r="W8" s="365" t="s">
        <v>331</v>
      </c>
      <c r="X8" s="365" t="s">
        <v>239</v>
      </c>
      <c r="Y8" s="365" t="s">
        <v>772</v>
      </c>
      <c r="Z8" s="365" t="s">
        <v>1041</v>
      </c>
      <c r="AA8" s="365" t="s">
        <v>1042</v>
      </c>
      <c r="AB8" s="365" t="s">
        <v>1043</v>
      </c>
      <c r="AC8" s="365" t="s">
        <v>1048</v>
      </c>
      <c r="AD8" s="365" t="s">
        <v>1049</v>
      </c>
      <c r="AE8" s="365" t="s">
        <v>345</v>
      </c>
      <c r="AF8" s="365" t="s">
        <v>332</v>
      </c>
      <c r="AG8" s="365" t="s">
        <v>333</v>
      </c>
      <c r="AH8" s="365" t="s">
        <v>334</v>
      </c>
      <c r="AI8" s="365" t="s">
        <v>1121</v>
      </c>
      <c r="AJ8" s="365" t="s">
        <v>336</v>
      </c>
      <c r="AK8" s="365" t="s">
        <v>337</v>
      </c>
      <c r="AL8" s="365" t="s">
        <v>338</v>
      </c>
      <c r="AM8" s="365" t="s">
        <v>341</v>
      </c>
      <c r="AN8" s="365" t="s">
        <v>342</v>
      </c>
      <c r="AO8" s="365" t="s">
        <v>344</v>
      </c>
      <c r="AP8" s="365" t="s">
        <v>241</v>
      </c>
      <c r="AQ8" s="365" t="s">
        <v>1104</v>
      </c>
      <c r="AR8" s="365" t="s">
        <v>1105</v>
      </c>
      <c r="AS8" s="365" t="s">
        <v>1106</v>
      </c>
      <c r="AT8" s="365" t="s">
        <v>1107</v>
      </c>
      <c r="AU8" s="365" t="s">
        <v>1053</v>
      </c>
      <c r="AV8" s="365" t="s">
        <v>1122</v>
      </c>
      <c r="AW8" s="365" t="s">
        <v>1123</v>
      </c>
    </row>
    <row r="9" spans="2:49">
      <c r="B9" s="364" t="s">
        <v>1190</v>
      </c>
      <c r="C9" s="365" t="s">
        <v>221</v>
      </c>
      <c r="D9" s="365" t="s">
        <v>962</v>
      </c>
      <c r="E9" s="365" t="s">
        <v>963</v>
      </c>
      <c r="F9" s="365" t="s">
        <v>964</v>
      </c>
      <c r="G9" s="365" t="s">
        <v>965</v>
      </c>
      <c r="H9" s="365" t="s">
        <v>978</v>
      </c>
      <c r="I9" s="365" t="s">
        <v>979</v>
      </c>
      <c r="J9" s="365" t="s">
        <v>329</v>
      </c>
      <c r="K9" s="365" t="s">
        <v>969</v>
      </c>
      <c r="L9" s="365" t="s">
        <v>980</v>
      </c>
      <c r="M9" s="365" t="s">
        <v>225</v>
      </c>
      <c r="N9" s="365"/>
      <c r="O9" s="365"/>
      <c r="P9" s="365"/>
      <c r="Q9" s="365"/>
      <c r="R9" s="365"/>
      <c r="S9" s="365"/>
      <c r="T9" s="365"/>
      <c r="U9" s="365" t="s">
        <v>226</v>
      </c>
      <c r="V9" s="365" t="s">
        <v>1039</v>
      </c>
      <c r="W9" s="365" t="s">
        <v>1051</v>
      </c>
      <c r="X9" s="365" t="s">
        <v>239</v>
      </c>
      <c r="Y9" s="365" t="s">
        <v>772</v>
      </c>
      <c r="Z9" s="365" t="s">
        <v>1041</v>
      </c>
      <c r="AA9" s="365" t="s">
        <v>1042</v>
      </c>
      <c r="AB9" s="365" t="s">
        <v>1043</v>
      </c>
      <c r="AC9" s="365" t="s">
        <v>1048</v>
      </c>
      <c r="AD9" s="365" t="s">
        <v>1049</v>
      </c>
      <c r="AE9" s="365" t="s">
        <v>1052</v>
      </c>
      <c r="AF9" s="365" t="s">
        <v>332</v>
      </c>
      <c r="AG9" s="365" t="s">
        <v>1124</v>
      </c>
      <c r="AH9" s="365" t="s">
        <v>553</v>
      </c>
      <c r="AI9" s="365" t="s">
        <v>1125</v>
      </c>
      <c r="AJ9" s="365" t="s">
        <v>336</v>
      </c>
      <c r="AK9" s="365" t="s">
        <v>337</v>
      </c>
      <c r="AL9" s="365" t="s">
        <v>338</v>
      </c>
      <c r="AM9" s="365" t="s">
        <v>341</v>
      </c>
      <c r="AN9" s="365" t="s">
        <v>342</v>
      </c>
      <c r="AO9" s="365" t="s">
        <v>344</v>
      </c>
      <c r="AP9" s="365" t="s">
        <v>241</v>
      </c>
      <c r="AQ9" s="365" t="s">
        <v>1104</v>
      </c>
      <c r="AR9" s="365" t="s">
        <v>1105</v>
      </c>
      <c r="AS9" s="365" t="s">
        <v>1106</v>
      </c>
      <c r="AT9" s="365" t="s">
        <v>1107</v>
      </c>
      <c r="AU9" s="365"/>
      <c r="AV9" s="365"/>
      <c r="AW9" s="365" t="s">
        <v>1126</v>
      </c>
    </row>
    <row r="10" spans="2:49">
      <c r="B10" s="364" t="s">
        <v>982</v>
      </c>
      <c r="C10" s="365" t="s">
        <v>983</v>
      </c>
      <c r="D10" s="365" t="s">
        <v>984</v>
      </c>
      <c r="E10" s="365" t="s">
        <v>985</v>
      </c>
      <c r="F10" s="365" t="s">
        <v>986</v>
      </c>
      <c r="G10" s="365" t="s">
        <v>987</v>
      </c>
      <c r="H10" s="365" t="s">
        <v>988</v>
      </c>
      <c r="I10" s="365"/>
      <c r="J10" s="365"/>
      <c r="K10" s="365"/>
      <c r="L10" s="365"/>
      <c r="M10" s="365"/>
      <c r="N10" s="365"/>
      <c r="O10" s="365"/>
      <c r="P10" s="365"/>
      <c r="Q10" s="365" t="s">
        <v>1054</v>
      </c>
      <c r="R10" s="365" t="s">
        <v>1055</v>
      </c>
      <c r="S10" s="365" t="s">
        <v>1056</v>
      </c>
      <c r="T10" s="365" t="s">
        <v>1057</v>
      </c>
      <c r="U10" s="365" t="s">
        <v>1058</v>
      </c>
      <c r="V10" s="365" t="s">
        <v>1059</v>
      </c>
      <c r="W10" s="365" t="s">
        <v>1060</v>
      </c>
      <c r="X10" s="365" t="s">
        <v>1061</v>
      </c>
      <c r="Y10" s="365"/>
      <c r="Z10" s="365"/>
      <c r="AA10" s="365"/>
      <c r="AB10" s="365"/>
      <c r="AC10" s="365"/>
      <c r="AD10" s="365"/>
      <c r="AE10" s="365"/>
      <c r="AF10" s="365" t="s">
        <v>1127</v>
      </c>
      <c r="AG10" s="365" t="s">
        <v>1128</v>
      </c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/>
      <c r="AS10" s="365"/>
      <c r="AT10" s="365"/>
      <c r="AU10" s="365"/>
      <c r="AV10" s="365"/>
      <c r="AW10" s="365"/>
    </row>
    <row r="11" spans="2:49">
      <c r="B11" s="364" t="s">
        <v>1179</v>
      </c>
      <c r="C11" s="365" t="s">
        <v>117</v>
      </c>
      <c r="D11" s="365" t="s">
        <v>989</v>
      </c>
      <c r="E11" s="365" t="s">
        <v>990</v>
      </c>
      <c r="F11" s="365" t="s">
        <v>991</v>
      </c>
      <c r="G11" s="365" t="s">
        <v>992</v>
      </c>
      <c r="H11" s="365" t="s">
        <v>118</v>
      </c>
      <c r="I11" s="365" t="s">
        <v>993</v>
      </c>
      <c r="J11" s="365" t="s">
        <v>119</v>
      </c>
      <c r="K11" s="365" t="s">
        <v>1175</v>
      </c>
      <c r="L11" s="365" t="s">
        <v>1176</v>
      </c>
      <c r="M11" s="365" t="s">
        <v>1177</v>
      </c>
      <c r="N11" s="365" t="s">
        <v>121</v>
      </c>
      <c r="O11" s="365" t="s">
        <v>995</v>
      </c>
      <c r="P11" s="365" t="s">
        <v>996</v>
      </c>
      <c r="Q11" s="365" t="s">
        <v>581</v>
      </c>
      <c r="R11" s="365" t="s">
        <v>1062</v>
      </c>
      <c r="S11" s="365" t="s">
        <v>1063</v>
      </c>
      <c r="T11" s="365" t="s">
        <v>1064</v>
      </c>
      <c r="U11" s="365" t="s">
        <v>122</v>
      </c>
      <c r="V11" s="365" t="s">
        <v>1065</v>
      </c>
      <c r="W11" s="365" t="s">
        <v>123</v>
      </c>
      <c r="X11" s="365" t="s">
        <v>137</v>
      </c>
      <c r="Y11" s="365" t="s">
        <v>1066</v>
      </c>
      <c r="Z11" s="365" t="s">
        <v>1067</v>
      </c>
      <c r="AA11" s="365" t="s">
        <v>1068</v>
      </c>
      <c r="AB11" s="365" t="s">
        <v>1069</v>
      </c>
      <c r="AC11" s="365" t="s">
        <v>1070</v>
      </c>
      <c r="AD11" s="365" t="s">
        <v>1071</v>
      </c>
      <c r="AE11" s="366" t="s">
        <v>702</v>
      </c>
      <c r="AF11" s="365" t="s">
        <v>124</v>
      </c>
      <c r="AG11" s="365" t="s">
        <v>125</v>
      </c>
      <c r="AH11" s="365" t="s">
        <v>126</v>
      </c>
      <c r="AI11" s="365" t="s">
        <v>1129</v>
      </c>
      <c r="AJ11" s="365" t="s">
        <v>128</v>
      </c>
      <c r="AK11" s="365" t="s">
        <v>129</v>
      </c>
      <c r="AL11" s="365" t="s">
        <v>130</v>
      </c>
      <c r="AM11" s="365" t="s">
        <v>133</v>
      </c>
      <c r="AN11" s="365" t="s">
        <v>134</v>
      </c>
      <c r="AO11" s="365" t="s">
        <v>136</v>
      </c>
      <c r="AP11" s="365" t="s">
        <v>139</v>
      </c>
      <c r="AQ11" s="365" t="s">
        <v>1130</v>
      </c>
      <c r="AR11" s="365" t="s">
        <v>1131</v>
      </c>
      <c r="AS11" s="365" t="s">
        <v>1132</v>
      </c>
      <c r="AT11" s="365" t="s">
        <v>1133</v>
      </c>
      <c r="AU11" s="365" t="s">
        <v>1134</v>
      </c>
      <c r="AV11" s="365" t="s">
        <v>1135</v>
      </c>
      <c r="AW11" s="365" t="s">
        <v>1136</v>
      </c>
    </row>
    <row r="12" spans="2:49">
      <c r="B12" s="364" t="s">
        <v>1181</v>
      </c>
      <c r="C12" s="365" t="s">
        <v>997</v>
      </c>
      <c r="D12" s="365" t="s">
        <v>998</v>
      </c>
      <c r="E12" s="365" t="s">
        <v>999</v>
      </c>
      <c r="F12" s="365" t="s">
        <v>1000</v>
      </c>
      <c r="G12" s="365" t="s">
        <v>1001</v>
      </c>
      <c r="H12" s="365" t="s">
        <v>1002</v>
      </c>
      <c r="I12" s="365" t="s">
        <v>1003</v>
      </c>
      <c r="J12" s="365" t="s">
        <v>1004</v>
      </c>
      <c r="K12" s="365" t="s">
        <v>1005</v>
      </c>
      <c r="L12" s="365" t="s">
        <v>1165</v>
      </c>
      <c r="M12" s="365" t="s">
        <v>1007</v>
      </c>
      <c r="N12" s="365" t="s">
        <v>1008</v>
      </c>
      <c r="O12" s="365" t="s">
        <v>1009</v>
      </c>
      <c r="P12" s="365" t="s">
        <v>1010</v>
      </c>
      <c r="Q12" s="368"/>
      <c r="R12" s="368"/>
      <c r="S12" s="368"/>
      <c r="T12" s="368"/>
      <c r="U12" s="368" t="s">
        <v>1072</v>
      </c>
      <c r="V12" s="368" t="s">
        <v>1073</v>
      </c>
      <c r="W12" s="368"/>
      <c r="X12" s="368" t="s">
        <v>1074</v>
      </c>
      <c r="Y12" s="368" t="s">
        <v>1075</v>
      </c>
      <c r="Z12" s="368" t="s">
        <v>1076</v>
      </c>
      <c r="AA12" s="368" t="s">
        <v>1077</v>
      </c>
      <c r="AB12" s="368" t="s">
        <v>1078</v>
      </c>
      <c r="AC12" s="365"/>
      <c r="AD12" s="365"/>
      <c r="AE12" s="365"/>
      <c r="AF12" s="365" t="s">
        <v>1139</v>
      </c>
      <c r="AG12" s="365" t="s">
        <v>1140</v>
      </c>
      <c r="AH12" s="365" t="s">
        <v>1141</v>
      </c>
      <c r="AI12" s="365" t="s">
        <v>1142</v>
      </c>
      <c r="AJ12" s="365" t="s">
        <v>1143</v>
      </c>
      <c r="AK12" s="365" t="s">
        <v>1144</v>
      </c>
      <c r="AL12" s="365" t="s">
        <v>1145</v>
      </c>
      <c r="AM12" s="365" t="s">
        <v>1137</v>
      </c>
      <c r="AN12" s="365" t="s">
        <v>1146</v>
      </c>
      <c r="AO12" s="365" t="s">
        <v>1147</v>
      </c>
      <c r="AP12" s="365" t="s">
        <v>1148</v>
      </c>
      <c r="AQ12" s="365" t="s">
        <v>1149</v>
      </c>
      <c r="AR12" s="365" t="s">
        <v>1150</v>
      </c>
      <c r="AS12" s="365" t="s">
        <v>1138</v>
      </c>
      <c r="AT12" s="365" t="s">
        <v>1151</v>
      </c>
      <c r="AU12" s="365"/>
      <c r="AV12" s="365"/>
      <c r="AW12" s="365" t="s">
        <v>1173</v>
      </c>
    </row>
    <row r="13" spans="2:49" s="369" customFormat="1">
      <c r="B13" s="367" t="s">
        <v>1183</v>
      </c>
      <c r="C13" s="368" t="s">
        <v>1011</v>
      </c>
      <c r="D13" s="368" t="s">
        <v>1012</v>
      </c>
      <c r="E13" s="368" t="s">
        <v>1013</v>
      </c>
      <c r="F13" s="368" t="s">
        <v>1000</v>
      </c>
      <c r="G13" s="368" t="s">
        <v>1014</v>
      </c>
      <c r="H13" s="368" t="s">
        <v>1015</v>
      </c>
      <c r="I13" s="368" t="s">
        <v>1016</v>
      </c>
      <c r="J13" s="368" t="s">
        <v>1017</v>
      </c>
      <c r="K13" s="368" t="s">
        <v>1018</v>
      </c>
      <c r="L13" s="368" t="s">
        <v>1191</v>
      </c>
      <c r="M13" s="368" t="s">
        <v>1020</v>
      </c>
      <c r="N13" s="368"/>
      <c r="O13" s="368" t="s">
        <v>1021</v>
      </c>
      <c r="P13" s="368"/>
      <c r="Q13" s="365" t="s">
        <v>1079</v>
      </c>
      <c r="R13" s="365" t="s">
        <v>1080</v>
      </c>
      <c r="S13" s="365" t="s">
        <v>1081</v>
      </c>
      <c r="T13" s="365" t="s">
        <v>1082</v>
      </c>
      <c r="U13" s="365" t="s">
        <v>1083</v>
      </c>
      <c r="V13" s="365" t="s">
        <v>1084</v>
      </c>
      <c r="W13" s="365" t="s">
        <v>1168</v>
      </c>
      <c r="X13" s="365" t="s">
        <v>1086</v>
      </c>
      <c r="Y13" s="365" t="s">
        <v>1087</v>
      </c>
      <c r="Z13" s="365" t="s">
        <v>1088</v>
      </c>
      <c r="AA13" s="365" t="s">
        <v>1089</v>
      </c>
      <c r="AB13" s="365" t="s">
        <v>1090</v>
      </c>
      <c r="AC13" s="368"/>
      <c r="AD13" s="368"/>
      <c r="AE13" s="368"/>
      <c r="AF13" s="368" t="s">
        <v>1139</v>
      </c>
      <c r="AG13" s="368" t="s">
        <v>1153</v>
      </c>
      <c r="AH13" s="368" t="s">
        <v>1141</v>
      </c>
      <c r="AI13" s="368" t="s">
        <v>1154</v>
      </c>
      <c r="AJ13" s="368" t="s">
        <v>1143</v>
      </c>
      <c r="AK13" s="368" t="s">
        <v>1144</v>
      </c>
      <c r="AL13" s="368" t="s">
        <v>1145</v>
      </c>
      <c r="AM13" s="368" t="s">
        <v>1137</v>
      </c>
      <c r="AN13" s="368" t="s">
        <v>1155</v>
      </c>
      <c r="AO13" s="368" t="s">
        <v>1192</v>
      </c>
      <c r="AP13" s="368" t="s">
        <v>1157</v>
      </c>
      <c r="AQ13" s="368" t="s">
        <v>1149</v>
      </c>
      <c r="AR13" s="368" t="s">
        <v>1158</v>
      </c>
      <c r="AS13" s="368" t="s">
        <v>1138</v>
      </c>
      <c r="AT13" s="368" t="s">
        <v>1159</v>
      </c>
      <c r="AU13" s="368"/>
      <c r="AV13" s="368"/>
      <c r="AW13" s="368" t="s">
        <v>1193</v>
      </c>
    </row>
    <row r="14" spans="2:49">
      <c r="B14" s="364" t="s">
        <v>1185</v>
      </c>
      <c r="C14" s="365" t="s">
        <v>997</v>
      </c>
      <c r="D14" s="365" t="s">
        <v>1012</v>
      </c>
      <c r="E14" s="365" t="s">
        <v>1013</v>
      </c>
      <c r="F14" s="365" t="s">
        <v>1000</v>
      </c>
      <c r="G14" s="365" t="s">
        <v>1001</v>
      </c>
      <c r="H14" s="365" t="s">
        <v>1022</v>
      </c>
      <c r="I14" s="365" t="s">
        <v>1023</v>
      </c>
      <c r="J14" s="365" t="s">
        <v>1024</v>
      </c>
      <c r="K14" s="365" t="s">
        <v>1025</v>
      </c>
      <c r="L14" s="365" t="s">
        <v>1026</v>
      </c>
      <c r="M14" s="365" t="s">
        <v>1004</v>
      </c>
      <c r="N14" s="365"/>
      <c r="O14" s="365"/>
      <c r="P14" s="365" t="s">
        <v>1024</v>
      </c>
      <c r="Q14" s="365"/>
      <c r="R14" s="365"/>
      <c r="S14" s="365"/>
      <c r="T14" s="365"/>
      <c r="U14" s="365" t="s">
        <v>1091</v>
      </c>
      <c r="V14" s="365" t="s">
        <v>1092</v>
      </c>
      <c r="W14" s="365" t="s">
        <v>1093</v>
      </c>
      <c r="X14" s="365" t="s">
        <v>1094</v>
      </c>
      <c r="Y14" s="365" t="s">
        <v>1095</v>
      </c>
      <c r="Z14" s="365" t="s">
        <v>1096</v>
      </c>
      <c r="AA14" s="365" t="s">
        <v>1089</v>
      </c>
      <c r="AB14" s="365" t="s">
        <v>1090</v>
      </c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</row>
    <row r="17" spans="2:12">
      <c r="B17" s="362" t="s">
        <v>947</v>
      </c>
      <c r="C17" s="362" t="s">
        <v>961</v>
      </c>
      <c r="D17" s="362" t="s">
        <v>1186</v>
      </c>
      <c r="E17" s="362" t="s">
        <v>975</v>
      </c>
      <c r="F17" s="362" t="s">
        <v>762</v>
      </c>
      <c r="G17" s="362" t="s">
        <v>1189</v>
      </c>
      <c r="H17" s="362" t="s">
        <v>982</v>
      </c>
      <c r="I17" s="362" t="s">
        <v>1178</v>
      </c>
      <c r="J17" s="362" t="s">
        <v>1180</v>
      </c>
      <c r="K17" s="362" t="s">
        <v>1182</v>
      </c>
      <c r="L17" s="362" t="s">
        <v>1184</v>
      </c>
    </row>
    <row r="18" spans="2:12">
      <c r="B18" s="362" t="s">
        <v>221</v>
      </c>
      <c r="C18" s="362" t="s">
        <v>221</v>
      </c>
      <c r="D18" s="362" t="s">
        <v>221</v>
      </c>
      <c r="E18" s="362" t="s">
        <v>221</v>
      </c>
      <c r="F18" s="362" t="s">
        <v>221</v>
      </c>
      <c r="G18" s="362" t="s">
        <v>221</v>
      </c>
      <c r="H18" s="362" t="s">
        <v>983</v>
      </c>
      <c r="I18" s="362" t="s">
        <v>117</v>
      </c>
      <c r="J18" s="362" t="s">
        <v>997</v>
      </c>
      <c r="K18" s="362" t="s">
        <v>1011</v>
      </c>
      <c r="L18" s="362" t="s">
        <v>997</v>
      </c>
    </row>
    <row r="19" spans="2:12">
      <c r="B19" s="362" t="s">
        <v>948</v>
      </c>
      <c r="C19" s="362" t="s">
        <v>962</v>
      </c>
      <c r="D19" s="362" t="s">
        <v>962</v>
      </c>
      <c r="E19" s="362" t="s">
        <v>962</v>
      </c>
      <c r="F19" s="362" t="s">
        <v>962</v>
      </c>
      <c r="G19" s="362" t="s">
        <v>962</v>
      </c>
      <c r="H19" s="362" t="s">
        <v>984</v>
      </c>
      <c r="I19" s="362" t="s">
        <v>989</v>
      </c>
      <c r="J19" s="362" t="s">
        <v>998</v>
      </c>
      <c r="K19" s="362" t="s">
        <v>1012</v>
      </c>
      <c r="L19" s="362" t="s">
        <v>1012</v>
      </c>
    </row>
    <row r="20" spans="2:12">
      <c r="B20" s="362" t="s">
        <v>949</v>
      </c>
      <c r="C20" s="362" t="s">
        <v>963</v>
      </c>
      <c r="D20" s="362" t="s">
        <v>963</v>
      </c>
      <c r="E20" s="362" t="s">
        <v>963</v>
      </c>
      <c r="F20" s="362" t="s">
        <v>963</v>
      </c>
      <c r="G20" s="362" t="s">
        <v>963</v>
      </c>
      <c r="H20" s="362" t="s">
        <v>985</v>
      </c>
      <c r="I20" s="362" t="s">
        <v>990</v>
      </c>
      <c r="J20" s="362" t="s">
        <v>999</v>
      </c>
      <c r="K20" s="362" t="s">
        <v>1013</v>
      </c>
      <c r="L20" s="362" t="s">
        <v>1013</v>
      </c>
    </row>
    <row r="21" spans="2:12">
      <c r="B21" s="362" t="s">
        <v>950</v>
      </c>
      <c r="C21" s="362" t="s">
        <v>964</v>
      </c>
      <c r="D21" s="362" t="s">
        <v>964</v>
      </c>
      <c r="E21" s="362" t="s">
        <v>964</v>
      </c>
      <c r="F21" s="362" t="s">
        <v>964</v>
      </c>
      <c r="G21" s="362" t="s">
        <v>964</v>
      </c>
      <c r="H21" s="362" t="s">
        <v>986</v>
      </c>
      <c r="I21" s="362" t="s">
        <v>991</v>
      </c>
      <c r="J21" s="362" t="s">
        <v>1000</v>
      </c>
      <c r="K21" s="362" t="s">
        <v>1000</v>
      </c>
      <c r="L21" s="362" t="s">
        <v>1000</v>
      </c>
    </row>
    <row r="22" spans="2:12">
      <c r="B22" s="362" t="s">
        <v>951</v>
      </c>
      <c r="C22" s="362" t="s">
        <v>965</v>
      </c>
      <c r="D22" s="362" t="s">
        <v>965</v>
      </c>
      <c r="E22" s="362" t="s">
        <v>965</v>
      </c>
      <c r="F22" s="362" t="s">
        <v>965</v>
      </c>
      <c r="G22" s="362" t="s">
        <v>965</v>
      </c>
      <c r="H22" s="362" t="s">
        <v>987</v>
      </c>
      <c r="I22" s="362" t="s">
        <v>992</v>
      </c>
      <c r="J22" s="362" t="s">
        <v>1001</v>
      </c>
      <c r="K22" s="362" t="s">
        <v>1014</v>
      </c>
      <c r="L22" s="362" t="s">
        <v>1001</v>
      </c>
    </row>
    <row r="23" spans="2:12">
      <c r="B23" s="362" t="s">
        <v>952</v>
      </c>
      <c r="C23" s="362" t="s">
        <v>966</v>
      </c>
      <c r="D23" s="362" t="s">
        <v>786</v>
      </c>
      <c r="E23" s="362" t="s">
        <v>328</v>
      </c>
      <c r="F23" s="362" t="s">
        <v>328</v>
      </c>
      <c r="G23" s="362" t="s">
        <v>978</v>
      </c>
      <c r="H23" s="362" t="s">
        <v>988</v>
      </c>
      <c r="I23" s="362" t="s">
        <v>118</v>
      </c>
      <c r="J23" s="362" t="s">
        <v>1002</v>
      </c>
      <c r="K23" s="362" t="s">
        <v>1015</v>
      </c>
      <c r="L23" s="362" t="s">
        <v>1022</v>
      </c>
    </row>
    <row r="24" spans="2:12">
      <c r="B24" s="362" t="s">
        <v>953</v>
      </c>
      <c r="C24" s="362" t="s">
        <v>967</v>
      </c>
      <c r="D24" s="362" t="s">
        <v>971</v>
      </c>
      <c r="E24" s="362" t="s">
        <v>976</v>
      </c>
      <c r="F24" s="362" t="s">
        <v>976</v>
      </c>
      <c r="G24" s="362" t="s">
        <v>979</v>
      </c>
      <c r="I24" s="362" t="s">
        <v>993</v>
      </c>
      <c r="J24" s="362" t="s">
        <v>1003</v>
      </c>
      <c r="K24" s="362" t="s">
        <v>1016</v>
      </c>
      <c r="L24" s="362" t="s">
        <v>1023</v>
      </c>
    </row>
    <row r="25" spans="2:12">
      <c r="B25" s="362" t="s">
        <v>954</v>
      </c>
      <c r="C25" s="362" t="s">
        <v>968</v>
      </c>
      <c r="D25" s="362" t="s">
        <v>329</v>
      </c>
      <c r="E25" s="362" t="s">
        <v>329</v>
      </c>
      <c r="F25" s="362" t="s">
        <v>329</v>
      </c>
      <c r="G25" s="362" t="s">
        <v>329</v>
      </c>
      <c r="I25" s="362" t="s">
        <v>119</v>
      </c>
      <c r="J25" s="362" t="s">
        <v>1004</v>
      </c>
      <c r="K25" s="362" t="s">
        <v>1017</v>
      </c>
      <c r="L25" s="362" t="s">
        <v>1024</v>
      </c>
    </row>
    <row r="26" spans="2:12">
      <c r="B26" s="362" t="s">
        <v>955</v>
      </c>
      <c r="C26" s="362" t="s">
        <v>969</v>
      </c>
      <c r="D26" s="362" t="s">
        <v>969</v>
      </c>
      <c r="E26" s="362" t="s">
        <v>969</v>
      </c>
      <c r="F26" s="362" t="s">
        <v>969</v>
      </c>
      <c r="G26" s="362" t="s">
        <v>969</v>
      </c>
      <c r="I26" s="362" t="s">
        <v>1174</v>
      </c>
      <c r="J26" s="362" t="s">
        <v>1005</v>
      </c>
      <c r="K26" s="362" t="s">
        <v>1018</v>
      </c>
      <c r="L26" s="362" t="s">
        <v>1025</v>
      </c>
    </row>
    <row r="27" spans="2:12">
      <c r="B27" s="362" t="s">
        <v>956</v>
      </c>
      <c r="C27" s="362" t="s">
        <v>970</v>
      </c>
      <c r="D27" s="362" t="s">
        <v>972</v>
      </c>
      <c r="E27" s="362" t="s">
        <v>330</v>
      </c>
      <c r="F27" s="362" t="s">
        <v>330</v>
      </c>
      <c r="G27" s="362" t="s">
        <v>980</v>
      </c>
      <c r="I27" s="362" t="s">
        <v>120</v>
      </c>
      <c r="J27" s="362" t="s">
        <v>1006</v>
      </c>
      <c r="K27" s="362" t="s">
        <v>1019</v>
      </c>
      <c r="L27" s="362" t="s">
        <v>1026</v>
      </c>
    </row>
    <row r="28" spans="2:12">
      <c r="B28" s="362" t="s">
        <v>957</v>
      </c>
      <c r="C28" s="362" t="s">
        <v>225</v>
      </c>
      <c r="D28" s="362" t="s">
        <v>225</v>
      </c>
      <c r="E28" s="362" t="s">
        <v>225</v>
      </c>
      <c r="F28" s="362" t="s">
        <v>977</v>
      </c>
      <c r="G28" s="362" t="s">
        <v>225</v>
      </c>
      <c r="I28" s="362" t="s">
        <v>994</v>
      </c>
      <c r="J28" s="362" t="s">
        <v>1007</v>
      </c>
      <c r="K28" s="362" t="s">
        <v>1020</v>
      </c>
      <c r="L28" s="362" t="s">
        <v>1004</v>
      </c>
    </row>
    <row r="29" spans="2:12">
      <c r="B29" s="362" t="s">
        <v>958</v>
      </c>
      <c r="D29" s="362" t="s">
        <v>562</v>
      </c>
      <c r="E29" s="362" t="s">
        <v>562</v>
      </c>
      <c r="F29" s="362" t="s">
        <v>562</v>
      </c>
      <c r="I29" s="362" t="s">
        <v>121</v>
      </c>
      <c r="J29" s="362" t="s">
        <v>1008</v>
      </c>
    </row>
    <row r="30" spans="2:12">
      <c r="B30" s="362" t="s">
        <v>959</v>
      </c>
      <c r="D30" s="362" t="s">
        <v>973</v>
      </c>
      <c r="E30" s="362" t="s">
        <v>973</v>
      </c>
      <c r="F30" s="362" t="s">
        <v>973</v>
      </c>
      <c r="I30" s="362" t="s">
        <v>995</v>
      </c>
      <c r="J30" s="362" t="s">
        <v>1009</v>
      </c>
      <c r="K30" s="362" t="s">
        <v>1021</v>
      </c>
    </row>
    <row r="31" spans="2:12">
      <c r="B31" s="362" t="s">
        <v>960</v>
      </c>
      <c r="D31" s="362" t="s">
        <v>974</v>
      </c>
      <c r="E31" s="362" t="s">
        <v>974</v>
      </c>
      <c r="F31" s="362" t="s">
        <v>974</v>
      </c>
      <c r="I31" s="362" t="s">
        <v>996</v>
      </c>
      <c r="J31" s="362" t="s">
        <v>1010</v>
      </c>
      <c r="L31" s="362" t="s">
        <v>1024</v>
      </c>
    </row>
    <row r="32" spans="2:12">
      <c r="B32" s="362" t="s">
        <v>1027</v>
      </c>
      <c r="D32" s="362" t="s">
        <v>1046</v>
      </c>
      <c r="F32" s="362" t="s">
        <v>1046</v>
      </c>
      <c r="H32" s="362" t="s">
        <v>1054</v>
      </c>
      <c r="I32" s="362" t="s">
        <v>581</v>
      </c>
      <c r="K32" s="362" t="s">
        <v>1079</v>
      </c>
    </row>
    <row r="33" spans="2:12">
      <c r="B33" s="362" t="s">
        <v>1028</v>
      </c>
      <c r="D33" s="362" t="s">
        <v>1044</v>
      </c>
      <c r="F33" s="362" t="s">
        <v>1044</v>
      </c>
      <c r="H33" s="362" t="s">
        <v>1055</v>
      </c>
      <c r="I33" s="362" t="s">
        <v>1062</v>
      </c>
      <c r="K33" s="362" t="s">
        <v>1080</v>
      </c>
    </row>
    <row r="34" spans="2:12">
      <c r="B34" s="362" t="s">
        <v>1029</v>
      </c>
      <c r="D34" s="362" t="s">
        <v>1047</v>
      </c>
      <c r="F34" s="362" t="s">
        <v>1047</v>
      </c>
      <c r="H34" s="362" t="s">
        <v>1056</v>
      </c>
      <c r="I34" s="362" t="s">
        <v>1063</v>
      </c>
      <c r="K34" s="362" t="s">
        <v>1081</v>
      </c>
    </row>
    <row r="35" spans="2:12">
      <c r="B35" s="362" t="s">
        <v>1030</v>
      </c>
      <c r="D35" s="362" t="s">
        <v>560</v>
      </c>
      <c r="F35" s="362" t="s">
        <v>560</v>
      </c>
      <c r="H35" s="362" t="s">
        <v>1057</v>
      </c>
      <c r="I35" s="362" t="s">
        <v>1064</v>
      </c>
      <c r="K35" s="362" t="s">
        <v>1082</v>
      </c>
    </row>
    <row r="36" spans="2:12">
      <c r="B36" s="362" t="s">
        <v>226</v>
      </c>
      <c r="C36" s="362" t="s">
        <v>226</v>
      </c>
      <c r="D36" s="362" t="s">
        <v>226</v>
      </c>
      <c r="F36" s="362" t="s">
        <v>226</v>
      </c>
      <c r="G36" s="362" t="s">
        <v>226</v>
      </c>
      <c r="H36" s="362" t="s">
        <v>1058</v>
      </c>
      <c r="I36" s="362" t="s">
        <v>122</v>
      </c>
      <c r="J36" s="362" t="s">
        <v>1072</v>
      </c>
      <c r="K36" s="362" t="s">
        <v>1083</v>
      </c>
      <c r="L36" s="362" t="s">
        <v>1091</v>
      </c>
    </row>
    <row r="37" spans="2:12">
      <c r="B37" s="362" t="s">
        <v>1031</v>
      </c>
      <c r="C37" s="362" t="s">
        <v>1039</v>
      </c>
      <c r="D37" s="362" t="s">
        <v>1039</v>
      </c>
      <c r="F37" s="362" t="s">
        <v>1039</v>
      </c>
      <c r="G37" s="362" t="s">
        <v>1039</v>
      </c>
      <c r="H37" s="362" t="s">
        <v>1059</v>
      </c>
      <c r="I37" s="362" t="s">
        <v>1065</v>
      </c>
      <c r="J37" s="362" t="s">
        <v>1073</v>
      </c>
      <c r="K37" s="362" t="s">
        <v>1084</v>
      </c>
      <c r="L37" s="362" t="s">
        <v>1092</v>
      </c>
    </row>
    <row r="38" spans="2:12">
      <c r="B38" s="362" t="s">
        <v>1032</v>
      </c>
      <c r="C38" s="362" t="s">
        <v>1040</v>
      </c>
      <c r="D38" s="362" t="s">
        <v>788</v>
      </c>
      <c r="F38" s="362" t="s">
        <v>331</v>
      </c>
      <c r="G38" s="362" t="s">
        <v>1051</v>
      </c>
      <c r="H38" s="362" t="s">
        <v>1060</v>
      </c>
      <c r="I38" s="362" t="s">
        <v>123</v>
      </c>
      <c r="K38" s="362" t="s">
        <v>1085</v>
      </c>
      <c r="L38" s="362" t="s">
        <v>1093</v>
      </c>
    </row>
    <row r="39" spans="2:12">
      <c r="B39" s="362" t="s">
        <v>239</v>
      </c>
      <c r="C39" s="362" t="s">
        <v>239</v>
      </c>
      <c r="D39" s="362" t="s">
        <v>239</v>
      </c>
      <c r="F39" s="362" t="s">
        <v>239</v>
      </c>
      <c r="G39" s="362" t="s">
        <v>239</v>
      </c>
      <c r="H39" s="362" t="s">
        <v>1061</v>
      </c>
      <c r="I39" s="362" t="s">
        <v>137</v>
      </c>
      <c r="J39" s="362" t="s">
        <v>1074</v>
      </c>
      <c r="K39" s="362" t="s">
        <v>1086</v>
      </c>
      <c r="L39" s="362" t="s">
        <v>1094</v>
      </c>
    </row>
    <row r="40" spans="2:12">
      <c r="B40" s="362" t="s">
        <v>772</v>
      </c>
      <c r="C40" s="362" t="s">
        <v>772</v>
      </c>
      <c r="D40" s="362" t="s">
        <v>772</v>
      </c>
      <c r="F40" s="362" t="s">
        <v>772</v>
      </c>
      <c r="G40" s="362" t="s">
        <v>772</v>
      </c>
      <c r="I40" s="362" t="s">
        <v>1066</v>
      </c>
      <c r="J40" s="362" t="s">
        <v>1075</v>
      </c>
      <c r="K40" s="362" t="s">
        <v>1087</v>
      </c>
      <c r="L40" s="362" t="s">
        <v>1095</v>
      </c>
    </row>
    <row r="41" spans="2:12">
      <c r="B41" s="362" t="s">
        <v>1033</v>
      </c>
      <c r="C41" s="362" t="s">
        <v>1041</v>
      </c>
      <c r="D41" s="362" t="s">
        <v>1041</v>
      </c>
      <c r="F41" s="362" t="s">
        <v>1041</v>
      </c>
      <c r="G41" s="362" t="s">
        <v>1041</v>
      </c>
      <c r="I41" s="362" t="s">
        <v>1067</v>
      </c>
      <c r="J41" s="362" t="s">
        <v>1076</v>
      </c>
      <c r="K41" s="362" t="s">
        <v>1088</v>
      </c>
      <c r="L41" s="362" t="s">
        <v>1096</v>
      </c>
    </row>
    <row r="42" spans="2:12">
      <c r="B42" s="362" t="s">
        <v>1034</v>
      </c>
      <c r="C42" s="362" t="s">
        <v>1042</v>
      </c>
      <c r="D42" s="362" t="s">
        <v>1042</v>
      </c>
      <c r="F42" s="362" t="s">
        <v>1042</v>
      </c>
      <c r="G42" s="362" t="s">
        <v>1042</v>
      </c>
      <c r="I42" s="362" t="s">
        <v>1068</v>
      </c>
      <c r="J42" s="362" t="s">
        <v>1077</v>
      </c>
      <c r="K42" s="362" t="s">
        <v>1089</v>
      </c>
      <c r="L42" s="362" t="s">
        <v>1089</v>
      </c>
    </row>
    <row r="43" spans="2:12">
      <c r="B43" s="362" t="s">
        <v>1035</v>
      </c>
      <c r="C43" s="362" t="s">
        <v>1043</v>
      </c>
      <c r="D43" s="362" t="s">
        <v>1043</v>
      </c>
      <c r="F43" s="362" t="s">
        <v>1043</v>
      </c>
      <c r="G43" s="362" t="s">
        <v>1043</v>
      </c>
      <c r="I43" s="362" t="s">
        <v>1069</v>
      </c>
      <c r="J43" s="362" t="s">
        <v>1078</v>
      </c>
      <c r="K43" s="362" t="s">
        <v>1090</v>
      </c>
      <c r="L43" s="362" t="s">
        <v>1090</v>
      </c>
    </row>
    <row r="44" spans="2:12">
      <c r="B44" s="362" t="s">
        <v>1036</v>
      </c>
      <c r="C44" s="362" t="s">
        <v>560</v>
      </c>
      <c r="D44" s="362" t="s">
        <v>1048</v>
      </c>
      <c r="F44" s="362" t="s">
        <v>1048</v>
      </c>
      <c r="G44" s="362" t="s">
        <v>1048</v>
      </c>
      <c r="I44" s="362" t="s">
        <v>1070</v>
      </c>
    </row>
    <row r="45" spans="2:12">
      <c r="B45" s="362" t="s">
        <v>1037</v>
      </c>
      <c r="C45" s="362" t="s">
        <v>1044</v>
      </c>
      <c r="D45" s="362" t="s">
        <v>1049</v>
      </c>
      <c r="F45" s="362" t="s">
        <v>1049</v>
      </c>
      <c r="G45" s="362" t="s">
        <v>1049</v>
      </c>
      <c r="I45" s="362" t="s">
        <v>1071</v>
      </c>
    </row>
    <row r="46" spans="2:12">
      <c r="B46" s="362" t="s">
        <v>1038</v>
      </c>
      <c r="C46" s="362" t="s">
        <v>1045</v>
      </c>
      <c r="D46" s="362" t="s">
        <v>1050</v>
      </c>
      <c r="F46" s="362" t="s">
        <v>345</v>
      </c>
      <c r="G46" s="362" t="s">
        <v>1052</v>
      </c>
      <c r="I46" s="362" t="s">
        <v>138</v>
      </c>
    </row>
    <row r="47" spans="2:12">
      <c r="B47" s="362" t="s">
        <v>332</v>
      </c>
      <c r="C47" s="362" t="s">
        <v>332</v>
      </c>
      <c r="D47" s="362" t="s">
        <v>332</v>
      </c>
      <c r="F47" s="362" t="s">
        <v>332</v>
      </c>
      <c r="G47" s="362" t="s">
        <v>332</v>
      </c>
      <c r="H47" s="362" t="s">
        <v>1127</v>
      </c>
      <c r="I47" s="362" t="s">
        <v>124</v>
      </c>
      <c r="J47" s="362" t="s">
        <v>1139</v>
      </c>
      <c r="K47" s="362" t="s">
        <v>1139</v>
      </c>
    </row>
    <row r="48" spans="2:12">
      <c r="B48" s="362" t="s">
        <v>1097</v>
      </c>
      <c r="C48" s="362" t="s">
        <v>1111</v>
      </c>
      <c r="D48" s="362" t="s">
        <v>1117</v>
      </c>
      <c r="F48" s="362" t="s">
        <v>333</v>
      </c>
      <c r="G48" s="362" t="s">
        <v>1124</v>
      </c>
      <c r="H48" s="362" t="s">
        <v>1128</v>
      </c>
      <c r="I48" s="362" t="s">
        <v>125</v>
      </c>
      <c r="J48" s="362" t="s">
        <v>1140</v>
      </c>
      <c r="K48" s="362" t="s">
        <v>1153</v>
      </c>
    </row>
    <row r="49" spans="2:11">
      <c r="B49" s="362" t="s">
        <v>334</v>
      </c>
      <c r="C49" s="362" t="s">
        <v>334</v>
      </c>
      <c r="D49" s="362" t="s">
        <v>334</v>
      </c>
      <c r="F49" s="362" t="s">
        <v>334</v>
      </c>
      <c r="G49" s="362" t="s">
        <v>553</v>
      </c>
      <c r="I49" s="362" t="s">
        <v>126</v>
      </c>
      <c r="J49" s="362" t="s">
        <v>1141</v>
      </c>
      <c r="K49" s="362" t="s">
        <v>1141</v>
      </c>
    </row>
    <row r="50" spans="2:11">
      <c r="B50" s="362" t="s">
        <v>1098</v>
      </c>
      <c r="C50" s="362" t="s">
        <v>1112</v>
      </c>
      <c r="D50" s="362" t="s">
        <v>1118</v>
      </c>
      <c r="F50" s="362" t="s">
        <v>1121</v>
      </c>
      <c r="G50" s="362" t="s">
        <v>1125</v>
      </c>
      <c r="I50" s="362" t="s">
        <v>1129</v>
      </c>
      <c r="J50" s="362" t="s">
        <v>1142</v>
      </c>
      <c r="K50" s="362" t="s">
        <v>1154</v>
      </c>
    </row>
    <row r="51" spans="2:11">
      <c r="B51" s="362" t="s">
        <v>336</v>
      </c>
      <c r="C51" s="362" t="s">
        <v>336</v>
      </c>
      <c r="D51" s="362" t="s">
        <v>336</v>
      </c>
      <c r="F51" s="362" t="s">
        <v>336</v>
      </c>
      <c r="G51" s="362" t="s">
        <v>336</v>
      </c>
      <c r="I51" s="362" t="s">
        <v>128</v>
      </c>
      <c r="J51" s="362" t="s">
        <v>1143</v>
      </c>
      <c r="K51" s="362" t="s">
        <v>1143</v>
      </c>
    </row>
    <row r="52" spans="2:11">
      <c r="B52" s="362" t="s">
        <v>1099</v>
      </c>
      <c r="C52" s="362" t="s">
        <v>337</v>
      </c>
      <c r="D52" s="362" t="s">
        <v>337</v>
      </c>
      <c r="F52" s="362" t="s">
        <v>337</v>
      </c>
      <c r="G52" s="362" t="s">
        <v>337</v>
      </c>
      <c r="I52" s="362" t="s">
        <v>129</v>
      </c>
      <c r="J52" s="362" t="s">
        <v>1144</v>
      </c>
      <c r="K52" s="362" t="s">
        <v>1144</v>
      </c>
    </row>
    <row r="53" spans="2:11">
      <c r="B53" s="362" t="s">
        <v>1100</v>
      </c>
      <c r="C53" s="362" t="s">
        <v>338</v>
      </c>
      <c r="D53" s="362" t="s">
        <v>338</v>
      </c>
      <c r="F53" s="362" t="s">
        <v>338</v>
      </c>
      <c r="G53" s="362" t="s">
        <v>338</v>
      </c>
      <c r="I53" s="362" t="s">
        <v>130</v>
      </c>
      <c r="J53" s="362" t="s">
        <v>1145</v>
      </c>
      <c r="K53" s="362" t="s">
        <v>1145</v>
      </c>
    </row>
    <row r="54" spans="2:11">
      <c r="B54" s="362" t="s">
        <v>1101</v>
      </c>
      <c r="C54" s="362" t="s">
        <v>341</v>
      </c>
      <c r="D54" s="362" t="s">
        <v>341</v>
      </c>
      <c r="F54" s="362" t="s">
        <v>341</v>
      </c>
      <c r="G54" s="362" t="s">
        <v>341</v>
      </c>
      <c r="I54" s="362" t="s">
        <v>133</v>
      </c>
      <c r="J54" s="362" t="s">
        <v>1137</v>
      </c>
      <c r="K54" s="362" t="s">
        <v>1137</v>
      </c>
    </row>
    <row r="55" spans="2:11">
      <c r="B55" s="362" t="s">
        <v>1102</v>
      </c>
      <c r="C55" s="362" t="s">
        <v>342</v>
      </c>
      <c r="D55" s="362" t="s">
        <v>342</v>
      </c>
      <c r="F55" s="362" t="s">
        <v>342</v>
      </c>
      <c r="G55" s="362" t="s">
        <v>342</v>
      </c>
      <c r="I55" s="362" t="s">
        <v>134</v>
      </c>
      <c r="J55" s="362" t="s">
        <v>1146</v>
      </c>
      <c r="K55" s="362" t="s">
        <v>1155</v>
      </c>
    </row>
    <row r="56" spans="2:11">
      <c r="B56" s="362" t="s">
        <v>1103</v>
      </c>
      <c r="C56" s="362" t="s">
        <v>344</v>
      </c>
      <c r="D56" s="362" t="s">
        <v>344</v>
      </c>
      <c r="F56" s="362" t="s">
        <v>344</v>
      </c>
      <c r="G56" s="362" t="s">
        <v>344</v>
      </c>
      <c r="I56" s="362" t="s">
        <v>136</v>
      </c>
      <c r="J56" s="362" t="s">
        <v>1147</v>
      </c>
      <c r="K56" s="362" t="s">
        <v>1156</v>
      </c>
    </row>
    <row r="57" spans="2:11">
      <c r="B57" s="362" t="s">
        <v>241</v>
      </c>
      <c r="C57" s="362" t="s">
        <v>241</v>
      </c>
      <c r="D57" s="362" t="s">
        <v>241</v>
      </c>
      <c r="F57" s="362" t="s">
        <v>241</v>
      </c>
      <c r="G57" s="362" t="s">
        <v>241</v>
      </c>
      <c r="I57" s="362" t="s">
        <v>139</v>
      </c>
      <c r="J57" s="362" t="s">
        <v>1148</v>
      </c>
      <c r="K57" s="362" t="s">
        <v>1157</v>
      </c>
    </row>
    <row r="58" spans="2:11">
      <c r="B58" s="362" t="s">
        <v>1104</v>
      </c>
      <c r="C58" s="362" t="s">
        <v>1113</v>
      </c>
      <c r="D58" s="362" t="s">
        <v>1104</v>
      </c>
      <c r="F58" s="362" t="s">
        <v>1104</v>
      </c>
      <c r="G58" s="362" t="s">
        <v>1104</v>
      </c>
      <c r="I58" s="362" t="s">
        <v>1130</v>
      </c>
      <c r="J58" s="362" t="s">
        <v>1149</v>
      </c>
      <c r="K58" s="362" t="s">
        <v>1149</v>
      </c>
    </row>
    <row r="59" spans="2:11">
      <c r="B59" s="362" t="s">
        <v>1105</v>
      </c>
      <c r="C59" s="362" t="s">
        <v>981</v>
      </c>
      <c r="D59" s="362" t="s">
        <v>1105</v>
      </c>
      <c r="F59" s="362" t="s">
        <v>1105</v>
      </c>
      <c r="G59" s="362" t="s">
        <v>1105</v>
      </c>
      <c r="I59" s="362" t="s">
        <v>1131</v>
      </c>
      <c r="J59" s="362" t="s">
        <v>1150</v>
      </c>
      <c r="K59" s="362" t="s">
        <v>1158</v>
      </c>
    </row>
    <row r="60" spans="2:11">
      <c r="B60" s="362" t="s">
        <v>1106</v>
      </c>
      <c r="C60" s="362" t="s">
        <v>1114</v>
      </c>
      <c r="D60" s="362" t="s">
        <v>1106</v>
      </c>
      <c r="F60" s="362" t="s">
        <v>1106</v>
      </c>
      <c r="G60" s="362" t="s">
        <v>1106</v>
      </c>
      <c r="I60" s="362" t="s">
        <v>1132</v>
      </c>
      <c r="J60" s="362" t="s">
        <v>1138</v>
      </c>
      <c r="K60" s="362" t="s">
        <v>1138</v>
      </c>
    </row>
    <row r="61" spans="2:11">
      <c r="B61" s="362" t="s">
        <v>1107</v>
      </c>
      <c r="C61" s="362" t="s">
        <v>1115</v>
      </c>
      <c r="D61" s="362" t="s">
        <v>1107</v>
      </c>
      <c r="F61" s="362" t="s">
        <v>1107</v>
      </c>
      <c r="G61" s="362" t="s">
        <v>1107</v>
      </c>
      <c r="I61" s="362" t="s">
        <v>1133</v>
      </c>
      <c r="J61" s="362" t="s">
        <v>1151</v>
      </c>
      <c r="K61" s="362" t="s">
        <v>1159</v>
      </c>
    </row>
    <row r="62" spans="2:11">
      <c r="B62" s="362" t="s">
        <v>1108</v>
      </c>
      <c r="D62" s="362" t="s">
        <v>1053</v>
      </c>
      <c r="F62" s="362" t="s">
        <v>1053</v>
      </c>
      <c r="I62" s="362" t="s">
        <v>1134</v>
      </c>
    </row>
    <row r="63" spans="2:11">
      <c r="B63" s="362" t="s">
        <v>1109</v>
      </c>
      <c r="D63" s="362" t="s">
        <v>1119</v>
      </c>
      <c r="F63" s="362" t="s">
        <v>1122</v>
      </c>
      <c r="I63" s="362" t="s">
        <v>1135</v>
      </c>
    </row>
    <row r="64" spans="2:11">
      <c r="B64" s="362" t="s">
        <v>1110</v>
      </c>
      <c r="C64" s="362" t="s">
        <v>1116</v>
      </c>
      <c r="D64" s="362" t="s">
        <v>1120</v>
      </c>
      <c r="F64" s="362" t="s">
        <v>1123</v>
      </c>
      <c r="G64" s="362" t="s">
        <v>1126</v>
      </c>
      <c r="I64" s="362" t="s">
        <v>1136</v>
      </c>
      <c r="J64" s="362" t="s">
        <v>1152</v>
      </c>
      <c r="K64" s="362" t="s">
        <v>1160</v>
      </c>
    </row>
  </sheetData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4B9C-6F7D-4B9D-A3D0-947810807EC2}">
  <dimension ref="C1:AP24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38" width="2.875" style="1" customWidth="1"/>
    <col min="39" max="40" width="7.5" style="1" customWidth="1"/>
    <col min="41" max="44" width="2.875" style="1" customWidth="1"/>
    <col min="45" max="16384" width="9" style="1"/>
  </cols>
  <sheetData>
    <row r="1" spans="3:42" ht="15" thickBot="1"/>
    <row r="2" spans="3:42" s="2" customFormat="1" ht="18" customHeight="1">
      <c r="C2" s="419" t="s">
        <v>386</v>
      </c>
      <c r="D2" s="420"/>
      <c r="E2" s="421"/>
      <c r="F2" s="419" t="s">
        <v>387</v>
      </c>
      <c r="G2" s="420"/>
      <c r="H2" s="421"/>
      <c r="I2" s="416" t="s">
        <v>388</v>
      </c>
      <c r="J2" s="417"/>
      <c r="K2" s="418"/>
      <c r="L2" s="416" t="s">
        <v>389</v>
      </c>
      <c r="M2" s="417"/>
      <c r="N2" s="418"/>
      <c r="O2" s="422" t="s">
        <v>390</v>
      </c>
      <c r="P2" s="417"/>
      <c r="Q2" s="418"/>
      <c r="R2" s="416" t="s">
        <v>391</v>
      </c>
      <c r="S2" s="417"/>
      <c r="T2" s="418"/>
      <c r="U2" s="416" t="s">
        <v>392</v>
      </c>
      <c r="V2" s="417"/>
      <c r="W2" s="418"/>
      <c r="X2" s="395" t="s">
        <v>393</v>
      </c>
      <c r="Y2" s="389"/>
      <c r="Z2" s="390"/>
      <c r="AA2" s="395" t="s">
        <v>394</v>
      </c>
      <c r="AB2" s="389"/>
      <c r="AC2" s="390"/>
      <c r="AD2" s="395" t="s">
        <v>395</v>
      </c>
      <c r="AE2" s="389"/>
      <c r="AF2" s="390"/>
      <c r="AG2" s="395" t="s">
        <v>384</v>
      </c>
      <c r="AH2" s="389"/>
      <c r="AI2" s="390"/>
      <c r="AJ2" s="388" t="s">
        <v>385</v>
      </c>
      <c r="AK2" s="389"/>
      <c r="AL2" s="390"/>
    </row>
    <row r="3" spans="3:42" s="23" customFormat="1" ht="39.950000000000003" customHeight="1" thickBot="1">
      <c r="C3" s="396" t="str">
        <f>D15</f>
        <v>ㄅ</v>
      </c>
      <c r="D3" s="397"/>
      <c r="E3" s="398"/>
      <c r="F3" s="396" t="str">
        <f>H15</f>
        <v>ㄉ</v>
      </c>
      <c r="G3" s="397"/>
      <c r="H3" s="398"/>
      <c r="I3" s="410" t="s">
        <v>377</v>
      </c>
      <c r="J3" s="411"/>
      <c r="K3" s="412"/>
      <c r="L3" s="410" t="s">
        <v>376</v>
      </c>
      <c r="M3" s="411"/>
      <c r="N3" s="412"/>
      <c r="O3" s="410" t="s">
        <v>379</v>
      </c>
      <c r="P3" s="411"/>
      <c r="Q3" s="412"/>
      <c r="R3" s="410" t="s">
        <v>378</v>
      </c>
      <c r="S3" s="411"/>
      <c r="T3" s="412"/>
      <c r="U3" s="413" t="s">
        <v>380</v>
      </c>
      <c r="V3" s="414"/>
      <c r="W3" s="415"/>
      <c r="X3" s="379" t="str">
        <f>D21</f>
        <v>ㄚ</v>
      </c>
      <c r="Y3" s="380"/>
      <c r="Z3" s="381"/>
      <c r="AA3" s="385" t="str">
        <f xml:space="preserve"> K21</f>
        <v>ㄞ</v>
      </c>
      <c r="AB3" s="386"/>
      <c r="AC3" s="387"/>
      <c r="AD3" s="385" t="str">
        <f>R21</f>
        <v>ㄢ</v>
      </c>
      <c r="AE3" s="386"/>
      <c r="AF3" s="387"/>
      <c r="AG3" s="391" t="s">
        <v>374</v>
      </c>
      <c r="AH3" s="386"/>
      <c r="AI3" s="387"/>
      <c r="AJ3" s="391"/>
      <c r="AK3" s="386"/>
      <c r="AL3" s="387"/>
    </row>
    <row r="4" spans="3:42" s="2" customFormat="1" ht="18" customHeight="1">
      <c r="D4" s="399" t="s">
        <v>39</v>
      </c>
      <c r="E4" s="400"/>
      <c r="F4" s="401"/>
      <c r="G4" s="399" t="s">
        <v>40</v>
      </c>
      <c r="H4" s="400"/>
      <c r="I4" s="401"/>
      <c r="J4" s="399" t="s">
        <v>41</v>
      </c>
      <c r="K4" s="400"/>
      <c r="L4" s="401"/>
      <c r="M4" s="399" t="s">
        <v>42</v>
      </c>
      <c r="N4" s="400"/>
      <c r="O4" s="401"/>
      <c r="P4" s="399" t="s">
        <v>43</v>
      </c>
      <c r="Q4" s="400"/>
      <c r="R4" s="401"/>
      <c r="S4" s="399" t="s">
        <v>44</v>
      </c>
      <c r="T4" s="400"/>
      <c r="U4" s="401"/>
      <c r="V4" s="392" t="s">
        <v>45</v>
      </c>
      <c r="W4" s="393"/>
      <c r="X4" s="394"/>
      <c r="Y4" s="392" t="s">
        <v>46</v>
      </c>
      <c r="Z4" s="393"/>
      <c r="AA4" s="394"/>
      <c r="AB4" s="392" t="s">
        <v>47</v>
      </c>
      <c r="AC4" s="393"/>
      <c r="AD4" s="394"/>
      <c r="AE4" s="392" t="s">
        <v>48</v>
      </c>
      <c r="AF4" s="393"/>
      <c r="AG4" s="394"/>
      <c r="AH4" s="395" t="s">
        <v>382</v>
      </c>
      <c r="AI4" s="389"/>
      <c r="AJ4" s="390"/>
      <c r="AK4" s="395" t="s">
        <v>383</v>
      </c>
      <c r="AL4" s="389"/>
      <c r="AM4" s="390"/>
      <c r="AN4" s="395" t="s">
        <v>381</v>
      </c>
      <c r="AO4" s="389"/>
      <c r="AP4" s="390"/>
    </row>
    <row r="5" spans="3:42" s="23" customFormat="1" ht="39.950000000000003" customHeight="1" thickBot="1">
      <c r="D5" s="396" t="str">
        <f>F15</f>
        <v>ㄆ</v>
      </c>
      <c r="E5" s="397"/>
      <c r="F5" s="398"/>
      <c r="G5" s="396" t="str">
        <f>I15</f>
        <v>ㄊ</v>
      </c>
      <c r="H5" s="397"/>
      <c r="I5" s="398"/>
      <c r="J5" s="396" t="str">
        <f>L15</f>
        <v>ㄍ</v>
      </c>
      <c r="K5" s="397"/>
      <c r="L5" s="398"/>
      <c r="M5" s="396" t="str">
        <f>Q15</f>
        <v>ㄐ</v>
      </c>
      <c r="N5" s="397"/>
      <c r="O5" s="398"/>
      <c r="P5" s="402" t="str">
        <f>M15</f>
        <v>ㆣ</v>
      </c>
      <c r="Q5" s="403"/>
      <c r="R5" s="404"/>
      <c r="S5" s="396" t="str">
        <f>U15</f>
        <v>ㄗ</v>
      </c>
      <c r="T5" s="397"/>
      <c r="U5" s="398"/>
      <c r="V5" s="379" t="str">
        <f>X21</f>
        <v>ㄧ</v>
      </c>
      <c r="W5" s="380"/>
      <c r="X5" s="381"/>
      <c r="Y5" s="379" t="str">
        <f>F21</f>
        <v>ㆦ</v>
      </c>
      <c r="Z5" s="380"/>
      <c r="AA5" s="381"/>
      <c r="AB5" s="379" t="str">
        <f>I21</f>
        <v>ㆤ</v>
      </c>
      <c r="AC5" s="380"/>
      <c r="AD5" s="381"/>
      <c r="AE5" s="379" t="str">
        <f>S21</f>
        <v>ㄣ</v>
      </c>
      <c r="AF5" s="380"/>
      <c r="AG5" s="381"/>
      <c r="AH5" s="407"/>
      <c r="AI5" s="408"/>
      <c r="AJ5" s="409"/>
      <c r="AK5" s="407"/>
      <c r="AL5" s="408"/>
      <c r="AM5" s="409"/>
      <c r="AN5" s="407"/>
      <c r="AO5" s="408"/>
      <c r="AP5" s="409"/>
    </row>
    <row r="6" spans="3:42" s="2" customFormat="1" ht="18" customHeight="1">
      <c r="D6" s="3"/>
      <c r="E6" s="399" t="s">
        <v>25</v>
      </c>
      <c r="F6" s="400"/>
      <c r="G6" s="401"/>
      <c r="H6" s="399" t="s">
        <v>26</v>
      </c>
      <c r="I6" s="400"/>
      <c r="J6" s="401"/>
      <c r="K6" s="399" t="s">
        <v>27</v>
      </c>
      <c r="L6" s="400"/>
      <c r="M6" s="401"/>
      <c r="N6" s="399" t="s">
        <v>28</v>
      </c>
      <c r="O6" s="400"/>
      <c r="P6" s="401"/>
      <c r="Q6" s="399" t="s">
        <v>29</v>
      </c>
      <c r="R6" s="400"/>
      <c r="S6" s="401"/>
      <c r="T6" s="399" t="s">
        <v>30</v>
      </c>
      <c r="U6" s="400"/>
      <c r="V6" s="401"/>
      <c r="W6" s="392" t="s">
        <v>31</v>
      </c>
      <c r="X6" s="393"/>
      <c r="Y6" s="394"/>
      <c r="Z6" s="392" t="s">
        <v>32</v>
      </c>
      <c r="AA6" s="393"/>
      <c r="AB6" s="394"/>
      <c r="AC6" s="392" t="s">
        <v>33</v>
      </c>
      <c r="AD6" s="393"/>
      <c r="AE6" s="394"/>
      <c r="AF6" s="395" t="s">
        <v>373</v>
      </c>
      <c r="AG6" s="389"/>
      <c r="AH6" s="390"/>
      <c r="AI6" s="395" t="s">
        <v>375</v>
      </c>
      <c r="AJ6" s="389"/>
      <c r="AK6" s="390"/>
    </row>
    <row r="7" spans="3:42" s="23" customFormat="1" ht="39.950000000000003" customHeight="1" thickBot="1">
      <c r="E7" s="396" t="str">
        <f>G15</f>
        <v>ㄇ</v>
      </c>
      <c r="F7" s="397"/>
      <c r="G7" s="398"/>
      <c r="H7" s="396" t="str">
        <f>J15</f>
        <v>ㄋ</v>
      </c>
      <c r="I7" s="397"/>
      <c r="J7" s="398"/>
      <c r="K7" s="396" t="str">
        <f>N15</f>
        <v>ㄎ</v>
      </c>
      <c r="L7" s="397"/>
      <c r="M7" s="398"/>
      <c r="N7" s="396" t="str">
        <f>S15</f>
        <v>ㄑ</v>
      </c>
      <c r="O7" s="397"/>
      <c r="P7" s="398"/>
      <c r="Q7" s="406" t="str">
        <f>O15</f>
        <v>ㄫ</v>
      </c>
      <c r="R7" s="403"/>
      <c r="S7" s="404"/>
      <c r="T7" s="396" t="str">
        <f>W15</f>
        <v>ㄘ</v>
      </c>
      <c r="U7" s="397"/>
      <c r="V7" s="398"/>
      <c r="W7" s="379" t="str">
        <f>Z21</f>
        <v>ㄨ</v>
      </c>
      <c r="X7" s="380"/>
      <c r="Y7" s="381"/>
      <c r="Z7" s="379" t="str">
        <f>H21</f>
        <v>ㄜ</v>
      </c>
      <c r="AA7" s="380"/>
      <c r="AB7" s="381"/>
      <c r="AC7" s="405" t="str">
        <f>M21</f>
        <v>ㄠ</v>
      </c>
      <c r="AD7" s="380"/>
      <c r="AE7" s="381"/>
      <c r="AF7" s="385" t="str">
        <f>T21</f>
        <v>ㄤ</v>
      </c>
      <c r="AG7" s="386"/>
      <c r="AH7" s="387"/>
      <c r="AI7" s="385"/>
      <c r="AJ7" s="386"/>
      <c r="AK7" s="387"/>
    </row>
    <row r="8" spans="3:42" s="2" customFormat="1" ht="18" customHeight="1">
      <c r="F8" s="399" t="s">
        <v>34</v>
      </c>
      <c r="G8" s="400"/>
      <c r="H8" s="401"/>
      <c r="I8" s="399" t="s">
        <v>35</v>
      </c>
      <c r="J8" s="400"/>
      <c r="K8" s="401"/>
      <c r="L8" s="399" t="s">
        <v>36</v>
      </c>
      <c r="M8" s="400"/>
      <c r="N8" s="401"/>
      <c r="O8" s="399" t="s">
        <v>37</v>
      </c>
      <c r="P8" s="400"/>
      <c r="Q8" s="401"/>
      <c r="R8" s="399" t="s">
        <v>38</v>
      </c>
      <c r="S8" s="400"/>
      <c r="T8" s="401"/>
      <c r="U8" s="399" t="s">
        <v>14</v>
      </c>
      <c r="V8" s="400"/>
      <c r="W8" s="401"/>
      <c r="X8" s="392" t="s">
        <v>13</v>
      </c>
      <c r="Y8" s="393"/>
      <c r="Z8" s="394"/>
      <c r="AA8" s="395" t="s">
        <v>371</v>
      </c>
      <c r="AB8" s="389"/>
      <c r="AC8" s="390"/>
      <c r="AD8" s="395" t="s">
        <v>370</v>
      </c>
      <c r="AE8" s="389"/>
      <c r="AF8" s="390"/>
      <c r="AG8" s="395" t="s">
        <v>369</v>
      </c>
      <c r="AH8" s="389"/>
      <c r="AI8" s="390"/>
    </row>
    <row r="9" spans="3:42" s="23" customFormat="1" ht="39.950000000000003" customHeight="1" thickBot="1">
      <c r="F9" s="402" t="str">
        <f>E15</f>
        <v>ㆠ</v>
      </c>
      <c r="G9" s="403"/>
      <c r="H9" s="404"/>
      <c r="I9" s="396" t="str">
        <f>K15</f>
        <v>ㄌ</v>
      </c>
      <c r="J9" s="397"/>
      <c r="K9" s="398"/>
      <c r="L9" s="396" t="str">
        <f>P15</f>
        <v>ㄏ</v>
      </c>
      <c r="M9" s="397"/>
      <c r="N9" s="398"/>
      <c r="O9" s="396" t="str">
        <f>T15</f>
        <v>ㄒ</v>
      </c>
      <c r="P9" s="397"/>
      <c r="Q9" s="398"/>
      <c r="R9" s="402" t="str">
        <f>V15 &amp; " " &amp; R15</f>
        <v>ㆡ ㆢ</v>
      </c>
      <c r="S9" s="403"/>
      <c r="T9" s="404"/>
      <c r="U9" s="396" t="str">
        <f>X15</f>
        <v>ㄙ</v>
      </c>
      <c r="V9" s="397"/>
      <c r="W9" s="398"/>
      <c r="X9" s="379" t="str">
        <f>Q21</f>
        <v>ㆬ</v>
      </c>
      <c r="Y9" s="380"/>
      <c r="Z9" s="381"/>
      <c r="AA9" s="382" t="str">
        <f>O21 &amp; " " &amp; P21</f>
        <v>ㆰ ㆱ</v>
      </c>
      <c r="AB9" s="383"/>
      <c r="AC9" s="384"/>
      <c r="AD9" s="379" t="str">
        <f>U21</f>
        <v>ㆲ</v>
      </c>
      <c r="AE9" s="380"/>
      <c r="AF9" s="381"/>
      <c r="AG9" s="385" t="str">
        <f>W21</f>
        <v>ㆭ</v>
      </c>
      <c r="AH9" s="386"/>
      <c r="AI9" s="387"/>
      <c r="AL9" s="24" t="s">
        <v>372</v>
      </c>
    </row>
    <row r="13" spans="3:42">
      <c r="D13" s="1" t="s">
        <v>80</v>
      </c>
    </row>
    <row r="14" spans="3:42">
      <c r="D14" s="1">
        <v>1</v>
      </c>
    </row>
    <row r="15" spans="3:42">
      <c r="D15" s="1" t="s">
        <v>73</v>
      </c>
      <c r="E15" s="1" t="s">
        <v>76</v>
      </c>
      <c r="F15" s="1" t="s">
        <v>74</v>
      </c>
      <c r="G15" s="1" t="s">
        <v>75</v>
      </c>
      <c r="H15" s="1" t="s">
        <v>77</v>
      </c>
      <c r="I15" s="1" t="s">
        <v>78</v>
      </c>
      <c r="J15" s="1" t="s">
        <v>79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3:42" ht="19.5">
      <c r="D16" s="20" t="s">
        <v>165</v>
      </c>
      <c r="E16" s="20" t="s">
        <v>166</v>
      </c>
      <c r="F16" s="20" t="s">
        <v>347</v>
      </c>
      <c r="G16" s="20" t="s">
        <v>338</v>
      </c>
      <c r="H16" s="20" t="s">
        <v>167</v>
      </c>
      <c r="I16" s="20" t="s">
        <v>348</v>
      </c>
      <c r="J16" s="20" t="s">
        <v>349</v>
      </c>
      <c r="K16" s="20" t="s">
        <v>350</v>
      </c>
      <c r="L16" s="20" t="s">
        <v>168</v>
      </c>
      <c r="M16" s="20" t="s">
        <v>169</v>
      </c>
      <c r="N16" s="20" t="s">
        <v>351</v>
      </c>
      <c r="O16" s="20" t="s">
        <v>344</v>
      </c>
      <c r="P16" s="20" t="s">
        <v>171</v>
      </c>
      <c r="Q16" s="20" t="s">
        <v>352</v>
      </c>
      <c r="R16" s="20" t="s">
        <v>353</v>
      </c>
      <c r="S16" s="20" t="s">
        <v>354</v>
      </c>
      <c r="T16" s="20" t="s">
        <v>175</v>
      </c>
      <c r="U16" s="20" t="s">
        <v>355</v>
      </c>
      <c r="V16" s="20" t="s">
        <v>353</v>
      </c>
      <c r="W16" s="20" t="s">
        <v>356</v>
      </c>
      <c r="X16" s="20" t="s">
        <v>179</v>
      </c>
      <c r="Y16" s="16"/>
    </row>
    <row r="17" spans="4:27" ht="19.5">
      <c r="D17" s="18" t="s">
        <v>165</v>
      </c>
      <c r="E17" s="18" t="s">
        <v>166</v>
      </c>
      <c r="F17" s="18" t="s">
        <v>297</v>
      </c>
      <c r="G17" s="18" t="s">
        <v>298</v>
      </c>
      <c r="H17" s="18" t="s">
        <v>167</v>
      </c>
      <c r="I17" s="18" t="s">
        <v>299</v>
      </c>
      <c r="J17" s="18" t="s">
        <v>300</v>
      </c>
      <c r="K17" s="18" t="s">
        <v>301</v>
      </c>
      <c r="L17" s="18" t="s">
        <v>168</v>
      </c>
      <c r="M17" s="18" t="s">
        <v>169</v>
      </c>
      <c r="N17" s="18" t="s">
        <v>302</v>
      </c>
      <c r="O17" s="18" t="s">
        <v>303</v>
      </c>
      <c r="P17" s="18" t="s">
        <v>171</v>
      </c>
      <c r="Q17" s="18" t="s">
        <v>294</v>
      </c>
      <c r="R17" s="18" t="s">
        <v>295</v>
      </c>
      <c r="S17" s="18" t="s">
        <v>296</v>
      </c>
      <c r="T17" s="18" t="s">
        <v>175</v>
      </c>
      <c r="U17" s="18" t="s">
        <v>304</v>
      </c>
      <c r="V17" s="18" t="s">
        <v>305</v>
      </c>
      <c r="W17" s="18" t="s">
        <v>306</v>
      </c>
      <c r="X17" s="18" t="s">
        <v>179</v>
      </c>
      <c r="Y17" s="16"/>
    </row>
    <row r="18" spans="4:27">
      <c r="D18" s="21" t="s">
        <v>95</v>
      </c>
      <c r="E18" s="21" t="s">
        <v>96</v>
      </c>
      <c r="F18" s="21" t="s">
        <v>97</v>
      </c>
      <c r="G18" s="21" t="s">
        <v>98</v>
      </c>
      <c r="H18" s="21" t="s">
        <v>99</v>
      </c>
      <c r="I18" s="21" t="s">
        <v>100</v>
      </c>
      <c r="J18" s="21" t="s">
        <v>101</v>
      </c>
      <c r="K18" s="21" t="s">
        <v>102</v>
      </c>
      <c r="L18" s="21" t="s">
        <v>103</v>
      </c>
      <c r="M18" s="21" t="s">
        <v>104</v>
      </c>
      <c r="N18" s="21" t="s">
        <v>105</v>
      </c>
      <c r="O18" s="21" t="s">
        <v>106</v>
      </c>
      <c r="P18" s="21" t="s">
        <v>107</v>
      </c>
      <c r="Q18" s="21" t="s">
        <v>108</v>
      </c>
      <c r="R18" s="21" t="s">
        <v>109</v>
      </c>
      <c r="S18" s="21" t="s">
        <v>110</v>
      </c>
      <c r="T18" s="21" t="s">
        <v>111</v>
      </c>
      <c r="U18" s="21" t="s">
        <v>112</v>
      </c>
      <c r="V18" s="21" t="s">
        <v>113</v>
      </c>
      <c r="W18" s="21" t="s">
        <v>114</v>
      </c>
      <c r="X18" s="21" t="s">
        <v>115</v>
      </c>
    </row>
    <row r="20" spans="4:27">
      <c r="D20" s="1" t="s">
        <v>116</v>
      </c>
    </row>
    <row r="21" spans="4:27" ht="15.75"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129</v>
      </c>
      <c r="Q21" s="1" t="s">
        <v>130</v>
      </c>
      <c r="R21" s="1" t="s">
        <v>131</v>
      </c>
      <c r="S21" s="1" t="s">
        <v>132</v>
      </c>
      <c r="T21" s="1" t="s">
        <v>133</v>
      </c>
      <c r="U21" s="1" t="s">
        <v>134</v>
      </c>
      <c r="V21" s="1" t="s">
        <v>135</v>
      </c>
      <c r="W21" s="1" t="s">
        <v>136</v>
      </c>
      <c r="X21" s="1" t="s">
        <v>137</v>
      </c>
      <c r="Y21" s="211" t="s">
        <v>702</v>
      </c>
      <c r="Z21" s="1" t="s">
        <v>139</v>
      </c>
      <c r="AA21" s="1" t="s">
        <v>140</v>
      </c>
    </row>
    <row r="22" spans="4:27" ht="15">
      <c r="D22" s="19" t="s">
        <v>221</v>
      </c>
      <c r="E22" s="19" t="s">
        <v>328</v>
      </c>
      <c r="F22" s="19" t="s">
        <v>329</v>
      </c>
      <c r="G22" s="19" t="s">
        <v>330</v>
      </c>
      <c r="H22" s="19" t="s">
        <v>225</v>
      </c>
      <c r="I22" s="19" t="s">
        <v>226</v>
      </c>
      <c r="J22" s="19" t="s">
        <v>331</v>
      </c>
      <c r="K22" s="19" t="s">
        <v>332</v>
      </c>
      <c r="L22" s="19" t="s">
        <v>333</v>
      </c>
      <c r="M22" s="19" t="s">
        <v>334</v>
      </c>
      <c r="N22" s="19" t="s">
        <v>335</v>
      </c>
      <c r="O22" s="19" t="s">
        <v>336</v>
      </c>
      <c r="P22" s="19" t="s">
        <v>337</v>
      </c>
      <c r="Q22" s="19" t="s">
        <v>338</v>
      </c>
      <c r="R22" s="19" t="s">
        <v>339</v>
      </c>
      <c r="S22" s="19" t="s">
        <v>340</v>
      </c>
      <c r="T22" s="19" t="s">
        <v>341</v>
      </c>
      <c r="U22" s="19" t="s">
        <v>342</v>
      </c>
      <c r="V22" s="19" t="s">
        <v>343</v>
      </c>
      <c r="W22" s="19" t="s">
        <v>344</v>
      </c>
      <c r="X22" s="19" t="s">
        <v>239</v>
      </c>
      <c r="Y22" s="19" t="s">
        <v>345</v>
      </c>
      <c r="Z22" s="19" t="s">
        <v>241</v>
      </c>
      <c r="AA22" s="19" t="s">
        <v>346</v>
      </c>
    </row>
    <row r="23" spans="4:27" ht="16.5">
      <c r="D23" s="17" t="s">
        <v>221</v>
      </c>
      <c r="E23" s="17" t="s">
        <v>309</v>
      </c>
      <c r="F23" s="17" t="s">
        <v>225</v>
      </c>
      <c r="G23" s="17" t="s">
        <v>310</v>
      </c>
      <c r="H23" s="17" t="s">
        <v>311</v>
      </c>
      <c r="I23" s="17" t="s">
        <v>226</v>
      </c>
      <c r="J23" s="17" t="s">
        <v>312</v>
      </c>
      <c r="K23" s="17" t="s">
        <v>313</v>
      </c>
      <c r="L23" s="17" t="s">
        <v>314</v>
      </c>
      <c r="M23" s="17" t="s">
        <v>315</v>
      </c>
      <c r="N23" s="17" t="s">
        <v>316</v>
      </c>
      <c r="O23" s="17" t="s">
        <v>317</v>
      </c>
      <c r="P23" s="17" t="s">
        <v>318</v>
      </c>
      <c r="Q23" s="17" t="s">
        <v>319</v>
      </c>
      <c r="R23" s="17" t="s">
        <v>320</v>
      </c>
      <c r="S23" s="17" t="s">
        <v>321</v>
      </c>
      <c r="T23" s="17" t="s">
        <v>322</v>
      </c>
      <c r="U23" s="17" t="s">
        <v>323</v>
      </c>
      <c r="V23" s="17" t="s">
        <v>324</v>
      </c>
      <c r="W23" s="17" t="s">
        <v>325</v>
      </c>
      <c r="X23" s="17" t="s">
        <v>239</v>
      </c>
      <c r="Y23" s="17" t="s">
        <v>326</v>
      </c>
      <c r="Z23" s="17" t="s">
        <v>241</v>
      </c>
      <c r="AA23" s="17" t="s">
        <v>327</v>
      </c>
    </row>
    <row r="24" spans="4:27">
      <c r="D24" s="22" t="s">
        <v>141</v>
      </c>
      <c r="E24" s="22" t="s">
        <v>142</v>
      </c>
      <c r="F24" s="22" t="s">
        <v>143</v>
      </c>
      <c r="G24" s="22" t="s">
        <v>144</v>
      </c>
      <c r="H24" s="22" t="s">
        <v>145</v>
      </c>
      <c r="I24" s="22" t="s">
        <v>146</v>
      </c>
      <c r="J24" s="22" t="s">
        <v>147</v>
      </c>
      <c r="K24" s="22" t="s">
        <v>148</v>
      </c>
      <c r="L24" s="22" t="s">
        <v>149</v>
      </c>
      <c r="M24" s="22" t="s">
        <v>150</v>
      </c>
      <c r="N24" s="22" t="s">
        <v>151</v>
      </c>
      <c r="O24" s="22" t="s">
        <v>152</v>
      </c>
      <c r="P24" s="22" t="s">
        <v>153</v>
      </c>
      <c r="Q24" s="22" t="s">
        <v>154</v>
      </c>
      <c r="R24" s="22" t="s">
        <v>155</v>
      </c>
      <c r="S24" s="22" t="s">
        <v>156</v>
      </c>
      <c r="T24" s="22" t="s">
        <v>157</v>
      </c>
      <c r="U24" s="22" t="s">
        <v>158</v>
      </c>
      <c r="V24" s="22" t="s">
        <v>159</v>
      </c>
      <c r="W24" s="22" t="s">
        <v>160</v>
      </c>
      <c r="X24" s="22" t="s">
        <v>161</v>
      </c>
      <c r="Y24" s="22" t="s">
        <v>162</v>
      </c>
      <c r="Z24" s="22" t="s">
        <v>163</v>
      </c>
      <c r="AA24" s="22" t="s">
        <v>164</v>
      </c>
    </row>
  </sheetData>
  <mergeCells count="92">
    <mergeCell ref="R2:T2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AD3:AF3"/>
    <mergeCell ref="AG3:AI3"/>
    <mergeCell ref="U2:W2"/>
    <mergeCell ref="X2:Z2"/>
    <mergeCell ref="AA2:AC2"/>
    <mergeCell ref="AD2:AF2"/>
    <mergeCell ref="AG2:AI2"/>
    <mergeCell ref="S4:U4"/>
    <mergeCell ref="R3:T3"/>
    <mergeCell ref="U3:W3"/>
    <mergeCell ref="X3:Z3"/>
    <mergeCell ref="AA3:AC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AJ2:AL2"/>
    <mergeCell ref="AJ3:AL3"/>
    <mergeCell ref="X8:Z8"/>
    <mergeCell ref="AA8:AC8"/>
    <mergeCell ref="AD8:AF8"/>
    <mergeCell ref="AG8:AI8"/>
    <mergeCell ref="AI7:AK7"/>
    <mergeCell ref="W6:Y6"/>
    <mergeCell ref="Z6:AB6"/>
    <mergeCell ref="AC6:AE6"/>
    <mergeCell ref="AF6:AH6"/>
    <mergeCell ref="AI6:AK6"/>
  </mergeCells>
  <phoneticPr fontId="34" type="noConversion"/>
  <pageMargins left="0.75" right="0.75" top="1" bottom="1" header="0.5" footer="0.5"/>
  <headerFooter alignWithMargins="0"/>
  <ignoredErrors>
    <ignoredError sqref="O9" formula="1"/>
    <ignoredError sqref="O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6BF-ADE9-46A0-9B1F-F1CC40F8FC5A}">
  <dimension ref="C1:AP27"/>
  <sheetViews>
    <sheetView tabSelected="1" workbookViewId="0">
      <selection activeCell="AJ22" sqref="AJ22"/>
    </sheetView>
  </sheetViews>
  <sheetFormatPr defaultColWidth="9" defaultRowHeight="14.25"/>
  <cols>
    <col min="1" max="2" width="2.375" style="1" customWidth="1"/>
    <col min="3" max="42" width="4.5" style="1" customWidth="1"/>
    <col min="43" max="44" width="2.875" style="1" customWidth="1"/>
    <col min="45" max="16384" width="9" style="1"/>
  </cols>
  <sheetData>
    <row r="1" spans="3:42" ht="15" thickBot="1"/>
    <row r="2" spans="3:42" s="2" customFormat="1" ht="18" customHeight="1">
      <c r="C2" s="419" t="s">
        <v>386</v>
      </c>
      <c r="D2" s="420"/>
      <c r="E2" s="421"/>
      <c r="F2" s="419" t="s">
        <v>387</v>
      </c>
      <c r="G2" s="420"/>
      <c r="H2" s="421"/>
      <c r="I2" s="416" t="s">
        <v>388</v>
      </c>
      <c r="J2" s="417"/>
      <c r="K2" s="418"/>
      <c r="L2" s="416" t="s">
        <v>389</v>
      </c>
      <c r="M2" s="417"/>
      <c r="N2" s="418"/>
      <c r="O2" s="422" t="s">
        <v>390</v>
      </c>
      <c r="P2" s="417"/>
      <c r="Q2" s="418"/>
      <c r="R2" s="416" t="s">
        <v>391</v>
      </c>
      <c r="S2" s="417"/>
      <c r="T2" s="418"/>
      <c r="U2" s="416" t="s">
        <v>392</v>
      </c>
      <c r="V2" s="417"/>
      <c r="W2" s="418"/>
      <c r="X2" s="395" t="s">
        <v>393</v>
      </c>
      <c r="Y2" s="389"/>
      <c r="Z2" s="390"/>
      <c r="AA2" s="395" t="s">
        <v>394</v>
      </c>
      <c r="AB2" s="389"/>
      <c r="AC2" s="390"/>
      <c r="AD2" s="395" t="s">
        <v>395</v>
      </c>
      <c r="AE2" s="389"/>
      <c r="AF2" s="390"/>
      <c r="AG2" s="395" t="s">
        <v>384</v>
      </c>
      <c r="AH2" s="389"/>
      <c r="AI2" s="390"/>
      <c r="AJ2" s="388" t="s">
        <v>385</v>
      </c>
      <c r="AK2" s="389"/>
      <c r="AL2" s="390"/>
    </row>
    <row r="3" spans="3:42" s="2" customFormat="1" ht="21" customHeight="1">
      <c r="C3" s="40"/>
      <c r="D3" s="41"/>
      <c r="E3" s="48" t="str">
        <f xml:space="preserve">  E18</f>
        <v>ㆠ</v>
      </c>
      <c r="F3" s="40"/>
      <c r="G3" s="41"/>
      <c r="H3" s="42"/>
      <c r="I3" s="43"/>
      <c r="J3" s="44"/>
      <c r="K3" s="45"/>
      <c r="L3" s="43"/>
      <c r="M3" s="44"/>
      <c r="N3" s="45"/>
      <c r="O3" s="46"/>
      <c r="P3" s="44"/>
      <c r="Q3" s="45"/>
      <c r="R3" s="43"/>
      <c r="S3" s="44"/>
      <c r="T3" s="45"/>
      <c r="U3" s="43"/>
      <c r="V3" s="44"/>
      <c r="W3" s="45"/>
      <c r="X3" s="37"/>
      <c r="Y3" s="38"/>
      <c r="Z3" s="39"/>
      <c r="AA3" s="37"/>
      <c r="AB3" s="38"/>
      <c r="AC3" s="39"/>
      <c r="AD3" s="37"/>
      <c r="AE3" s="38"/>
      <c r="AF3" s="39"/>
      <c r="AG3" s="37"/>
      <c r="AH3" s="38"/>
      <c r="AI3" s="39"/>
      <c r="AJ3" s="47"/>
      <c r="AK3" s="38"/>
      <c r="AL3" s="39"/>
    </row>
    <row r="4" spans="3:42" s="23" customFormat="1" ht="39.950000000000003" customHeight="1" thickBot="1">
      <c r="C4" s="423" t="str">
        <f>D18</f>
        <v>ㄅ</v>
      </c>
      <c r="D4" s="424"/>
      <c r="E4" s="425"/>
      <c r="F4" s="423" t="str">
        <f>H18</f>
        <v>ㄉ</v>
      </c>
      <c r="G4" s="424"/>
      <c r="H4" s="425"/>
      <c r="I4" s="410" t="s">
        <v>377</v>
      </c>
      <c r="J4" s="411"/>
      <c r="K4" s="412"/>
      <c r="L4" s="410" t="s">
        <v>376</v>
      </c>
      <c r="M4" s="411"/>
      <c r="N4" s="412"/>
      <c r="O4" s="410" t="s">
        <v>379</v>
      </c>
      <c r="P4" s="411"/>
      <c r="Q4" s="412"/>
      <c r="R4" s="410" t="s">
        <v>378</v>
      </c>
      <c r="S4" s="411"/>
      <c r="T4" s="412"/>
      <c r="U4" s="413" t="s">
        <v>380</v>
      </c>
      <c r="V4" s="414"/>
      <c r="W4" s="415"/>
      <c r="X4" s="379" t="str">
        <f>D24</f>
        <v>ㄚ</v>
      </c>
      <c r="Y4" s="380"/>
      <c r="Z4" s="381"/>
      <c r="AA4" s="385" t="str">
        <f xml:space="preserve"> K24</f>
        <v>ㄞ</v>
      </c>
      <c r="AB4" s="386"/>
      <c r="AC4" s="387"/>
      <c r="AD4" s="385" t="str">
        <f>R24</f>
        <v>ㄢ</v>
      </c>
      <c r="AE4" s="386"/>
      <c r="AF4" s="387"/>
      <c r="AG4" s="391"/>
      <c r="AH4" s="386"/>
      <c r="AI4" s="387"/>
      <c r="AJ4" s="391"/>
      <c r="AK4" s="386"/>
      <c r="AL4" s="387"/>
    </row>
    <row r="5" spans="3:42" s="2" customFormat="1" ht="18" customHeight="1">
      <c r="D5" s="399" t="s">
        <v>39</v>
      </c>
      <c r="E5" s="400"/>
      <c r="F5" s="401"/>
      <c r="G5" s="399" t="s">
        <v>40</v>
      </c>
      <c r="H5" s="400"/>
      <c r="I5" s="401"/>
      <c r="J5" s="399" t="s">
        <v>41</v>
      </c>
      <c r="K5" s="400"/>
      <c r="L5" s="401"/>
      <c r="M5" s="399" t="s">
        <v>42</v>
      </c>
      <c r="N5" s="400"/>
      <c r="O5" s="401"/>
      <c r="P5" s="399" t="s">
        <v>43</v>
      </c>
      <c r="Q5" s="400"/>
      <c r="R5" s="401"/>
      <c r="S5" s="399" t="s">
        <v>44</v>
      </c>
      <c r="T5" s="400"/>
      <c r="U5" s="401"/>
      <c r="V5" s="392" t="s">
        <v>45</v>
      </c>
      <c r="W5" s="393"/>
      <c r="X5" s="394"/>
      <c r="Y5" s="392" t="s">
        <v>46</v>
      </c>
      <c r="Z5" s="393"/>
      <c r="AA5" s="394"/>
      <c r="AB5" s="392" t="s">
        <v>47</v>
      </c>
      <c r="AC5" s="393"/>
      <c r="AD5" s="394"/>
      <c r="AE5" s="392" t="s">
        <v>48</v>
      </c>
      <c r="AF5" s="393"/>
      <c r="AG5" s="394"/>
      <c r="AH5" s="395" t="s">
        <v>382</v>
      </c>
      <c r="AI5" s="389"/>
      <c r="AJ5" s="390"/>
      <c r="AK5" s="395" t="s">
        <v>383</v>
      </c>
      <c r="AL5" s="389"/>
      <c r="AM5" s="390"/>
      <c r="AN5" s="395" t="s">
        <v>381</v>
      </c>
      <c r="AO5" s="389"/>
      <c r="AP5" s="390"/>
    </row>
    <row r="6" spans="3:42" s="2" customFormat="1" ht="21" customHeight="1">
      <c r="D6" s="31"/>
      <c r="E6" s="32"/>
      <c r="F6" s="33"/>
      <c r="G6" s="31"/>
      <c r="H6" s="32"/>
      <c r="I6" s="33"/>
      <c r="J6" s="31"/>
      <c r="K6" s="32"/>
      <c r="L6" s="48" t="str">
        <f>M18</f>
        <v>ㆣ</v>
      </c>
      <c r="M6" s="31"/>
      <c r="N6" s="32"/>
      <c r="O6" s="33"/>
      <c r="P6" s="31"/>
      <c r="Q6" s="32"/>
      <c r="R6" s="33"/>
      <c r="S6" s="31"/>
      <c r="T6" s="32"/>
      <c r="U6" s="48" t="str">
        <f>V18</f>
        <v>ㆡ</v>
      </c>
      <c r="V6" s="34"/>
      <c r="W6" s="35"/>
      <c r="X6" s="36"/>
      <c r="Y6" s="34"/>
      <c r="Z6" s="35"/>
      <c r="AA6" s="36"/>
      <c r="AB6" s="34"/>
      <c r="AC6" s="35"/>
      <c r="AD6" s="36"/>
      <c r="AE6" s="34"/>
      <c r="AF6" s="35"/>
      <c r="AG6" s="36"/>
      <c r="AH6" s="37"/>
      <c r="AI6" s="38"/>
      <c r="AJ6" s="39"/>
      <c r="AK6" s="37"/>
      <c r="AL6" s="38"/>
      <c r="AM6" s="39"/>
      <c r="AN6" s="37"/>
      <c r="AO6" s="38"/>
      <c r="AP6" s="39"/>
    </row>
    <row r="7" spans="3:42" s="23" customFormat="1" ht="39.950000000000003" customHeight="1" thickBot="1">
      <c r="D7" s="396" t="str">
        <f>F18</f>
        <v>ㄆ</v>
      </c>
      <c r="E7" s="397"/>
      <c r="F7" s="398"/>
      <c r="G7" s="396" t="str">
        <f>I18</f>
        <v>ㄊ</v>
      </c>
      <c r="H7" s="397"/>
      <c r="I7" s="398"/>
      <c r="J7" s="423" t="str">
        <f>L18</f>
        <v>ㄍ</v>
      </c>
      <c r="K7" s="424"/>
      <c r="L7" s="425"/>
      <c r="M7" s="396"/>
      <c r="N7" s="397"/>
      <c r="O7" s="398"/>
      <c r="P7" s="402"/>
      <c r="Q7" s="403"/>
      <c r="R7" s="404"/>
      <c r="S7" s="396" t="str">
        <f>U18</f>
        <v>ㄗ</v>
      </c>
      <c r="T7" s="397"/>
      <c r="U7" s="398"/>
      <c r="V7" s="379" t="str">
        <f>X24</f>
        <v>ㄧ</v>
      </c>
      <c r="W7" s="380"/>
      <c r="X7" s="381"/>
      <c r="Y7" s="379" t="str">
        <f>F24</f>
        <v>ㆦ</v>
      </c>
      <c r="Z7" s="380"/>
      <c r="AA7" s="381"/>
      <c r="AB7" s="379"/>
      <c r="AC7" s="380"/>
      <c r="AD7" s="381"/>
      <c r="AE7" s="379" t="str">
        <f>S24</f>
        <v>ㄣ</v>
      </c>
      <c r="AF7" s="380"/>
      <c r="AG7" s="381"/>
      <c r="AH7" s="407"/>
      <c r="AI7" s="408"/>
      <c r="AJ7" s="409"/>
      <c r="AK7" s="407"/>
      <c r="AL7" s="408"/>
      <c r="AM7" s="409"/>
      <c r="AN7" s="407"/>
      <c r="AO7" s="408"/>
      <c r="AP7" s="409"/>
    </row>
    <row r="8" spans="3:42" s="2" customFormat="1" ht="18" customHeight="1">
      <c r="D8" s="3"/>
      <c r="E8" s="399" t="s">
        <v>25</v>
      </c>
      <c r="F8" s="400"/>
      <c r="G8" s="401"/>
      <c r="H8" s="399" t="s">
        <v>26</v>
      </c>
      <c r="I8" s="400"/>
      <c r="J8" s="401"/>
      <c r="K8" s="399" t="s">
        <v>27</v>
      </c>
      <c r="L8" s="400"/>
      <c r="M8" s="401"/>
      <c r="N8" s="399" t="s">
        <v>28</v>
      </c>
      <c r="O8" s="400"/>
      <c r="P8" s="401"/>
      <c r="Q8" s="399" t="s">
        <v>29</v>
      </c>
      <c r="R8" s="400"/>
      <c r="S8" s="401"/>
      <c r="T8" s="399" t="s">
        <v>30</v>
      </c>
      <c r="U8" s="400"/>
      <c r="V8" s="401"/>
      <c r="W8" s="392" t="s">
        <v>31</v>
      </c>
      <c r="X8" s="393"/>
      <c r="Y8" s="394"/>
      <c r="Z8" s="392" t="s">
        <v>32</v>
      </c>
      <c r="AA8" s="393"/>
      <c r="AB8" s="394"/>
      <c r="AC8" s="392" t="s">
        <v>33</v>
      </c>
      <c r="AD8" s="393"/>
      <c r="AE8" s="394"/>
      <c r="AF8" s="395" t="s">
        <v>373</v>
      </c>
      <c r="AG8" s="389"/>
      <c r="AH8" s="390"/>
      <c r="AI8" s="395" t="s">
        <v>375</v>
      </c>
      <c r="AJ8" s="389"/>
      <c r="AK8" s="390"/>
    </row>
    <row r="9" spans="3:42" s="2" customFormat="1" ht="21" customHeight="1">
      <c r="D9" s="3"/>
      <c r="E9" s="31"/>
      <c r="F9" s="32"/>
      <c r="G9" s="33"/>
      <c r="H9" s="31"/>
      <c r="I9" s="32"/>
      <c r="J9" s="33"/>
      <c r="K9" s="31"/>
      <c r="L9" s="32"/>
      <c r="M9" s="33"/>
      <c r="N9" s="31"/>
      <c r="O9" s="32"/>
      <c r="P9" s="33"/>
      <c r="Q9" s="31"/>
      <c r="R9" s="32"/>
      <c r="S9" s="33"/>
      <c r="T9" s="31"/>
      <c r="U9" s="32"/>
      <c r="V9" s="33"/>
      <c r="W9" s="34"/>
      <c r="X9" s="35"/>
      <c r="Y9" s="36"/>
      <c r="Z9" s="34"/>
      <c r="AA9" s="35"/>
      <c r="AB9" s="36"/>
      <c r="AC9" s="34"/>
      <c r="AD9" s="35"/>
      <c r="AE9" s="36"/>
      <c r="AF9" s="37"/>
      <c r="AG9" s="38"/>
      <c r="AH9" s="39"/>
      <c r="AI9" s="37"/>
      <c r="AJ9" s="38"/>
      <c r="AK9" s="39"/>
    </row>
    <row r="10" spans="3:42" s="23" customFormat="1" ht="39.950000000000003" customHeight="1" thickBot="1">
      <c r="E10" s="396" t="str">
        <f>G18</f>
        <v>ㄇ</v>
      </c>
      <c r="F10" s="397"/>
      <c r="G10" s="398"/>
      <c r="H10" s="396" t="str">
        <f>J18</f>
        <v>ㄋ</v>
      </c>
      <c r="I10" s="397"/>
      <c r="J10" s="398"/>
      <c r="K10" s="396" t="str">
        <f>N18</f>
        <v>ㄎ</v>
      </c>
      <c r="L10" s="397"/>
      <c r="M10" s="398"/>
      <c r="N10" s="396"/>
      <c r="O10" s="397"/>
      <c r="P10" s="398"/>
      <c r="Q10" s="406" t="str">
        <f>O18</f>
        <v>ㄫ</v>
      </c>
      <c r="R10" s="403"/>
      <c r="S10" s="404"/>
      <c r="T10" s="396" t="str">
        <f>W18</f>
        <v>ㄘ</v>
      </c>
      <c r="U10" s="397"/>
      <c r="V10" s="398"/>
      <c r="W10" s="379" t="str">
        <f>Z24</f>
        <v>ㄨ</v>
      </c>
      <c r="X10" s="380"/>
      <c r="Y10" s="381"/>
      <c r="Z10" s="379" t="str">
        <f>H24</f>
        <v>ㄜ</v>
      </c>
      <c r="AA10" s="380"/>
      <c r="AB10" s="381"/>
      <c r="AC10" s="405" t="str">
        <f>M24</f>
        <v>ㄠ</v>
      </c>
      <c r="AD10" s="380"/>
      <c r="AE10" s="381"/>
      <c r="AF10" s="385" t="str">
        <f>T24</f>
        <v>ㄤ</v>
      </c>
      <c r="AG10" s="386"/>
      <c r="AH10" s="387"/>
      <c r="AI10" s="385"/>
      <c r="AJ10" s="386"/>
      <c r="AK10" s="387"/>
    </row>
    <row r="11" spans="3:42" s="2" customFormat="1" ht="18" customHeight="1">
      <c r="F11" s="399" t="s">
        <v>34</v>
      </c>
      <c r="G11" s="400"/>
      <c r="H11" s="401"/>
      <c r="I11" s="399" t="s">
        <v>35</v>
      </c>
      <c r="J11" s="400"/>
      <c r="K11" s="401"/>
      <c r="L11" s="399" t="s">
        <v>36</v>
      </c>
      <c r="M11" s="400"/>
      <c r="N11" s="401"/>
      <c r="O11" s="399" t="s">
        <v>37</v>
      </c>
      <c r="P11" s="400"/>
      <c r="Q11" s="401"/>
      <c r="R11" s="399" t="s">
        <v>38</v>
      </c>
      <c r="S11" s="400"/>
      <c r="T11" s="401"/>
      <c r="U11" s="399" t="s">
        <v>14</v>
      </c>
      <c r="V11" s="400"/>
      <c r="W11" s="401"/>
      <c r="X11" s="392" t="s">
        <v>13</v>
      </c>
      <c r="Y11" s="393"/>
      <c r="Z11" s="394"/>
      <c r="AA11" s="395" t="s">
        <v>371</v>
      </c>
      <c r="AB11" s="389"/>
      <c r="AC11" s="390"/>
      <c r="AD11" s="395" t="s">
        <v>370</v>
      </c>
      <c r="AE11" s="389"/>
      <c r="AF11" s="390"/>
      <c r="AG11" s="395" t="s">
        <v>369</v>
      </c>
      <c r="AH11" s="389"/>
      <c r="AI11" s="390"/>
    </row>
    <row r="12" spans="3:42" s="2" customFormat="1" ht="21" customHeight="1">
      <c r="F12" s="31"/>
      <c r="G12" s="32"/>
      <c r="H12" s="33"/>
      <c r="I12" s="31"/>
      <c r="J12" s="32"/>
      <c r="K12" s="33"/>
      <c r="L12" s="31"/>
      <c r="M12" s="32"/>
      <c r="N12" s="33"/>
      <c r="O12" s="31"/>
      <c r="P12" s="32"/>
      <c r="Q12" s="33"/>
      <c r="R12" s="31"/>
      <c r="S12" s="32"/>
      <c r="T12" s="33"/>
      <c r="U12" s="31"/>
      <c r="V12" s="32"/>
      <c r="W12" s="33"/>
      <c r="X12" s="34"/>
      <c r="Y12" s="35"/>
      <c r="Z12" s="36"/>
      <c r="AA12" s="37"/>
      <c r="AB12" s="38"/>
      <c r="AC12" s="39"/>
      <c r="AD12" s="37"/>
      <c r="AE12" s="38"/>
      <c r="AF12" s="39"/>
      <c r="AG12" s="37"/>
      <c r="AH12" s="38"/>
      <c r="AI12" s="39"/>
    </row>
    <row r="13" spans="3:42" s="23" customFormat="1" ht="39.950000000000003" customHeight="1" thickBot="1">
      <c r="F13" s="426"/>
      <c r="G13" s="403"/>
      <c r="H13" s="404"/>
      <c r="I13" s="396" t="str">
        <f>K18</f>
        <v>ㄌ</v>
      </c>
      <c r="J13" s="397"/>
      <c r="K13" s="398"/>
      <c r="L13" s="423" t="str">
        <f>P18</f>
        <v>ㄏ</v>
      </c>
      <c r="M13" s="424"/>
      <c r="N13" s="425"/>
      <c r="O13" s="396"/>
      <c r="P13" s="397"/>
      <c r="Q13" s="398"/>
      <c r="R13" s="402"/>
      <c r="S13" s="403"/>
      <c r="T13" s="404"/>
      <c r="U13" s="396" t="str">
        <f>X18</f>
        <v>ㄙ</v>
      </c>
      <c r="V13" s="397"/>
      <c r="W13" s="398"/>
      <c r="X13" s="382" t="str">
        <f>Q24</f>
        <v>ㆬ</v>
      </c>
      <c r="Y13" s="383"/>
      <c r="Z13" s="384"/>
      <c r="AA13" s="379" t="s">
        <v>407</v>
      </c>
      <c r="AB13" s="380"/>
      <c r="AC13" s="381"/>
      <c r="AD13" s="379"/>
      <c r="AE13" s="380"/>
      <c r="AF13" s="381"/>
      <c r="AG13" s="385" t="s">
        <v>408</v>
      </c>
      <c r="AH13" s="386"/>
      <c r="AI13" s="387"/>
      <c r="AL13" s="24" t="s">
        <v>372</v>
      </c>
    </row>
    <row r="15" spans="3:42">
      <c r="AP15" s="23"/>
    </row>
    <row r="17" spans="4:27">
      <c r="D17" s="1" t="s">
        <v>80</v>
      </c>
    </row>
    <row r="18" spans="4:27">
      <c r="D18" s="1" t="s">
        <v>73</v>
      </c>
      <c r="E18" s="1" t="s">
        <v>76</v>
      </c>
      <c r="F18" s="1" t="s">
        <v>74</v>
      </c>
      <c r="G18" s="1" t="s">
        <v>75</v>
      </c>
      <c r="H18" s="1" t="s">
        <v>77</v>
      </c>
      <c r="I18" s="1" t="s">
        <v>78</v>
      </c>
      <c r="J18" s="1" t="s">
        <v>79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 t="s">
        <v>92</v>
      </c>
      <c r="W18" s="1" t="s">
        <v>93</v>
      </c>
      <c r="X18" s="1" t="s">
        <v>94</v>
      </c>
    </row>
    <row r="19" spans="4:27" ht="19.5">
      <c r="D19" s="20" t="s">
        <v>165</v>
      </c>
      <c r="E19" s="20" t="s">
        <v>166</v>
      </c>
      <c r="F19" s="20" t="s">
        <v>347</v>
      </c>
      <c r="G19" s="20" t="s">
        <v>338</v>
      </c>
      <c r="H19" s="20" t="s">
        <v>167</v>
      </c>
      <c r="I19" s="20" t="s">
        <v>348</v>
      </c>
      <c r="J19" s="20" t="s">
        <v>349</v>
      </c>
      <c r="K19" s="20" t="s">
        <v>350</v>
      </c>
      <c r="L19" s="20" t="s">
        <v>168</v>
      </c>
      <c r="M19" s="20" t="s">
        <v>169</v>
      </c>
      <c r="N19" s="20" t="s">
        <v>351</v>
      </c>
      <c r="O19" s="20" t="s">
        <v>344</v>
      </c>
      <c r="P19" s="20" t="s">
        <v>171</v>
      </c>
      <c r="Q19" s="20" t="s">
        <v>352</v>
      </c>
      <c r="R19" s="20" t="s">
        <v>353</v>
      </c>
      <c r="S19" s="20" t="s">
        <v>354</v>
      </c>
      <c r="T19" s="20" t="s">
        <v>175</v>
      </c>
      <c r="U19" s="20" t="s">
        <v>355</v>
      </c>
      <c r="V19" s="20" t="s">
        <v>353</v>
      </c>
      <c r="W19" s="20" t="s">
        <v>356</v>
      </c>
      <c r="X19" s="20" t="s">
        <v>179</v>
      </c>
      <c r="Y19" s="16"/>
    </row>
    <row r="20" spans="4:27" ht="19.5">
      <c r="D20" s="18" t="s">
        <v>165</v>
      </c>
      <c r="E20" s="18" t="s">
        <v>166</v>
      </c>
      <c r="F20" s="18" t="s">
        <v>297</v>
      </c>
      <c r="G20" s="18" t="s">
        <v>298</v>
      </c>
      <c r="H20" s="18" t="s">
        <v>167</v>
      </c>
      <c r="I20" s="18" t="s">
        <v>299</v>
      </c>
      <c r="J20" s="18" t="s">
        <v>300</v>
      </c>
      <c r="K20" s="18" t="s">
        <v>301</v>
      </c>
      <c r="L20" s="18" t="s">
        <v>168</v>
      </c>
      <c r="M20" s="18" t="s">
        <v>169</v>
      </c>
      <c r="N20" s="18" t="s">
        <v>302</v>
      </c>
      <c r="O20" s="18" t="s">
        <v>303</v>
      </c>
      <c r="P20" s="18" t="s">
        <v>171</v>
      </c>
      <c r="Q20" s="18" t="s">
        <v>294</v>
      </c>
      <c r="R20" s="18" t="s">
        <v>295</v>
      </c>
      <c r="S20" s="18" t="s">
        <v>296</v>
      </c>
      <c r="T20" s="18" t="s">
        <v>175</v>
      </c>
      <c r="U20" s="18" t="s">
        <v>304</v>
      </c>
      <c r="V20" s="18" t="s">
        <v>305</v>
      </c>
      <c r="W20" s="18" t="s">
        <v>306</v>
      </c>
      <c r="X20" s="18" t="s">
        <v>179</v>
      </c>
      <c r="Y20" s="16"/>
    </row>
    <row r="21" spans="4:27">
      <c r="D21" s="21" t="s">
        <v>95</v>
      </c>
      <c r="E21" s="21" t="s">
        <v>96</v>
      </c>
      <c r="F21" s="21" t="s">
        <v>97</v>
      </c>
      <c r="G21" s="21" t="s">
        <v>98</v>
      </c>
      <c r="H21" s="21" t="s">
        <v>99</v>
      </c>
      <c r="I21" s="21" t="s">
        <v>100</v>
      </c>
      <c r="J21" s="21" t="s">
        <v>101</v>
      </c>
      <c r="K21" s="21" t="s">
        <v>102</v>
      </c>
      <c r="L21" s="21" t="s">
        <v>103</v>
      </c>
      <c r="M21" s="21" t="s">
        <v>104</v>
      </c>
      <c r="N21" s="21" t="s">
        <v>105</v>
      </c>
      <c r="O21" s="21" t="s">
        <v>106</v>
      </c>
      <c r="P21" s="21" t="s">
        <v>107</v>
      </c>
      <c r="Q21" s="21" t="s">
        <v>108</v>
      </c>
      <c r="R21" s="21" t="s">
        <v>109</v>
      </c>
      <c r="S21" s="21" t="s">
        <v>110</v>
      </c>
      <c r="T21" s="21" t="s">
        <v>111</v>
      </c>
      <c r="U21" s="21" t="s">
        <v>112</v>
      </c>
      <c r="V21" s="21" t="s">
        <v>113</v>
      </c>
      <c r="W21" s="21" t="s">
        <v>114</v>
      </c>
      <c r="X21" s="21" t="s">
        <v>115</v>
      </c>
    </row>
    <row r="23" spans="4:27">
      <c r="D23" s="1" t="s">
        <v>116</v>
      </c>
    </row>
    <row r="24" spans="4:27"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  <c r="P24" s="1" t="s">
        <v>129</v>
      </c>
      <c r="Q24" s="1" t="s">
        <v>130</v>
      </c>
      <c r="R24" s="1" t="s">
        <v>131</v>
      </c>
      <c r="S24" s="1" t="s">
        <v>132</v>
      </c>
      <c r="T24" s="1" t="s">
        <v>133</v>
      </c>
      <c r="U24" s="1" t="s">
        <v>134</v>
      </c>
      <c r="V24" s="1" t="s">
        <v>135</v>
      </c>
      <c r="W24" s="1" t="s">
        <v>136</v>
      </c>
      <c r="X24" s="1" t="s">
        <v>137</v>
      </c>
      <c r="Y24" s="1" t="s">
        <v>138</v>
      </c>
      <c r="Z24" s="1" t="s">
        <v>139</v>
      </c>
      <c r="AA24" s="1" t="s">
        <v>140</v>
      </c>
    </row>
    <row r="25" spans="4:27" ht="15">
      <c r="D25" s="19" t="s">
        <v>221</v>
      </c>
      <c r="E25" s="19" t="s">
        <v>328</v>
      </c>
      <c r="F25" s="19" t="s">
        <v>329</v>
      </c>
      <c r="G25" s="19" t="s">
        <v>330</v>
      </c>
      <c r="H25" s="19" t="s">
        <v>225</v>
      </c>
      <c r="I25" s="19" t="s">
        <v>226</v>
      </c>
      <c r="J25" s="19" t="s">
        <v>331</v>
      </c>
      <c r="K25" s="19" t="s">
        <v>332</v>
      </c>
      <c r="L25" s="19" t="s">
        <v>333</v>
      </c>
      <c r="M25" s="19" t="s">
        <v>334</v>
      </c>
      <c r="N25" s="19" t="s">
        <v>335</v>
      </c>
      <c r="O25" s="19" t="s">
        <v>336</v>
      </c>
      <c r="P25" s="19" t="s">
        <v>337</v>
      </c>
      <c r="Q25" s="19" t="s">
        <v>338</v>
      </c>
      <c r="R25" s="19" t="s">
        <v>339</v>
      </c>
      <c r="S25" s="19" t="s">
        <v>340</v>
      </c>
      <c r="T25" s="19" t="s">
        <v>341</v>
      </c>
      <c r="U25" s="19" t="s">
        <v>342</v>
      </c>
      <c r="V25" s="19" t="s">
        <v>343</v>
      </c>
      <c r="W25" s="19" t="s">
        <v>344</v>
      </c>
      <c r="X25" s="19" t="s">
        <v>239</v>
      </c>
      <c r="Y25" s="19" t="s">
        <v>345</v>
      </c>
      <c r="Z25" s="19" t="s">
        <v>241</v>
      </c>
      <c r="AA25" s="19" t="s">
        <v>346</v>
      </c>
    </row>
    <row r="26" spans="4:27" ht="16.5">
      <c r="D26" s="17" t="s">
        <v>221</v>
      </c>
      <c r="E26" s="17" t="s">
        <v>309</v>
      </c>
      <c r="F26" s="17" t="s">
        <v>225</v>
      </c>
      <c r="G26" s="17" t="s">
        <v>310</v>
      </c>
      <c r="H26" s="17" t="s">
        <v>311</v>
      </c>
      <c r="I26" s="17" t="s">
        <v>226</v>
      </c>
      <c r="J26" s="17" t="s">
        <v>312</v>
      </c>
      <c r="K26" s="17" t="s">
        <v>313</v>
      </c>
      <c r="L26" s="17" t="s">
        <v>314</v>
      </c>
      <c r="M26" s="17" t="s">
        <v>315</v>
      </c>
      <c r="N26" s="17" t="s">
        <v>316</v>
      </c>
      <c r="O26" s="17" t="s">
        <v>317</v>
      </c>
      <c r="P26" s="17" t="s">
        <v>318</v>
      </c>
      <c r="Q26" s="17" t="s">
        <v>319</v>
      </c>
      <c r="R26" s="17" t="s">
        <v>320</v>
      </c>
      <c r="S26" s="17" t="s">
        <v>321</v>
      </c>
      <c r="T26" s="17" t="s">
        <v>322</v>
      </c>
      <c r="U26" s="17" t="s">
        <v>323</v>
      </c>
      <c r="V26" s="17" t="s">
        <v>324</v>
      </c>
      <c r="W26" s="17" t="s">
        <v>325</v>
      </c>
      <c r="X26" s="17" t="s">
        <v>239</v>
      </c>
      <c r="Y26" s="17" t="s">
        <v>326</v>
      </c>
      <c r="Z26" s="17" t="s">
        <v>241</v>
      </c>
      <c r="AA26" s="17" t="s">
        <v>327</v>
      </c>
    </row>
    <row r="27" spans="4:27">
      <c r="D27" s="22" t="s">
        <v>141</v>
      </c>
      <c r="E27" s="22" t="s">
        <v>142</v>
      </c>
      <c r="F27" s="22" t="s">
        <v>143</v>
      </c>
      <c r="G27" s="22" t="s">
        <v>144</v>
      </c>
      <c r="H27" s="22" t="s">
        <v>145</v>
      </c>
      <c r="I27" s="22" t="s">
        <v>146</v>
      </c>
      <c r="J27" s="22" t="s">
        <v>147</v>
      </c>
      <c r="K27" s="22" t="s">
        <v>148</v>
      </c>
      <c r="L27" s="22" t="s">
        <v>149</v>
      </c>
      <c r="M27" s="22" t="s">
        <v>150</v>
      </c>
      <c r="N27" s="22" t="s">
        <v>151</v>
      </c>
      <c r="O27" s="22" t="s">
        <v>152</v>
      </c>
      <c r="P27" s="22" t="s">
        <v>153</v>
      </c>
      <c r="Q27" s="22" t="s">
        <v>154</v>
      </c>
      <c r="R27" s="22" t="s">
        <v>155</v>
      </c>
      <c r="S27" s="22" t="s">
        <v>156</v>
      </c>
      <c r="T27" s="22" t="s">
        <v>157</v>
      </c>
      <c r="U27" s="22" t="s">
        <v>158</v>
      </c>
      <c r="V27" s="22" t="s">
        <v>159</v>
      </c>
      <c r="W27" s="22" t="s">
        <v>160</v>
      </c>
      <c r="X27" s="22" t="s">
        <v>161</v>
      </c>
      <c r="Y27" s="22" t="s">
        <v>162</v>
      </c>
      <c r="Z27" s="22" t="s">
        <v>163</v>
      </c>
      <c r="AA27" s="22" t="s">
        <v>164</v>
      </c>
    </row>
  </sheetData>
  <mergeCells count="92">
    <mergeCell ref="X13:Z13"/>
    <mergeCell ref="AA13:AC13"/>
    <mergeCell ref="AD13:AF13"/>
    <mergeCell ref="AG13:AI13"/>
    <mergeCell ref="X11:Z11"/>
    <mergeCell ref="AA11:AC11"/>
    <mergeCell ref="AD11:AF11"/>
    <mergeCell ref="AG11:AI11"/>
    <mergeCell ref="U13:W13"/>
    <mergeCell ref="F11:H11"/>
    <mergeCell ref="I11:K11"/>
    <mergeCell ref="L11:N11"/>
    <mergeCell ref="O11:Q11"/>
    <mergeCell ref="R11:T11"/>
    <mergeCell ref="U11:W11"/>
    <mergeCell ref="F13:H13"/>
    <mergeCell ref="I13:K13"/>
    <mergeCell ref="L13:N13"/>
    <mergeCell ref="O13:Q13"/>
    <mergeCell ref="R13:T13"/>
    <mergeCell ref="T10:V10"/>
    <mergeCell ref="W10:Y10"/>
    <mergeCell ref="Z10:AB10"/>
    <mergeCell ref="AC10:AE10"/>
    <mergeCell ref="AF10:AH10"/>
    <mergeCell ref="AI10:AK10"/>
    <mergeCell ref="W8:Y8"/>
    <mergeCell ref="Z8:AB8"/>
    <mergeCell ref="AC8:AE8"/>
    <mergeCell ref="AF8:AH8"/>
    <mergeCell ref="AI8:AK8"/>
    <mergeCell ref="E10:G10"/>
    <mergeCell ref="H10:J10"/>
    <mergeCell ref="K10:M10"/>
    <mergeCell ref="N10:P10"/>
    <mergeCell ref="Q10:S10"/>
    <mergeCell ref="AE7:AG7"/>
    <mergeCell ref="AH7:AJ7"/>
    <mergeCell ref="AK7:AM7"/>
    <mergeCell ref="AN7:AP7"/>
    <mergeCell ref="E8:G8"/>
    <mergeCell ref="H8:J8"/>
    <mergeCell ref="K8:M8"/>
    <mergeCell ref="N8:P8"/>
    <mergeCell ref="Q8:S8"/>
    <mergeCell ref="T8:V8"/>
    <mergeCell ref="AN5:AP5"/>
    <mergeCell ref="D7:F7"/>
    <mergeCell ref="G7:I7"/>
    <mergeCell ref="J7:L7"/>
    <mergeCell ref="M7:O7"/>
    <mergeCell ref="P7:R7"/>
    <mergeCell ref="S7:U7"/>
    <mergeCell ref="V7:X7"/>
    <mergeCell ref="Y7:AA7"/>
    <mergeCell ref="AB7:AD7"/>
    <mergeCell ref="V5:X5"/>
    <mergeCell ref="Y5:AA5"/>
    <mergeCell ref="AB5:AD5"/>
    <mergeCell ref="AE5:AG5"/>
    <mergeCell ref="AH5:AJ5"/>
    <mergeCell ref="AK5:AM5"/>
    <mergeCell ref="D5:F5"/>
    <mergeCell ref="G5:I5"/>
    <mergeCell ref="J5:L5"/>
    <mergeCell ref="M5:O5"/>
    <mergeCell ref="P5:R5"/>
    <mergeCell ref="S5:U5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21A-747A-4D33-AD6B-DA250BEFE2F4}">
  <dimension ref="A1:BL63"/>
  <sheetViews>
    <sheetView topLeftCell="A7" workbookViewId="0">
      <selection activeCell="U17" sqref="U17"/>
    </sheetView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33" t="s">
        <v>759</v>
      </c>
      <c r="C2" s="434"/>
      <c r="D2" s="435"/>
      <c r="E2" s="433" t="s">
        <v>443</v>
      </c>
      <c r="F2" s="434"/>
      <c r="G2" s="435"/>
      <c r="H2" s="440" t="s">
        <v>444</v>
      </c>
      <c r="I2" s="441"/>
      <c r="J2" s="442"/>
      <c r="K2" s="440" t="s">
        <v>445</v>
      </c>
      <c r="L2" s="441"/>
      <c r="M2" s="442"/>
      <c r="N2" s="443">
        <v>0.05</v>
      </c>
      <c r="O2" s="444"/>
      <c r="P2" s="445"/>
      <c r="Q2" s="440" t="s">
        <v>447</v>
      </c>
      <c r="R2" s="441"/>
      <c r="S2" s="442"/>
      <c r="T2" s="440" t="s">
        <v>448</v>
      </c>
      <c r="U2" s="441"/>
      <c r="V2" s="442"/>
      <c r="W2" s="427" t="s">
        <v>760</v>
      </c>
      <c r="X2" s="428"/>
      <c r="Y2" s="429"/>
      <c r="Z2" s="427" t="s">
        <v>761</v>
      </c>
      <c r="AA2" s="428"/>
      <c r="AB2" s="429"/>
      <c r="AC2" s="427" t="s">
        <v>451</v>
      </c>
      <c r="AD2" s="428"/>
      <c r="AE2" s="429"/>
      <c r="AF2" s="430" t="s">
        <v>452</v>
      </c>
      <c r="AG2" s="431"/>
      <c r="AH2" s="432"/>
      <c r="AI2" s="430" t="s">
        <v>453</v>
      </c>
      <c r="AJ2" s="431"/>
      <c r="AK2" s="432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 t="str">
        <f>F16</f>
        <v>ㆠ</v>
      </c>
      <c r="C3" s="304"/>
      <c r="D3" s="305" t="s">
        <v>587</v>
      </c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38" t="s">
        <v>755</v>
      </c>
      <c r="I4" s="439"/>
      <c r="J4" s="239" t="s">
        <v>765</v>
      </c>
      <c r="K4" s="438" t="s">
        <v>569</v>
      </c>
      <c r="L4" s="439"/>
      <c r="M4" s="239" t="s">
        <v>459</v>
      </c>
      <c r="N4" s="438" t="s">
        <v>756</v>
      </c>
      <c r="O4" s="439"/>
      <c r="P4" s="239" t="s">
        <v>766</v>
      </c>
      <c r="Q4" s="438" t="s">
        <v>571</v>
      </c>
      <c r="R4" s="439"/>
      <c r="S4" s="239" t="s">
        <v>461</v>
      </c>
      <c r="T4" s="438" t="s">
        <v>767</v>
      </c>
      <c r="U4" s="439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36"/>
      <c r="AJ4" s="437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33" t="s">
        <v>465</v>
      </c>
      <c r="D5" s="434"/>
      <c r="E5" s="435"/>
      <c r="F5" s="433" t="s">
        <v>466</v>
      </c>
      <c r="G5" s="434"/>
      <c r="H5" s="435"/>
      <c r="I5" s="433" t="s">
        <v>546</v>
      </c>
      <c r="J5" s="434"/>
      <c r="K5" s="435"/>
      <c r="L5" s="433" t="s">
        <v>468</v>
      </c>
      <c r="M5" s="434"/>
      <c r="N5" s="435"/>
      <c r="O5" s="433" t="s">
        <v>299</v>
      </c>
      <c r="P5" s="434"/>
      <c r="Q5" s="435"/>
      <c r="R5" s="433" t="s">
        <v>771</v>
      </c>
      <c r="S5" s="434"/>
      <c r="T5" s="435"/>
      <c r="U5" s="427" t="s">
        <v>315</v>
      </c>
      <c r="V5" s="428"/>
      <c r="W5" s="429"/>
      <c r="X5" s="427" t="s">
        <v>313</v>
      </c>
      <c r="Y5" s="428"/>
      <c r="Z5" s="429"/>
      <c r="AA5" s="427" t="s">
        <v>472</v>
      </c>
      <c r="AB5" s="428"/>
      <c r="AC5" s="429"/>
      <c r="AD5" s="427" t="s">
        <v>297</v>
      </c>
      <c r="AE5" s="428"/>
      <c r="AF5" s="429"/>
      <c r="AG5" s="427" t="s">
        <v>473</v>
      </c>
      <c r="AH5" s="428"/>
      <c r="AI5" s="429"/>
      <c r="AJ5" s="427" t="s">
        <v>474</v>
      </c>
      <c r="AK5" s="428"/>
      <c r="AL5" s="429"/>
      <c r="AM5" s="430" t="s">
        <v>475</v>
      </c>
      <c r="AN5" s="431"/>
      <c r="AO5" s="432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36"/>
      <c r="AH7" s="437"/>
      <c r="AI7" s="246"/>
      <c r="AJ7" s="436"/>
      <c r="AK7" s="437"/>
      <c r="AL7" s="246"/>
      <c r="AM7" s="436"/>
      <c r="AN7" s="437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33" t="s">
        <v>480</v>
      </c>
      <c r="E8" s="434"/>
      <c r="F8" s="435"/>
      <c r="G8" s="433" t="s">
        <v>481</v>
      </c>
      <c r="H8" s="434"/>
      <c r="I8" s="435"/>
      <c r="J8" s="433" t="s">
        <v>321</v>
      </c>
      <c r="K8" s="434"/>
      <c r="L8" s="435"/>
      <c r="M8" s="433" t="s">
        <v>482</v>
      </c>
      <c r="N8" s="434"/>
      <c r="O8" s="435"/>
      <c r="P8" s="433" t="s">
        <v>325</v>
      </c>
      <c r="Q8" s="434"/>
      <c r="R8" s="435"/>
      <c r="S8" s="433" t="s">
        <v>483</v>
      </c>
      <c r="T8" s="434"/>
      <c r="U8" s="435"/>
      <c r="V8" s="427" t="s">
        <v>773</v>
      </c>
      <c r="W8" s="428"/>
      <c r="X8" s="429"/>
      <c r="Y8" s="427" t="s">
        <v>302</v>
      </c>
      <c r="Z8" s="428"/>
      <c r="AA8" s="429"/>
      <c r="AB8" s="427" t="s">
        <v>774</v>
      </c>
      <c r="AC8" s="428"/>
      <c r="AD8" s="429"/>
      <c r="AE8" s="427" t="s">
        <v>486</v>
      </c>
      <c r="AF8" s="428"/>
      <c r="AG8" s="429"/>
      <c r="AH8" s="430" t="s">
        <v>487</v>
      </c>
      <c r="AI8" s="431"/>
      <c r="AJ8" s="432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:BH20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36"/>
      <c r="AI10" s="437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33" t="s">
        <v>518</v>
      </c>
      <c r="F11" s="434"/>
      <c r="G11" s="435"/>
      <c r="H11" s="433" t="s">
        <v>493</v>
      </c>
      <c r="I11" s="434"/>
      <c r="J11" s="435"/>
      <c r="K11" s="433" t="s">
        <v>306</v>
      </c>
      <c r="L11" s="434"/>
      <c r="M11" s="435"/>
      <c r="N11" s="433" t="s">
        <v>494</v>
      </c>
      <c r="O11" s="434"/>
      <c r="P11" s="435"/>
      <c r="Q11" s="433" t="s">
        <v>319</v>
      </c>
      <c r="R11" s="434"/>
      <c r="S11" s="435"/>
      <c r="T11" s="433" t="s">
        <v>495</v>
      </c>
      <c r="U11" s="434"/>
      <c r="V11" s="435"/>
      <c r="W11" s="427" t="s">
        <v>496</v>
      </c>
      <c r="X11" s="428"/>
      <c r="Y11" s="429"/>
      <c r="Z11" s="427" t="s">
        <v>775</v>
      </c>
      <c r="AA11" s="428"/>
      <c r="AB11" s="429"/>
      <c r="AC11" s="427" t="s">
        <v>498</v>
      </c>
      <c r="AD11" s="428"/>
      <c r="AE11" s="429"/>
      <c r="AF11" s="430" t="s">
        <v>499</v>
      </c>
      <c r="AG11" s="431"/>
      <c r="AH11" s="432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si="0"/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/>
      <c r="F13" s="236"/>
      <c r="G13" s="238"/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si="0"/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0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0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1195</v>
      </c>
      <c r="C17" s="278"/>
      <c r="D17" s="507" t="s">
        <v>165</v>
      </c>
      <c r="E17" s="507" t="s">
        <v>347</v>
      </c>
      <c r="F17" s="507" t="s">
        <v>166</v>
      </c>
      <c r="G17" s="507" t="s">
        <v>338</v>
      </c>
      <c r="H17" s="507" t="s">
        <v>167</v>
      </c>
      <c r="I17" s="507" t="s">
        <v>348</v>
      </c>
      <c r="J17" s="507" t="s">
        <v>349</v>
      </c>
      <c r="K17" s="507" t="s">
        <v>350</v>
      </c>
      <c r="L17" s="507" t="s">
        <v>168</v>
      </c>
      <c r="M17" s="507" t="s">
        <v>351</v>
      </c>
      <c r="N17" s="507" t="s">
        <v>169</v>
      </c>
      <c r="O17" s="507" t="s">
        <v>344</v>
      </c>
      <c r="P17" s="509" t="s">
        <v>596</v>
      </c>
      <c r="Q17" s="509" t="s">
        <v>597</v>
      </c>
      <c r="R17" s="507" t="s">
        <v>421</v>
      </c>
      <c r="S17" s="507" t="s">
        <v>179</v>
      </c>
      <c r="T17" s="509" t="s">
        <v>808</v>
      </c>
      <c r="U17" s="509" t="s">
        <v>805</v>
      </c>
      <c r="V17" s="507" t="s">
        <v>353</v>
      </c>
      <c r="W17" s="507" t="s">
        <v>175</v>
      </c>
      <c r="X17" s="507" t="s">
        <v>171</v>
      </c>
      <c r="Y17" s="507" t="s">
        <v>221</v>
      </c>
      <c r="Z17" s="507" t="s">
        <v>328</v>
      </c>
      <c r="AA17" s="507" t="s">
        <v>225</v>
      </c>
      <c r="AB17" s="507" t="s">
        <v>330</v>
      </c>
      <c r="AC17" s="507" t="s">
        <v>225</v>
      </c>
      <c r="AD17" s="507" t="s">
        <v>226</v>
      </c>
      <c r="AE17" s="507" t="s">
        <v>331</v>
      </c>
      <c r="AF17" s="507" t="s">
        <v>239</v>
      </c>
      <c r="AG17" s="507" t="s">
        <v>345</v>
      </c>
      <c r="AH17" s="507" t="s">
        <v>241</v>
      </c>
      <c r="AI17" s="507" t="s">
        <v>346</v>
      </c>
      <c r="AJ17" s="507" t="s">
        <v>332</v>
      </c>
      <c r="AK17" s="507" t="s">
        <v>333</v>
      </c>
      <c r="AL17" s="507" t="s">
        <v>334</v>
      </c>
      <c r="AM17" s="507" t="s">
        <v>335</v>
      </c>
      <c r="AN17" s="507" t="s">
        <v>336</v>
      </c>
      <c r="AO17" s="507" t="s">
        <v>337</v>
      </c>
      <c r="AP17" s="507" t="s">
        <v>338</v>
      </c>
      <c r="AQ17" s="507" t="s">
        <v>339</v>
      </c>
      <c r="AR17" s="507" t="s">
        <v>772</v>
      </c>
      <c r="AS17" s="507" t="s">
        <v>341</v>
      </c>
      <c r="AT17" s="507" t="s">
        <v>342</v>
      </c>
      <c r="AU17" s="507" t="s">
        <v>343</v>
      </c>
      <c r="AV17" s="507">
        <v>0</v>
      </c>
      <c r="AW17" s="507">
        <v>1</v>
      </c>
      <c r="AX17" s="507">
        <v>2</v>
      </c>
      <c r="AY17" s="507">
        <v>3</v>
      </c>
      <c r="AZ17" s="507" t="s">
        <v>781</v>
      </c>
      <c r="BA17" s="507" t="s">
        <v>782</v>
      </c>
      <c r="BB17" s="507" t="s">
        <v>783</v>
      </c>
      <c r="BC17" s="507" t="s">
        <v>784</v>
      </c>
      <c r="BD17" s="507">
        <v>5</v>
      </c>
      <c r="BE17" s="507">
        <v>7</v>
      </c>
      <c r="BF17" s="507">
        <v>8</v>
      </c>
      <c r="BH17" s="247">
        <f t="shared" si="0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508" t="s">
        <v>166</v>
      </c>
      <c r="E18" s="508" t="s">
        <v>165</v>
      </c>
      <c r="F18" s="508" t="s">
        <v>319</v>
      </c>
      <c r="G18" s="508" t="s">
        <v>338</v>
      </c>
      <c r="H18" s="508" t="s">
        <v>301</v>
      </c>
      <c r="I18" s="508" t="s">
        <v>167</v>
      </c>
      <c r="J18" s="508" t="s">
        <v>349</v>
      </c>
      <c r="K18" s="508" t="s">
        <v>350</v>
      </c>
      <c r="L18" s="508" t="s">
        <v>169</v>
      </c>
      <c r="M18" s="508" t="s">
        <v>168</v>
      </c>
      <c r="N18" s="508" t="s">
        <v>325</v>
      </c>
      <c r="O18" s="508" t="s">
        <v>412</v>
      </c>
      <c r="P18" s="508" t="s">
        <v>305</v>
      </c>
      <c r="Q18" s="508" t="s">
        <v>304</v>
      </c>
      <c r="R18" s="508" t="s">
        <v>518</v>
      </c>
      <c r="S18" s="508" t="s">
        <v>179</v>
      </c>
      <c r="T18" s="508" t="s">
        <v>295</v>
      </c>
      <c r="U18" s="508" t="s">
        <v>294</v>
      </c>
      <c r="V18" s="508" t="s">
        <v>169</v>
      </c>
      <c r="W18" s="508" t="s">
        <v>305</v>
      </c>
      <c r="X18" s="508" t="s">
        <v>773</v>
      </c>
      <c r="Y18" s="508" t="s">
        <v>221</v>
      </c>
      <c r="Z18" s="508" t="s">
        <v>786</v>
      </c>
      <c r="AA18" s="508" t="s">
        <v>472</v>
      </c>
      <c r="AB18" s="508" t="s">
        <v>787</v>
      </c>
      <c r="AC18" s="508" t="s">
        <v>225</v>
      </c>
      <c r="AD18" s="508" t="s">
        <v>226</v>
      </c>
      <c r="AE18" s="508" t="s">
        <v>788</v>
      </c>
      <c r="AF18" s="508">
        <v>0</v>
      </c>
      <c r="AG18" s="508">
        <v>0</v>
      </c>
      <c r="AH18" s="508">
        <v>0</v>
      </c>
      <c r="AI18" s="508">
        <v>0</v>
      </c>
      <c r="AJ18" s="508" t="s">
        <v>241</v>
      </c>
      <c r="AK18" s="508" t="s">
        <v>315</v>
      </c>
      <c r="AL18" s="508" t="s">
        <v>420</v>
      </c>
      <c r="AM18" s="508" t="s">
        <v>771</v>
      </c>
      <c r="AN18" s="508" t="s">
        <v>321</v>
      </c>
      <c r="AO18" s="508" t="s">
        <v>465</v>
      </c>
      <c r="AP18" s="508" t="s">
        <v>325</v>
      </c>
      <c r="AQ18" s="508" t="s">
        <v>495</v>
      </c>
      <c r="AR18" s="508">
        <v>1</v>
      </c>
      <c r="AS18" s="508">
        <v>2</v>
      </c>
      <c r="AT18" s="508">
        <v>3</v>
      </c>
      <c r="AU18" s="508">
        <v>5</v>
      </c>
      <c r="AV18" s="508">
        <v>7</v>
      </c>
      <c r="AW18" s="508">
        <v>0</v>
      </c>
      <c r="AX18" s="508">
        <v>0</v>
      </c>
      <c r="AY18" s="508">
        <v>0</v>
      </c>
      <c r="AZ18" s="508">
        <v>0</v>
      </c>
      <c r="BA18" s="508">
        <v>0</v>
      </c>
      <c r="BB18" s="508">
        <v>0</v>
      </c>
      <c r="BC18" s="508">
        <v>0</v>
      </c>
      <c r="BD18" s="508">
        <v>0</v>
      </c>
      <c r="BE18" s="508">
        <v>0</v>
      </c>
      <c r="BF18" s="508">
        <v>0</v>
      </c>
      <c r="BH18" s="247">
        <f t="shared" si="0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506" t="s">
        <v>411</v>
      </c>
      <c r="E19" s="506" t="s">
        <v>221</v>
      </c>
      <c r="F19" s="506" t="s">
        <v>412</v>
      </c>
      <c r="G19" s="506" t="s">
        <v>413</v>
      </c>
      <c r="H19" s="506" t="s">
        <v>414</v>
      </c>
      <c r="I19" s="506" t="s">
        <v>179</v>
      </c>
      <c r="J19" s="506" t="s">
        <v>415</v>
      </c>
      <c r="K19" s="506" t="s">
        <v>226</v>
      </c>
      <c r="L19" s="506" t="s">
        <v>546</v>
      </c>
      <c r="M19" s="506" t="s">
        <v>321</v>
      </c>
      <c r="N19" s="506" t="s">
        <v>301</v>
      </c>
      <c r="O19" s="506" t="s">
        <v>304</v>
      </c>
      <c r="P19" s="506" t="s">
        <v>771</v>
      </c>
      <c r="Q19" s="506" t="s">
        <v>349</v>
      </c>
      <c r="R19" s="506" t="s">
        <v>171</v>
      </c>
      <c r="S19" s="506" t="s">
        <v>422</v>
      </c>
      <c r="T19" s="506" t="s">
        <v>468</v>
      </c>
      <c r="U19" s="506" t="s">
        <v>418</v>
      </c>
      <c r="V19" s="506" t="s">
        <v>417</v>
      </c>
      <c r="W19" s="506" t="s">
        <v>420</v>
      </c>
      <c r="X19" s="506" t="s">
        <v>416</v>
      </c>
      <c r="Y19" s="506" t="s">
        <v>789</v>
      </c>
      <c r="Z19" s="506" t="s">
        <v>239</v>
      </c>
      <c r="AA19" s="506" t="s">
        <v>313</v>
      </c>
      <c r="AB19" s="506" t="s">
        <v>168</v>
      </c>
      <c r="AC19" s="506" t="s">
        <v>225</v>
      </c>
      <c r="AD19" s="506" t="s">
        <v>472</v>
      </c>
      <c r="AE19" s="506" t="s">
        <v>424</v>
      </c>
      <c r="AF19" s="506" t="s">
        <v>315</v>
      </c>
      <c r="AG19" s="506" t="s">
        <v>421</v>
      </c>
      <c r="AH19" s="506" t="s">
        <v>773</v>
      </c>
      <c r="AI19" s="506" t="s">
        <v>430</v>
      </c>
      <c r="AJ19" s="506" t="s">
        <v>790</v>
      </c>
      <c r="AK19" s="506" t="s">
        <v>350</v>
      </c>
      <c r="AL19" s="506" t="s">
        <v>774</v>
      </c>
      <c r="AM19" s="506" t="s">
        <v>423</v>
      </c>
      <c r="AN19" s="506" t="s">
        <v>791</v>
      </c>
      <c r="AO19" s="506" t="s">
        <v>338</v>
      </c>
      <c r="AP19" s="506" t="s">
        <v>426</v>
      </c>
      <c r="AQ19" s="506" t="s">
        <v>165</v>
      </c>
      <c r="AR19" s="506" t="s">
        <v>427</v>
      </c>
      <c r="AS19" s="506" t="s">
        <v>792</v>
      </c>
      <c r="AT19" s="506" t="s">
        <v>428</v>
      </c>
      <c r="AU19" s="506" t="s">
        <v>429</v>
      </c>
      <c r="AV19" s="506" t="s">
        <v>241</v>
      </c>
      <c r="AW19" s="506" t="s">
        <v>433</v>
      </c>
      <c r="AX19" s="506" t="s">
        <v>432</v>
      </c>
      <c r="AY19" s="506" t="s">
        <v>166</v>
      </c>
      <c r="AZ19" s="506" t="s">
        <v>167</v>
      </c>
      <c r="BA19" s="506" t="s">
        <v>169</v>
      </c>
      <c r="BB19" s="506" t="s">
        <v>305</v>
      </c>
      <c r="BC19" s="506" t="s">
        <v>431</v>
      </c>
      <c r="BD19" s="506" t="s">
        <v>419</v>
      </c>
      <c r="BE19" s="506" t="s">
        <v>434</v>
      </c>
      <c r="BF19" s="506">
        <v>0</v>
      </c>
      <c r="BH19" s="254">
        <f t="shared" si="0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c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0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ch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1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ci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2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chi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2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2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2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2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2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2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2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2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2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2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2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2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2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2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2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2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2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2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2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2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2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2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2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2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2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2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2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2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2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2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2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2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2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E0-F6D7-41DA-8523-D0BE3BDE37E0}">
  <dimension ref="B1:M68"/>
  <sheetViews>
    <sheetView workbookViewId="0"/>
  </sheetViews>
  <sheetFormatPr defaultRowHeight="38.25"/>
  <cols>
    <col min="1" max="2" width="9" style="141"/>
    <col min="3" max="5" width="18.875" style="141" customWidth="1"/>
    <col min="6" max="6" width="18.875" style="149" customWidth="1"/>
    <col min="7" max="7" width="13" style="141" customWidth="1"/>
    <col min="8" max="8" width="23.875" style="141" customWidth="1"/>
    <col min="9" max="9" width="19.125" style="141" customWidth="1"/>
    <col min="10" max="10" width="10.75" style="141" customWidth="1"/>
    <col min="11" max="11" width="21" style="141" customWidth="1"/>
    <col min="12" max="12" width="4.625" style="141" customWidth="1"/>
    <col min="13" max="13" width="12.5" style="141" customWidth="1"/>
    <col min="14" max="16384" width="9" style="141"/>
  </cols>
  <sheetData>
    <row r="1" spans="2:13" s="146" customFormat="1" ht="48.75" customHeight="1">
      <c r="F1" s="14"/>
    </row>
    <row r="2" spans="2:13" s="146" customFormat="1" ht="48.75" customHeight="1">
      <c r="C2" s="210" t="s">
        <v>619</v>
      </c>
      <c r="D2" s="210" t="s">
        <v>741</v>
      </c>
      <c r="E2" s="210" t="s">
        <v>620</v>
      </c>
      <c r="F2" s="210" t="s">
        <v>639</v>
      </c>
      <c r="G2" s="210" t="s">
        <v>656</v>
      </c>
      <c r="H2" s="210" t="s">
        <v>657</v>
      </c>
      <c r="I2" s="210" t="s">
        <v>740</v>
      </c>
    </row>
    <row r="3" spans="2:13" ht="38.25" customHeight="1">
      <c r="B3" s="446" t="s">
        <v>582</v>
      </c>
      <c r="C3" s="150" t="s">
        <v>73</v>
      </c>
      <c r="D3" s="169">
        <v>1</v>
      </c>
      <c r="E3" s="169" t="s">
        <v>587</v>
      </c>
      <c r="F3" s="170" t="s">
        <v>95</v>
      </c>
      <c r="G3" s="171" t="s">
        <v>653</v>
      </c>
      <c r="H3" s="171" t="s">
        <v>671</v>
      </c>
      <c r="I3" s="171" t="s">
        <v>649</v>
      </c>
      <c r="K3" s="28" t="str">
        <f xml:space="preserve"> """" &amp; D3 &amp; """: " &amp; C3</f>
        <v>"1": ㄅ</v>
      </c>
      <c r="M3" s="28" t="str">
        <f xml:space="preserve"> _xlfn.CONCAT(D3:D40)</f>
        <v>1qa!2wsxedcEyhnYuj8,ik-UJ*&lt;IAp.&gt; 43657</v>
      </c>
    </row>
    <row r="4" spans="2:13">
      <c r="B4" s="446"/>
      <c r="C4" s="151" t="s">
        <v>74</v>
      </c>
      <c r="D4" s="138" t="s">
        <v>742</v>
      </c>
      <c r="E4" s="138" t="s">
        <v>403</v>
      </c>
      <c r="F4" s="156" t="s">
        <v>97</v>
      </c>
      <c r="G4" s="172" t="s">
        <v>654</v>
      </c>
      <c r="H4" s="172" t="s">
        <v>670</v>
      </c>
      <c r="I4" s="172" t="s">
        <v>650</v>
      </c>
      <c r="K4" s="28" t="str">
        <f t="shared" ref="K4:K40" si="0" xml:space="preserve"> """" &amp; D4 &amp; """: " &amp; C4</f>
        <v>"q": ㄆ</v>
      </c>
    </row>
    <row r="5" spans="2:13">
      <c r="B5" s="446"/>
      <c r="C5" s="151" t="s">
        <v>75</v>
      </c>
      <c r="D5" s="138" t="s">
        <v>629</v>
      </c>
      <c r="E5" s="138" t="s">
        <v>586</v>
      </c>
      <c r="F5" s="156" t="s">
        <v>98</v>
      </c>
      <c r="G5" s="172" t="s">
        <v>678</v>
      </c>
      <c r="H5" s="172" t="s">
        <v>677</v>
      </c>
      <c r="I5" s="172" t="s">
        <v>676</v>
      </c>
      <c r="K5" s="28" t="str">
        <f t="shared" si="0"/>
        <v>"a": ㄇ</v>
      </c>
    </row>
    <row r="6" spans="2:13">
      <c r="B6" s="446"/>
      <c r="C6" s="152" t="s">
        <v>76</v>
      </c>
      <c r="D6" s="185" t="s">
        <v>743</v>
      </c>
      <c r="E6" s="185" t="s">
        <v>621</v>
      </c>
      <c r="F6" s="186" t="s">
        <v>96</v>
      </c>
      <c r="G6" s="187" t="s">
        <v>673</v>
      </c>
      <c r="H6" s="187" t="s">
        <v>675</v>
      </c>
      <c r="I6" s="187" t="s">
        <v>674</v>
      </c>
      <c r="K6" s="28" t="str">
        <f t="shared" si="0"/>
        <v>"!": ㆠ</v>
      </c>
    </row>
    <row r="7" spans="2:13">
      <c r="B7" s="446" t="s">
        <v>583</v>
      </c>
      <c r="C7" s="150" t="s">
        <v>77</v>
      </c>
      <c r="D7" s="169">
        <v>2</v>
      </c>
      <c r="E7" s="169" t="s">
        <v>622</v>
      </c>
      <c r="F7" s="188" t="s">
        <v>99</v>
      </c>
      <c r="G7" s="171" t="s">
        <v>658</v>
      </c>
      <c r="H7" s="171" t="s">
        <v>679</v>
      </c>
      <c r="I7" s="171" t="s">
        <v>609</v>
      </c>
      <c r="K7" s="28" t="str">
        <f t="shared" si="0"/>
        <v>"2": ㄉ</v>
      </c>
    </row>
    <row r="8" spans="2:13">
      <c r="B8" s="446"/>
      <c r="C8" s="151" t="s">
        <v>78</v>
      </c>
      <c r="D8" s="138" t="s">
        <v>744</v>
      </c>
      <c r="E8" s="138" t="s">
        <v>404</v>
      </c>
      <c r="F8" s="157" t="s">
        <v>100</v>
      </c>
      <c r="G8" s="172" t="s">
        <v>659</v>
      </c>
      <c r="H8" s="172" t="s">
        <v>680</v>
      </c>
      <c r="I8" s="172" t="s">
        <v>610</v>
      </c>
      <c r="K8" s="28" t="str">
        <f t="shared" si="0"/>
        <v>"w": ㄊ</v>
      </c>
    </row>
    <row r="9" spans="2:13">
      <c r="B9" s="446"/>
      <c r="C9" s="151" t="s">
        <v>681</v>
      </c>
      <c r="D9" s="138" t="s">
        <v>598</v>
      </c>
      <c r="E9" s="138" t="s">
        <v>589</v>
      </c>
      <c r="F9" s="157" t="s">
        <v>101</v>
      </c>
      <c r="G9" s="172" t="s">
        <v>660</v>
      </c>
      <c r="H9" s="172" t="s">
        <v>682</v>
      </c>
      <c r="I9" s="172" t="s">
        <v>611</v>
      </c>
      <c r="K9" s="28" t="str">
        <f t="shared" si="0"/>
        <v>"s": ㄋ</v>
      </c>
    </row>
    <row r="10" spans="2:13">
      <c r="B10" s="446"/>
      <c r="C10" s="152" t="s">
        <v>81</v>
      </c>
      <c r="D10" s="185" t="s">
        <v>745</v>
      </c>
      <c r="E10" s="185" t="s">
        <v>590</v>
      </c>
      <c r="F10" s="189" t="s">
        <v>102</v>
      </c>
      <c r="G10" s="187" t="s">
        <v>661</v>
      </c>
      <c r="H10" s="187" t="s">
        <v>683</v>
      </c>
      <c r="I10" s="187" t="s">
        <v>612</v>
      </c>
      <c r="K10" s="28" t="str">
        <f t="shared" si="0"/>
        <v>"x": ㄌ</v>
      </c>
    </row>
    <row r="11" spans="2:13">
      <c r="B11" s="446" t="s">
        <v>584</v>
      </c>
      <c r="C11" s="150" t="s">
        <v>82</v>
      </c>
      <c r="D11" s="169" t="s">
        <v>630</v>
      </c>
      <c r="E11" s="169" t="s">
        <v>592</v>
      </c>
      <c r="F11" s="188" t="s">
        <v>103</v>
      </c>
      <c r="G11" s="171" t="s">
        <v>662</v>
      </c>
      <c r="H11" s="171" t="s">
        <v>684</v>
      </c>
      <c r="I11" s="171" t="s">
        <v>685</v>
      </c>
      <c r="K11" s="28" t="str">
        <f t="shared" si="0"/>
        <v>"e": ㄍ</v>
      </c>
    </row>
    <row r="12" spans="2:13">
      <c r="B12" s="446"/>
      <c r="C12" s="151" t="s">
        <v>84</v>
      </c>
      <c r="D12" s="138" t="s">
        <v>622</v>
      </c>
      <c r="E12" s="138" t="s">
        <v>405</v>
      </c>
      <c r="F12" s="157" t="s">
        <v>105</v>
      </c>
      <c r="G12" s="172" t="s">
        <v>663</v>
      </c>
      <c r="H12" s="172" t="s">
        <v>686</v>
      </c>
      <c r="I12" s="172" t="s">
        <v>651</v>
      </c>
      <c r="K12" s="28" t="str">
        <f t="shared" si="0"/>
        <v>"d": ㄎ</v>
      </c>
    </row>
    <row r="13" spans="2:13">
      <c r="B13" s="446"/>
      <c r="C13" s="151" t="s">
        <v>623</v>
      </c>
      <c r="D13" s="138" t="s">
        <v>596</v>
      </c>
      <c r="E13" s="138" t="s">
        <v>406</v>
      </c>
      <c r="F13" s="157" t="s">
        <v>107</v>
      </c>
      <c r="G13" s="172" t="s">
        <v>664</v>
      </c>
      <c r="H13" s="172" t="s">
        <v>687</v>
      </c>
      <c r="I13" s="172" t="s">
        <v>688</v>
      </c>
      <c r="K13" s="28" t="str">
        <f t="shared" si="0"/>
        <v>"c": ㄏ</v>
      </c>
    </row>
    <row r="14" spans="2:13">
      <c r="B14" s="446" t="s">
        <v>583</v>
      </c>
      <c r="C14" s="152" t="s">
        <v>83</v>
      </c>
      <c r="D14" s="185" t="s">
        <v>637</v>
      </c>
      <c r="E14" s="185" t="s">
        <v>624</v>
      </c>
      <c r="F14" s="189" t="s">
        <v>104</v>
      </c>
      <c r="G14" s="187" t="s">
        <v>665</v>
      </c>
      <c r="H14" s="187" t="s">
        <v>689</v>
      </c>
      <c r="I14" s="187" t="s">
        <v>652</v>
      </c>
      <c r="K14" s="28" t="str">
        <f t="shared" si="0"/>
        <v>"E": ㆣ</v>
      </c>
    </row>
    <row r="15" spans="2:13">
      <c r="B15" s="446"/>
      <c r="C15" s="153" t="s">
        <v>91</v>
      </c>
      <c r="D15" s="217" t="s">
        <v>633</v>
      </c>
      <c r="E15" s="169" t="s">
        <v>625</v>
      </c>
      <c r="F15" s="188" t="s">
        <v>112</v>
      </c>
      <c r="G15" s="171" t="s">
        <v>666</v>
      </c>
      <c r="H15" s="171" t="s">
        <v>690</v>
      </c>
      <c r="I15" s="171" t="s">
        <v>603</v>
      </c>
      <c r="K15" s="28" t="str">
        <f t="shared" si="0"/>
        <v>"y": ㄗ</v>
      </c>
    </row>
    <row r="16" spans="2:13">
      <c r="B16" s="446"/>
      <c r="C16" s="154" t="s">
        <v>93</v>
      </c>
      <c r="D16" s="139" t="s">
        <v>406</v>
      </c>
      <c r="E16" s="138" t="s">
        <v>596</v>
      </c>
      <c r="F16" s="157" t="s">
        <v>114</v>
      </c>
      <c r="G16" s="172" t="s">
        <v>667</v>
      </c>
      <c r="H16" s="172" t="s">
        <v>691</v>
      </c>
      <c r="I16" s="172" t="s">
        <v>602</v>
      </c>
      <c r="K16" s="28" t="str">
        <f t="shared" si="0"/>
        <v>"h": ㄘ</v>
      </c>
    </row>
    <row r="17" spans="2:11">
      <c r="B17" s="446"/>
      <c r="C17" s="154" t="s">
        <v>94</v>
      </c>
      <c r="D17" s="139" t="s">
        <v>589</v>
      </c>
      <c r="E17" s="138" t="s">
        <v>598</v>
      </c>
      <c r="F17" s="157" t="s">
        <v>115</v>
      </c>
      <c r="G17" s="172" t="s">
        <v>668</v>
      </c>
      <c r="H17" s="172" t="s">
        <v>692</v>
      </c>
      <c r="I17" s="172" t="s">
        <v>601</v>
      </c>
      <c r="K17" s="28" t="str">
        <f t="shared" si="0"/>
        <v>"n": ㄙ</v>
      </c>
    </row>
    <row r="18" spans="2:11">
      <c r="C18" s="155" t="s">
        <v>92</v>
      </c>
      <c r="D18" s="218" t="s">
        <v>746</v>
      </c>
      <c r="E18" s="185" t="s">
        <v>626</v>
      </c>
      <c r="F18" s="189" t="s">
        <v>113</v>
      </c>
      <c r="G18" s="187" t="s">
        <v>669</v>
      </c>
      <c r="H18" s="187" t="s">
        <v>693</v>
      </c>
      <c r="I18" s="187" t="s">
        <v>600</v>
      </c>
      <c r="K18" s="28" t="str">
        <f t="shared" si="0"/>
        <v>"Y": ㆡ</v>
      </c>
    </row>
    <row r="19" spans="2:11">
      <c r="C19" s="190" t="s">
        <v>137</v>
      </c>
      <c r="D19" s="191" t="s">
        <v>627</v>
      </c>
      <c r="E19" s="191" t="s">
        <v>628</v>
      </c>
      <c r="F19" s="192" t="s">
        <v>161</v>
      </c>
      <c r="G19" s="193" t="s">
        <v>738</v>
      </c>
      <c r="H19" s="193" t="s">
        <v>711</v>
      </c>
      <c r="I19" s="193" t="s">
        <v>739</v>
      </c>
      <c r="K19" s="28" t="str">
        <f t="shared" si="0"/>
        <v>"u": ㄧ</v>
      </c>
    </row>
    <row r="20" spans="2:11">
      <c r="C20" s="173" t="s">
        <v>139</v>
      </c>
      <c r="D20" s="158" t="s">
        <v>599</v>
      </c>
      <c r="E20" s="158" t="s">
        <v>627</v>
      </c>
      <c r="F20" s="159" t="s">
        <v>163</v>
      </c>
      <c r="G20" s="174" t="s">
        <v>694</v>
      </c>
      <c r="H20" s="174" t="s">
        <v>710</v>
      </c>
      <c r="I20" s="174" t="s">
        <v>737</v>
      </c>
      <c r="K20" s="28" t="str">
        <f t="shared" si="0"/>
        <v>"j": ㄨ</v>
      </c>
    </row>
    <row r="21" spans="2:11">
      <c r="C21" s="175" t="s">
        <v>117</v>
      </c>
      <c r="D21" s="160">
        <v>8</v>
      </c>
      <c r="E21" s="160" t="s">
        <v>629</v>
      </c>
      <c r="F21" s="161" t="s">
        <v>141</v>
      </c>
      <c r="G21" s="174" t="s">
        <v>695</v>
      </c>
      <c r="H21" s="174" t="s">
        <v>696</v>
      </c>
      <c r="I21" s="174" t="s">
        <v>720</v>
      </c>
      <c r="K21" s="28" t="str">
        <f t="shared" si="0"/>
        <v>"8": ㄚ</v>
      </c>
    </row>
    <row r="22" spans="2:11">
      <c r="C22" s="175" t="s">
        <v>407</v>
      </c>
      <c r="D22" s="160" t="s">
        <v>747</v>
      </c>
      <c r="E22" s="160" t="s">
        <v>630</v>
      </c>
      <c r="F22" s="161" t="s">
        <v>648</v>
      </c>
      <c r="G22" s="174" t="s">
        <v>708</v>
      </c>
      <c r="H22" s="174" t="s">
        <v>709</v>
      </c>
      <c r="I22" s="174" t="s">
        <v>719</v>
      </c>
      <c r="K22" s="28" t="str">
        <f t="shared" si="0"/>
        <v>",": ㄝ</v>
      </c>
    </row>
    <row r="23" spans="2:11">
      <c r="C23" s="175" t="s">
        <v>574</v>
      </c>
      <c r="D23" s="160" t="s">
        <v>628</v>
      </c>
      <c r="E23" s="160" t="s">
        <v>631</v>
      </c>
      <c r="F23" s="161" t="s">
        <v>143</v>
      </c>
      <c r="G23" s="174" t="s">
        <v>714</v>
      </c>
      <c r="H23" s="174" t="s">
        <v>716</v>
      </c>
      <c r="I23" s="174" t="s">
        <v>715</v>
      </c>
      <c r="K23" s="28" t="str">
        <f t="shared" si="0"/>
        <v>"i": ㄛ</v>
      </c>
    </row>
    <row r="24" spans="2:11">
      <c r="C24" s="175" t="s">
        <v>121</v>
      </c>
      <c r="D24" s="160" t="s">
        <v>405</v>
      </c>
      <c r="E24" s="160" t="s">
        <v>632</v>
      </c>
      <c r="F24" s="161" t="s">
        <v>145</v>
      </c>
      <c r="G24" s="174" t="s">
        <v>699</v>
      </c>
      <c r="H24" s="174" t="s">
        <v>700</v>
      </c>
      <c r="I24" s="174" t="s">
        <v>718</v>
      </c>
      <c r="K24" s="28" t="str">
        <f t="shared" si="0"/>
        <v>"k": ㄜ</v>
      </c>
    </row>
    <row r="25" spans="2:11">
      <c r="C25" s="194" t="s">
        <v>572</v>
      </c>
      <c r="D25" s="220" t="s">
        <v>748</v>
      </c>
      <c r="E25" s="195" t="s">
        <v>633</v>
      </c>
      <c r="F25" s="196" t="s">
        <v>640</v>
      </c>
      <c r="G25" s="197" t="s">
        <v>697</v>
      </c>
      <c r="H25" s="197" t="s">
        <v>698</v>
      </c>
      <c r="I25" s="197" t="s">
        <v>717</v>
      </c>
      <c r="K25" s="28" t="str">
        <f t="shared" si="0"/>
        <v>"-": ㄦ</v>
      </c>
    </row>
    <row r="26" spans="2:11">
      <c r="C26" s="198" t="s">
        <v>138</v>
      </c>
      <c r="D26" s="199" t="s">
        <v>636</v>
      </c>
      <c r="E26" s="199" t="s">
        <v>635</v>
      </c>
      <c r="F26" s="200" t="s">
        <v>162</v>
      </c>
      <c r="G26" s="177" t="s">
        <v>707</v>
      </c>
      <c r="H26" s="177" t="s">
        <v>706</v>
      </c>
      <c r="I26" s="201" t="s">
        <v>733</v>
      </c>
      <c r="K26" s="28" t="str">
        <f t="shared" si="0"/>
        <v>"U": ㆪ</v>
      </c>
    </row>
    <row r="27" spans="2:11">
      <c r="C27" s="176" t="s">
        <v>140</v>
      </c>
      <c r="D27" s="162" t="s">
        <v>749</v>
      </c>
      <c r="E27" s="162" t="s">
        <v>636</v>
      </c>
      <c r="F27" s="163" t="s">
        <v>164</v>
      </c>
      <c r="G27" s="177" t="s">
        <v>712</v>
      </c>
      <c r="H27" s="177" t="s">
        <v>713</v>
      </c>
      <c r="I27" s="177" t="s">
        <v>734</v>
      </c>
      <c r="K27" s="28" t="str">
        <f t="shared" si="0"/>
        <v>"J": ㆫ</v>
      </c>
    </row>
    <row r="28" spans="2:11">
      <c r="C28" s="178" t="s">
        <v>118</v>
      </c>
      <c r="D28" s="164" t="s">
        <v>750</v>
      </c>
      <c r="E28" s="164" t="s">
        <v>634</v>
      </c>
      <c r="F28" s="165" t="s">
        <v>142</v>
      </c>
      <c r="G28" s="177" t="s">
        <v>704</v>
      </c>
      <c r="H28" s="177" t="s">
        <v>703</v>
      </c>
      <c r="I28" s="177" t="s">
        <v>735</v>
      </c>
      <c r="K28" s="28" t="str">
        <f t="shared" si="0"/>
        <v>"*": ㆩ</v>
      </c>
    </row>
    <row r="29" spans="2:11">
      <c r="C29" s="178" t="s">
        <v>123</v>
      </c>
      <c r="D29" s="164" t="s">
        <v>751</v>
      </c>
      <c r="E29" s="164" t="s">
        <v>637</v>
      </c>
      <c r="F29" s="165" t="s">
        <v>147</v>
      </c>
      <c r="G29" s="177" t="s">
        <v>701</v>
      </c>
      <c r="H29" s="177" t="s">
        <v>705</v>
      </c>
      <c r="I29" s="177" t="s">
        <v>736</v>
      </c>
      <c r="K29" s="28" t="str">
        <f t="shared" si="0"/>
        <v>"&lt;": ㆥ</v>
      </c>
    </row>
    <row r="30" spans="2:11">
      <c r="C30" s="202" t="s">
        <v>120</v>
      </c>
      <c r="D30" s="203" t="s">
        <v>635</v>
      </c>
      <c r="E30" s="203" t="s">
        <v>638</v>
      </c>
      <c r="F30" s="204" t="s">
        <v>144</v>
      </c>
      <c r="G30" s="205" t="s">
        <v>725</v>
      </c>
      <c r="H30" s="205" t="s">
        <v>724</v>
      </c>
      <c r="I30" s="205"/>
      <c r="K30" s="28" t="str">
        <f t="shared" si="0"/>
        <v>"I": ㆧ</v>
      </c>
    </row>
    <row r="31" spans="2:11">
      <c r="C31" s="206" t="s">
        <v>75</v>
      </c>
      <c r="D31" s="207" t="s">
        <v>634</v>
      </c>
      <c r="E31" s="207" t="s">
        <v>646</v>
      </c>
      <c r="F31" s="208" t="s">
        <v>644</v>
      </c>
      <c r="G31" s="212" t="s">
        <v>655</v>
      </c>
      <c r="H31" s="214" t="s">
        <v>672</v>
      </c>
      <c r="I31" s="209" t="s">
        <v>732</v>
      </c>
      <c r="K31" s="28" t="str">
        <f t="shared" si="0"/>
        <v>"A": ㄇ</v>
      </c>
    </row>
    <row r="32" spans="2:11">
      <c r="C32" s="179" t="s">
        <v>132</v>
      </c>
      <c r="D32" s="166" t="s">
        <v>403</v>
      </c>
      <c r="E32" s="166" t="s">
        <v>647</v>
      </c>
      <c r="F32" s="167" t="s">
        <v>641</v>
      </c>
      <c r="G32" s="168" t="s">
        <v>726</v>
      </c>
      <c r="H32" s="215" t="s">
        <v>727</v>
      </c>
      <c r="I32" s="180" t="s">
        <v>728</v>
      </c>
      <c r="K32" s="28" t="str">
        <f t="shared" si="0"/>
        <v>"p": ㄣ</v>
      </c>
    </row>
    <row r="33" spans="3:11">
      <c r="C33" s="179" t="s">
        <v>408</v>
      </c>
      <c r="D33" s="166" t="s">
        <v>752</v>
      </c>
      <c r="E33" s="166" t="s">
        <v>642</v>
      </c>
      <c r="F33" s="167" t="s">
        <v>643</v>
      </c>
      <c r="G33" s="168" t="s">
        <v>721</v>
      </c>
      <c r="H33" s="215" t="s">
        <v>723</v>
      </c>
      <c r="I33" s="180" t="s">
        <v>722</v>
      </c>
      <c r="K33" s="28" t="str">
        <f t="shared" si="0"/>
        <v>".": ㄥ</v>
      </c>
    </row>
    <row r="34" spans="3:11">
      <c r="C34" s="181" t="s">
        <v>408</v>
      </c>
      <c r="D34" s="219" t="s">
        <v>753</v>
      </c>
      <c r="E34" s="182" t="s">
        <v>645</v>
      </c>
      <c r="F34" s="183" t="s">
        <v>643</v>
      </c>
      <c r="G34" s="213" t="s">
        <v>729</v>
      </c>
      <c r="H34" s="216" t="s">
        <v>730</v>
      </c>
      <c r="I34" s="184" t="s">
        <v>731</v>
      </c>
      <c r="K34" s="28" t="str">
        <f t="shared" si="0"/>
        <v>"&gt;": ㄥ</v>
      </c>
    </row>
    <row r="35" spans="3:11">
      <c r="C35" s="221" t="s">
        <v>754</v>
      </c>
      <c r="D35" s="221" t="s">
        <v>758</v>
      </c>
      <c r="E35" s="221"/>
      <c r="F35" s="222">
        <v>1</v>
      </c>
      <c r="G35" s="221"/>
      <c r="H35" s="221"/>
      <c r="I35" s="221"/>
      <c r="K35" s="28" t="str">
        <f t="shared" si="0"/>
        <v>" ": ˉ</v>
      </c>
    </row>
    <row r="36" spans="3:11">
      <c r="C36" s="221" t="s">
        <v>569</v>
      </c>
      <c r="D36" s="221">
        <v>4</v>
      </c>
      <c r="E36" s="221"/>
      <c r="F36" s="222">
        <v>2</v>
      </c>
      <c r="G36" s="221"/>
      <c r="H36" s="221"/>
      <c r="I36" s="221"/>
      <c r="K36" s="28" t="str">
        <f t="shared" si="0"/>
        <v>"4": ˋ</v>
      </c>
    </row>
    <row r="37" spans="3:11">
      <c r="C37" s="221" t="s">
        <v>755</v>
      </c>
      <c r="D37" s="221">
        <v>3</v>
      </c>
      <c r="E37" s="221"/>
      <c r="F37" s="222">
        <v>3</v>
      </c>
      <c r="G37" s="221"/>
      <c r="H37" s="221"/>
      <c r="I37" s="221"/>
      <c r="K37" s="28" t="str">
        <f t="shared" si="0"/>
        <v>"3": ˪</v>
      </c>
    </row>
    <row r="38" spans="3:11">
      <c r="C38" s="221" t="s">
        <v>571</v>
      </c>
      <c r="D38" s="221">
        <v>6</v>
      </c>
      <c r="E38" s="221"/>
      <c r="F38" s="222">
        <v>5</v>
      </c>
      <c r="G38" s="221"/>
      <c r="H38" s="221"/>
      <c r="I38" s="221"/>
      <c r="K38" s="28" t="str">
        <f t="shared" si="0"/>
        <v>"6": ˊ</v>
      </c>
    </row>
    <row r="39" spans="3:11">
      <c r="C39" s="221" t="s">
        <v>756</v>
      </c>
      <c r="D39" s="221">
        <v>5</v>
      </c>
      <c r="E39" s="221"/>
      <c r="F39" s="222">
        <v>7</v>
      </c>
      <c r="G39" s="221"/>
      <c r="H39" s="221"/>
      <c r="I39" s="221"/>
      <c r="K39" s="28" t="str">
        <f t="shared" si="0"/>
        <v>"5": ˫</v>
      </c>
    </row>
    <row r="40" spans="3:11">
      <c r="C40" s="221" t="s">
        <v>757</v>
      </c>
      <c r="D40" s="221">
        <v>7</v>
      </c>
      <c r="E40" s="221"/>
      <c r="F40" s="222">
        <v>8</v>
      </c>
      <c r="G40" s="221"/>
      <c r="H40" s="221"/>
      <c r="I40" s="221"/>
      <c r="K40" s="28" t="str">
        <f t="shared" si="0"/>
        <v>"7": ．</v>
      </c>
    </row>
    <row r="43" spans="3:11">
      <c r="C43" s="146" t="s">
        <v>582</v>
      </c>
      <c r="D43" s="146"/>
    </row>
    <row r="44" spans="3:11">
      <c r="C44" s="138" t="s">
        <v>73</v>
      </c>
      <c r="D44" s="138"/>
      <c r="E44" s="141" t="s">
        <v>403</v>
      </c>
      <c r="G44" s="141" t="s">
        <v>613</v>
      </c>
      <c r="I44" s="141" t="s">
        <v>613</v>
      </c>
    </row>
    <row r="45" spans="3:11">
      <c r="C45" s="138" t="s">
        <v>74</v>
      </c>
      <c r="D45" s="138"/>
      <c r="E45" s="141" t="s">
        <v>585</v>
      </c>
      <c r="G45" s="141" t="s">
        <v>614</v>
      </c>
      <c r="I45" s="141" t="s">
        <v>614</v>
      </c>
    </row>
    <row r="46" spans="3:11">
      <c r="C46" s="138" t="s">
        <v>75</v>
      </c>
      <c r="D46" s="138"/>
      <c r="E46" s="141" t="s">
        <v>586</v>
      </c>
      <c r="G46" s="141" t="s">
        <v>615</v>
      </c>
      <c r="I46" s="141" t="s">
        <v>615</v>
      </c>
    </row>
    <row r="47" spans="3:11">
      <c r="C47" s="138" t="s">
        <v>577</v>
      </c>
      <c r="D47" s="138"/>
      <c r="E47" s="141" t="s">
        <v>587</v>
      </c>
      <c r="G47" s="28" t="s">
        <v>616</v>
      </c>
      <c r="H47" s="28"/>
      <c r="I47" s="28" t="s">
        <v>616</v>
      </c>
    </row>
    <row r="49" spans="3:9">
      <c r="C49" s="146" t="s">
        <v>583</v>
      </c>
      <c r="D49" s="146"/>
    </row>
    <row r="50" spans="3:9">
      <c r="C50" s="138" t="s">
        <v>77</v>
      </c>
      <c r="D50" s="138"/>
      <c r="E50" s="141" t="s">
        <v>404</v>
      </c>
      <c r="G50" s="141" t="s">
        <v>609</v>
      </c>
      <c r="I50" s="141" t="s">
        <v>609</v>
      </c>
    </row>
    <row r="51" spans="3:9">
      <c r="C51" s="138" t="s">
        <v>78</v>
      </c>
      <c r="D51" s="138"/>
      <c r="E51" s="141" t="s">
        <v>588</v>
      </c>
      <c r="G51" s="141" t="s">
        <v>610</v>
      </c>
      <c r="I51" s="141" t="s">
        <v>610</v>
      </c>
    </row>
    <row r="52" spans="3:9">
      <c r="C52" s="138" t="s">
        <v>79</v>
      </c>
      <c r="D52" s="138"/>
      <c r="E52" s="141" t="s">
        <v>589</v>
      </c>
      <c r="G52" s="141" t="s">
        <v>611</v>
      </c>
      <c r="I52" s="141" t="s">
        <v>611</v>
      </c>
    </row>
    <row r="53" spans="3:9">
      <c r="C53" s="138" t="s">
        <v>81</v>
      </c>
      <c r="D53" s="138"/>
      <c r="E53" s="141" t="s">
        <v>590</v>
      </c>
      <c r="G53" s="141" t="s">
        <v>612</v>
      </c>
      <c r="I53" s="141" t="s">
        <v>612</v>
      </c>
    </row>
    <row r="55" spans="3:9">
      <c r="C55" s="146" t="s">
        <v>584</v>
      </c>
      <c r="D55" s="146"/>
    </row>
    <row r="56" spans="3:9">
      <c r="C56" s="138" t="s">
        <v>82</v>
      </c>
      <c r="D56" s="138"/>
      <c r="E56" s="141" t="s">
        <v>405</v>
      </c>
      <c r="G56" s="141" t="s">
        <v>605</v>
      </c>
      <c r="I56" s="141" t="s">
        <v>605</v>
      </c>
    </row>
    <row r="57" spans="3:9">
      <c r="C57" s="138" t="s">
        <v>84</v>
      </c>
      <c r="D57" s="138"/>
      <c r="E57" s="141" t="s">
        <v>591</v>
      </c>
      <c r="G57" s="141" t="s">
        <v>606</v>
      </c>
      <c r="I57" s="141" t="s">
        <v>606</v>
      </c>
    </row>
    <row r="58" spans="3:9">
      <c r="C58" s="147" t="s">
        <v>83</v>
      </c>
      <c r="D58" s="147"/>
      <c r="E58" s="141" t="s">
        <v>592</v>
      </c>
      <c r="G58" s="141" t="s">
        <v>607</v>
      </c>
      <c r="I58" s="141" t="s">
        <v>607</v>
      </c>
    </row>
    <row r="59" spans="3:9">
      <c r="C59" s="147" t="s">
        <v>85</v>
      </c>
      <c r="D59" s="147"/>
      <c r="E59" s="141" t="s">
        <v>593</v>
      </c>
      <c r="G59" s="141" t="s">
        <v>608</v>
      </c>
      <c r="I59" s="141" t="s">
        <v>608</v>
      </c>
    </row>
    <row r="61" spans="3:9">
      <c r="C61" s="146" t="s">
        <v>594</v>
      </c>
      <c r="D61" s="146"/>
    </row>
    <row r="62" spans="3:9">
      <c r="C62" s="141" t="s">
        <v>86</v>
      </c>
      <c r="E62" s="141" t="s">
        <v>406</v>
      </c>
      <c r="G62" s="141" t="s">
        <v>604</v>
      </c>
      <c r="I62" s="141" t="s">
        <v>604</v>
      </c>
    </row>
    <row r="64" spans="3:9">
      <c r="C64" s="146" t="s">
        <v>595</v>
      </c>
      <c r="D64" s="146"/>
    </row>
    <row r="65" spans="3:9">
      <c r="C65" s="141" t="s">
        <v>91</v>
      </c>
      <c r="E65" s="141" t="s">
        <v>596</v>
      </c>
      <c r="G65" s="141" t="s">
        <v>603</v>
      </c>
      <c r="I65" s="141" t="s">
        <v>603</v>
      </c>
    </row>
    <row r="66" spans="3:9">
      <c r="C66" s="141" t="s">
        <v>93</v>
      </c>
      <c r="E66" s="141" t="s">
        <v>597</v>
      </c>
      <c r="G66" s="141" t="s">
        <v>602</v>
      </c>
      <c r="I66" s="141" t="s">
        <v>602</v>
      </c>
    </row>
    <row r="67" spans="3:9">
      <c r="C67" s="141" t="s">
        <v>94</v>
      </c>
      <c r="E67" s="141" t="s">
        <v>598</v>
      </c>
      <c r="G67" s="141" t="s">
        <v>601</v>
      </c>
      <c r="I67" s="141" t="s">
        <v>601</v>
      </c>
    </row>
    <row r="68" spans="3:9">
      <c r="C68" s="147" t="s">
        <v>92</v>
      </c>
      <c r="D68" s="147"/>
      <c r="E68" s="141" t="s">
        <v>599</v>
      </c>
      <c r="G68" s="141" t="s">
        <v>600</v>
      </c>
      <c r="I68" s="141" t="s">
        <v>600</v>
      </c>
    </row>
  </sheetData>
  <mergeCells count="4">
    <mergeCell ref="B3:B6"/>
    <mergeCell ref="B7:B10"/>
    <mergeCell ref="B11:B13"/>
    <mergeCell ref="B14:B17"/>
  </mergeCells>
  <phoneticPr fontId="3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3F3C-F323-4403-8BE8-CA96F6C6E439}">
  <dimension ref="A1:BL63"/>
  <sheetViews>
    <sheetView workbookViewId="0"/>
  </sheetViews>
  <sheetFormatPr defaultColWidth="9" defaultRowHeight="14.25"/>
  <cols>
    <col min="1" max="1" width="2.75" style="225" customWidth="1"/>
    <col min="2" max="46" width="6.625" style="225" customWidth="1"/>
    <col min="47" max="60" width="9" style="225"/>
    <col min="61" max="64" width="14.125" style="225" customWidth="1"/>
    <col min="65" max="16384" width="9" style="225"/>
  </cols>
  <sheetData>
    <row r="1" spans="1:64" ht="17.100000000000001" customHeight="1" thickBot="1">
      <c r="A1" s="223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4"/>
      <c r="AS1" s="224"/>
      <c r="AT1" s="223"/>
      <c r="AU1" s="223"/>
      <c r="AV1" s="223"/>
    </row>
    <row r="2" spans="1:64" s="228" customFormat="1" ht="36" customHeight="1" thickBot="1">
      <c r="A2" s="226"/>
      <c r="B2" s="433" t="s">
        <v>759</v>
      </c>
      <c r="C2" s="434"/>
      <c r="D2" s="435"/>
      <c r="E2" s="433" t="s">
        <v>443</v>
      </c>
      <c r="F2" s="434"/>
      <c r="G2" s="435"/>
      <c r="H2" s="440" t="s">
        <v>444</v>
      </c>
      <c r="I2" s="441"/>
      <c r="J2" s="442"/>
      <c r="K2" s="440" t="s">
        <v>445</v>
      </c>
      <c r="L2" s="441"/>
      <c r="M2" s="442"/>
      <c r="N2" s="443">
        <v>0.05</v>
      </c>
      <c r="O2" s="444"/>
      <c r="P2" s="445"/>
      <c r="Q2" s="440" t="s">
        <v>447</v>
      </c>
      <c r="R2" s="441"/>
      <c r="S2" s="442"/>
      <c r="T2" s="440" t="s">
        <v>448</v>
      </c>
      <c r="U2" s="441"/>
      <c r="V2" s="442"/>
      <c r="W2" s="427" t="s">
        <v>760</v>
      </c>
      <c r="X2" s="428"/>
      <c r="Y2" s="429"/>
      <c r="Z2" s="427" t="s">
        <v>761</v>
      </c>
      <c r="AA2" s="428"/>
      <c r="AB2" s="429"/>
      <c r="AC2" s="427" t="s">
        <v>451</v>
      </c>
      <c r="AD2" s="428"/>
      <c r="AE2" s="429"/>
      <c r="AF2" s="430" t="s">
        <v>452</v>
      </c>
      <c r="AG2" s="431"/>
      <c r="AH2" s="432"/>
      <c r="AI2" s="430" t="s">
        <v>453</v>
      </c>
      <c r="AJ2" s="431"/>
      <c r="AK2" s="432"/>
      <c r="AL2" s="226"/>
      <c r="AM2" s="226"/>
      <c r="AN2" s="226"/>
      <c r="AO2" s="226"/>
      <c r="AP2" s="226"/>
      <c r="AQ2" s="226"/>
      <c r="AR2" s="227"/>
      <c r="AS2" s="227"/>
      <c r="AT2" s="226"/>
      <c r="AU2" s="226"/>
      <c r="AV2" s="226"/>
      <c r="BH2" s="229" t="s">
        <v>409</v>
      </c>
      <c r="BI2" s="230" t="s">
        <v>435</v>
      </c>
      <c r="BJ2" s="231" t="s">
        <v>762</v>
      </c>
      <c r="BK2" s="232" t="s">
        <v>763</v>
      </c>
      <c r="BL2" s="233" t="s">
        <v>764</v>
      </c>
    </row>
    <row r="3" spans="1:64" s="228" customFormat="1" ht="36" customHeight="1" thickTop="1">
      <c r="A3" s="226"/>
      <c r="B3" s="323"/>
      <c r="C3" s="304"/>
      <c r="D3" s="305"/>
      <c r="E3" s="303"/>
      <c r="F3" s="304"/>
      <c r="G3" s="305"/>
      <c r="H3" s="306"/>
      <c r="I3" s="307"/>
      <c r="J3" s="308"/>
      <c r="K3" s="306"/>
      <c r="L3" s="307"/>
      <c r="M3" s="308"/>
      <c r="N3" s="309"/>
      <c r="O3" s="310"/>
      <c r="P3" s="311"/>
      <c r="Q3" s="306"/>
      <c r="R3" s="307"/>
      <c r="S3" s="308"/>
      <c r="T3" s="306"/>
      <c r="U3" s="307"/>
      <c r="V3" s="308"/>
      <c r="W3" s="326" t="str">
        <f>Z16</f>
        <v>ㆩ</v>
      </c>
      <c r="X3" s="313"/>
      <c r="Y3" s="314" t="s">
        <v>816</v>
      </c>
      <c r="Z3" s="326" t="str">
        <f>AK16</f>
        <v>ㆮ</v>
      </c>
      <c r="AA3" s="313"/>
      <c r="AB3" s="314" t="s">
        <v>818</v>
      </c>
      <c r="AC3" s="312"/>
      <c r="AD3" s="313"/>
      <c r="AE3" s="314"/>
      <c r="AF3" s="315"/>
      <c r="AG3" s="316"/>
      <c r="AH3" s="317"/>
      <c r="AI3" s="315"/>
      <c r="AJ3" s="316"/>
      <c r="AK3" s="317"/>
      <c r="AL3" s="226"/>
      <c r="AM3" s="226"/>
      <c r="AN3" s="226"/>
      <c r="AO3" s="226"/>
      <c r="AP3" s="226"/>
      <c r="AQ3" s="226"/>
      <c r="AR3" s="227"/>
      <c r="AS3" s="227"/>
      <c r="AT3" s="226"/>
      <c r="AU3" s="226"/>
      <c r="AV3" s="226"/>
      <c r="BH3" s="318"/>
      <c r="BI3" s="319"/>
      <c r="BJ3" s="320"/>
      <c r="BK3" s="321"/>
      <c r="BL3" s="322"/>
    </row>
    <row r="4" spans="1:64" ht="50.1" customHeight="1" thickBot="1">
      <c r="A4" s="234"/>
      <c r="B4" s="235" t="str">
        <f>D16</f>
        <v>ㄅ</v>
      </c>
      <c r="C4" s="236"/>
      <c r="D4" s="237" t="s">
        <v>804</v>
      </c>
      <c r="E4" s="235" t="str">
        <f>H16</f>
        <v>ㄉ</v>
      </c>
      <c r="F4" s="236"/>
      <c r="G4" s="238" t="s">
        <v>167</v>
      </c>
      <c r="H4" s="438" t="s">
        <v>755</v>
      </c>
      <c r="I4" s="439"/>
      <c r="J4" s="239" t="s">
        <v>765</v>
      </c>
      <c r="K4" s="438" t="s">
        <v>569</v>
      </c>
      <c r="L4" s="439"/>
      <c r="M4" s="239" t="s">
        <v>459</v>
      </c>
      <c r="N4" s="438" t="s">
        <v>756</v>
      </c>
      <c r="O4" s="439"/>
      <c r="P4" s="239" t="s">
        <v>766</v>
      </c>
      <c r="Q4" s="438" t="s">
        <v>571</v>
      </c>
      <c r="R4" s="439"/>
      <c r="S4" s="239" t="s">
        <v>461</v>
      </c>
      <c r="T4" s="438" t="s">
        <v>767</v>
      </c>
      <c r="U4" s="439"/>
      <c r="V4" s="239" t="s">
        <v>768</v>
      </c>
      <c r="W4" s="240" t="str">
        <f>Y16</f>
        <v>ㄚ</v>
      </c>
      <c r="X4" s="241"/>
      <c r="Y4" s="327" t="s">
        <v>817</v>
      </c>
      <c r="Z4" s="240" t="str">
        <f>AJ16</f>
        <v>ㄞ</v>
      </c>
      <c r="AA4" s="241"/>
      <c r="AB4" s="327" t="s">
        <v>819</v>
      </c>
      <c r="AC4" s="240" t="str">
        <f>AQ16</f>
        <v>ㄢ</v>
      </c>
      <c r="AD4" s="243"/>
      <c r="AE4" s="244" t="s">
        <v>339</v>
      </c>
      <c r="AF4" s="245" t="s">
        <v>769</v>
      </c>
      <c r="AG4" s="243"/>
      <c r="AH4" s="244" t="s">
        <v>770</v>
      </c>
      <c r="AI4" s="436"/>
      <c r="AJ4" s="437"/>
      <c r="AK4" s="246"/>
      <c r="AL4" s="234"/>
      <c r="AM4" s="234"/>
      <c r="AN4" s="234"/>
      <c r="AO4" s="234"/>
      <c r="AP4" s="234"/>
      <c r="AQ4" s="234"/>
      <c r="AR4" s="224"/>
      <c r="AS4" s="224"/>
      <c r="AT4" s="234"/>
      <c r="AU4" s="234"/>
      <c r="AV4" s="234"/>
      <c r="BH4" s="247">
        <v>1</v>
      </c>
      <c r="BI4" s="248" t="str" cm="1">
        <f t="array" aca="1" ref="BI4" ca="1" xml:space="preserve"> INDIRECT( ADDRESS( ROW($C$16), COLUMN($C$16) +$BH4) )</f>
        <v>ㄅ</v>
      </c>
      <c r="BJ4" s="249" t="str" cm="1">
        <f t="array" aca="1" ref="BJ4" ca="1" xml:space="preserve"> INDIRECT( ADDRESS( ROW($C$17), COLUMN($C$17) +$BH4) )</f>
        <v>p</v>
      </c>
      <c r="BK4" s="250" t="str" cm="1">
        <f t="array" aca="1" ref="BK4" ca="1" xml:space="preserve"> INDIRECT( ADDRESS( ROW($C$18), COLUMN($C$18) +$BH4) )</f>
        <v>b</v>
      </c>
      <c r="BL4" s="251" t="str" cm="1">
        <f t="array" aca="1" ref="BL4" ca="1" xml:space="preserve"> INDIRECT( ADDRESS( ROW($C$19), COLUMN($C$19) +$BH4) )</f>
        <v>1</v>
      </c>
    </row>
    <row r="5" spans="1:64" s="228" customFormat="1" ht="36" customHeight="1">
      <c r="A5" s="226"/>
      <c r="B5" s="226"/>
      <c r="C5" s="433" t="s">
        <v>465</v>
      </c>
      <c r="D5" s="434"/>
      <c r="E5" s="435"/>
      <c r="F5" s="433" t="s">
        <v>466</v>
      </c>
      <c r="G5" s="434"/>
      <c r="H5" s="435"/>
      <c r="I5" s="433" t="s">
        <v>546</v>
      </c>
      <c r="J5" s="434"/>
      <c r="K5" s="435"/>
      <c r="L5" s="433" t="s">
        <v>468</v>
      </c>
      <c r="M5" s="434"/>
      <c r="N5" s="435"/>
      <c r="O5" s="433" t="s">
        <v>299</v>
      </c>
      <c r="P5" s="434"/>
      <c r="Q5" s="435"/>
      <c r="R5" s="433" t="s">
        <v>771</v>
      </c>
      <c r="S5" s="434"/>
      <c r="T5" s="435"/>
      <c r="U5" s="427" t="s">
        <v>315</v>
      </c>
      <c r="V5" s="428"/>
      <c r="W5" s="429"/>
      <c r="X5" s="427" t="s">
        <v>313</v>
      </c>
      <c r="Y5" s="428"/>
      <c r="Z5" s="429"/>
      <c r="AA5" s="427" t="s">
        <v>472</v>
      </c>
      <c r="AB5" s="428"/>
      <c r="AC5" s="429"/>
      <c r="AD5" s="427" t="s">
        <v>297</v>
      </c>
      <c r="AE5" s="428"/>
      <c r="AF5" s="429"/>
      <c r="AG5" s="427" t="s">
        <v>473</v>
      </c>
      <c r="AH5" s="428"/>
      <c r="AI5" s="429"/>
      <c r="AJ5" s="427" t="s">
        <v>474</v>
      </c>
      <c r="AK5" s="428"/>
      <c r="AL5" s="429"/>
      <c r="AM5" s="430" t="s">
        <v>475</v>
      </c>
      <c r="AN5" s="431"/>
      <c r="AO5" s="432"/>
      <c r="AP5" s="226"/>
      <c r="AQ5" s="226"/>
      <c r="AR5" s="227"/>
      <c r="AS5" s="227"/>
      <c r="AT5" s="226"/>
      <c r="AU5" s="226"/>
      <c r="AV5" s="226"/>
      <c r="BH5" s="247">
        <f>BH4+1</f>
        <v>2</v>
      </c>
      <c r="BI5" s="248" t="str" cm="1">
        <f t="array" aca="1" ref="BI5" ca="1" xml:space="preserve"> INDIRECT( ADDRESS( ROW($C$16), COLUMN($C$16) +$BH5) )</f>
        <v>ㄆ</v>
      </c>
      <c r="BJ5" s="249" t="str" cm="1">
        <f t="array" aca="1" ref="BJ5" ca="1" xml:space="preserve"> INDIRECT( ADDRESS( ROW($C$17), COLUMN($C$17) +$BH5) )</f>
        <v>ph</v>
      </c>
      <c r="BK5" s="250" t="str" cm="1">
        <f t="array" aca="1" ref="BK5" ca="1" xml:space="preserve"> INDIRECT( ADDRESS( ROW($C$18), COLUMN($C$18) +$BH5) )</f>
        <v>p</v>
      </c>
      <c r="BL5" s="251" t="str" cm="1">
        <f t="array" aca="1" ref="BL5" ca="1" xml:space="preserve"> INDIRECT( ADDRESS( ROW($C$19), COLUMN($C$19) +$BH5) )</f>
        <v>a</v>
      </c>
    </row>
    <row r="6" spans="1:64" s="228" customFormat="1" ht="36" customHeight="1">
      <c r="A6" s="226"/>
      <c r="B6" s="226"/>
      <c r="C6" s="303"/>
      <c r="D6" s="304"/>
      <c r="E6" s="305"/>
      <c r="F6" s="303"/>
      <c r="G6" s="304"/>
      <c r="H6" s="305"/>
      <c r="I6" s="323" t="str">
        <f>N16</f>
        <v>ㆣ</v>
      </c>
      <c r="J6" s="304"/>
      <c r="K6" s="305" t="s">
        <v>592</v>
      </c>
      <c r="L6" s="323" t="str">
        <f>V16</f>
        <v>ㆢ</v>
      </c>
      <c r="M6" s="304"/>
      <c r="N6" s="305" t="s">
        <v>806</v>
      </c>
      <c r="O6" s="303"/>
      <c r="P6" s="304"/>
      <c r="Q6" s="305"/>
      <c r="R6" s="323" t="str">
        <f>R16</f>
        <v>ㆡ</v>
      </c>
      <c r="S6" s="304"/>
      <c r="T6" s="305" t="s">
        <v>599</v>
      </c>
      <c r="U6" s="326" t="str">
        <f>AG16</f>
        <v>ㆪ</v>
      </c>
      <c r="V6" s="313"/>
      <c r="W6" s="314" t="s">
        <v>810</v>
      </c>
      <c r="X6" s="326" t="str">
        <f>AB16</f>
        <v>ㆧ</v>
      </c>
      <c r="Y6" s="313"/>
      <c r="Z6" s="314" t="s">
        <v>815</v>
      </c>
      <c r="AA6" s="326" t="str">
        <f>AE16</f>
        <v>ㆥ</v>
      </c>
      <c r="AB6" s="313"/>
      <c r="AC6" s="314" t="s">
        <v>820</v>
      </c>
      <c r="AD6" s="312"/>
      <c r="AE6" s="313"/>
      <c r="AF6" s="314"/>
      <c r="AG6" s="312"/>
      <c r="AH6" s="313"/>
      <c r="AI6" s="314"/>
      <c r="AJ6" s="312"/>
      <c r="AK6" s="313"/>
      <c r="AL6" s="314"/>
      <c r="AM6" s="315"/>
      <c r="AN6" s="316"/>
      <c r="AO6" s="317"/>
      <c r="AP6" s="226"/>
      <c r="AQ6" s="226"/>
      <c r="AR6" s="227"/>
      <c r="AS6" s="227"/>
      <c r="AT6" s="226"/>
      <c r="AU6" s="226"/>
      <c r="AV6" s="226"/>
      <c r="BH6" s="247"/>
      <c r="BI6" s="248"/>
      <c r="BJ6" s="249"/>
      <c r="BK6" s="250"/>
      <c r="BL6" s="251"/>
    </row>
    <row r="7" spans="1:64" ht="50.1" customHeight="1" thickBot="1">
      <c r="A7" s="234"/>
      <c r="B7" s="234"/>
      <c r="C7" s="235" t="str">
        <f>E16</f>
        <v>ㄆ</v>
      </c>
      <c r="D7" s="236"/>
      <c r="E7" s="238" t="s">
        <v>347</v>
      </c>
      <c r="F7" s="235" t="str">
        <f>I16</f>
        <v>ㄊ</v>
      </c>
      <c r="G7" s="236"/>
      <c r="H7" s="238" t="s">
        <v>348</v>
      </c>
      <c r="I7" s="235" t="str">
        <f>L16</f>
        <v>ㄍ</v>
      </c>
      <c r="J7" s="236"/>
      <c r="K7" s="324" t="s">
        <v>405</v>
      </c>
      <c r="L7" s="235" t="str">
        <f>T16</f>
        <v>ㄐ</v>
      </c>
      <c r="M7" s="236"/>
      <c r="N7" s="324" t="s">
        <v>808</v>
      </c>
      <c r="O7" s="235" t="str">
        <f>BA16</f>
        <v>ㆵ</v>
      </c>
      <c r="P7" s="236"/>
      <c r="Q7" s="238" t="s">
        <v>169</v>
      </c>
      <c r="R7" s="235" t="str">
        <f>P16</f>
        <v>ㄗ</v>
      </c>
      <c r="S7" s="236"/>
      <c r="T7" s="324" t="s">
        <v>807</v>
      </c>
      <c r="U7" s="245" t="s">
        <v>137</v>
      </c>
      <c r="V7" s="241"/>
      <c r="W7" s="327" t="s">
        <v>809</v>
      </c>
      <c r="X7" s="240" t="str">
        <f>AA16</f>
        <v>ㆦ</v>
      </c>
      <c r="Y7" s="241"/>
      <c r="Z7" s="244" t="s">
        <v>329</v>
      </c>
      <c r="AA7" s="240" t="str">
        <f>AD16</f>
        <v>ㆤ</v>
      </c>
      <c r="AB7" s="241"/>
      <c r="AC7" s="327" t="s">
        <v>821</v>
      </c>
      <c r="AD7" s="240" t="str">
        <f>AR16</f>
        <v>ㄣ</v>
      </c>
      <c r="AE7" s="243"/>
      <c r="AF7" s="244" t="s">
        <v>772</v>
      </c>
      <c r="AG7" s="436"/>
      <c r="AH7" s="437"/>
      <c r="AI7" s="246"/>
      <c r="AJ7" s="436"/>
      <c r="AK7" s="437"/>
      <c r="AL7" s="246"/>
      <c r="AM7" s="436"/>
      <c r="AN7" s="437"/>
      <c r="AO7" s="246"/>
      <c r="AP7" s="234"/>
      <c r="AQ7" s="234"/>
      <c r="AR7" s="224"/>
      <c r="AS7" s="224"/>
      <c r="AT7" s="234"/>
      <c r="AU7" s="234"/>
      <c r="AV7" s="234"/>
      <c r="BH7" s="247">
        <f>BH5+1</f>
        <v>3</v>
      </c>
      <c r="BI7" s="248" t="str" cm="1">
        <f t="array" aca="1" ref="BI7" ca="1" xml:space="preserve"> INDIRECT( ADDRESS( ROW($C$16), COLUMN($C$16) +$BH7) )</f>
        <v>ㆠ</v>
      </c>
      <c r="BJ7" s="249" t="str" cm="1">
        <f t="array" aca="1" ref="BJ7" ca="1" xml:space="preserve"> INDIRECT( ADDRESS( ROW($C$17), COLUMN($C$17) +$BH7) )</f>
        <v>b</v>
      </c>
      <c r="BK7" s="252" t="str" cm="1">
        <f t="array" aca="1" ref="BK7" ca="1" xml:space="preserve"> INDIRECT( ADDRESS( ROW($C$18), COLUMN($C$18) +$BH7) )</f>
        <v>B</v>
      </c>
      <c r="BL7" s="251" t="str" cm="1">
        <f t="array" aca="1" ref="BL7" ca="1" xml:space="preserve"> INDIRECT( ADDRESS( ROW($C$19), COLUMN($C$19) +$BH7) )</f>
        <v>q</v>
      </c>
    </row>
    <row r="8" spans="1:64" s="228" customFormat="1" ht="36" customHeight="1">
      <c r="A8" s="226"/>
      <c r="B8" s="226"/>
      <c r="C8" s="253"/>
      <c r="D8" s="433" t="s">
        <v>480</v>
      </c>
      <c r="E8" s="434"/>
      <c r="F8" s="435"/>
      <c r="G8" s="433" t="s">
        <v>481</v>
      </c>
      <c r="H8" s="434"/>
      <c r="I8" s="435"/>
      <c r="J8" s="433" t="s">
        <v>321</v>
      </c>
      <c r="K8" s="434"/>
      <c r="L8" s="435"/>
      <c r="M8" s="433" t="s">
        <v>482</v>
      </c>
      <c r="N8" s="434"/>
      <c r="O8" s="435"/>
      <c r="P8" s="433" t="s">
        <v>325</v>
      </c>
      <c r="Q8" s="434"/>
      <c r="R8" s="435"/>
      <c r="S8" s="433" t="s">
        <v>483</v>
      </c>
      <c r="T8" s="434"/>
      <c r="U8" s="435"/>
      <c r="V8" s="427" t="s">
        <v>773</v>
      </c>
      <c r="W8" s="428"/>
      <c r="X8" s="429"/>
      <c r="Y8" s="427" t="s">
        <v>302</v>
      </c>
      <c r="Z8" s="428"/>
      <c r="AA8" s="429"/>
      <c r="AB8" s="427" t="s">
        <v>774</v>
      </c>
      <c r="AC8" s="428"/>
      <c r="AD8" s="429"/>
      <c r="AE8" s="427" t="s">
        <v>486</v>
      </c>
      <c r="AF8" s="428"/>
      <c r="AG8" s="429"/>
      <c r="AH8" s="430" t="s">
        <v>487</v>
      </c>
      <c r="AI8" s="431"/>
      <c r="AJ8" s="432"/>
      <c r="AK8" s="226"/>
      <c r="AL8" s="226"/>
      <c r="AM8" s="226"/>
      <c r="AN8" s="226"/>
      <c r="AO8" s="226"/>
      <c r="AP8" s="226"/>
      <c r="AQ8" s="226"/>
      <c r="AR8" s="227"/>
      <c r="AS8" s="227"/>
      <c r="AT8" s="226"/>
      <c r="AU8" s="226"/>
      <c r="AV8" s="226"/>
      <c r="BH8" s="247">
        <f t="shared" ref="BH8" si="0">BH7+1</f>
        <v>4</v>
      </c>
      <c r="BI8" s="248" t="str" cm="1">
        <f t="array" aca="1" ref="BI8" ca="1" xml:space="preserve"> INDIRECT( ADDRESS( ROW($C$16), COLUMN($C$16) +$BH8) )</f>
        <v>ㄇ</v>
      </c>
      <c r="BJ8" s="249" t="str" cm="1">
        <f t="array" aca="1" ref="BJ8" ca="1" xml:space="preserve"> INDIRECT( ADDRESS( ROW($C$17), COLUMN($C$17) +$BH8) )</f>
        <v>m</v>
      </c>
      <c r="BK8" s="250" t="str" cm="1">
        <f t="array" aca="1" ref="BK8" ca="1" xml:space="preserve"> INDIRECT( ADDRESS( ROW($C$18), COLUMN($C$18) +$BH8) )</f>
        <v>m</v>
      </c>
      <c r="BL8" s="251" t="str" cm="1">
        <f t="array" aca="1" ref="BL8" ca="1" xml:space="preserve"> INDIRECT( ADDRESS( ROW($C$19), COLUMN($C$19) +$BH8) )</f>
        <v>2</v>
      </c>
    </row>
    <row r="9" spans="1:64" s="228" customFormat="1" ht="36" customHeight="1">
      <c r="A9" s="226"/>
      <c r="B9" s="226"/>
      <c r="C9" s="253"/>
      <c r="D9" s="303"/>
      <c r="E9" s="304"/>
      <c r="F9" s="305"/>
      <c r="G9" s="303"/>
      <c r="H9" s="304"/>
      <c r="I9" s="305"/>
      <c r="J9" s="303"/>
      <c r="K9" s="304"/>
      <c r="L9" s="305"/>
      <c r="M9" s="303"/>
      <c r="N9" s="304"/>
      <c r="O9" s="305"/>
      <c r="P9" s="303"/>
      <c r="Q9" s="304"/>
      <c r="R9" s="305"/>
      <c r="S9" s="303"/>
      <c r="T9" s="304"/>
      <c r="U9" s="305"/>
      <c r="V9" s="326" t="str">
        <f>AI16</f>
        <v>ㆫ</v>
      </c>
      <c r="W9" s="313"/>
      <c r="X9" s="314" t="s">
        <v>811</v>
      </c>
      <c r="Y9" s="312"/>
      <c r="Z9" s="313"/>
      <c r="AA9" s="314"/>
      <c r="AB9" s="326" t="str">
        <f>AM16</f>
        <v>ㆯ</v>
      </c>
      <c r="AC9" s="313"/>
      <c r="AD9" s="314" t="s">
        <v>822</v>
      </c>
      <c r="AE9" s="312"/>
      <c r="AF9" s="313"/>
      <c r="AG9" s="314"/>
      <c r="AH9" s="315"/>
      <c r="AI9" s="316"/>
      <c r="AJ9" s="317"/>
      <c r="AK9" s="226"/>
      <c r="AL9" s="226"/>
      <c r="AM9" s="226"/>
      <c r="AN9" s="226"/>
      <c r="AO9" s="226"/>
      <c r="AP9" s="226"/>
      <c r="AQ9" s="226"/>
      <c r="AR9" s="227"/>
      <c r="AS9" s="227"/>
      <c r="AT9" s="226"/>
      <c r="AU9" s="226"/>
      <c r="AV9" s="226"/>
      <c r="BH9" s="247"/>
      <c r="BI9" s="248"/>
      <c r="BJ9" s="249"/>
      <c r="BK9" s="250"/>
      <c r="BL9" s="251"/>
    </row>
    <row r="10" spans="1:64" ht="50.1" customHeight="1" thickBot="1">
      <c r="A10" s="234"/>
      <c r="B10" s="234"/>
      <c r="C10" s="234"/>
      <c r="D10" s="235" t="str">
        <f>G16</f>
        <v>ㄇ</v>
      </c>
      <c r="E10" s="236"/>
      <c r="F10" s="238" t="s">
        <v>338</v>
      </c>
      <c r="G10" s="235" t="str">
        <f>J16</f>
        <v>ㄋ</v>
      </c>
      <c r="H10" s="236"/>
      <c r="I10" s="238" t="s">
        <v>349</v>
      </c>
      <c r="J10" s="235" t="str">
        <f>M16</f>
        <v>ㄎ</v>
      </c>
      <c r="K10" s="236"/>
      <c r="L10" s="238" t="s">
        <v>351</v>
      </c>
      <c r="M10" s="235" t="str">
        <f>U16</f>
        <v>ㄑ</v>
      </c>
      <c r="N10" s="236"/>
      <c r="O10" s="325" t="s">
        <v>805</v>
      </c>
      <c r="P10" s="329" t="str">
        <f>BB16</f>
        <v>ㆻ</v>
      </c>
      <c r="Q10" s="236"/>
      <c r="R10" s="238" t="s">
        <v>344</v>
      </c>
      <c r="S10" s="235" t="str">
        <f>Q16</f>
        <v>ㄘ</v>
      </c>
      <c r="T10" s="236"/>
      <c r="U10" s="325" t="s">
        <v>597</v>
      </c>
      <c r="V10" s="240" t="str">
        <f>AH16</f>
        <v>ㄨ</v>
      </c>
      <c r="W10" s="241"/>
      <c r="X10" s="327" t="s">
        <v>812</v>
      </c>
      <c r="Y10" s="240" t="str">
        <f>AC16</f>
        <v>ㄜ</v>
      </c>
      <c r="Z10" s="241"/>
      <c r="AA10" s="244" t="s">
        <v>225</v>
      </c>
      <c r="AB10" s="240" t="str">
        <f>AL16</f>
        <v>ㄠ</v>
      </c>
      <c r="AC10" s="241"/>
      <c r="AD10" s="327" t="s">
        <v>823</v>
      </c>
      <c r="AE10" s="240" t="str">
        <f>AS16</f>
        <v>ㄤ</v>
      </c>
      <c r="AF10" s="243"/>
      <c r="AG10" s="244" t="s">
        <v>341</v>
      </c>
      <c r="AH10" s="436"/>
      <c r="AI10" s="437"/>
      <c r="AJ10" s="246"/>
      <c r="AK10" s="234"/>
      <c r="AL10" s="234"/>
      <c r="AM10" s="234"/>
      <c r="AN10" s="234"/>
      <c r="AO10" s="234"/>
      <c r="AP10" s="234"/>
      <c r="AQ10" s="234"/>
      <c r="AR10" s="224"/>
      <c r="AS10" s="224"/>
      <c r="AT10" s="234"/>
      <c r="AU10" s="234"/>
      <c r="AV10" s="234"/>
      <c r="BH10" s="254">
        <f>BH8+1</f>
        <v>5</v>
      </c>
      <c r="BI10" s="255" t="str" cm="1">
        <f t="array" aca="1" ref="BI10" ca="1" xml:space="preserve"> INDIRECT( ADDRESS( ROW($C$16), COLUMN($C$16) +$BH10) )</f>
        <v>ㄉ</v>
      </c>
      <c r="BJ10" s="256" t="str" cm="1">
        <f t="array" aca="1" ref="BJ10" ca="1" xml:space="preserve"> INDIRECT( ADDRESS( ROW($C$17), COLUMN($C$17) +$BH10) )</f>
        <v>t</v>
      </c>
      <c r="BK10" s="257" t="str" cm="1">
        <f t="array" aca="1" ref="BK10" ca="1" xml:space="preserve"> INDIRECT( ADDRESS( ROW($C$18), COLUMN($C$18) +$BH10) )</f>
        <v>d</v>
      </c>
      <c r="BL10" s="258" t="str" cm="1">
        <f t="array" aca="1" ref="BL10" ca="1" xml:space="preserve"> INDIRECT( ADDRESS( ROW($C$19), COLUMN($C$19) +$BH10) )</f>
        <v>w</v>
      </c>
    </row>
    <row r="11" spans="1:64" s="228" customFormat="1" ht="36" customHeight="1">
      <c r="A11" s="226"/>
      <c r="B11" s="226"/>
      <c r="C11" s="226"/>
      <c r="D11" s="226"/>
      <c r="E11" s="433" t="s">
        <v>518</v>
      </c>
      <c r="F11" s="434"/>
      <c r="G11" s="435"/>
      <c r="H11" s="433" t="s">
        <v>493</v>
      </c>
      <c r="I11" s="434"/>
      <c r="J11" s="435"/>
      <c r="K11" s="433" t="s">
        <v>306</v>
      </c>
      <c r="L11" s="434"/>
      <c r="M11" s="435"/>
      <c r="N11" s="433" t="s">
        <v>494</v>
      </c>
      <c r="O11" s="434"/>
      <c r="P11" s="435"/>
      <c r="Q11" s="433" t="s">
        <v>319</v>
      </c>
      <c r="R11" s="434"/>
      <c r="S11" s="435"/>
      <c r="T11" s="433" t="s">
        <v>495</v>
      </c>
      <c r="U11" s="434"/>
      <c r="V11" s="435"/>
      <c r="W11" s="427" t="s">
        <v>496</v>
      </c>
      <c r="X11" s="428"/>
      <c r="Y11" s="429"/>
      <c r="Z11" s="427" t="s">
        <v>775</v>
      </c>
      <c r="AA11" s="428"/>
      <c r="AB11" s="429"/>
      <c r="AC11" s="427" t="s">
        <v>498</v>
      </c>
      <c r="AD11" s="428"/>
      <c r="AE11" s="429"/>
      <c r="AF11" s="430" t="s">
        <v>499</v>
      </c>
      <c r="AG11" s="431"/>
      <c r="AH11" s="432"/>
      <c r="AI11" s="226"/>
      <c r="AJ11" s="226"/>
      <c r="AK11" s="226"/>
      <c r="AL11" s="226"/>
      <c r="AM11" s="226"/>
      <c r="AN11" s="226"/>
      <c r="AO11" s="226"/>
      <c r="AP11" s="226"/>
      <c r="AQ11" s="226"/>
      <c r="AR11" s="227"/>
      <c r="AS11" s="227"/>
      <c r="AT11" s="226"/>
      <c r="AU11" s="226"/>
      <c r="AV11" s="226"/>
      <c r="BH11" s="247">
        <f t="shared" ref="BH11" si="1">BH10+1</f>
        <v>6</v>
      </c>
      <c r="BI11" s="248" t="str" cm="1">
        <f t="array" aca="1" ref="BI11" ca="1" xml:space="preserve"> INDIRECT( ADDRESS( ROW($C$16), COLUMN($C$16) +$BH11) )</f>
        <v>ㄊ</v>
      </c>
      <c r="BJ11" s="249" t="str" cm="1">
        <f t="array" aca="1" ref="BJ11" ca="1" xml:space="preserve"> INDIRECT( ADDRESS( ROW($C$17), COLUMN($C$17) +$BH11) )</f>
        <v>th</v>
      </c>
      <c r="BK11" s="250" t="str" cm="1">
        <f t="array" aca="1" ref="BK11" ca="1" xml:space="preserve"> INDIRECT( ADDRESS( ROW($C$18), COLUMN($C$18) +$BH11) )</f>
        <v>t</v>
      </c>
      <c r="BL11" s="251" t="str" cm="1">
        <f t="array" aca="1" ref="BL11" ca="1" xml:space="preserve"> INDIRECT( ADDRESS( ROW($C$19), COLUMN($C$19) +$BH11) )</f>
        <v>s</v>
      </c>
    </row>
    <row r="12" spans="1:64" s="228" customFormat="1" ht="36" customHeight="1">
      <c r="A12" s="226"/>
      <c r="B12" s="226"/>
      <c r="C12" s="226"/>
      <c r="D12" s="226"/>
      <c r="E12" s="303"/>
      <c r="F12" s="304"/>
      <c r="G12" s="305"/>
      <c r="H12" s="303"/>
      <c r="I12" s="304"/>
      <c r="J12" s="305"/>
      <c r="K12" s="303"/>
      <c r="L12" s="304"/>
      <c r="M12" s="305"/>
      <c r="N12" s="303"/>
      <c r="O12" s="304"/>
      <c r="P12" s="305"/>
      <c r="Q12" s="303"/>
      <c r="R12" s="304"/>
      <c r="S12" s="305"/>
      <c r="T12" s="303"/>
      <c r="U12" s="304"/>
      <c r="V12" s="305"/>
      <c r="W12" s="312"/>
      <c r="X12" s="313"/>
      <c r="Y12" s="314"/>
      <c r="Z12" s="326" t="str">
        <f>AO16</f>
        <v>ㆱ</v>
      </c>
      <c r="AA12" s="313"/>
      <c r="AB12" s="314" t="s">
        <v>814</v>
      </c>
      <c r="AC12" s="312"/>
      <c r="AD12" s="313"/>
      <c r="AE12" s="314"/>
      <c r="AF12" s="328" t="str">
        <f>AU16</f>
        <v>ㄥ</v>
      </c>
      <c r="AG12" s="316"/>
      <c r="AH12" s="317"/>
      <c r="AI12" s="226"/>
      <c r="AJ12" s="226"/>
      <c r="AK12" s="226"/>
      <c r="AL12" s="226"/>
      <c r="AM12" s="226"/>
      <c r="AN12" s="226"/>
      <c r="AO12" s="226"/>
      <c r="AP12" s="226"/>
      <c r="AQ12" s="226"/>
      <c r="AR12" s="227"/>
      <c r="AS12" s="227"/>
      <c r="AT12" s="226"/>
      <c r="AU12" s="226"/>
      <c r="AV12" s="226"/>
      <c r="BH12" s="247"/>
      <c r="BI12" s="248"/>
      <c r="BJ12" s="249"/>
      <c r="BK12" s="250"/>
      <c r="BL12" s="251"/>
    </row>
    <row r="13" spans="1:64" ht="50.1" customHeight="1" thickBot="1">
      <c r="A13" s="234"/>
      <c r="B13" s="234"/>
      <c r="C13" s="234"/>
      <c r="D13" s="234"/>
      <c r="E13" s="235" t="str">
        <f>F16</f>
        <v>ㆠ</v>
      </c>
      <c r="F13" s="236"/>
      <c r="G13" s="238" t="s">
        <v>587</v>
      </c>
      <c r="H13" s="235" t="str">
        <f>K16</f>
        <v>ㄌ</v>
      </c>
      <c r="I13" s="236"/>
      <c r="J13" s="238" t="s">
        <v>350</v>
      </c>
      <c r="K13" s="235" t="str">
        <f>X16</f>
        <v>ㄏ</v>
      </c>
      <c r="L13" s="236"/>
      <c r="M13" s="238" t="s">
        <v>171</v>
      </c>
      <c r="N13" s="235" t="str">
        <f>W16</f>
        <v>ㄒ</v>
      </c>
      <c r="O13" s="236"/>
      <c r="P13" s="238" t="s">
        <v>175</v>
      </c>
      <c r="Q13" s="235" t="str">
        <f>AZ16</f>
        <v>ㆴ</v>
      </c>
      <c r="R13" s="236"/>
      <c r="S13" s="238" t="s">
        <v>421</v>
      </c>
      <c r="T13" s="235" t="str">
        <f>S16</f>
        <v>ㄙ</v>
      </c>
      <c r="U13" s="236"/>
      <c r="V13" s="238" t="s">
        <v>179</v>
      </c>
      <c r="W13" s="240" t="str">
        <f>AP16</f>
        <v>ㆬ</v>
      </c>
      <c r="X13" s="241"/>
      <c r="Y13" s="244" t="s">
        <v>338</v>
      </c>
      <c r="Z13" s="240" t="str">
        <f>AN16</f>
        <v>ㆰ</v>
      </c>
      <c r="AA13" s="241"/>
      <c r="AB13" s="242" t="s">
        <v>813</v>
      </c>
      <c r="AC13" s="240" t="str">
        <f>AT16</f>
        <v>ㆲ</v>
      </c>
      <c r="AD13" s="259"/>
      <c r="AE13" s="244" t="s">
        <v>342</v>
      </c>
      <c r="AF13" s="240" t="str">
        <f>AV16</f>
        <v>ㆭ</v>
      </c>
      <c r="AG13" s="241"/>
      <c r="AH13" s="260" t="s">
        <v>776</v>
      </c>
      <c r="AI13" s="234"/>
      <c r="AJ13" s="234"/>
      <c r="AK13" s="234"/>
      <c r="AL13" s="234"/>
      <c r="AM13" s="234"/>
      <c r="AN13" s="234"/>
      <c r="AO13" s="234"/>
      <c r="AP13" s="234"/>
      <c r="AQ13" s="234"/>
      <c r="AR13" s="224"/>
      <c r="AS13" s="224"/>
      <c r="AT13" s="234"/>
      <c r="AU13" s="234"/>
      <c r="AV13" s="234"/>
      <c r="BH13" s="247">
        <f>BH11+1</f>
        <v>7</v>
      </c>
      <c r="BI13" s="248" t="str" cm="1">
        <f t="array" aca="1" ref="BI13" ca="1" xml:space="preserve"> INDIRECT( ADDRESS( ROW($C$16), COLUMN($C$16) +$BH13) )</f>
        <v>ㄋ</v>
      </c>
      <c r="BJ13" s="249" t="str" cm="1">
        <f t="array" aca="1" ref="BJ13" ca="1" xml:space="preserve"> INDIRECT( ADDRESS( ROW($C$17), COLUMN($C$17) +$BH13) )</f>
        <v>n</v>
      </c>
      <c r="BK13" s="250" t="str" cm="1">
        <f t="array" aca="1" ref="BK13" ca="1" xml:space="preserve"> INDIRECT( ADDRESS( ROW($C$18), COLUMN($C$18) +$BH13) )</f>
        <v>n</v>
      </c>
      <c r="BL13" s="251" t="str" cm="1">
        <f t="array" aca="1" ref="BL13" ca="1" xml:space="preserve"> INDIRECT( ADDRESS( ROW($C$19), COLUMN($C$19) +$BH13) )</f>
        <v>x</v>
      </c>
    </row>
    <row r="14" spans="1:64" ht="30">
      <c r="A14" s="234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24"/>
      <c r="AS14" s="224"/>
      <c r="AT14" s="234"/>
      <c r="AU14" s="234"/>
      <c r="AV14" s="234"/>
      <c r="BH14" s="261">
        <f t="shared" ref="BH14:BH20" si="2">BH13+1</f>
        <v>8</v>
      </c>
      <c r="BI14" s="262" t="str" cm="1">
        <f t="array" aca="1" ref="BI14" ca="1" xml:space="preserve"> INDIRECT( ADDRESS( ROW($C$16), COLUMN($C$16) +$BH14) )</f>
        <v>ㄌ</v>
      </c>
      <c r="BJ14" s="263" t="str" cm="1">
        <f t="array" aca="1" ref="BJ14" ca="1" xml:space="preserve"> INDIRECT( ADDRESS( ROW($C$17), COLUMN($C$17) +$BH14) )</f>
        <v>l</v>
      </c>
      <c r="BK14" s="264" t="str" cm="1">
        <f t="array" aca="1" ref="BK14" ca="1" xml:space="preserve"> INDIRECT( ADDRESS( ROW($C$18), COLUMN($C$18) +$BH14) )</f>
        <v>l</v>
      </c>
      <c r="BL14" s="265" t="str" cm="1">
        <f t="array" aca="1" ref="BL14" ca="1" xml:space="preserve"> INDIRECT( ADDRESS( ROW($C$19), COLUMN($C$19) +$BH14) )</f>
        <v>e</v>
      </c>
    </row>
    <row r="15" spans="1:64" s="271" customFormat="1" ht="38.1" customHeight="1">
      <c r="A15" s="266"/>
      <c r="B15" s="267" t="s">
        <v>409</v>
      </c>
      <c r="C15" s="268"/>
      <c r="D15" s="269" cm="1">
        <f t="array" ref="D15" xml:space="preserve"> COLUMN() - COLUMN($C:$C)</f>
        <v>1</v>
      </c>
      <c r="E15" s="269" cm="1">
        <f t="array" ref="E15" xml:space="preserve"> COLUMN() - COLUMN($C:$C)</f>
        <v>2</v>
      </c>
      <c r="F15" s="269" cm="1">
        <f t="array" ref="F15" xml:space="preserve"> COLUMN() - COLUMN($C:$C)</f>
        <v>3</v>
      </c>
      <c r="G15" s="269" cm="1">
        <f t="array" ref="G15" xml:space="preserve"> COLUMN() - COLUMN($C:$C)</f>
        <v>4</v>
      </c>
      <c r="H15" s="270" cm="1">
        <f t="array" ref="H15" xml:space="preserve"> COLUMN() - COLUMN($C:$C)</f>
        <v>5</v>
      </c>
      <c r="I15" s="270" cm="1">
        <f t="array" ref="I15" xml:space="preserve"> COLUMN() - COLUMN($C:$C)</f>
        <v>6</v>
      </c>
      <c r="J15" s="270" cm="1">
        <f t="array" ref="J15" xml:space="preserve"> COLUMN() - COLUMN($C:$C)</f>
        <v>7</v>
      </c>
      <c r="K15" s="270" cm="1">
        <f t="array" ref="K15" xml:space="preserve"> COLUMN() - COLUMN($C:$C)</f>
        <v>8</v>
      </c>
      <c r="L15" s="269" cm="1">
        <f t="array" ref="L15" xml:space="preserve"> COLUMN() - COLUMN($C:$C)</f>
        <v>9</v>
      </c>
      <c r="M15" s="269" cm="1">
        <f t="array" ref="M15" xml:space="preserve"> COLUMN() - COLUMN($C:$C)</f>
        <v>10</v>
      </c>
      <c r="N15" s="269" cm="1">
        <f t="array" ref="N15" xml:space="preserve"> COLUMN() - COLUMN($C:$C)</f>
        <v>11</v>
      </c>
      <c r="O15" s="269" cm="1">
        <f t="array" ref="O15" xml:space="preserve"> COLUMN() - COLUMN($C:$C)</f>
        <v>12</v>
      </c>
      <c r="P15" s="270" cm="1">
        <f t="array" ref="P15" xml:space="preserve"> COLUMN() - COLUMN($C:$C)</f>
        <v>13</v>
      </c>
      <c r="Q15" s="270" cm="1">
        <f t="array" ref="Q15" xml:space="preserve"> COLUMN() - COLUMN($C:$C)</f>
        <v>14</v>
      </c>
      <c r="R15" s="270" cm="1">
        <f t="array" ref="R15" xml:space="preserve"> COLUMN() - COLUMN($C:$C)</f>
        <v>15</v>
      </c>
      <c r="S15" s="270" cm="1">
        <f t="array" ref="S15" xml:space="preserve"> COLUMN() - COLUMN($C:$C)</f>
        <v>16</v>
      </c>
      <c r="T15" s="269" cm="1">
        <f t="array" ref="T15" xml:space="preserve"> COLUMN() - COLUMN($C:$C)</f>
        <v>17</v>
      </c>
      <c r="U15" s="269" cm="1">
        <f t="array" ref="U15" xml:space="preserve"> COLUMN() - COLUMN($C:$C)</f>
        <v>18</v>
      </c>
      <c r="V15" s="269" cm="1">
        <f t="array" ref="V15" xml:space="preserve"> COLUMN() - COLUMN($C:$C)</f>
        <v>19</v>
      </c>
      <c r="W15" s="269" cm="1">
        <f t="array" ref="W15" xml:space="preserve"> COLUMN() - COLUMN($C:$C)</f>
        <v>20</v>
      </c>
      <c r="X15" s="270" cm="1">
        <f t="array" ref="X15" xml:space="preserve"> COLUMN() - COLUMN($C:$C)</f>
        <v>21</v>
      </c>
      <c r="Y15" s="269" cm="1">
        <f t="array" ref="Y15" xml:space="preserve"> COLUMN() - COLUMN($C:$C)</f>
        <v>22</v>
      </c>
      <c r="Z15" s="269" cm="1">
        <f t="array" ref="Z15" xml:space="preserve"> COLUMN() - COLUMN($C:$C)</f>
        <v>23</v>
      </c>
      <c r="AA15" s="269" cm="1">
        <f t="array" ref="AA15" xml:space="preserve"> COLUMN() - COLUMN($C:$C)</f>
        <v>24</v>
      </c>
      <c r="AB15" s="269" cm="1">
        <f t="array" ref="AB15" xml:space="preserve"> COLUMN() - COLUMN($C:$C)</f>
        <v>25</v>
      </c>
      <c r="AC15" s="269" cm="1">
        <f t="array" ref="AC15" xml:space="preserve"> COLUMN() - COLUMN($C:$C)</f>
        <v>26</v>
      </c>
      <c r="AD15" s="269" cm="1">
        <f t="array" ref="AD15" xml:space="preserve"> COLUMN() - COLUMN($C:$C)</f>
        <v>27</v>
      </c>
      <c r="AE15" s="269" cm="1">
        <f t="array" ref="AE15" xml:space="preserve"> COLUMN() - COLUMN($C:$C)</f>
        <v>28</v>
      </c>
      <c r="AF15" s="269" cm="1">
        <f t="array" ref="AF15" xml:space="preserve"> COLUMN() - COLUMN($C:$C)</f>
        <v>29</v>
      </c>
      <c r="AG15" s="269" cm="1">
        <f t="array" ref="AG15" xml:space="preserve"> COLUMN() - COLUMN($C:$C)</f>
        <v>30</v>
      </c>
      <c r="AH15" s="269" cm="1">
        <f t="array" ref="AH15" xml:space="preserve"> COLUMN() - COLUMN($C:$C)</f>
        <v>31</v>
      </c>
      <c r="AI15" s="269" cm="1">
        <f t="array" ref="AI15" xml:space="preserve"> COLUMN() - COLUMN($C:$C)</f>
        <v>32</v>
      </c>
      <c r="AJ15" s="269" cm="1">
        <f t="array" ref="AJ15" xml:space="preserve"> COLUMN() - COLUMN($C:$C)</f>
        <v>33</v>
      </c>
      <c r="AK15" s="269" cm="1">
        <f t="array" ref="AK15" xml:space="preserve"> COLUMN() - COLUMN($C:$C)</f>
        <v>34</v>
      </c>
      <c r="AL15" s="269" cm="1">
        <f t="array" ref="AL15" xml:space="preserve"> COLUMN() - COLUMN($C:$C)</f>
        <v>35</v>
      </c>
      <c r="AM15" s="269" cm="1">
        <f t="array" ref="AM15" xml:space="preserve"> COLUMN() - COLUMN($C:$C)</f>
        <v>36</v>
      </c>
      <c r="AN15" s="269" cm="1">
        <f t="array" ref="AN15" xml:space="preserve"> COLUMN() - COLUMN($C:$C)</f>
        <v>37</v>
      </c>
      <c r="AO15" s="269" cm="1">
        <f t="array" ref="AO15" xml:space="preserve"> COLUMN() - COLUMN($C:$C)</f>
        <v>38</v>
      </c>
      <c r="AP15" s="269" cm="1">
        <f t="array" ref="AP15" xml:space="preserve"> COLUMN() - COLUMN($C:$C)</f>
        <v>39</v>
      </c>
      <c r="AQ15" s="269" cm="1">
        <f t="array" ref="AQ15" xml:space="preserve"> COLUMN() - COLUMN($C:$C)</f>
        <v>40</v>
      </c>
      <c r="AR15" s="269" cm="1">
        <f t="array" ref="AR15" xml:space="preserve"> COLUMN() - COLUMN($C:$C)</f>
        <v>41</v>
      </c>
      <c r="AS15" s="269" cm="1">
        <f t="array" ref="AS15" xml:space="preserve"> COLUMN() - COLUMN($C:$C)</f>
        <v>42</v>
      </c>
      <c r="AT15" s="269" cm="1">
        <f t="array" ref="AT15" xml:space="preserve"> COLUMN() - COLUMN($C:$C)</f>
        <v>43</v>
      </c>
      <c r="AU15" s="269" cm="1">
        <f t="array" ref="AU15" xml:space="preserve"> COLUMN() - COLUMN($C:$C)</f>
        <v>44</v>
      </c>
      <c r="AV15" s="269" cm="1">
        <f t="array" ref="AV15" xml:space="preserve"> COLUMN() - COLUMN($C:$C)</f>
        <v>45</v>
      </c>
      <c r="AW15" s="269" cm="1">
        <f t="array" ref="AW15" xml:space="preserve"> COLUMN() - COLUMN($C:$C)</f>
        <v>46</v>
      </c>
      <c r="AX15" s="269" cm="1">
        <f t="array" ref="AX15" xml:space="preserve"> COLUMN() - COLUMN($C:$C)</f>
        <v>47</v>
      </c>
      <c r="AY15" s="269" cm="1">
        <f t="array" ref="AY15" xml:space="preserve"> COLUMN() - COLUMN($C:$C)</f>
        <v>48</v>
      </c>
      <c r="AZ15" s="269" cm="1">
        <f t="array" ref="AZ15" xml:space="preserve"> COLUMN() - COLUMN($C:$C)</f>
        <v>49</v>
      </c>
      <c r="BA15" s="269" cm="1">
        <f t="array" ref="BA15" xml:space="preserve"> COLUMN() - COLUMN($C:$C)</f>
        <v>50</v>
      </c>
      <c r="BB15" s="269" cm="1">
        <f t="array" ref="BB15" xml:space="preserve"> COLUMN() - COLUMN($C:$C)</f>
        <v>51</v>
      </c>
      <c r="BC15" s="269" cm="1">
        <f t="array" ref="BC15" xml:space="preserve"> COLUMN() - COLUMN($C:$C)</f>
        <v>52</v>
      </c>
      <c r="BD15" s="269" cm="1">
        <f t="array" ref="BD15" xml:space="preserve"> COLUMN() - COLUMN($C:$C)</f>
        <v>53</v>
      </c>
      <c r="BE15" s="269" cm="1">
        <f t="array" ref="BE15" xml:space="preserve"> COLUMN() - COLUMN($C:$C)</f>
        <v>54</v>
      </c>
      <c r="BF15" s="269" cm="1">
        <f t="array" ref="BF15" xml:space="preserve"> COLUMN() - COLUMN($C:$C)</f>
        <v>55</v>
      </c>
      <c r="BH15" s="247">
        <f t="shared" si="2"/>
        <v>9</v>
      </c>
      <c r="BI15" s="248" t="str" cm="1">
        <f t="array" aca="1" ref="BI15" ca="1" xml:space="preserve"> INDIRECT( ADDRESS( ROW($C$16), COLUMN($C$16) +$BH15) )</f>
        <v>ㄍ</v>
      </c>
      <c r="BJ15" s="249" t="str" cm="1">
        <f t="array" aca="1" ref="BJ15" ca="1" xml:space="preserve"> INDIRECT( ADDRESS( ROW($C$17), COLUMN($C$17) +$BH15) )</f>
        <v>k</v>
      </c>
      <c r="BK15" s="250" t="str" cm="1">
        <f t="array" aca="1" ref="BK15" ca="1" xml:space="preserve"> INDIRECT( ADDRESS( ROW($C$18), COLUMN($C$18) +$BH15) )</f>
        <v>g</v>
      </c>
      <c r="BL15" s="251" t="str" cm="1">
        <f t="array" aca="1" ref="BL15" ca="1" xml:space="preserve"> INDIRECT( ADDRESS( ROW($C$19), COLUMN($C$19) +$BH15) )</f>
        <v>E</v>
      </c>
    </row>
    <row r="16" spans="1:64" s="276" customFormat="1" ht="38.1" customHeight="1">
      <c r="A16" s="272"/>
      <c r="B16" s="273" t="s">
        <v>435</v>
      </c>
      <c r="C16" s="274"/>
      <c r="D16" s="275" t="s">
        <v>73</v>
      </c>
      <c r="E16" s="275" t="s">
        <v>74</v>
      </c>
      <c r="F16" s="275" t="s">
        <v>76</v>
      </c>
      <c r="G16" s="275" t="s">
        <v>75</v>
      </c>
      <c r="H16" s="275" t="s">
        <v>77</v>
      </c>
      <c r="I16" s="275" t="s">
        <v>78</v>
      </c>
      <c r="J16" s="275" t="s">
        <v>79</v>
      </c>
      <c r="K16" s="275" t="s">
        <v>81</v>
      </c>
      <c r="L16" s="275" t="s">
        <v>82</v>
      </c>
      <c r="M16" s="275" t="s">
        <v>84</v>
      </c>
      <c r="N16" s="275" t="s">
        <v>83</v>
      </c>
      <c r="O16" s="275" t="s">
        <v>85</v>
      </c>
      <c r="P16" s="275" t="s">
        <v>91</v>
      </c>
      <c r="Q16" s="275" t="s">
        <v>93</v>
      </c>
      <c r="R16" s="275" t="s">
        <v>92</v>
      </c>
      <c r="S16" s="275" t="s">
        <v>94</v>
      </c>
      <c r="T16" s="275" t="s">
        <v>87</v>
      </c>
      <c r="U16" s="275" t="s">
        <v>89</v>
      </c>
      <c r="V16" s="275" t="s">
        <v>88</v>
      </c>
      <c r="W16" s="275" t="s">
        <v>90</v>
      </c>
      <c r="X16" s="275" t="s">
        <v>86</v>
      </c>
      <c r="Y16" s="275" t="s">
        <v>117</v>
      </c>
      <c r="Z16" s="275" t="s">
        <v>118</v>
      </c>
      <c r="AA16" s="275" t="s">
        <v>119</v>
      </c>
      <c r="AB16" s="275" t="s">
        <v>120</v>
      </c>
      <c r="AC16" s="275" t="s">
        <v>121</v>
      </c>
      <c r="AD16" s="275" t="s">
        <v>122</v>
      </c>
      <c r="AE16" s="275" t="s">
        <v>123</v>
      </c>
      <c r="AF16" s="275" t="s">
        <v>137</v>
      </c>
      <c r="AG16" s="275" t="s">
        <v>138</v>
      </c>
      <c r="AH16" s="275" t="s">
        <v>139</v>
      </c>
      <c r="AI16" s="275" t="s">
        <v>140</v>
      </c>
      <c r="AJ16" s="275" t="s">
        <v>124</v>
      </c>
      <c r="AK16" s="275" t="s">
        <v>125</v>
      </c>
      <c r="AL16" s="275" t="s">
        <v>126</v>
      </c>
      <c r="AM16" s="275" t="s">
        <v>127</v>
      </c>
      <c r="AN16" s="275" t="s">
        <v>128</v>
      </c>
      <c r="AO16" s="275" t="s">
        <v>129</v>
      </c>
      <c r="AP16" s="275" t="s">
        <v>130</v>
      </c>
      <c r="AQ16" s="275" t="s">
        <v>131</v>
      </c>
      <c r="AR16" s="275" t="s">
        <v>132</v>
      </c>
      <c r="AS16" s="275" t="s">
        <v>133</v>
      </c>
      <c r="AT16" s="275" t="s">
        <v>134</v>
      </c>
      <c r="AU16" s="275" t="s">
        <v>135</v>
      </c>
      <c r="AV16" s="275" t="s">
        <v>136</v>
      </c>
      <c r="AW16" s="275" t="s">
        <v>430</v>
      </c>
      <c r="AX16" s="275" t="s">
        <v>569</v>
      </c>
      <c r="AY16" s="275" t="s">
        <v>755</v>
      </c>
      <c r="AZ16" s="275" t="s">
        <v>777</v>
      </c>
      <c r="BA16" s="275" t="s">
        <v>778</v>
      </c>
      <c r="BB16" s="275" t="s">
        <v>779</v>
      </c>
      <c r="BC16" s="275" t="s">
        <v>780</v>
      </c>
      <c r="BD16" s="275" t="s">
        <v>571</v>
      </c>
      <c r="BE16" s="275" t="s">
        <v>756</v>
      </c>
      <c r="BF16" s="275" t="s">
        <v>568</v>
      </c>
      <c r="BH16" s="247">
        <f t="shared" si="2"/>
        <v>10</v>
      </c>
      <c r="BI16" s="248" t="str" cm="1">
        <f t="array" aca="1" ref="BI16" ca="1" xml:space="preserve"> INDIRECT( ADDRESS( ROW($C$16), COLUMN($C$16) +$BH16) )</f>
        <v>ㄎ</v>
      </c>
      <c r="BJ16" s="249" t="str" cm="1">
        <f t="array" aca="1" ref="BJ16" ca="1" xml:space="preserve"> INDIRECT( ADDRESS( ROW($C$17), COLUMN($C$17) +$BH16) )</f>
        <v>kh</v>
      </c>
      <c r="BK16" s="250" t="str" cm="1">
        <f t="array" aca="1" ref="BK16" ca="1" xml:space="preserve"> INDIRECT( ADDRESS( ROW($C$18), COLUMN($C$18) +$BH16) )</f>
        <v>k</v>
      </c>
      <c r="BL16" s="251" t="str" cm="1">
        <f t="array" aca="1" ref="BL16" ca="1" xml:space="preserve"> INDIRECT( ADDRESS( ROW($C$19), COLUMN($C$19) +$BH16) )</f>
        <v>D</v>
      </c>
    </row>
    <row r="17" spans="1:64" s="276" customFormat="1" ht="38.1" customHeight="1">
      <c r="A17" s="272"/>
      <c r="B17" s="277" t="s">
        <v>762</v>
      </c>
      <c r="C17" s="278"/>
      <c r="D17" s="279" t="s">
        <v>165</v>
      </c>
      <c r="E17" s="279" t="s">
        <v>347</v>
      </c>
      <c r="F17" s="279" t="s">
        <v>166</v>
      </c>
      <c r="G17" s="279" t="s">
        <v>338</v>
      </c>
      <c r="H17" s="279" t="s">
        <v>167</v>
      </c>
      <c r="I17" s="279" t="s">
        <v>348</v>
      </c>
      <c r="J17" s="279" t="s">
        <v>349</v>
      </c>
      <c r="K17" s="279" t="s">
        <v>350</v>
      </c>
      <c r="L17" s="279" t="s">
        <v>168</v>
      </c>
      <c r="M17" s="279" t="s">
        <v>351</v>
      </c>
      <c r="N17" s="279" t="s">
        <v>169</v>
      </c>
      <c r="O17" s="279" t="s">
        <v>344</v>
      </c>
      <c r="P17" s="279" t="s">
        <v>355</v>
      </c>
      <c r="Q17" s="279" t="s">
        <v>356</v>
      </c>
      <c r="R17" s="279" t="s">
        <v>421</v>
      </c>
      <c r="S17" s="279" t="s">
        <v>179</v>
      </c>
      <c r="T17" s="279" t="s">
        <v>352</v>
      </c>
      <c r="U17" s="279" t="s">
        <v>354</v>
      </c>
      <c r="V17" s="279" t="s">
        <v>353</v>
      </c>
      <c r="W17" s="279" t="s">
        <v>175</v>
      </c>
      <c r="X17" s="279" t="s">
        <v>171</v>
      </c>
      <c r="Y17" s="279" t="s">
        <v>221</v>
      </c>
      <c r="Z17" s="279" t="s">
        <v>328</v>
      </c>
      <c r="AA17" s="279" t="s">
        <v>225</v>
      </c>
      <c r="AB17" s="279" t="s">
        <v>330</v>
      </c>
      <c r="AC17" s="279" t="s">
        <v>225</v>
      </c>
      <c r="AD17" s="279" t="s">
        <v>226</v>
      </c>
      <c r="AE17" s="279" t="s">
        <v>331</v>
      </c>
      <c r="AF17" s="279" t="s">
        <v>239</v>
      </c>
      <c r="AG17" s="279" t="s">
        <v>345</v>
      </c>
      <c r="AH17" s="279" t="s">
        <v>241</v>
      </c>
      <c r="AI17" s="279" t="s">
        <v>346</v>
      </c>
      <c r="AJ17" s="279" t="s">
        <v>332</v>
      </c>
      <c r="AK17" s="279" t="s">
        <v>333</v>
      </c>
      <c r="AL17" s="279" t="s">
        <v>334</v>
      </c>
      <c r="AM17" s="279" t="s">
        <v>335</v>
      </c>
      <c r="AN17" s="279" t="s">
        <v>336</v>
      </c>
      <c r="AO17" s="279" t="s">
        <v>337</v>
      </c>
      <c r="AP17" s="279" t="s">
        <v>338</v>
      </c>
      <c r="AQ17" s="279" t="s">
        <v>339</v>
      </c>
      <c r="AR17" s="279" t="s">
        <v>772</v>
      </c>
      <c r="AS17" s="279" t="s">
        <v>341</v>
      </c>
      <c r="AT17" s="279" t="s">
        <v>342</v>
      </c>
      <c r="AU17" s="279" t="s">
        <v>343</v>
      </c>
      <c r="AV17" s="279">
        <v>0</v>
      </c>
      <c r="AW17" s="279">
        <v>1</v>
      </c>
      <c r="AX17" s="279">
        <v>2</v>
      </c>
      <c r="AY17" s="279">
        <v>3</v>
      </c>
      <c r="AZ17" s="279" t="s">
        <v>781</v>
      </c>
      <c r="BA17" s="279" t="s">
        <v>782</v>
      </c>
      <c r="BB17" s="279" t="s">
        <v>783</v>
      </c>
      <c r="BC17" s="279" t="s">
        <v>784</v>
      </c>
      <c r="BD17" s="279">
        <v>5</v>
      </c>
      <c r="BE17" s="279">
        <v>7</v>
      </c>
      <c r="BF17" s="279">
        <v>8</v>
      </c>
      <c r="BH17" s="247">
        <f t="shared" si="2"/>
        <v>11</v>
      </c>
      <c r="BI17" s="248" t="str" cm="1">
        <f t="array" aca="1" ref="BI17" ca="1" xml:space="preserve"> INDIRECT( ADDRESS( ROW($C$16), COLUMN($C$16) +$BH17) )</f>
        <v>ㆣ</v>
      </c>
      <c r="BJ17" s="249" t="str" cm="1">
        <f t="array" aca="1" ref="BJ17" ca="1" xml:space="preserve"> INDIRECT( ADDRESS( ROW($C$17), COLUMN($C$17) +$BH17) )</f>
        <v>g</v>
      </c>
      <c r="BK17" s="250" t="str" cm="1">
        <f t="array" aca="1" ref="BK17" ca="1" xml:space="preserve"> INDIRECT( ADDRESS( ROW($C$18), COLUMN($C$18) +$BH17) )</f>
        <v>G</v>
      </c>
      <c r="BL17" s="251" t="str" cm="1">
        <f t="array" aca="1" ref="BL17" ca="1" xml:space="preserve"> INDIRECT( ADDRESS( ROW($C$19), COLUMN($C$19) +$BH17) )</f>
        <v>d</v>
      </c>
    </row>
    <row r="18" spans="1:64" s="276" customFormat="1" ht="38.1" customHeight="1">
      <c r="A18" s="272"/>
      <c r="B18" s="280" t="s">
        <v>785</v>
      </c>
      <c r="C18" s="281"/>
      <c r="D18" s="282" t="s">
        <v>166</v>
      </c>
      <c r="E18" s="282" t="s">
        <v>165</v>
      </c>
      <c r="F18" s="282" t="s">
        <v>319</v>
      </c>
      <c r="G18" s="282" t="s">
        <v>338</v>
      </c>
      <c r="H18" s="282" t="s">
        <v>301</v>
      </c>
      <c r="I18" s="282" t="s">
        <v>167</v>
      </c>
      <c r="J18" s="282" t="s">
        <v>349</v>
      </c>
      <c r="K18" s="282" t="s">
        <v>350</v>
      </c>
      <c r="L18" s="282" t="s">
        <v>169</v>
      </c>
      <c r="M18" s="282" t="s">
        <v>168</v>
      </c>
      <c r="N18" s="282" t="s">
        <v>325</v>
      </c>
      <c r="O18" s="282" t="s">
        <v>412</v>
      </c>
      <c r="P18" s="282" t="s">
        <v>305</v>
      </c>
      <c r="Q18" s="282" t="s">
        <v>304</v>
      </c>
      <c r="R18" s="282" t="s">
        <v>518</v>
      </c>
      <c r="S18" s="282" t="s">
        <v>179</v>
      </c>
      <c r="T18" s="282" t="s">
        <v>295</v>
      </c>
      <c r="U18" s="282" t="s">
        <v>294</v>
      </c>
      <c r="V18" s="282" t="s">
        <v>169</v>
      </c>
      <c r="W18" s="282" t="s">
        <v>305</v>
      </c>
      <c r="X18" s="282" t="s">
        <v>773</v>
      </c>
      <c r="Y18" s="282" t="s">
        <v>221</v>
      </c>
      <c r="Z18" s="282" t="s">
        <v>786</v>
      </c>
      <c r="AA18" s="282" t="s">
        <v>472</v>
      </c>
      <c r="AB18" s="282" t="s">
        <v>787</v>
      </c>
      <c r="AC18" s="282" t="s">
        <v>225</v>
      </c>
      <c r="AD18" s="282" t="s">
        <v>226</v>
      </c>
      <c r="AE18" s="282" t="s">
        <v>788</v>
      </c>
      <c r="AF18" s="282">
        <v>0</v>
      </c>
      <c r="AG18" s="282">
        <v>0</v>
      </c>
      <c r="AH18" s="282">
        <v>0</v>
      </c>
      <c r="AI18" s="282">
        <v>0</v>
      </c>
      <c r="AJ18" s="282" t="s">
        <v>241</v>
      </c>
      <c r="AK18" s="282" t="s">
        <v>315</v>
      </c>
      <c r="AL18" s="282" t="s">
        <v>420</v>
      </c>
      <c r="AM18" s="282" t="s">
        <v>771</v>
      </c>
      <c r="AN18" s="282" t="s">
        <v>321</v>
      </c>
      <c r="AO18" s="282" t="s">
        <v>465</v>
      </c>
      <c r="AP18" s="282" t="s">
        <v>325</v>
      </c>
      <c r="AQ18" s="282" t="s">
        <v>495</v>
      </c>
      <c r="AR18" s="282">
        <v>1</v>
      </c>
      <c r="AS18" s="282">
        <v>2</v>
      </c>
      <c r="AT18" s="282">
        <v>3</v>
      </c>
      <c r="AU18" s="282">
        <v>5</v>
      </c>
      <c r="AV18" s="282">
        <v>7</v>
      </c>
      <c r="AW18" s="282">
        <v>0</v>
      </c>
      <c r="AX18" s="282">
        <v>0</v>
      </c>
      <c r="AY18" s="282">
        <v>0</v>
      </c>
      <c r="AZ18" s="282">
        <v>0</v>
      </c>
      <c r="BA18" s="282">
        <v>0</v>
      </c>
      <c r="BB18" s="282">
        <v>0</v>
      </c>
      <c r="BC18" s="282">
        <v>0</v>
      </c>
      <c r="BD18" s="282">
        <v>0</v>
      </c>
      <c r="BE18" s="282">
        <v>0</v>
      </c>
      <c r="BF18" s="282">
        <v>0</v>
      </c>
      <c r="BH18" s="247">
        <f t="shared" si="2"/>
        <v>12</v>
      </c>
      <c r="BI18" s="248" t="str" cm="1">
        <f t="array" aca="1" ref="BI18" ca="1" xml:space="preserve"> INDIRECT( ADDRESS( ROW($C$16), COLUMN($C$16) +$BH18) )</f>
        <v>ㄫ</v>
      </c>
      <c r="BJ18" s="249" t="str" cm="1">
        <f t="array" aca="1" ref="BJ18" ca="1" xml:space="preserve"> INDIRECT( ADDRESS( ROW($C$17), COLUMN($C$17) +$BH18) )</f>
        <v>ng</v>
      </c>
      <c r="BK18" s="252" t="str" cm="1">
        <f t="array" aca="1" ref="BK18" ca="1" xml:space="preserve"> INDIRECT( ADDRESS( ROW($C$18), COLUMN($C$18) +$BH18) )</f>
        <v>q</v>
      </c>
      <c r="BL18" s="251" t="str" cm="1">
        <f t="array" aca="1" ref="BL18" ca="1" xml:space="preserve"> INDIRECT( ADDRESS( ROW($C$19), COLUMN($C$19) +$BH18) )</f>
        <v>c</v>
      </c>
    </row>
    <row r="19" spans="1:64" s="276" customFormat="1" ht="38.1" customHeight="1">
      <c r="A19" s="272"/>
      <c r="B19" s="283" t="s">
        <v>764</v>
      </c>
      <c r="C19" s="284"/>
      <c r="D19" s="285" t="s">
        <v>411</v>
      </c>
      <c r="E19" s="285" t="s">
        <v>221</v>
      </c>
      <c r="F19" s="285" t="s">
        <v>412</v>
      </c>
      <c r="G19" s="285" t="s">
        <v>413</v>
      </c>
      <c r="H19" s="285" t="s">
        <v>414</v>
      </c>
      <c r="I19" s="285" t="s">
        <v>179</v>
      </c>
      <c r="J19" s="285" t="s">
        <v>415</v>
      </c>
      <c r="K19" s="285" t="s">
        <v>226</v>
      </c>
      <c r="L19" s="285" t="s">
        <v>546</v>
      </c>
      <c r="M19" s="285" t="s">
        <v>321</v>
      </c>
      <c r="N19" s="285" t="s">
        <v>301</v>
      </c>
      <c r="O19" s="285" t="s">
        <v>304</v>
      </c>
      <c r="P19" s="285" t="s">
        <v>771</v>
      </c>
      <c r="Q19" s="285" t="s">
        <v>349</v>
      </c>
      <c r="R19" s="285" t="s">
        <v>171</v>
      </c>
      <c r="S19" s="285" t="s">
        <v>422</v>
      </c>
      <c r="T19" s="285" t="s">
        <v>468</v>
      </c>
      <c r="U19" s="285" t="s">
        <v>418</v>
      </c>
      <c r="V19" s="285" t="s">
        <v>417</v>
      </c>
      <c r="W19" s="285" t="s">
        <v>420</v>
      </c>
      <c r="X19" s="285" t="s">
        <v>416</v>
      </c>
      <c r="Y19" s="285" t="s">
        <v>789</v>
      </c>
      <c r="Z19" s="285" t="s">
        <v>239</v>
      </c>
      <c r="AA19" s="285" t="s">
        <v>313</v>
      </c>
      <c r="AB19" s="285" t="s">
        <v>168</v>
      </c>
      <c r="AC19" s="285" t="s">
        <v>225</v>
      </c>
      <c r="AD19" s="285" t="s">
        <v>472</v>
      </c>
      <c r="AE19" s="285" t="s">
        <v>424</v>
      </c>
      <c r="AF19" s="285" t="s">
        <v>315</v>
      </c>
      <c r="AG19" s="285" t="s">
        <v>421</v>
      </c>
      <c r="AH19" s="285" t="s">
        <v>773</v>
      </c>
      <c r="AI19" s="285" t="s">
        <v>430</v>
      </c>
      <c r="AJ19" s="285" t="s">
        <v>790</v>
      </c>
      <c r="AK19" s="285" t="s">
        <v>350</v>
      </c>
      <c r="AL19" s="285" t="s">
        <v>774</v>
      </c>
      <c r="AM19" s="285" t="s">
        <v>423</v>
      </c>
      <c r="AN19" s="285" t="s">
        <v>791</v>
      </c>
      <c r="AO19" s="285" t="s">
        <v>338</v>
      </c>
      <c r="AP19" s="285" t="s">
        <v>426</v>
      </c>
      <c r="AQ19" s="285" t="s">
        <v>165</v>
      </c>
      <c r="AR19" s="285" t="s">
        <v>427</v>
      </c>
      <c r="AS19" s="285" t="s">
        <v>792</v>
      </c>
      <c r="AT19" s="285" t="s">
        <v>428</v>
      </c>
      <c r="AU19" s="285" t="s">
        <v>429</v>
      </c>
      <c r="AV19" s="285" t="s">
        <v>241</v>
      </c>
      <c r="AW19" s="285" t="s">
        <v>433</v>
      </c>
      <c r="AX19" s="285" t="s">
        <v>432</v>
      </c>
      <c r="AY19" s="285" t="s">
        <v>166</v>
      </c>
      <c r="AZ19" s="285" t="s">
        <v>167</v>
      </c>
      <c r="BA19" s="285" t="s">
        <v>169</v>
      </c>
      <c r="BB19" s="285" t="s">
        <v>305</v>
      </c>
      <c r="BC19" s="285" t="s">
        <v>431</v>
      </c>
      <c r="BD19" s="285" t="s">
        <v>419</v>
      </c>
      <c r="BE19" s="285" t="s">
        <v>434</v>
      </c>
      <c r="BF19" s="285">
        <v>0</v>
      </c>
      <c r="BH19" s="254">
        <f t="shared" si="2"/>
        <v>13</v>
      </c>
      <c r="BI19" s="255" t="str" cm="1">
        <f t="array" aca="1" ref="BI19" ca="1" xml:space="preserve"> INDIRECT( ADDRESS( ROW($C$16), COLUMN($C$16) +$BH19) )</f>
        <v>ㄗ</v>
      </c>
      <c r="BJ19" s="256" t="str" cm="1">
        <f t="array" aca="1" ref="BJ19" ca="1" xml:space="preserve"> INDIRECT( ADDRESS( ROW($C$17), COLUMN($C$17) +$BH19) )</f>
        <v>ts</v>
      </c>
      <c r="BK19" s="257" t="str" cm="1">
        <f t="array" aca="1" ref="BK19" ca="1" xml:space="preserve"> INDIRECT( ADDRESS( ROW($C$18), COLUMN($C$18) +$BH19) )</f>
        <v>z</v>
      </c>
      <c r="BL19" s="258" t="str" cm="1">
        <f t="array" aca="1" ref="BL19" ca="1" xml:space="preserve"> INDIRECT( ADDRESS( ROW($C$19), COLUMN($C$19) +$BH19) )</f>
        <v>Y</v>
      </c>
    </row>
    <row r="20" spans="1:64" ht="38.1" customHeight="1">
      <c r="A20" s="234"/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4"/>
      <c r="AF20" s="234"/>
      <c r="AG20" s="234"/>
      <c r="AH20" s="234"/>
      <c r="AI20" s="234"/>
      <c r="AJ20" s="234"/>
      <c r="AK20" s="234"/>
      <c r="AL20" s="234"/>
      <c r="AM20" s="234"/>
      <c r="AN20" s="234"/>
      <c r="AO20" s="234"/>
      <c r="AP20" s="234"/>
      <c r="AQ20" s="234"/>
      <c r="AR20" s="224"/>
      <c r="AS20" s="224"/>
      <c r="AT20" s="234"/>
      <c r="AU20" s="234"/>
      <c r="AV20" s="234"/>
      <c r="BH20" s="247">
        <f t="shared" si="2"/>
        <v>14</v>
      </c>
      <c r="BI20" s="248" t="str" cm="1">
        <f t="array" aca="1" ref="BI20" ca="1" xml:space="preserve"> INDIRECT( ADDRESS( ROW($C$16), COLUMN($C$16) +$BH20) )</f>
        <v>ㄘ</v>
      </c>
      <c r="BJ20" s="249" t="str" cm="1">
        <f t="array" aca="1" ref="BJ20" ca="1" xml:space="preserve"> INDIRECT( ADDRESS( ROW($C$17), COLUMN($C$17) +$BH20) )</f>
        <v>tsh</v>
      </c>
      <c r="BK20" s="250" t="str" cm="1">
        <f t="array" aca="1" ref="BK20" ca="1" xml:space="preserve"> INDIRECT( ADDRESS( ROW($C$18), COLUMN($C$18) +$BH20) )</f>
        <v>c</v>
      </c>
      <c r="BL20" s="251" t="str" cm="1">
        <f t="array" aca="1" ref="BL20" ca="1" xml:space="preserve"> INDIRECT( ADDRESS( ROW($C$19), COLUMN($C$19) +$BH20) )</f>
        <v>n</v>
      </c>
    </row>
    <row r="21" spans="1:64" s="287" customFormat="1" ht="38.1" customHeight="1">
      <c r="B21" s="286" t="s">
        <v>793</v>
      </c>
      <c r="BH21" s="247">
        <f>BH20+1</f>
        <v>15</v>
      </c>
      <c r="BI21" s="248" t="str" cm="1">
        <f t="array" aca="1" ref="BI21" ca="1" xml:space="preserve"> INDIRECT( ADDRESS( ROW($C$16), COLUMN($C$16) +$BH21) )</f>
        <v>ㆡ</v>
      </c>
      <c r="BJ21" s="249" t="str" cm="1">
        <f t="array" aca="1" ref="BJ21" ca="1" xml:space="preserve"> INDIRECT( ADDRESS( ROW($C$17), COLUMN($C$17) +$BH21) )</f>
        <v>j</v>
      </c>
      <c r="BK21" s="250" t="str" cm="1">
        <f t="array" aca="1" ref="BK21" ca="1" xml:space="preserve"> INDIRECT( ADDRESS( ROW($C$18), COLUMN($C$18) +$BH21) )</f>
        <v>Z</v>
      </c>
      <c r="BL21" s="251" t="str" cm="1">
        <f t="array" aca="1" ref="BL21" ca="1" xml:space="preserve"> INDIRECT( ADDRESS( ROW($C$19), COLUMN($C$19) +$BH21) )</f>
        <v>h</v>
      </c>
    </row>
    <row r="22" spans="1:64" s="287" customFormat="1" ht="38.1" customHeight="1">
      <c r="B22" s="288" t="str">
        <f xml:space="preserve"> "- 'xlit|" &amp; D27 &amp; "|" &amp; D28 &amp; "|'"</f>
        <v>- 'xlit|bpBmdtnlgkGqzcZszicigzJaaNOONoeeN0000uUyYDQGN123570000000000|1aq2wsxeEDdcYnh8Rvfyr*iIkoO9UjJ (lL,&lt;m0p;:/-u43btgz6570|'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9"/>
      <c r="AA22" s="289"/>
      <c r="AB22" s="289"/>
      <c r="AC22" s="289"/>
      <c r="AD22" s="289"/>
      <c r="AE22" s="289"/>
      <c r="AF22" s="289"/>
      <c r="AG22" s="289"/>
      <c r="AH22" s="290"/>
      <c r="AI22" s="290"/>
      <c r="AJ22" s="290"/>
      <c r="AK22" s="290"/>
      <c r="AL22" s="290"/>
      <c r="AM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61">
        <f t="shared" ref="BH22" si="3">BH21+1</f>
        <v>16</v>
      </c>
      <c r="BI22" s="262" t="str" cm="1">
        <f t="array" aca="1" ref="BI22" ca="1" xml:space="preserve"> INDIRECT( ADDRESS( ROW($C$16), COLUMN($C$16) +$BH22) )</f>
        <v>ㄙ</v>
      </c>
      <c r="BJ22" s="263" t="str" cm="1">
        <f t="array" aca="1" ref="BJ22" ca="1" xml:space="preserve"> INDIRECT( ADDRESS( ROW($C$17), COLUMN($C$17) +$BH22) )</f>
        <v>s</v>
      </c>
      <c r="BK22" s="264" t="str" cm="1">
        <f t="array" aca="1" ref="BK22" ca="1" xml:space="preserve"> INDIRECT( ADDRESS( ROW($C$18), COLUMN($C$18) +$BH22) )</f>
        <v>s</v>
      </c>
      <c r="BL22" s="265" t="str" cm="1">
        <f t="array" aca="1" ref="BL22" ca="1" xml:space="preserve"> INDIRECT( ADDRESS( ROW($C$19), COLUMN($C$19) +$BH22) )</f>
        <v>8</v>
      </c>
    </row>
    <row r="23" spans="1:64" s="287" customFormat="1" ht="38.1" customHeight="1">
      <c r="B23" s="290"/>
      <c r="C23" s="290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0"/>
      <c r="AH23" s="290"/>
      <c r="AI23" s="290"/>
      <c r="AJ23" s="290"/>
      <c r="AK23" s="290"/>
      <c r="AL23" s="290"/>
      <c r="AM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47">
        <f>BH22+1</f>
        <v>17</v>
      </c>
      <c r="BI23" s="248" t="str" cm="1">
        <f t="array" aca="1" ref="BI23" ca="1" xml:space="preserve"> INDIRECT( ADDRESS( ROW($C$16), COLUMN($C$16) +$BH23) )</f>
        <v>ㄐ</v>
      </c>
      <c r="BJ23" s="249" t="str" cm="1">
        <f t="array" aca="1" ref="BJ23" ca="1" xml:space="preserve"> INDIRECT( ADDRESS( ROW($C$17), COLUMN($C$17) +$BH23) )</f>
        <v>tsi</v>
      </c>
      <c r="BK23" s="250" t="str" cm="1">
        <f t="array" aca="1" ref="BK23" ca="1" xml:space="preserve"> INDIRECT( ADDRESS( ROW($C$18), COLUMN($C$18) +$BH23) )</f>
        <v>zi</v>
      </c>
      <c r="BL23" s="251" t="str" cm="1">
        <f t="array" aca="1" ref="BL23" ca="1" xml:space="preserve"> INDIRECT( ADDRESS( ROW($C$19), COLUMN($C$19) +$BH23) )</f>
        <v>R</v>
      </c>
    </row>
    <row r="24" spans="1:64" s="287" customFormat="1" ht="38.1" customHeight="1">
      <c r="B24" s="290" t="s">
        <v>794</v>
      </c>
      <c r="C24" s="290"/>
      <c r="D24" s="290"/>
      <c r="E24" s="290"/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  <c r="AD24" s="290"/>
      <c r="AE24" s="290"/>
      <c r="AF24" s="290"/>
      <c r="AG24" s="290"/>
      <c r="AH24" s="290"/>
      <c r="AI24" s="290"/>
      <c r="AJ24" s="290"/>
      <c r="AK24" s="290"/>
      <c r="AL24" s="290"/>
      <c r="AM24" s="290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47">
        <f t="shared" ref="BH24:BH57" si="4">BH23+1</f>
        <v>18</v>
      </c>
      <c r="BI24" s="248" t="str" cm="1">
        <f t="array" aca="1" ref="BI24" ca="1" xml:space="preserve"> INDIRECT( ADDRESS( ROW($C$16), COLUMN($C$16) +$BH24) )</f>
        <v>ㄑ</v>
      </c>
      <c r="BJ24" s="249" t="str" cm="1">
        <f t="array" aca="1" ref="BJ24" ca="1" xml:space="preserve"> INDIRECT( ADDRESS( ROW($C$17), COLUMN($C$17) +$BH24) )</f>
        <v>tshi</v>
      </c>
      <c r="BK24" s="250" t="str" cm="1">
        <f t="array" aca="1" ref="BK24" ca="1" xml:space="preserve"> INDIRECT( ADDRESS( ROW($C$18), COLUMN($C$18) +$BH24) )</f>
        <v>ci</v>
      </c>
      <c r="BL24" s="251" t="str" cm="1">
        <f t="array" aca="1" ref="BL24" ca="1" xml:space="preserve"> INDIRECT( ADDRESS( ROW($C$19), COLUMN($C$19) +$BH24) )</f>
        <v>v</v>
      </c>
    </row>
    <row r="25" spans="1:64" s="287" customFormat="1" ht="38.1" customHeight="1">
      <c r="B25" s="290" t="s">
        <v>795</v>
      </c>
      <c r="C25" s="290"/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  <c r="Y25" s="290"/>
      <c r="Z25" s="290"/>
      <c r="AA25" s="290"/>
      <c r="AB25" s="290"/>
      <c r="AC25" s="290"/>
      <c r="AD25" s="290"/>
      <c r="AE25" s="290"/>
      <c r="AF25" s="290"/>
      <c r="AG25" s="290"/>
      <c r="AH25" s="290"/>
      <c r="AI25" s="290"/>
      <c r="AJ25" s="290"/>
      <c r="AK25" s="290"/>
      <c r="AL25" s="290"/>
      <c r="AM25" s="290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47">
        <f t="shared" si="4"/>
        <v>19</v>
      </c>
      <c r="BI25" s="248" t="str" cm="1">
        <f t="array" aca="1" ref="BI25" ca="1" xml:space="preserve"> INDIRECT( ADDRESS( ROW($C$16), COLUMN($C$16) +$BH25) )</f>
        <v>ㆢ</v>
      </c>
      <c r="BJ25" s="249" t="str" cm="1">
        <f t="array" aca="1" ref="BJ25" ca="1" xml:space="preserve"> INDIRECT( ADDRESS( ROW($C$17), COLUMN($C$17) +$BH25) )</f>
        <v>ji</v>
      </c>
      <c r="BK25" s="250" t="str" cm="1">
        <f t="array" aca="1" ref="BK25" ca="1" xml:space="preserve"> INDIRECT( ADDRESS( ROW($C$18), COLUMN($C$18) +$BH25) )</f>
        <v>g</v>
      </c>
      <c r="BL25" s="251" t="str" cm="1">
        <f t="array" aca="1" ref="BL25" ca="1" xml:space="preserve"> INDIRECT( ADDRESS( ROW($C$19), COLUMN($C$19) +$BH25) )</f>
        <v>f</v>
      </c>
    </row>
    <row r="26" spans="1:64" s="287" customFormat="1" ht="38.1" customHeight="1"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90"/>
      <c r="X26" s="290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0"/>
      <c r="AJ26" s="290"/>
      <c r="AK26" s="290"/>
      <c r="AL26" s="290"/>
      <c r="AM26" s="290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47">
        <f t="shared" si="4"/>
        <v>20</v>
      </c>
      <c r="BI26" s="248" t="str" cm="1">
        <f t="array" aca="1" ref="BI26" ca="1" xml:space="preserve"> INDIRECT( ADDRESS( ROW($C$16), COLUMN($C$16) +$BH26) )</f>
        <v>ㄒ</v>
      </c>
      <c r="BJ26" s="249" t="str" cm="1">
        <f t="array" aca="1" ref="BJ26" ca="1" xml:space="preserve"> INDIRECT( ADDRESS( ROW($C$17), COLUMN($C$17) +$BH26) )</f>
        <v>si</v>
      </c>
      <c r="BK26" s="250" t="str" cm="1">
        <f t="array" aca="1" ref="BK26" ca="1" xml:space="preserve"> INDIRECT( ADDRESS( ROW($C$18), COLUMN($C$18) +$BH26) )</f>
        <v>z</v>
      </c>
      <c r="BL26" s="251" t="str" cm="1">
        <f t="array" aca="1" ref="BL26" ca="1" xml:space="preserve"> INDIRECT( ADDRESS( ROW($C$19), COLUMN($C$19) +$BH26) )</f>
        <v>y</v>
      </c>
    </row>
    <row r="27" spans="1:64" s="287" customFormat="1" ht="38.1" customHeight="1">
      <c r="B27" s="291" t="s">
        <v>785</v>
      </c>
      <c r="C27" s="292"/>
      <c r="D27" s="293" t="str">
        <f xml:space="preserve"> _xlfn.CONCAT(D18:BF18)</f>
        <v>bpBmdtnlgkGqzcZszicigzJaaNOONoeeN0000uUyYDQGN123570000000000</v>
      </c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0"/>
      <c r="AI27" s="290"/>
      <c r="AJ27" s="290"/>
      <c r="AK27" s="290"/>
      <c r="AL27" s="290"/>
      <c r="AM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47">
        <f t="shared" si="4"/>
        <v>21</v>
      </c>
      <c r="BI27" s="248" t="str" cm="1">
        <f t="array" aca="1" ref="BI27" ca="1" xml:space="preserve"> INDIRECT( ADDRESS( ROW($C$16), COLUMN($C$16) +$BH27) )</f>
        <v>ㄏ</v>
      </c>
      <c r="BJ27" s="249" t="str" cm="1">
        <f t="array" aca="1" ref="BJ27" ca="1" xml:space="preserve"> INDIRECT( ADDRESS( ROW($C$17), COLUMN($C$17) +$BH27) )</f>
        <v>h</v>
      </c>
      <c r="BK27" s="250" t="str" cm="1">
        <f t="array" aca="1" ref="BK27" ca="1" xml:space="preserve"> INDIRECT( ADDRESS( ROW($C$18), COLUMN($C$18) +$BH27) )</f>
        <v>J</v>
      </c>
      <c r="BL27" s="251" t="str" cm="1">
        <f t="array" aca="1" ref="BL27" ca="1" xml:space="preserve"> INDIRECT( ADDRESS( ROW($C$19), COLUMN($C$19) +$BH27) )</f>
        <v>r</v>
      </c>
    </row>
    <row r="28" spans="1:64" s="287" customFormat="1" ht="38.1" customHeight="1">
      <c r="B28" s="294" t="s">
        <v>796</v>
      </c>
      <c r="C28" s="295"/>
      <c r="D28" s="296" t="str">
        <f xml:space="preserve"> _xlfn.CONCAT(D19:BF19)</f>
        <v>1aq2wsxeEDdcYnh8Rvfyr*iIkoO9UjJ (lL,&lt;m0p;:/-u43btgz6570</v>
      </c>
      <c r="E28" s="295"/>
      <c r="F28" s="295"/>
      <c r="G28" s="295"/>
      <c r="H28" s="295"/>
      <c r="I28" s="295"/>
      <c r="J28" s="295"/>
      <c r="K28" s="295"/>
      <c r="L28" s="295"/>
      <c r="M28" s="295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  <c r="AG28" s="295"/>
      <c r="AH28" s="290"/>
      <c r="AI28" s="290"/>
      <c r="AJ28" s="290"/>
      <c r="AK28" s="290"/>
      <c r="AL28" s="290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47">
        <f t="shared" si="4"/>
        <v>22</v>
      </c>
      <c r="BI28" s="248" t="str" cm="1">
        <f t="array" aca="1" ref="BI28" ca="1" xml:space="preserve"> INDIRECT( ADDRESS( ROW($C$16), COLUMN($C$16) +$BH28) )</f>
        <v>ㄚ</v>
      </c>
      <c r="BJ28" s="249" t="str" cm="1">
        <f t="array" aca="1" ref="BJ28" ca="1" xml:space="preserve"> INDIRECT( ADDRESS( ROW($C$17), COLUMN($C$17) +$BH28) )</f>
        <v>a</v>
      </c>
      <c r="BK28" s="250" t="str" cm="1">
        <f t="array" aca="1" ref="BK28" ca="1" xml:space="preserve"> INDIRECT( ADDRESS( ROW($C$18), COLUMN($C$18) +$BH28) )</f>
        <v>a</v>
      </c>
      <c r="BL28" s="251" t="str" cm="1">
        <f t="array" aca="1" ref="BL28" ca="1" xml:space="preserve"> INDIRECT( ADDRESS( ROW($C$19), COLUMN($C$19) +$BH28) )</f>
        <v>*</v>
      </c>
    </row>
    <row r="29" spans="1:64" s="287" customFormat="1" ht="38.1" customHeight="1">
      <c r="B29" s="290"/>
      <c r="C29" s="290"/>
      <c r="D29" s="290"/>
      <c r="E29" s="290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47">
        <f t="shared" si="4"/>
        <v>23</v>
      </c>
      <c r="BI29" s="248" t="str" cm="1">
        <f t="array" aca="1" ref="BI29" ca="1" xml:space="preserve"> INDIRECT( ADDRESS( ROW($C$16), COLUMN($C$16) +$BH29) )</f>
        <v>ㆩ</v>
      </c>
      <c r="BJ29" s="249" t="str" cm="1">
        <f t="array" aca="1" ref="BJ29" ca="1" xml:space="preserve"> INDIRECT( ADDRESS( ROW($C$17), COLUMN($C$17) +$BH29) )</f>
        <v>ann</v>
      </c>
      <c r="BK29" s="250" t="str" cm="1">
        <f t="array" aca="1" ref="BK29" ca="1" xml:space="preserve"> INDIRECT( ADDRESS( ROW($C$18), COLUMN($C$18) +$BH29) )</f>
        <v>aN</v>
      </c>
      <c r="BL29" s="251" t="str" cm="1">
        <f t="array" aca="1" ref="BL29" ca="1" xml:space="preserve"> INDIRECT( ADDRESS( ROW($C$19), COLUMN($C$19) +$BH29) )</f>
        <v>i</v>
      </c>
    </row>
    <row r="30" spans="1:64" s="287" customFormat="1" ht="38.1" customHeight="1">
      <c r="B30" s="297" t="s">
        <v>797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61">
        <f t="shared" si="4"/>
        <v>24</v>
      </c>
      <c r="BI30" s="262" t="str" cm="1">
        <f t="array" aca="1" ref="BI30" ca="1" xml:space="preserve"> INDIRECT( ADDRESS( ROW($C$16), COLUMN($C$16) +$BH30) )</f>
        <v>ㆦ</v>
      </c>
      <c r="BJ30" s="263" t="str" cm="1">
        <f t="array" aca="1" ref="BJ30" ca="1" xml:space="preserve"> INDIRECT( ADDRESS( ROW($C$17), COLUMN($C$17) +$BH30) )</f>
        <v>o</v>
      </c>
      <c r="BK30" s="264" t="str" cm="1">
        <f t="array" aca="1" ref="BK30" ca="1" xml:space="preserve"> INDIRECT( ADDRESS( ROW($C$18), COLUMN($C$18) +$BH30) )</f>
        <v>O</v>
      </c>
      <c r="BL30" s="265" t="str" cm="1">
        <f t="array" aca="1" ref="BL30" ca="1" xml:space="preserve"> INDIRECT( ADDRESS( ROW($C$19), COLUMN($C$19) +$BH30) )</f>
        <v>I</v>
      </c>
    </row>
    <row r="31" spans="1:64" s="287" customFormat="1" ht="38.1" customHeight="1">
      <c r="B31" s="298" t="s">
        <v>798</v>
      </c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H31" s="290"/>
      <c r="AI31" s="290"/>
      <c r="AJ31" s="290"/>
      <c r="AK31" s="290"/>
      <c r="AL31" s="290"/>
      <c r="AM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54">
        <f t="shared" si="4"/>
        <v>25</v>
      </c>
      <c r="BI31" s="255" t="str" cm="1">
        <f t="array" aca="1" ref="BI31" ca="1" xml:space="preserve"> INDIRECT( ADDRESS( ROW($C$16), COLUMN($C$16) +$BH31) )</f>
        <v>ㆧ</v>
      </c>
      <c r="BJ31" s="256" t="str" cm="1">
        <f t="array" aca="1" ref="BJ31" ca="1" xml:space="preserve"> INDIRECT( ADDRESS( ROW($C$17), COLUMN($C$17) +$BH31) )</f>
        <v>onn</v>
      </c>
      <c r="BK31" s="257" t="str" cm="1">
        <f t="array" aca="1" ref="BK31" ca="1" xml:space="preserve"> INDIRECT( ADDRESS( ROW($C$18), COLUMN($C$18) +$BH31) )</f>
        <v>ON</v>
      </c>
      <c r="BL31" s="258" t="str" cm="1">
        <f t="array" aca="1" ref="BL31" ca="1" xml:space="preserve"> INDIRECT( ADDRESS( ROW($C$19), COLUMN($C$19) +$BH31) )</f>
        <v>k</v>
      </c>
    </row>
    <row r="32" spans="1:64" s="287" customFormat="1" ht="38.1" customHeight="1">
      <c r="B32" s="290"/>
      <c r="C32" s="290"/>
      <c r="D32" s="290"/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  <c r="AD32" s="290"/>
      <c r="AE32" s="290"/>
      <c r="AF32" s="290"/>
      <c r="AG32" s="290"/>
      <c r="AH32" s="290"/>
      <c r="AI32" s="290"/>
      <c r="AJ32" s="290"/>
      <c r="AK32" s="290"/>
      <c r="AL32" s="290"/>
      <c r="AM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47">
        <f t="shared" si="4"/>
        <v>26</v>
      </c>
      <c r="BI32" s="248" t="str" cm="1">
        <f t="array" aca="1" ref="BI32" ca="1" xml:space="preserve"> INDIRECT( ADDRESS( ROW($C$16), COLUMN($C$16) +$BH32) )</f>
        <v>ㄜ</v>
      </c>
      <c r="BJ32" s="249" t="str" cm="1">
        <f t="array" aca="1" ref="BJ32" ca="1" xml:space="preserve"> INDIRECT( ADDRESS( ROW($C$17), COLUMN($C$17) +$BH32) )</f>
        <v>o</v>
      </c>
      <c r="BK32" s="250" t="str" cm="1">
        <f t="array" aca="1" ref="BK32" ca="1" xml:space="preserve"> INDIRECT( ADDRESS( ROW($C$18), COLUMN($C$18) +$BH32) )</f>
        <v>o</v>
      </c>
      <c r="BL32" s="251" t="str" cm="1">
        <f t="array" aca="1" ref="BL32" ca="1" xml:space="preserve"> INDIRECT( ADDRESS( ROW($C$19), COLUMN($C$19) +$BH32) )</f>
        <v>o</v>
      </c>
    </row>
    <row r="33" spans="2:64" s="287" customFormat="1" ht="38.1" customHeight="1">
      <c r="B33" s="290" t="s">
        <v>799</v>
      </c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  <c r="AD33" s="290"/>
      <c r="AE33" s="290"/>
      <c r="AF33" s="290"/>
      <c r="AG33" s="290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47">
        <f t="shared" si="4"/>
        <v>27</v>
      </c>
      <c r="BI33" s="248" t="str" cm="1">
        <f t="array" aca="1" ref="BI33" ca="1" xml:space="preserve"> INDIRECT( ADDRESS( ROW($C$16), COLUMN($C$16) +$BH33) )</f>
        <v>ㆤ</v>
      </c>
      <c r="BJ33" s="249" t="str" cm="1">
        <f t="array" aca="1" ref="BJ33" ca="1" xml:space="preserve"> INDIRECT( ADDRESS( ROW($C$17), COLUMN($C$17) +$BH33) )</f>
        <v>e</v>
      </c>
      <c r="BK33" s="250" t="str" cm="1">
        <f t="array" aca="1" ref="BK33" ca="1" xml:space="preserve"> INDIRECT( ADDRESS( ROW($C$18), COLUMN($C$18) +$BH33) )</f>
        <v>e</v>
      </c>
      <c r="BL33" s="251" t="str" cm="1">
        <f t="array" aca="1" ref="BL33" ca="1" xml:space="preserve"> INDIRECT( ADDRESS( ROW($C$19), COLUMN($C$19) +$BH33) )</f>
        <v>O</v>
      </c>
    </row>
    <row r="34" spans="2:64" s="287" customFormat="1" ht="38.1" customHeight="1">
      <c r="B34" s="290" t="s">
        <v>800</v>
      </c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  <c r="AD34" s="290"/>
      <c r="AE34" s="290"/>
      <c r="AF34" s="290"/>
      <c r="AG34" s="290"/>
      <c r="AH34" s="290"/>
      <c r="AI34" s="290"/>
      <c r="AJ34" s="29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61">
        <f t="shared" si="4"/>
        <v>28</v>
      </c>
      <c r="BI34" s="262" t="str" cm="1">
        <f t="array" aca="1" ref="BI34" ca="1" xml:space="preserve"> INDIRECT( ADDRESS( ROW($C$16), COLUMN($C$16) +$BH34) )</f>
        <v>ㆥ</v>
      </c>
      <c r="BJ34" s="263" t="str" cm="1">
        <f t="array" aca="1" ref="BJ34" ca="1" xml:space="preserve"> INDIRECT( ADDRESS( ROW($C$17), COLUMN($C$17) +$BH34) )</f>
        <v>enn</v>
      </c>
      <c r="BK34" s="264" t="str" cm="1">
        <f t="array" aca="1" ref="BK34" ca="1" xml:space="preserve"> INDIRECT( ADDRESS( ROW($C$18), COLUMN($C$18) +$BH34) )</f>
        <v>eN</v>
      </c>
      <c r="BL34" s="265" t="str" cm="1">
        <f t="array" aca="1" ref="BL34" ca="1" xml:space="preserve"> INDIRECT( ADDRESS( ROW($C$19), COLUMN($C$19) +$BH34) )</f>
        <v>9</v>
      </c>
    </row>
    <row r="35" spans="2:64" s="287" customFormat="1" ht="38.1" customHeight="1"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47">
        <f t="shared" si="4"/>
        <v>29</v>
      </c>
      <c r="BI35" s="248" t="str" cm="1">
        <f t="array" aca="1" ref="BI35" ca="1" xml:space="preserve"> INDIRECT( ADDRESS( ROW($C$16), COLUMN($C$16) +$BH35) )</f>
        <v>ㄧ</v>
      </c>
      <c r="BJ35" s="249" t="str" cm="1">
        <f t="array" aca="1" ref="BJ35" ca="1" xml:space="preserve"> INDIRECT( ADDRESS( ROW($C$17), COLUMN($C$17) +$BH35) )</f>
        <v>i</v>
      </c>
      <c r="BK35" s="250" cm="1">
        <f t="array" aca="1" ref="BK35" ca="1" xml:space="preserve"> INDIRECT( ADDRESS( ROW($C$18), COLUMN($C$18) +$BH35) )</f>
        <v>0</v>
      </c>
      <c r="BL35" s="251" t="str" cm="1">
        <f t="array" aca="1" ref="BL35" ca="1" xml:space="preserve"> INDIRECT( ADDRESS( ROW($C$19), COLUMN($C$19) +$BH35) )</f>
        <v>U</v>
      </c>
    </row>
    <row r="36" spans="2:64" s="287" customFormat="1" ht="38.1" customHeight="1">
      <c r="B36" s="299" t="s">
        <v>796</v>
      </c>
      <c r="C36" s="295"/>
      <c r="D36" s="295" t="s">
        <v>801</v>
      </c>
      <c r="E36" s="295"/>
      <c r="F36" s="295"/>
      <c r="G36" s="295"/>
      <c r="H36" s="295"/>
      <c r="I36" s="295"/>
      <c r="J36" s="295"/>
      <c r="K36" s="295"/>
      <c r="L36" s="295"/>
      <c r="M36" s="295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47">
        <f t="shared" si="4"/>
        <v>30</v>
      </c>
      <c r="BI36" s="248" t="str" cm="1">
        <f t="array" aca="1" ref="BI36" ca="1" xml:space="preserve"> INDIRECT( ADDRESS( ROW($C$16), COLUMN($C$16) +$BH36) )</f>
        <v>ㆪ</v>
      </c>
      <c r="BJ36" s="249" t="str" cm="1">
        <f t="array" aca="1" ref="BJ36" ca="1" xml:space="preserve"> INDIRECT( ADDRESS( ROW($C$17), COLUMN($C$17) +$BH36) )</f>
        <v>inn</v>
      </c>
      <c r="BK36" s="250" cm="1">
        <f t="array" aca="1" ref="BK36" ca="1" xml:space="preserve"> INDIRECT( ADDRESS( ROW($C$18), COLUMN($C$18) +$BH36) )</f>
        <v>0</v>
      </c>
      <c r="BL36" s="251" t="str" cm="1">
        <f t="array" aca="1" ref="BL36" ca="1" xml:space="preserve"> INDIRECT( ADDRESS( ROW($C$19), COLUMN($C$19) +$BH36) )</f>
        <v>j</v>
      </c>
    </row>
    <row r="37" spans="2:64" s="287" customFormat="1" ht="38.1" customHeight="1">
      <c r="B37" s="300" t="s">
        <v>802</v>
      </c>
      <c r="C37" s="300"/>
      <c r="D37" s="300" t="s">
        <v>803</v>
      </c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47">
        <f t="shared" si="4"/>
        <v>31</v>
      </c>
      <c r="BI37" s="248" t="str" cm="1">
        <f t="array" aca="1" ref="BI37" ca="1" xml:space="preserve"> INDIRECT( ADDRESS( ROW($C$16), COLUMN($C$16) +$BH37) )</f>
        <v>ㄨ</v>
      </c>
      <c r="BJ37" s="249" t="str" cm="1">
        <f t="array" aca="1" ref="BJ37" ca="1" xml:space="preserve"> INDIRECT( ADDRESS( ROW($C$17), COLUMN($C$17) +$BH37) )</f>
        <v>u</v>
      </c>
      <c r="BK37" s="250" cm="1">
        <f t="array" aca="1" ref="BK37" ca="1" xml:space="preserve"> INDIRECT( ADDRESS( ROW($C$18), COLUMN($C$18) +$BH37) )</f>
        <v>0</v>
      </c>
      <c r="BL37" s="251" t="str" cm="1">
        <f t="array" aca="1" ref="BL37" ca="1" xml:space="preserve"> INDIRECT( ADDRESS( ROW($C$19), COLUMN($C$19) +$BH37) )</f>
        <v>J</v>
      </c>
    </row>
    <row r="38" spans="2:64" s="287" customFormat="1" ht="38.1" customHeight="1">
      <c r="B38" s="290"/>
      <c r="C38" s="290"/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90"/>
      <c r="AB38" s="290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47">
        <f t="shared" si="4"/>
        <v>32</v>
      </c>
      <c r="BI38" s="248" t="str" cm="1">
        <f t="array" aca="1" ref="BI38" ca="1" xml:space="preserve"> INDIRECT( ADDRESS( ROW($C$16), COLUMN($C$16) +$BH38) )</f>
        <v>ㆫ</v>
      </c>
      <c r="BJ38" s="249" t="str" cm="1">
        <f t="array" aca="1" ref="BJ38" ca="1" xml:space="preserve"> INDIRECT( ADDRESS( ROW($C$17), COLUMN($C$17) +$BH38) )</f>
        <v>unn</v>
      </c>
      <c r="BK38" s="250" cm="1">
        <f t="array" aca="1" ref="BK38" ca="1" xml:space="preserve"> INDIRECT( ADDRESS( ROW($C$18), COLUMN($C$18) +$BH38) )</f>
        <v>0</v>
      </c>
      <c r="BL38" s="251" t="str" cm="1">
        <f t="array" aca="1" ref="BL38" ca="1" xml:space="preserve"> INDIRECT( ADDRESS( ROW($C$19), COLUMN($C$19) +$BH38) )</f>
        <v xml:space="preserve"> </v>
      </c>
    </row>
    <row r="39" spans="2:64" ht="38.1" customHeight="1"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1"/>
      <c r="AQ39" s="301"/>
      <c r="AR39" s="301"/>
      <c r="AS39" s="301"/>
      <c r="AT39" s="301"/>
      <c r="AU39" s="301"/>
      <c r="AV39" s="301"/>
      <c r="AW39" s="301"/>
      <c r="AX39" s="301"/>
      <c r="AY39" s="301"/>
      <c r="AZ39" s="301"/>
      <c r="BA39" s="301"/>
      <c r="BB39" s="301"/>
      <c r="BC39" s="301"/>
      <c r="BD39" s="301"/>
      <c r="BE39" s="301"/>
      <c r="BF39" s="301"/>
      <c r="BG39" s="301"/>
      <c r="BH39" s="247">
        <f t="shared" si="4"/>
        <v>33</v>
      </c>
      <c r="BI39" s="248" t="str" cm="1">
        <f t="array" aca="1" ref="BI39" ca="1" xml:space="preserve"> INDIRECT( ADDRESS( ROW($C$16), COLUMN($C$16) +$BH39) )</f>
        <v>ㄞ</v>
      </c>
      <c r="BJ39" s="249" t="str" cm="1">
        <f t="array" aca="1" ref="BJ39" ca="1" xml:space="preserve"> INDIRECT( ADDRESS( ROW($C$17), COLUMN($C$17) +$BH39) )</f>
        <v>ai</v>
      </c>
      <c r="BK39" s="250" t="str" cm="1">
        <f t="array" aca="1" ref="BK39" ca="1" xml:space="preserve"> INDIRECT( ADDRESS( ROW($C$18), COLUMN($C$18) +$BH39) )</f>
        <v>u</v>
      </c>
      <c r="BL39" s="251" t="str" cm="1">
        <f t="array" aca="1" ref="BL39" ca="1" xml:space="preserve"> INDIRECT( ADDRESS( ROW($C$19), COLUMN($C$19) +$BH39) )</f>
        <v>(</v>
      </c>
    </row>
    <row r="40" spans="2:64" ht="38.1" customHeight="1"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1"/>
      <c r="AQ40" s="301"/>
      <c r="AR40" s="301"/>
      <c r="AS40" s="301"/>
      <c r="AT40" s="301"/>
      <c r="AU40" s="301"/>
      <c r="AV40" s="301"/>
      <c r="AW40" s="301"/>
      <c r="AX40" s="301"/>
      <c r="AY40" s="301"/>
      <c r="AZ40" s="301"/>
      <c r="BA40" s="301"/>
      <c r="BB40" s="301"/>
      <c r="BC40" s="301"/>
      <c r="BD40" s="301"/>
      <c r="BE40" s="301"/>
      <c r="BF40" s="301"/>
      <c r="BG40" s="301"/>
      <c r="BH40" s="247">
        <f t="shared" si="4"/>
        <v>34</v>
      </c>
      <c r="BI40" s="248" t="str" cm="1">
        <f t="array" aca="1" ref="BI40" ca="1" xml:space="preserve"> INDIRECT( ADDRESS( ROW($C$16), COLUMN($C$16) +$BH40) )</f>
        <v>ㆮ</v>
      </c>
      <c r="BJ40" s="249" t="str" cm="1">
        <f t="array" aca="1" ref="BJ40" ca="1" xml:space="preserve"> INDIRECT( ADDRESS( ROW($C$17), COLUMN($C$17) +$BH40) )</f>
        <v>ainn</v>
      </c>
      <c r="BK40" s="250" t="str" cm="1">
        <f t="array" aca="1" ref="BK40" ca="1" xml:space="preserve"> INDIRECT( ADDRESS( ROW($C$18), COLUMN($C$18) +$BH40) )</f>
        <v>U</v>
      </c>
      <c r="BL40" s="251" t="str" cm="1">
        <f t="array" aca="1" ref="BL40" ca="1" xml:space="preserve"> INDIRECT( ADDRESS( ROW($C$19), COLUMN($C$19) +$BH40) )</f>
        <v>l</v>
      </c>
    </row>
    <row r="41" spans="2:64" ht="38.1" customHeight="1"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1"/>
      <c r="AQ41" s="301"/>
      <c r="AR41" s="301"/>
      <c r="AS41" s="301"/>
      <c r="AT41" s="301"/>
      <c r="AU41" s="301"/>
      <c r="AV41" s="301"/>
      <c r="AW41" s="301"/>
      <c r="AX41" s="301"/>
      <c r="AY41" s="301"/>
      <c r="AZ41" s="301"/>
      <c r="BA41" s="301"/>
      <c r="BB41" s="301"/>
      <c r="BC41" s="301"/>
      <c r="BD41" s="301"/>
      <c r="BE41" s="301"/>
      <c r="BF41" s="301"/>
      <c r="BG41" s="301"/>
      <c r="BH41" s="247">
        <f t="shared" si="4"/>
        <v>35</v>
      </c>
      <c r="BI41" s="248" t="str" cm="1">
        <f t="array" aca="1" ref="BI41" ca="1" xml:space="preserve"> INDIRECT( ADDRESS( ROW($C$16), COLUMN($C$16) +$BH41) )</f>
        <v>ㄠ</v>
      </c>
      <c r="BJ41" s="249" t="str" cm="1">
        <f t="array" aca="1" ref="BJ41" ca="1" xml:space="preserve"> INDIRECT( ADDRESS( ROW($C$17), COLUMN($C$17) +$BH41) )</f>
        <v>au</v>
      </c>
      <c r="BK41" s="250" t="str" cm="1">
        <f t="array" aca="1" ref="BK41" ca="1" xml:space="preserve"> INDIRECT( ADDRESS( ROW($C$18), COLUMN($C$18) +$BH41) )</f>
        <v>y</v>
      </c>
      <c r="BL41" s="251" t="str" cm="1">
        <f t="array" aca="1" ref="BL41" ca="1" xml:space="preserve"> INDIRECT( ADDRESS( ROW($C$19), COLUMN($C$19) +$BH41) )</f>
        <v>L</v>
      </c>
    </row>
    <row r="42" spans="2:64" ht="38.1" customHeight="1"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1"/>
      <c r="AQ42" s="301"/>
      <c r="AR42" s="301"/>
      <c r="AS42" s="301"/>
      <c r="AT42" s="301"/>
      <c r="AU42" s="301"/>
      <c r="AV42" s="301"/>
      <c r="AW42" s="301"/>
      <c r="AX42" s="301"/>
      <c r="AY42" s="301"/>
      <c r="AZ42" s="301"/>
      <c r="BA42" s="301"/>
      <c r="BB42" s="301"/>
      <c r="BC42" s="301"/>
      <c r="BD42" s="301"/>
      <c r="BE42" s="301"/>
      <c r="BF42" s="301"/>
      <c r="BG42" s="301"/>
      <c r="BH42" s="247">
        <f t="shared" si="4"/>
        <v>36</v>
      </c>
      <c r="BI42" s="248" t="str" cm="1">
        <f t="array" aca="1" ref="BI42" ca="1" xml:space="preserve"> INDIRECT( ADDRESS( ROW($C$16), COLUMN($C$16) +$BH42) )</f>
        <v>ㆯ</v>
      </c>
      <c r="BJ42" s="249" t="str" cm="1">
        <f t="array" aca="1" ref="BJ42" ca="1" xml:space="preserve"> INDIRECT( ADDRESS( ROW($C$17), COLUMN($C$17) +$BH42) )</f>
        <v>aunn</v>
      </c>
      <c r="BK42" s="250" t="str" cm="1">
        <f t="array" aca="1" ref="BK42" ca="1" xml:space="preserve"> INDIRECT( ADDRESS( ROW($C$18), COLUMN($C$18) +$BH42) )</f>
        <v>Y</v>
      </c>
      <c r="BL42" s="251" t="str" cm="1">
        <f t="array" aca="1" ref="BL42" ca="1" xml:space="preserve"> INDIRECT( ADDRESS( ROW($C$19), COLUMN($C$19) +$BH42) )</f>
        <v>,</v>
      </c>
    </row>
    <row r="43" spans="2:64" ht="38.1" customHeight="1"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1"/>
      <c r="AQ43" s="301"/>
      <c r="AR43" s="301"/>
      <c r="AS43" s="301"/>
      <c r="AT43" s="301"/>
      <c r="AU43" s="301"/>
      <c r="AV43" s="301"/>
      <c r="AW43" s="301"/>
      <c r="AX43" s="301"/>
      <c r="AY43" s="301"/>
      <c r="AZ43" s="301"/>
      <c r="BA43" s="301"/>
      <c r="BB43" s="301"/>
      <c r="BC43" s="301"/>
      <c r="BD43" s="301"/>
      <c r="BE43" s="301"/>
      <c r="BF43" s="301"/>
      <c r="BG43" s="301"/>
      <c r="BH43" s="247">
        <f t="shared" si="4"/>
        <v>37</v>
      </c>
      <c r="BI43" s="248" t="str" cm="1">
        <f t="array" aca="1" ref="BI43" ca="1" xml:space="preserve"> INDIRECT( ADDRESS( ROW($C$16), COLUMN($C$16) +$BH43) )</f>
        <v>ㆰ</v>
      </c>
      <c r="BJ43" s="249" t="str" cm="1">
        <f t="array" aca="1" ref="BJ43" ca="1" xml:space="preserve"> INDIRECT( ADDRESS( ROW($C$17), COLUMN($C$17) +$BH43) )</f>
        <v>am</v>
      </c>
      <c r="BK43" s="250" t="str" cm="1">
        <f t="array" aca="1" ref="BK43" ca="1" xml:space="preserve"> INDIRECT( ADDRESS( ROW($C$18), COLUMN($C$18) +$BH43) )</f>
        <v>D</v>
      </c>
      <c r="BL43" s="251" t="str" cm="1">
        <f t="array" aca="1" ref="BL43" ca="1" xml:space="preserve"> INDIRECT( ADDRESS( ROW($C$19), COLUMN($C$19) +$BH43) )</f>
        <v>&lt;</v>
      </c>
    </row>
    <row r="44" spans="2:64" ht="38.1" customHeight="1"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1"/>
      <c r="AQ44" s="301"/>
      <c r="AR44" s="301"/>
      <c r="AS44" s="301"/>
      <c r="AT44" s="301"/>
      <c r="AU44" s="301"/>
      <c r="AV44" s="301"/>
      <c r="AW44" s="301"/>
      <c r="AX44" s="301"/>
      <c r="AY44" s="301"/>
      <c r="AZ44" s="301"/>
      <c r="BA44" s="301"/>
      <c r="BB44" s="301"/>
      <c r="BC44" s="301"/>
      <c r="BD44" s="301"/>
      <c r="BE44" s="301"/>
      <c r="BF44" s="301"/>
      <c r="BG44" s="301"/>
      <c r="BH44" s="247">
        <f t="shared" si="4"/>
        <v>38</v>
      </c>
      <c r="BI44" s="248" t="str" cm="1">
        <f t="array" aca="1" ref="BI44" ca="1" xml:space="preserve"> INDIRECT( ADDRESS( ROW($C$16), COLUMN($C$16) +$BH44) )</f>
        <v>ㆱ</v>
      </c>
      <c r="BJ44" s="249" t="str" cm="1">
        <f t="array" aca="1" ref="BJ44" ca="1" xml:space="preserve"> INDIRECT( ADDRESS( ROW($C$17), COLUMN($C$17) +$BH44) )</f>
        <v>om</v>
      </c>
      <c r="BK44" s="250" t="str" cm="1">
        <f t="array" aca="1" ref="BK44" ca="1" xml:space="preserve"> INDIRECT( ADDRESS( ROW($C$18), COLUMN($C$18) +$BH44) )</f>
        <v>Q</v>
      </c>
      <c r="BL44" s="251" t="str" cm="1">
        <f t="array" aca="1" ref="BL44" ca="1" xml:space="preserve"> INDIRECT( ADDRESS( ROW($C$19), COLUMN($C$19) +$BH44) )</f>
        <v>m</v>
      </c>
    </row>
    <row r="45" spans="2:64" ht="38.1" customHeight="1"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1"/>
      <c r="AQ45" s="301"/>
      <c r="AR45" s="301"/>
      <c r="AS45" s="301"/>
      <c r="AT45" s="301"/>
      <c r="AU45" s="301"/>
      <c r="AV45" s="301"/>
      <c r="AW45" s="301"/>
      <c r="AX45" s="301"/>
      <c r="AY45" s="301"/>
      <c r="AZ45" s="301"/>
      <c r="BA45" s="301"/>
      <c r="BB45" s="301"/>
      <c r="BC45" s="301"/>
      <c r="BD45" s="301"/>
      <c r="BE45" s="301"/>
      <c r="BF45" s="301"/>
      <c r="BG45" s="301"/>
      <c r="BH45" s="247">
        <f t="shared" si="4"/>
        <v>39</v>
      </c>
      <c r="BI45" s="248" t="str" cm="1">
        <f t="array" aca="1" ref="BI45" ca="1" xml:space="preserve"> INDIRECT( ADDRESS( ROW($C$16), COLUMN($C$16) +$BH45) )</f>
        <v>ㆬ</v>
      </c>
      <c r="BJ45" s="249" t="str" cm="1">
        <f t="array" aca="1" ref="BJ45" ca="1" xml:space="preserve"> INDIRECT( ADDRESS( ROW($C$17), COLUMN($C$17) +$BH45) )</f>
        <v>m</v>
      </c>
      <c r="BK45" s="250" t="str" cm="1">
        <f t="array" aca="1" ref="BK45" ca="1" xml:space="preserve"> INDIRECT( ADDRESS( ROW($C$18), COLUMN($C$18) +$BH45) )</f>
        <v>G</v>
      </c>
      <c r="BL45" s="251" t="str" cm="1">
        <f t="array" aca="1" ref="BL45" ca="1" xml:space="preserve"> INDIRECT( ADDRESS( ROW($C$19), COLUMN($C$19) +$BH45) )</f>
        <v>0</v>
      </c>
    </row>
    <row r="46" spans="2:64" ht="38.1" customHeight="1"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  <c r="Y46" s="301"/>
      <c r="Z46" s="301"/>
      <c r="AA46" s="301"/>
      <c r="AB46" s="301"/>
      <c r="AC46" s="301"/>
      <c r="AD46" s="301"/>
      <c r="AE46" s="301"/>
      <c r="AF46" s="301"/>
      <c r="AG46" s="301"/>
      <c r="AH46" s="301"/>
      <c r="AI46" s="301"/>
      <c r="AJ46" s="301"/>
      <c r="AK46" s="301"/>
      <c r="AL46" s="301"/>
      <c r="AM46" s="301"/>
      <c r="AN46" s="301"/>
      <c r="AO46" s="301"/>
      <c r="AP46" s="301"/>
      <c r="AQ46" s="301"/>
      <c r="AR46" s="301"/>
      <c r="AS46" s="301"/>
      <c r="AT46" s="301"/>
      <c r="AU46" s="301"/>
      <c r="AV46" s="301"/>
      <c r="AW46" s="301"/>
      <c r="AX46" s="301"/>
      <c r="AY46" s="301"/>
      <c r="AZ46" s="301"/>
      <c r="BA46" s="301"/>
      <c r="BB46" s="301"/>
      <c r="BC46" s="301"/>
      <c r="BD46" s="301"/>
      <c r="BE46" s="301"/>
      <c r="BF46" s="301"/>
      <c r="BG46" s="301"/>
      <c r="BH46" s="247">
        <f t="shared" si="4"/>
        <v>40</v>
      </c>
      <c r="BI46" s="248" t="str" cm="1">
        <f t="array" aca="1" ref="BI46" ca="1" xml:space="preserve"> INDIRECT( ADDRESS( ROW($C$16), COLUMN($C$16) +$BH46) )</f>
        <v>ㄢ</v>
      </c>
      <c r="BJ46" s="302" t="str" cm="1">
        <f t="array" aca="1" ref="BJ46" ca="1" xml:space="preserve"> INDIRECT( ADDRESS( ROW($C$17), COLUMN($C$17) +$BH46) )</f>
        <v>an</v>
      </c>
      <c r="BK46" s="250" t="str" cm="1">
        <f t="array" aca="1" ref="BK46" ca="1" xml:space="preserve"> INDIRECT( ADDRESS( ROW($C$18), COLUMN($C$18) +$BH46) )</f>
        <v>N</v>
      </c>
      <c r="BL46" s="251" t="str" cm="1">
        <f t="array" aca="1" ref="BL46" ca="1" xml:space="preserve"> INDIRECT( ADDRESS( ROW($C$19), COLUMN($C$19) +$BH46) )</f>
        <v>p</v>
      </c>
    </row>
    <row r="47" spans="2:64" ht="38.1" customHeight="1"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1"/>
      <c r="AA47" s="301"/>
      <c r="AB47" s="301"/>
      <c r="AC47" s="301"/>
      <c r="AD47" s="301"/>
      <c r="AE47" s="301"/>
      <c r="AF47" s="301"/>
      <c r="AG47" s="301"/>
      <c r="AH47" s="301"/>
      <c r="AI47" s="301"/>
      <c r="AJ47" s="301"/>
      <c r="AK47" s="301"/>
      <c r="AL47" s="301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1"/>
      <c r="BC47" s="301"/>
      <c r="BD47" s="301"/>
      <c r="BE47" s="301"/>
      <c r="BF47" s="301"/>
      <c r="BG47" s="301"/>
      <c r="BH47" s="247">
        <f t="shared" si="4"/>
        <v>41</v>
      </c>
      <c r="BI47" s="248" t="str" cm="1">
        <f t="array" aca="1" ref="BI47" ca="1" xml:space="preserve"> INDIRECT( ADDRESS( ROW($C$16), COLUMN($C$16) +$BH47) )</f>
        <v>ㄣ</v>
      </c>
      <c r="BJ47" s="249" t="str" cm="1">
        <f t="array" aca="1" ref="BJ47" ca="1" xml:space="preserve"> INDIRECT( ADDRESS( ROW($C$17), COLUMN($C$17) +$BH47) )</f>
        <v>in</v>
      </c>
      <c r="BK47" s="250" cm="1">
        <f t="array" aca="1" ref="BK47" ca="1" xml:space="preserve"> INDIRECT( ADDRESS( ROW($C$18), COLUMN($C$18) +$BH47) )</f>
        <v>1</v>
      </c>
      <c r="BL47" s="251" t="str" cm="1">
        <f t="array" aca="1" ref="BL47" ca="1" xml:space="preserve"> INDIRECT( ADDRESS( ROW($C$19), COLUMN($C$19) +$BH47) )</f>
        <v>;</v>
      </c>
    </row>
    <row r="48" spans="2:64" ht="38.1" customHeight="1"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  <c r="Y48" s="301"/>
      <c r="Z48" s="301"/>
      <c r="AA48" s="301"/>
      <c r="AB48" s="301"/>
      <c r="AC48" s="301"/>
      <c r="AD48" s="301"/>
      <c r="AE48" s="301"/>
      <c r="AF48" s="301"/>
      <c r="AG48" s="301"/>
      <c r="AH48" s="301"/>
      <c r="AI48" s="301"/>
      <c r="AJ48" s="301"/>
      <c r="AK48" s="301"/>
      <c r="AL48" s="301"/>
      <c r="AM48" s="301"/>
      <c r="AN48" s="301"/>
      <c r="AO48" s="301"/>
      <c r="AP48" s="301"/>
      <c r="AQ48" s="301"/>
      <c r="AR48" s="301"/>
      <c r="AS48" s="301"/>
      <c r="AT48" s="301"/>
      <c r="AU48" s="301"/>
      <c r="AV48" s="301"/>
      <c r="AW48" s="301"/>
      <c r="AX48" s="301"/>
      <c r="AY48" s="301"/>
      <c r="AZ48" s="301"/>
      <c r="BA48" s="301"/>
      <c r="BB48" s="301"/>
      <c r="BC48" s="301"/>
      <c r="BD48" s="301"/>
      <c r="BE48" s="301"/>
      <c r="BF48" s="301"/>
      <c r="BG48" s="301"/>
      <c r="BH48" s="254">
        <f t="shared" si="4"/>
        <v>42</v>
      </c>
      <c r="BI48" s="255" t="str" cm="1">
        <f t="array" aca="1" ref="BI48" ca="1" xml:space="preserve"> INDIRECT( ADDRESS( ROW($C$16), COLUMN($C$16) +$BH48) )</f>
        <v>ㄤ</v>
      </c>
      <c r="BJ48" s="256" t="str" cm="1">
        <f t="array" aca="1" ref="BJ48" ca="1" xml:space="preserve"> INDIRECT( ADDRESS( ROW($C$17), COLUMN($C$17) +$BH48) )</f>
        <v>ang</v>
      </c>
      <c r="BK48" s="257" cm="1">
        <f t="array" aca="1" ref="BK48" ca="1" xml:space="preserve"> INDIRECT( ADDRESS( ROW($C$18), COLUMN($C$18) +$BH48) )</f>
        <v>2</v>
      </c>
      <c r="BL48" s="258" t="str" cm="1">
        <f t="array" aca="1" ref="BL48" ca="1" xml:space="preserve"> INDIRECT( ADDRESS( ROW($C$19), COLUMN($C$19) +$BH48) )</f>
        <v>:</v>
      </c>
    </row>
    <row r="49" spans="2:64" ht="38.1" customHeight="1"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01"/>
      <c r="AA49" s="301"/>
      <c r="AB49" s="301"/>
      <c r="AC49" s="301"/>
      <c r="AD49" s="301"/>
      <c r="AE49" s="301"/>
      <c r="AF49" s="301"/>
      <c r="AG49" s="301"/>
      <c r="AH49" s="301"/>
      <c r="AI49" s="301"/>
      <c r="AJ49" s="301"/>
      <c r="AK49" s="301"/>
      <c r="AL49" s="301"/>
      <c r="AM49" s="301"/>
      <c r="AN49" s="301"/>
      <c r="AO49" s="301"/>
      <c r="AP49" s="301"/>
      <c r="AQ49" s="301"/>
      <c r="AR49" s="301"/>
      <c r="AS49" s="301"/>
      <c r="AT49" s="301"/>
      <c r="AU49" s="301"/>
      <c r="AV49" s="301"/>
      <c r="AW49" s="301"/>
      <c r="AX49" s="301"/>
      <c r="AY49" s="301"/>
      <c r="AZ49" s="301"/>
      <c r="BA49" s="301"/>
      <c r="BB49" s="301"/>
      <c r="BC49" s="301"/>
      <c r="BD49" s="301"/>
      <c r="BE49" s="301"/>
      <c r="BF49" s="301"/>
      <c r="BG49" s="301"/>
      <c r="BH49" s="247">
        <f t="shared" si="4"/>
        <v>43</v>
      </c>
      <c r="BI49" s="248" t="str" cm="1">
        <f t="array" aca="1" ref="BI49" ca="1" xml:space="preserve"> INDIRECT( ADDRESS( ROW($C$16), COLUMN($C$16) +$BH49) )</f>
        <v>ㆲ</v>
      </c>
      <c r="BJ49" s="249" t="str" cm="1">
        <f t="array" aca="1" ref="BJ49" ca="1" xml:space="preserve"> INDIRECT( ADDRESS( ROW($C$17), COLUMN($C$17) +$BH49) )</f>
        <v>ong</v>
      </c>
      <c r="BK49" s="250" cm="1">
        <f t="array" aca="1" ref="BK49" ca="1" xml:space="preserve"> INDIRECT( ADDRESS( ROW($C$18), COLUMN($C$18) +$BH49) )</f>
        <v>3</v>
      </c>
      <c r="BL49" s="251" t="str" cm="1">
        <f t="array" aca="1" ref="BL49" ca="1" xml:space="preserve"> INDIRECT( ADDRESS( ROW($C$19), COLUMN($C$19) +$BH49) )</f>
        <v>/</v>
      </c>
    </row>
    <row r="50" spans="2:64" ht="38.1" customHeight="1"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1"/>
      <c r="Y50" s="301"/>
      <c r="Z50" s="301"/>
      <c r="AA50" s="301"/>
      <c r="AB50" s="301"/>
      <c r="AC50" s="301"/>
      <c r="AD50" s="301"/>
      <c r="AE50" s="301"/>
      <c r="AF50" s="301"/>
      <c r="AG50" s="301"/>
      <c r="AH50" s="301"/>
      <c r="AI50" s="301"/>
      <c r="AJ50" s="301"/>
      <c r="AK50" s="301"/>
      <c r="AL50" s="301"/>
      <c r="AM50" s="301"/>
      <c r="AN50" s="301"/>
      <c r="AO50" s="301"/>
      <c r="AP50" s="301"/>
      <c r="AQ50" s="301"/>
      <c r="AR50" s="301"/>
      <c r="AS50" s="301"/>
      <c r="AT50" s="301"/>
      <c r="AU50" s="301"/>
      <c r="AV50" s="301"/>
      <c r="AW50" s="301"/>
      <c r="AX50" s="301"/>
      <c r="AY50" s="301"/>
      <c r="AZ50" s="301"/>
      <c r="BA50" s="301"/>
      <c r="BB50" s="301"/>
      <c r="BC50" s="301"/>
      <c r="BD50" s="301"/>
      <c r="BE50" s="301"/>
      <c r="BF50" s="301"/>
      <c r="BG50" s="301"/>
      <c r="BH50" s="247">
        <f t="shared" si="4"/>
        <v>44</v>
      </c>
      <c r="BI50" s="248" t="str" cm="1">
        <f t="array" aca="1" ref="BI50" ca="1" xml:space="preserve"> INDIRECT( ADDRESS( ROW($C$16), COLUMN($C$16) +$BH50) )</f>
        <v>ㄥ</v>
      </c>
      <c r="BJ50" s="249" t="str" cm="1">
        <f t="array" aca="1" ref="BJ50" ca="1" xml:space="preserve"> INDIRECT( ADDRESS( ROW($C$17), COLUMN($C$17) +$BH50) )</f>
        <v>-ng</v>
      </c>
      <c r="BK50" s="250" cm="1">
        <f t="array" aca="1" ref="BK50" ca="1" xml:space="preserve"> INDIRECT( ADDRESS( ROW($C$18), COLUMN($C$18) +$BH50) )</f>
        <v>5</v>
      </c>
      <c r="BL50" s="251" t="str" cm="1">
        <f t="array" aca="1" ref="BL50" ca="1" xml:space="preserve"> INDIRECT( ADDRESS( ROW($C$19), COLUMN($C$19) +$BH50) )</f>
        <v>-</v>
      </c>
    </row>
    <row r="51" spans="2:64" ht="38.1" customHeight="1"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301"/>
      <c r="AI51" s="301"/>
      <c r="AJ51" s="301"/>
      <c r="AK51" s="301"/>
      <c r="AL51" s="301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1"/>
      <c r="BC51" s="301"/>
      <c r="BD51" s="301"/>
      <c r="BE51" s="301"/>
      <c r="BF51" s="301"/>
      <c r="BG51" s="301"/>
      <c r="BH51" s="247">
        <f t="shared" si="4"/>
        <v>45</v>
      </c>
      <c r="BI51" s="248" t="str" cm="1">
        <f t="array" aca="1" ref="BI51" ca="1" xml:space="preserve"> INDIRECT( ADDRESS( ROW($C$16), COLUMN($C$16) +$BH51) )</f>
        <v>ㆭ</v>
      </c>
      <c r="BJ51" s="249" cm="1">
        <f t="array" aca="1" ref="BJ51" ca="1" xml:space="preserve"> INDIRECT( ADDRESS( ROW($C$17), COLUMN($C$17) +$BH51) )</f>
        <v>0</v>
      </c>
      <c r="BK51" s="250" cm="1">
        <f t="array" aca="1" ref="BK51" ca="1" xml:space="preserve"> INDIRECT( ADDRESS( ROW($C$18), COLUMN($C$18) +$BH51) )</f>
        <v>7</v>
      </c>
      <c r="BL51" s="251" t="str" cm="1">
        <f t="array" aca="1" ref="BL51" ca="1" xml:space="preserve"> INDIRECT( ADDRESS( ROW($C$19), COLUMN($C$19) +$BH51) )</f>
        <v>u</v>
      </c>
    </row>
    <row r="52" spans="2:64" ht="38.1" customHeight="1"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301"/>
      <c r="BC52" s="301"/>
      <c r="BD52" s="301"/>
      <c r="BE52" s="301"/>
      <c r="BF52" s="301"/>
      <c r="BG52" s="301"/>
      <c r="BH52" s="247">
        <f t="shared" si="4"/>
        <v>46</v>
      </c>
      <c r="BI52" s="248" t="str" cm="1">
        <f t="array" aca="1" ref="BI52" ca="1" xml:space="preserve"> INDIRECT( ADDRESS( ROW($C$16), COLUMN($C$16) +$BH52) )</f>
        <v xml:space="preserve"> </v>
      </c>
      <c r="BJ52" s="249" cm="1">
        <f t="array" aca="1" ref="BJ52" ca="1" xml:space="preserve"> INDIRECT( ADDRESS( ROW($C$17), COLUMN($C$17) +$BH52) )</f>
        <v>1</v>
      </c>
      <c r="BK52" s="250" cm="1">
        <f t="array" aca="1" ref="BK52" ca="1" xml:space="preserve"> INDIRECT( ADDRESS( ROW($C$18), COLUMN($C$18) +$BH52) )</f>
        <v>0</v>
      </c>
      <c r="BL52" s="251" t="str" cm="1">
        <f t="array" aca="1" ref="BL52" ca="1" xml:space="preserve"> INDIRECT( ADDRESS( ROW($C$19), COLUMN($C$19) +$BH52) )</f>
        <v>4</v>
      </c>
    </row>
    <row r="53" spans="2:64" ht="38.1" customHeight="1"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1"/>
      <c r="AW53" s="301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247">
        <f t="shared" si="4"/>
        <v>47</v>
      </c>
      <c r="BI53" s="248" t="str" cm="1">
        <f t="array" aca="1" ref="BI53" ca="1" xml:space="preserve"> INDIRECT( ADDRESS( ROW($C$16), COLUMN($C$16) +$BH53) )</f>
        <v>ˋ</v>
      </c>
      <c r="BJ53" s="249" cm="1">
        <f t="array" aca="1" ref="BJ53" ca="1" xml:space="preserve"> INDIRECT( ADDRESS( ROW($C$17), COLUMN($C$17) +$BH53) )</f>
        <v>2</v>
      </c>
      <c r="BK53" s="250" cm="1">
        <f t="array" aca="1" ref="BK53" ca="1" xml:space="preserve"> INDIRECT( ADDRESS( ROW($C$18), COLUMN($C$18) +$BH53) )</f>
        <v>0</v>
      </c>
      <c r="BL53" s="251" t="str" cm="1">
        <f t="array" aca="1" ref="BL53" ca="1" xml:space="preserve"> INDIRECT( ADDRESS( ROW($C$19), COLUMN($C$19) +$BH53) )</f>
        <v>3</v>
      </c>
    </row>
    <row r="54" spans="2:64" ht="38.1" customHeight="1">
      <c r="B54" s="301"/>
      <c r="C54" s="301"/>
      <c r="D54" s="301"/>
      <c r="E54" s="301"/>
      <c r="F54" s="301"/>
      <c r="G54" s="301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  <c r="U54" s="301"/>
      <c r="V54" s="301"/>
      <c r="W54" s="301"/>
      <c r="X54" s="301"/>
      <c r="Y54" s="301"/>
      <c r="Z54" s="301"/>
      <c r="AA54" s="301"/>
      <c r="AB54" s="301"/>
      <c r="AC54" s="301"/>
      <c r="AD54" s="301"/>
      <c r="AE54" s="301"/>
      <c r="AF54" s="301"/>
      <c r="AG54" s="301"/>
      <c r="AH54" s="301"/>
      <c r="AI54" s="301"/>
      <c r="AJ54" s="301"/>
      <c r="AK54" s="301"/>
      <c r="AL54" s="301"/>
      <c r="AM54" s="301"/>
      <c r="AN54" s="301"/>
      <c r="AO54" s="301"/>
      <c r="AP54" s="301"/>
      <c r="AQ54" s="301"/>
      <c r="AR54" s="301"/>
      <c r="AS54" s="301"/>
      <c r="AT54" s="301"/>
      <c r="AU54" s="301"/>
      <c r="AV54" s="301"/>
      <c r="AW54" s="301"/>
      <c r="AX54" s="301"/>
      <c r="AY54" s="301"/>
      <c r="AZ54" s="301"/>
      <c r="BA54" s="301"/>
      <c r="BB54" s="301"/>
      <c r="BC54" s="301"/>
      <c r="BD54" s="301"/>
      <c r="BE54" s="301"/>
      <c r="BF54" s="301"/>
      <c r="BG54" s="301"/>
      <c r="BH54" s="247">
        <f t="shared" si="4"/>
        <v>48</v>
      </c>
      <c r="BI54" s="248" t="str" cm="1">
        <f t="array" aca="1" ref="BI54" ca="1" xml:space="preserve"> INDIRECT( ADDRESS( ROW($C$16), COLUMN($C$16) +$BH54) )</f>
        <v>˪</v>
      </c>
      <c r="BJ54" s="249" cm="1">
        <f t="array" aca="1" ref="BJ54" ca="1" xml:space="preserve"> INDIRECT( ADDRESS( ROW($C$17), COLUMN($C$17) +$BH54) )</f>
        <v>3</v>
      </c>
      <c r="BK54" s="250" cm="1">
        <f t="array" aca="1" ref="BK54" ca="1" xml:space="preserve"> INDIRECT( ADDRESS( ROW($C$18), COLUMN($C$18) +$BH54) )</f>
        <v>0</v>
      </c>
      <c r="BL54" s="251" t="str" cm="1">
        <f t="array" aca="1" ref="BL54" ca="1" xml:space="preserve"> INDIRECT( ADDRESS( ROW($C$19), COLUMN($C$19) +$BH54) )</f>
        <v>b</v>
      </c>
    </row>
    <row r="55" spans="2:64" ht="38.1" customHeight="1">
      <c r="B55" s="301"/>
      <c r="C55" s="301"/>
      <c r="D55" s="301"/>
      <c r="E55" s="301"/>
      <c r="F55" s="301"/>
      <c r="G55" s="301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1"/>
      <c r="BC55" s="301"/>
      <c r="BD55" s="301"/>
      <c r="BE55" s="301"/>
      <c r="BF55" s="301"/>
      <c r="BG55" s="301"/>
      <c r="BH55" s="247">
        <f t="shared" si="4"/>
        <v>49</v>
      </c>
      <c r="BI55" s="248" t="str" cm="1">
        <f t="array" aca="1" ref="BI55" ca="1" xml:space="preserve"> INDIRECT( ADDRESS( ROW($C$16), COLUMN($C$16) +$BH55) )</f>
        <v>ㆴ</v>
      </c>
      <c r="BJ55" s="249" t="str" cm="1">
        <f t="array" aca="1" ref="BJ55" ca="1" xml:space="preserve"> INDIRECT( ADDRESS( ROW($C$17), COLUMN($C$17) +$BH55) )</f>
        <v>p4</v>
      </c>
      <c r="BK55" s="250" cm="1">
        <f t="array" aca="1" ref="BK55" ca="1" xml:space="preserve"> INDIRECT( ADDRESS( ROW($C$18), COLUMN($C$18) +$BH55) )</f>
        <v>0</v>
      </c>
      <c r="BL55" s="251" t="str" cm="1">
        <f t="array" aca="1" ref="BL55" ca="1" xml:space="preserve"> INDIRECT( ADDRESS( ROW($C$19), COLUMN($C$19) +$BH55) )</f>
        <v>t</v>
      </c>
    </row>
    <row r="56" spans="2:64" ht="38.1" customHeight="1">
      <c r="B56" s="301"/>
      <c r="C56" s="301"/>
      <c r="D56" s="301"/>
      <c r="E56" s="301"/>
      <c r="F56" s="301"/>
      <c r="G56" s="301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247">
        <f t="shared" si="4"/>
        <v>50</v>
      </c>
      <c r="BI56" s="248" t="str" cm="1">
        <f t="array" aca="1" ref="BI56" ca="1" xml:space="preserve"> INDIRECT( ADDRESS( ROW($C$16), COLUMN($C$16) +$BH56) )</f>
        <v>ㆵ</v>
      </c>
      <c r="BJ56" s="249" t="str" cm="1">
        <f t="array" aca="1" ref="BJ56" ca="1" xml:space="preserve"> INDIRECT( ADDRESS( ROW($C$17), COLUMN($C$17) +$BH56) )</f>
        <v>t4</v>
      </c>
      <c r="BK56" s="250" cm="1">
        <f t="array" aca="1" ref="BK56" ca="1" xml:space="preserve"> INDIRECT( ADDRESS( ROW($C$18), COLUMN($C$18) +$BH56) )</f>
        <v>0</v>
      </c>
      <c r="BL56" s="251" t="str" cm="1">
        <f t="array" aca="1" ref="BL56" ca="1" xml:space="preserve"> INDIRECT( ADDRESS( ROW($C$19), COLUMN($C$19) +$BH56) )</f>
        <v>g</v>
      </c>
    </row>
    <row r="57" spans="2:64" ht="38.1" customHeight="1">
      <c r="B57" s="301"/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261">
        <f t="shared" si="4"/>
        <v>51</v>
      </c>
      <c r="BI57" s="262" t="str" cm="1">
        <f t="array" aca="1" ref="BI57" ca="1" xml:space="preserve"> INDIRECT( ADDRESS( ROW($C$16), COLUMN($C$16) +$BH57) )</f>
        <v>ㆻ</v>
      </c>
      <c r="BJ57" s="263" t="str" cm="1">
        <f t="array" aca="1" ref="BJ57" ca="1" xml:space="preserve"> INDIRECT( ADDRESS( ROW($C$17), COLUMN($C$17) +$BH57) )</f>
        <v>k4</v>
      </c>
      <c r="BK57" s="264" cm="1">
        <f t="array" aca="1" ref="BK57" ca="1" xml:space="preserve"> INDIRECT( ADDRESS( ROW($C$18), COLUMN($C$18) +$BH57) )</f>
        <v>0</v>
      </c>
      <c r="BL57" s="265" t="str" cm="1">
        <f t="array" aca="1" ref="BL57" ca="1" xml:space="preserve"> INDIRECT( ADDRESS( ROW($C$19), COLUMN($C$19) +$BH57) )</f>
        <v>z</v>
      </c>
    </row>
    <row r="58" spans="2:64" ht="38.1" customHeight="1">
      <c r="B58" s="301"/>
      <c r="C58" s="301"/>
      <c r="D58" s="301"/>
      <c r="E58" s="301"/>
      <c r="F58" s="301"/>
      <c r="G58" s="301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</row>
    <row r="59" spans="2:64" ht="38.1" customHeight="1">
      <c r="B59" s="301"/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</row>
    <row r="60" spans="2:64" ht="38.1" customHeight="1">
      <c r="B60" s="301"/>
      <c r="C60" s="301"/>
      <c r="D60" s="301"/>
      <c r="E60" s="301"/>
      <c r="F60" s="301"/>
      <c r="G60" s="301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301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</row>
    <row r="61" spans="2:64"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301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</row>
    <row r="62" spans="2:64">
      <c r="B62" s="301"/>
      <c r="C62" s="301"/>
      <c r="D62" s="301"/>
      <c r="E62" s="301"/>
      <c r="F62" s="301"/>
      <c r="G62" s="301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301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301"/>
      <c r="AZ62" s="301"/>
      <c r="BA62" s="301"/>
      <c r="BB62" s="301"/>
      <c r="BC62" s="301"/>
      <c r="BD62" s="301"/>
      <c r="BE62" s="301"/>
      <c r="BF62" s="301"/>
      <c r="BG62" s="301"/>
    </row>
    <row r="63" spans="2:64">
      <c r="B63" s="301"/>
      <c r="C63" s="301"/>
      <c r="D63" s="301"/>
      <c r="E63" s="301"/>
      <c r="F63" s="301"/>
      <c r="G63" s="301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2C2-F7A7-434A-8265-4E3D7832A9AA}">
  <dimension ref="C1:AV28"/>
  <sheetViews>
    <sheetView workbookViewId="0"/>
  </sheetViews>
  <sheetFormatPr defaultColWidth="9" defaultRowHeight="14.25"/>
  <cols>
    <col min="1" max="2" width="2.375" style="1" customWidth="1"/>
    <col min="3" max="42" width="3.625" style="1" customWidth="1"/>
    <col min="43" max="44" width="2.875" style="1" customWidth="1"/>
    <col min="45" max="16384" width="9" style="1"/>
  </cols>
  <sheetData>
    <row r="1" spans="3:48" ht="15" thickBot="1"/>
    <row r="2" spans="3:48" s="2" customFormat="1" ht="18" customHeight="1">
      <c r="C2" s="419" t="s">
        <v>386</v>
      </c>
      <c r="D2" s="420"/>
      <c r="E2" s="421"/>
      <c r="F2" s="419" t="s">
        <v>387</v>
      </c>
      <c r="G2" s="420"/>
      <c r="H2" s="421"/>
      <c r="I2" s="416" t="s">
        <v>388</v>
      </c>
      <c r="J2" s="417"/>
      <c r="K2" s="418"/>
      <c r="L2" s="416" t="s">
        <v>389</v>
      </c>
      <c r="M2" s="417"/>
      <c r="N2" s="418"/>
      <c r="O2" s="422" t="s">
        <v>390</v>
      </c>
      <c r="P2" s="417"/>
      <c r="Q2" s="418"/>
      <c r="R2" s="416" t="s">
        <v>391</v>
      </c>
      <c r="S2" s="417"/>
      <c r="T2" s="418"/>
      <c r="U2" s="416" t="s">
        <v>392</v>
      </c>
      <c r="V2" s="417"/>
      <c r="W2" s="418"/>
      <c r="X2" s="395" t="s">
        <v>393</v>
      </c>
      <c r="Y2" s="389"/>
      <c r="Z2" s="390"/>
      <c r="AA2" s="395" t="s">
        <v>394</v>
      </c>
      <c r="AB2" s="389"/>
      <c r="AC2" s="390"/>
      <c r="AD2" s="395" t="s">
        <v>395</v>
      </c>
      <c r="AE2" s="389"/>
      <c r="AF2" s="390"/>
      <c r="AG2" s="395" t="s">
        <v>384</v>
      </c>
      <c r="AH2" s="389"/>
      <c r="AI2" s="390"/>
      <c r="AJ2" s="388" t="s">
        <v>385</v>
      </c>
      <c r="AK2" s="389"/>
      <c r="AL2" s="390"/>
    </row>
    <row r="3" spans="3:48" s="23" customFormat="1" ht="39.950000000000003" customHeight="1" thickBot="1">
      <c r="C3" s="396"/>
      <c r="D3" s="397"/>
      <c r="E3" s="398"/>
      <c r="F3" s="396"/>
      <c r="G3" s="397"/>
      <c r="H3" s="398"/>
      <c r="I3" s="410"/>
      <c r="J3" s="411"/>
      <c r="K3" s="412"/>
      <c r="L3" s="410"/>
      <c r="M3" s="411"/>
      <c r="N3" s="412"/>
      <c r="O3" s="410"/>
      <c r="P3" s="411"/>
      <c r="Q3" s="412"/>
      <c r="R3" s="410"/>
      <c r="S3" s="411"/>
      <c r="T3" s="412"/>
      <c r="U3" s="413"/>
      <c r="V3" s="414"/>
      <c r="W3" s="415"/>
      <c r="X3" s="379"/>
      <c r="Y3" s="380"/>
      <c r="Z3" s="381"/>
      <c r="AA3" s="385"/>
      <c r="AB3" s="386"/>
      <c r="AC3" s="387"/>
      <c r="AD3" s="385"/>
      <c r="AE3" s="386"/>
      <c r="AF3" s="387"/>
      <c r="AG3" s="447" t="s">
        <v>400</v>
      </c>
      <c r="AH3" s="448"/>
      <c r="AI3" s="449"/>
      <c r="AJ3" s="391"/>
      <c r="AK3" s="386"/>
      <c r="AL3" s="387"/>
    </row>
    <row r="4" spans="3:48" s="2" customFormat="1" ht="18" customHeight="1">
      <c r="D4" s="399" t="s">
        <v>39</v>
      </c>
      <c r="E4" s="400"/>
      <c r="F4" s="401"/>
      <c r="G4" s="399" t="s">
        <v>40</v>
      </c>
      <c r="H4" s="400"/>
      <c r="I4" s="401"/>
      <c r="J4" s="399" t="s">
        <v>41</v>
      </c>
      <c r="K4" s="400"/>
      <c r="L4" s="401"/>
      <c r="M4" s="399" t="s">
        <v>42</v>
      </c>
      <c r="N4" s="400"/>
      <c r="O4" s="401"/>
      <c r="P4" s="399" t="s">
        <v>43</v>
      </c>
      <c r="Q4" s="400"/>
      <c r="R4" s="401"/>
      <c r="S4" s="399" t="s">
        <v>44</v>
      </c>
      <c r="T4" s="400"/>
      <c r="U4" s="401"/>
      <c r="V4" s="392" t="s">
        <v>45</v>
      </c>
      <c r="W4" s="393"/>
      <c r="X4" s="394"/>
      <c r="Y4" s="392" t="s">
        <v>46</v>
      </c>
      <c r="Z4" s="393"/>
      <c r="AA4" s="394"/>
      <c r="AB4" s="392" t="s">
        <v>47</v>
      </c>
      <c r="AC4" s="393"/>
      <c r="AD4" s="394"/>
      <c r="AE4" s="392" t="s">
        <v>48</v>
      </c>
      <c r="AF4" s="393"/>
      <c r="AG4" s="394"/>
      <c r="AH4" s="395" t="s">
        <v>382</v>
      </c>
      <c r="AI4" s="389"/>
      <c r="AJ4" s="390"/>
      <c r="AK4" s="395" t="s">
        <v>383</v>
      </c>
      <c r="AL4" s="389"/>
      <c r="AM4" s="390"/>
      <c r="AN4" s="395" t="s">
        <v>381</v>
      </c>
      <c r="AO4" s="389"/>
      <c r="AP4" s="390"/>
    </row>
    <row r="5" spans="3:48" s="23" customFormat="1" ht="39.950000000000003" customHeight="1" thickBot="1">
      <c r="D5" s="396"/>
      <c r="E5" s="397"/>
      <c r="F5" s="398"/>
      <c r="G5" s="396"/>
      <c r="H5" s="397"/>
      <c r="I5" s="398"/>
      <c r="J5" s="396"/>
      <c r="K5" s="397"/>
      <c r="L5" s="398"/>
      <c r="M5" s="396"/>
      <c r="N5" s="397"/>
      <c r="O5" s="398"/>
      <c r="P5" s="402"/>
      <c r="Q5" s="403"/>
      <c r="R5" s="404"/>
      <c r="S5" s="396"/>
      <c r="T5" s="397"/>
      <c r="U5" s="398"/>
      <c r="V5" s="379"/>
      <c r="W5" s="380"/>
      <c r="X5" s="381"/>
      <c r="Y5" s="379"/>
      <c r="Z5" s="380"/>
      <c r="AA5" s="381"/>
      <c r="AB5" s="379"/>
      <c r="AC5" s="380"/>
      <c r="AD5" s="381"/>
      <c r="AE5" s="379"/>
      <c r="AF5" s="380"/>
      <c r="AG5" s="381"/>
      <c r="AH5" s="407"/>
      <c r="AI5" s="408"/>
      <c r="AJ5" s="409"/>
      <c r="AK5" s="447" t="s">
        <v>401</v>
      </c>
      <c r="AL5" s="448"/>
      <c r="AM5" s="449"/>
      <c r="AN5" s="447" t="s">
        <v>399</v>
      </c>
      <c r="AO5" s="448"/>
      <c r="AP5" s="449"/>
    </row>
    <row r="6" spans="3:48" s="2" customFormat="1" ht="18" customHeight="1">
      <c r="D6" s="3"/>
      <c r="E6" s="399" t="s">
        <v>25</v>
      </c>
      <c r="F6" s="400"/>
      <c r="G6" s="401"/>
      <c r="H6" s="399" t="s">
        <v>26</v>
      </c>
      <c r="I6" s="400"/>
      <c r="J6" s="401"/>
      <c r="K6" s="399" t="s">
        <v>27</v>
      </c>
      <c r="L6" s="400"/>
      <c r="M6" s="401"/>
      <c r="N6" s="399" t="s">
        <v>28</v>
      </c>
      <c r="O6" s="400"/>
      <c r="P6" s="401"/>
      <c r="Q6" s="399" t="s">
        <v>29</v>
      </c>
      <c r="R6" s="400"/>
      <c r="S6" s="401"/>
      <c r="T6" s="399" t="s">
        <v>30</v>
      </c>
      <c r="U6" s="400"/>
      <c r="V6" s="401"/>
      <c r="W6" s="392" t="s">
        <v>31</v>
      </c>
      <c r="X6" s="393"/>
      <c r="Y6" s="394"/>
      <c r="Z6" s="392" t="s">
        <v>32</v>
      </c>
      <c r="AA6" s="393"/>
      <c r="AB6" s="394"/>
      <c r="AC6" s="392" t="s">
        <v>33</v>
      </c>
      <c r="AD6" s="393"/>
      <c r="AE6" s="394"/>
      <c r="AF6" s="395" t="s">
        <v>373</v>
      </c>
      <c r="AG6" s="389"/>
      <c r="AH6" s="390"/>
      <c r="AI6" s="395" t="s">
        <v>375</v>
      </c>
      <c r="AJ6" s="389"/>
      <c r="AK6" s="390"/>
    </row>
    <row r="7" spans="3:48" s="23" customFormat="1" ht="39.950000000000003" customHeight="1" thickBot="1">
      <c r="E7" s="396"/>
      <c r="F7" s="397"/>
      <c r="G7" s="398"/>
      <c r="H7" s="396"/>
      <c r="I7" s="397"/>
      <c r="J7" s="398"/>
      <c r="K7" s="396"/>
      <c r="L7" s="397"/>
      <c r="M7" s="398"/>
      <c r="N7" s="396"/>
      <c r="O7" s="397"/>
      <c r="P7" s="398"/>
      <c r="Q7" s="406"/>
      <c r="R7" s="403"/>
      <c r="S7" s="404"/>
      <c r="T7" s="396"/>
      <c r="U7" s="397"/>
      <c r="V7" s="398"/>
      <c r="W7" s="379"/>
      <c r="X7" s="380"/>
      <c r="Y7" s="381"/>
      <c r="Z7" s="379"/>
      <c r="AA7" s="380"/>
      <c r="AB7" s="381"/>
      <c r="AC7" s="405"/>
      <c r="AD7" s="380"/>
      <c r="AE7" s="381"/>
      <c r="AF7" s="447" t="s">
        <v>398</v>
      </c>
      <c r="AG7" s="448"/>
      <c r="AH7" s="449"/>
      <c r="AI7" s="385"/>
      <c r="AJ7" s="386"/>
      <c r="AK7" s="387"/>
    </row>
    <row r="8" spans="3:48" s="2" customFormat="1" ht="18" customHeight="1">
      <c r="F8" s="399" t="s">
        <v>34</v>
      </c>
      <c r="G8" s="400"/>
      <c r="H8" s="401"/>
      <c r="I8" s="399" t="s">
        <v>35</v>
      </c>
      <c r="J8" s="400"/>
      <c r="K8" s="401"/>
      <c r="L8" s="399" t="s">
        <v>36</v>
      </c>
      <c r="M8" s="400"/>
      <c r="N8" s="401"/>
      <c r="O8" s="399" t="s">
        <v>37</v>
      </c>
      <c r="P8" s="400"/>
      <c r="Q8" s="401"/>
      <c r="R8" s="399" t="s">
        <v>38</v>
      </c>
      <c r="S8" s="400"/>
      <c r="T8" s="401"/>
      <c r="U8" s="399" t="s">
        <v>14</v>
      </c>
      <c r="V8" s="400"/>
      <c r="W8" s="401"/>
      <c r="X8" s="392" t="s">
        <v>13</v>
      </c>
      <c r="Y8" s="393"/>
      <c r="Z8" s="394"/>
      <c r="AA8" s="395" t="s">
        <v>371</v>
      </c>
      <c r="AB8" s="389"/>
      <c r="AC8" s="390"/>
      <c r="AD8" s="395" t="s">
        <v>370</v>
      </c>
      <c r="AE8" s="389"/>
      <c r="AF8" s="390"/>
      <c r="AG8" s="395" t="s">
        <v>369</v>
      </c>
      <c r="AH8" s="389"/>
      <c r="AI8" s="390"/>
    </row>
    <row r="9" spans="3:48" s="23" customFormat="1" ht="39.950000000000003" customHeight="1" thickBot="1">
      <c r="F9" s="402"/>
      <c r="G9" s="403"/>
      <c r="H9" s="404"/>
      <c r="I9" s="396"/>
      <c r="J9" s="397"/>
      <c r="K9" s="398"/>
      <c r="L9" s="396"/>
      <c r="M9" s="397"/>
      <c r="N9" s="398"/>
      <c r="O9" s="396"/>
      <c r="P9" s="397"/>
      <c r="Q9" s="398"/>
      <c r="R9" s="402"/>
      <c r="S9" s="403"/>
      <c r="T9" s="404"/>
      <c r="U9" s="396"/>
      <c r="V9" s="397"/>
      <c r="W9" s="398"/>
      <c r="X9" s="379"/>
      <c r="Y9" s="380"/>
      <c r="Z9" s="381"/>
      <c r="AA9" s="447" t="s">
        <v>396</v>
      </c>
      <c r="AB9" s="448"/>
      <c r="AC9" s="449"/>
      <c r="AD9" s="379"/>
      <c r="AE9" s="380"/>
      <c r="AF9" s="381"/>
      <c r="AG9" s="447" t="s">
        <v>397</v>
      </c>
      <c r="AH9" s="448"/>
      <c r="AI9" s="449"/>
      <c r="AL9" s="24" t="s">
        <v>372</v>
      </c>
    </row>
    <row r="11" spans="3:48">
      <c r="AV11" s="23"/>
    </row>
    <row r="13" spans="3:48">
      <c r="D13" s="1" t="s">
        <v>80</v>
      </c>
    </row>
    <row r="14" spans="3:48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8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8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46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46">
      <c r="D19" s="1" t="s">
        <v>116</v>
      </c>
    </row>
    <row r="20" spans="4:46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46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46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46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  <row r="25" spans="4:46" ht="38.25">
      <c r="AM25" s="26" t="s">
        <v>402</v>
      </c>
      <c r="AN25" s="25"/>
      <c r="AO25" s="27"/>
      <c r="AP25" s="27"/>
      <c r="AQ25" s="27"/>
      <c r="AS25" s="28" t="str">
        <f xml:space="preserve"> MID($AM$25, 1, 2)</f>
        <v>ㆴ̇</v>
      </c>
      <c r="AT25" s="30" t="s">
        <v>403</v>
      </c>
    </row>
    <row r="26" spans="4:46" ht="38.25">
      <c r="AR26" s="2"/>
      <c r="AS26" s="28" t="str">
        <f xml:space="preserve"> MID($AM$25, 3, 2)</f>
        <v>ㆵ̇</v>
      </c>
      <c r="AT26" s="30" t="s">
        <v>404</v>
      </c>
    </row>
    <row r="27" spans="4:46" ht="38.25">
      <c r="AR27" s="23"/>
      <c r="AS27" s="28" t="str">
        <f xml:space="preserve"> MID($AM$25, 5, 2)</f>
        <v>ㆻ̇</v>
      </c>
      <c r="AT27" s="30" t="s">
        <v>405</v>
      </c>
    </row>
    <row r="28" spans="4:46" ht="38.25">
      <c r="AK28" s="29"/>
      <c r="AS28" s="28" t="str">
        <f xml:space="preserve"> MID($AM$25, 7, 2)</f>
        <v>ㆷ̇</v>
      </c>
      <c r="AT28" s="30" t="s">
        <v>406</v>
      </c>
    </row>
  </sheetData>
  <mergeCells count="92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</mergeCells>
  <phoneticPr fontId="34" type="noConversion"/>
  <pageMargins left="0.75" right="0.75" top="1" bottom="1" header="0.5" footer="0.5"/>
  <headerFooter alignWithMargins="0"/>
  <ignoredErrors>
    <ignoredError sqref="O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706-906A-4D1E-9BDF-D4B8818C4DB8}">
  <dimension ref="C1:AP23"/>
  <sheetViews>
    <sheetView workbookViewId="0"/>
  </sheetViews>
  <sheetFormatPr defaultColWidth="9" defaultRowHeight="14.25"/>
  <cols>
    <col min="1" max="2" width="2.375" style="1" customWidth="1"/>
    <col min="3" max="37" width="3.375" style="1" customWidth="1"/>
    <col min="38" max="44" width="2.875" style="1" customWidth="1"/>
    <col min="45" max="16384" width="9" style="1"/>
  </cols>
  <sheetData>
    <row r="1" spans="3:42" ht="15" thickBot="1"/>
    <row r="2" spans="3:42" s="2" customFormat="1" ht="18" customHeight="1">
      <c r="C2" s="453">
        <v>1</v>
      </c>
      <c r="D2" s="454"/>
      <c r="E2" s="455"/>
      <c r="F2" s="453">
        <v>2</v>
      </c>
      <c r="G2" s="454"/>
      <c r="H2" s="455"/>
      <c r="I2" s="450">
        <v>3</v>
      </c>
      <c r="J2" s="451"/>
      <c r="K2" s="452"/>
      <c r="L2" s="450">
        <v>4</v>
      </c>
      <c r="M2" s="451"/>
      <c r="N2" s="452"/>
      <c r="O2" s="450">
        <v>5</v>
      </c>
      <c r="P2" s="451"/>
      <c r="Q2" s="452"/>
      <c r="R2" s="450">
        <v>6</v>
      </c>
      <c r="S2" s="451"/>
      <c r="T2" s="452"/>
      <c r="U2" s="450">
        <v>7</v>
      </c>
      <c r="V2" s="451"/>
      <c r="W2" s="452"/>
      <c r="X2" s="466">
        <v>8</v>
      </c>
      <c r="Y2" s="467"/>
      <c r="Z2" s="468"/>
      <c r="AA2" s="469">
        <v>9</v>
      </c>
      <c r="AB2" s="470"/>
      <c r="AC2" s="471"/>
      <c r="AD2" s="469">
        <v>0</v>
      </c>
      <c r="AE2" s="470"/>
      <c r="AF2" s="471"/>
      <c r="AG2" s="472" t="s">
        <v>1</v>
      </c>
      <c r="AH2" s="473"/>
      <c r="AI2" s="474"/>
      <c r="AJ2" s="1"/>
      <c r="AK2" s="1"/>
      <c r="AL2" s="1"/>
    </row>
    <row r="3" spans="3:42" s="23" customFormat="1" ht="39.950000000000003" customHeight="1" thickBot="1">
      <c r="C3" s="456"/>
      <c r="D3" s="457"/>
      <c r="E3" s="458"/>
      <c r="F3" s="456"/>
      <c r="G3" s="457"/>
      <c r="H3" s="458"/>
      <c r="I3" s="459"/>
      <c r="J3" s="460"/>
      <c r="K3" s="461"/>
      <c r="L3" s="459"/>
      <c r="M3" s="460"/>
      <c r="N3" s="461"/>
      <c r="O3" s="459"/>
      <c r="P3" s="460"/>
      <c r="Q3" s="461"/>
      <c r="R3" s="459"/>
      <c r="S3" s="460"/>
      <c r="T3" s="461"/>
      <c r="U3" s="459"/>
      <c r="V3" s="460"/>
      <c r="W3" s="461"/>
      <c r="X3" s="475"/>
      <c r="Y3" s="476"/>
      <c r="Z3" s="477"/>
      <c r="AA3" s="462" t="s">
        <v>361</v>
      </c>
      <c r="AB3" s="463"/>
      <c r="AC3" s="464"/>
      <c r="AD3" s="462" t="s">
        <v>362</v>
      </c>
      <c r="AE3" s="463"/>
      <c r="AF3" s="464"/>
      <c r="AG3" s="465" t="s">
        <v>363</v>
      </c>
      <c r="AH3" s="463"/>
      <c r="AI3" s="464"/>
    </row>
    <row r="4" spans="3:42" s="2" customFormat="1" ht="18" customHeight="1">
      <c r="D4" s="453" t="s">
        <v>39</v>
      </c>
      <c r="E4" s="454"/>
      <c r="F4" s="455"/>
      <c r="G4" s="453" t="s">
        <v>40</v>
      </c>
      <c r="H4" s="454"/>
      <c r="I4" s="455"/>
      <c r="J4" s="453" t="s">
        <v>41</v>
      </c>
      <c r="K4" s="454"/>
      <c r="L4" s="455"/>
      <c r="M4" s="453" t="s">
        <v>42</v>
      </c>
      <c r="N4" s="454"/>
      <c r="O4" s="455"/>
      <c r="P4" s="453" t="s">
        <v>43</v>
      </c>
      <c r="Q4" s="454"/>
      <c r="R4" s="455"/>
      <c r="S4" s="453" t="s">
        <v>44</v>
      </c>
      <c r="T4" s="454"/>
      <c r="U4" s="455"/>
      <c r="V4" s="466" t="s">
        <v>45</v>
      </c>
      <c r="W4" s="467"/>
      <c r="X4" s="468"/>
      <c r="Y4" s="466" t="s">
        <v>46</v>
      </c>
      <c r="Z4" s="467"/>
      <c r="AA4" s="468"/>
      <c r="AB4" s="466" t="s">
        <v>47</v>
      </c>
      <c r="AC4" s="467"/>
      <c r="AD4" s="468"/>
      <c r="AE4" s="466" t="s">
        <v>48</v>
      </c>
      <c r="AF4" s="467"/>
      <c r="AG4" s="468"/>
      <c r="AH4" s="469" t="s">
        <v>357</v>
      </c>
      <c r="AI4" s="470"/>
      <c r="AJ4" s="471"/>
      <c r="AK4" s="469" t="s">
        <v>358</v>
      </c>
      <c r="AL4" s="470"/>
      <c r="AM4" s="471"/>
      <c r="AN4" s="478" t="s">
        <v>360</v>
      </c>
      <c r="AO4" s="479"/>
      <c r="AP4" s="480"/>
    </row>
    <row r="5" spans="3:42" s="23" customFormat="1" ht="39.950000000000003" customHeight="1" thickBot="1">
      <c r="D5" s="456"/>
      <c r="E5" s="457"/>
      <c r="F5" s="458"/>
      <c r="G5" s="456"/>
      <c r="H5" s="457"/>
      <c r="I5" s="458"/>
      <c r="J5" s="456"/>
      <c r="K5" s="457"/>
      <c r="L5" s="458"/>
      <c r="M5" s="456"/>
      <c r="N5" s="457"/>
      <c r="O5" s="458"/>
      <c r="P5" s="481"/>
      <c r="Q5" s="482"/>
      <c r="R5" s="483"/>
      <c r="S5" s="456"/>
      <c r="T5" s="457"/>
      <c r="U5" s="458"/>
      <c r="V5" s="475"/>
      <c r="W5" s="476"/>
      <c r="X5" s="477"/>
      <c r="Y5" s="475"/>
      <c r="Z5" s="476"/>
      <c r="AA5" s="477"/>
      <c r="AB5" s="475"/>
      <c r="AC5" s="476"/>
      <c r="AD5" s="477"/>
      <c r="AE5" s="475"/>
      <c r="AF5" s="476"/>
      <c r="AG5" s="477"/>
      <c r="AH5" s="407" t="s">
        <v>364</v>
      </c>
      <c r="AI5" s="408"/>
      <c r="AJ5" s="409"/>
      <c r="AK5" s="407" t="s">
        <v>365</v>
      </c>
      <c r="AL5" s="408"/>
      <c r="AM5" s="409"/>
      <c r="AN5" s="407" t="s">
        <v>366</v>
      </c>
      <c r="AO5" s="408"/>
      <c r="AP5" s="409"/>
    </row>
    <row r="6" spans="3:42" s="2" customFormat="1" ht="18" customHeight="1">
      <c r="D6" s="3"/>
      <c r="E6" s="453" t="s">
        <v>25</v>
      </c>
      <c r="F6" s="454"/>
      <c r="G6" s="455"/>
      <c r="H6" s="453" t="s">
        <v>26</v>
      </c>
      <c r="I6" s="454"/>
      <c r="J6" s="455"/>
      <c r="K6" s="453" t="s">
        <v>27</v>
      </c>
      <c r="L6" s="454"/>
      <c r="M6" s="455"/>
      <c r="N6" s="453" t="s">
        <v>28</v>
      </c>
      <c r="O6" s="454"/>
      <c r="P6" s="455"/>
      <c r="Q6" s="453" t="s">
        <v>29</v>
      </c>
      <c r="R6" s="454"/>
      <c r="S6" s="455"/>
      <c r="T6" s="453" t="s">
        <v>30</v>
      </c>
      <c r="U6" s="454"/>
      <c r="V6" s="455"/>
      <c r="W6" s="466" t="s">
        <v>31</v>
      </c>
      <c r="X6" s="467"/>
      <c r="Y6" s="468"/>
      <c r="Z6" s="466" t="s">
        <v>32</v>
      </c>
      <c r="AA6" s="467"/>
      <c r="AB6" s="468"/>
      <c r="AC6" s="466" t="s">
        <v>33</v>
      </c>
      <c r="AD6" s="467"/>
      <c r="AE6" s="468"/>
      <c r="AF6" s="469" t="s">
        <v>287</v>
      </c>
      <c r="AG6" s="470"/>
      <c r="AH6" s="471"/>
      <c r="AI6" s="466" t="s">
        <v>359</v>
      </c>
      <c r="AJ6" s="467"/>
      <c r="AK6" s="468"/>
    </row>
    <row r="7" spans="3:42" s="23" customFormat="1" ht="39.950000000000003" customHeight="1" thickBot="1">
      <c r="E7" s="456"/>
      <c r="F7" s="457"/>
      <c r="G7" s="458"/>
      <c r="H7" s="456"/>
      <c r="I7" s="457"/>
      <c r="J7" s="458"/>
      <c r="K7" s="456"/>
      <c r="L7" s="457"/>
      <c r="M7" s="458"/>
      <c r="N7" s="456"/>
      <c r="O7" s="457"/>
      <c r="P7" s="458"/>
      <c r="Q7" s="484"/>
      <c r="R7" s="482"/>
      <c r="S7" s="483"/>
      <c r="T7" s="456"/>
      <c r="U7" s="457"/>
      <c r="V7" s="458"/>
      <c r="W7" s="475"/>
      <c r="X7" s="476"/>
      <c r="Y7" s="477"/>
      <c r="Z7" s="475"/>
      <c r="AA7" s="476"/>
      <c r="AB7" s="477"/>
      <c r="AC7" s="485"/>
      <c r="AD7" s="476"/>
      <c r="AE7" s="477"/>
      <c r="AF7" s="462" t="s">
        <v>367</v>
      </c>
      <c r="AG7" s="463"/>
      <c r="AH7" s="464"/>
      <c r="AI7" s="462"/>
      <c r="AJ7" s="463"/>
      <c r="AK7" s="464"/>
    </row>
    <row r="8" spans="3:42" s="2" customFormat="1" ht="18" customHeight="1">
      <c r="F8" s="453" t="s">
        <v>34</v>
      </c>
      <c r="G8" s="454"/>
      <c r="H8" s="455"/>
      <c r="I8" s="453" t="s">
        <v>35</v>
      </c>
      <c r="J8" s="454"/>
      <c r="K8" s="455"/>
      <c r="L8" s="453" t="s">
        <v>36</v>
      </c>
      <c r="M8" s="454"/>
      <c r="N8" s="455"/>
      <c r="O8" s="453" t="s">
        <v>37</v>
      </c>
      <c r="P8" s="454"/>
      <c r="Q8" s="455"/>
      <c r="R8" s="453" t="s">
        <v>38</v>
      </c>
      <c r="S8" s="454"/>
      <c r="T8" s="455"/>
      <c r="U8" s="453" t="s">
        <v>14</v>
      </c>
      <c r="V8" s="454"/>
      <c r="W8" s="455"/>
      <c r="X8" s="466" t="s">
        <v>13</v>
      </c>
      <c r="Y8" s="467"/>
      <c r="Z8" s="468"/>
      <c r="AA8" s="466" t="s">
        <v>14</v>
      </c>
      <c r="AB8" s="467"/>
      <c r="AC8" s="468"/>
      <c r="AD8" s="466" t="s">
        <v>13</v>
      </c>
      <c r="AE8" s="467"/>
      <c r="AF8" s="468"/>
      <c r="AG8" s="469" t="s">
        <v>288</v>
      </c>
      <c r="AH8" s="470"/>
      <c r="AI8" s="471"/>
    </row>
    <row r="9" spans="3:42" s="23" customFormat="1" ht="39.950000000000003" customHeight="1" thickBot="1">
      <c r="F9" s="456"/>
      <c r="G9" s="457"/>
      <c r="H9" s="458"/>
      <c r="I9" s="456"/>
      <c r="J9" s="457"/>
      <c r="K9" s="458"/>
      <c r="L9" s="456"/>
      <c r="M9" s="457"/>
      <c r="N9" s="458"/>
      <c r="O9" s="456"/>
      <c r="P9" s="457"/>
      <c r="Q9" s="458"/>
      <c r="R9" s="481"/>
      <c r="S9" s="482"/>
      <c r="T9" s="483"/>
      <c r="U9" s="456"/>
      <c r="V9" s="457"/>
      <c r="W9" s="458"/>
      <c r="X9" s="475"/>
      <c r="Y9" s="476"/>
      <c r="Z9" s="477"/>
      <c r="AA9" s="475"/>
      <c r="AB9" s="476"/>
      <c r="AC9" s="477"/>
      <c r="AD9" s="475"/>
      <c r="AE9" s="476"/>
      <c r="AF9" s="477"/>
      <c r="AG9" s="407" t="s">
        <v>368</v>
      </c>
      <c r="AH9" s="408"/>
      <c r="AI9" s="409"/>
    </row>
    <row r="13" spans="3:42">
      <c r="D13" s="1" t="s">
        <v>80</v>
      </c>
    </row>
    <row r="14" spans="3:42">
      <c r="D14" s="1" t="s">
        <v>73</v>
      </c>
      <c r="E14" s="1" t="s">
        <v>76</v>
      </c>
      <c r="F14" s="1" t="s">
        <v>74</v>
      </c>
      <c r="G14" s="1" t="s">
        <v>75</v>
      </c>
      <c r="H14" s="1" t="s">
        <v>77</v>
      </c>
      <c r="I14" s="1" t="s">
        <v>78</v>
      </c>
      <c r="J14" s="1" t="s">
        <v>79</v>
      </c>
      <c r="K14" s="1" t="s">
        <v>81</v>
      </c>
      <c r="L14" s="1" t="s">
        <v>82</v>
      </c>
      <c r="M14" s="1" t="s">
        <v>83</v>
      </c>
      <c r="N14" s="1" t="s">
        <v>84</v>
      </c>
      <c r="O14" s="1" t="s">
        <v>85</v>
      </c>
      <c r="P14" s="1" t="s">
        <v>86</v>
      </c>
      <c r="Q14" s="1" t="s">
        <v>87</v>
      </c>
      <c r="R14" s="1" t="s">
        <v>88</v>
      </c>
      <c r="S14" s="1" t="s">
        <v>89</v>
      </c>
      <c r="T14" s="1" t="s">
        <v>90</v>
      </c>
      <c r="U14" s="1" t="s">
        <v>91</v>
      </c>
      <c r="V14" s="1" t="s">
        <v>92</v>
      </c>
      <c r="W14" s="1" t="s">
        <v>93</v>
      </c>
      <c r="X14" s="1" t="s">
        <v>94</v>
      </c>
    </row>
    <row r="15" spans="3:42" ht="19.5">
      <c r="D15" s="20" t="s">
        <v>165</v>
      </c>
      <c r="E15" s="20" t="s">
        <v>166</v>
      </c>
      <c r="F15" s="20" t="s">
        <v>347</v>
      </c>
      <c r="G15" s="20" t="s">
        <v>338</v>
      </c>
      <c r="H15" s="20" t="s">
        <v>167</v>
      </c>
      <c r="I15" s="20" t="s">
        <v>348</v>
      </c>
      <c r="J15" s="20" t="s">
        <v>349</v>
      </c>
      <c r="K15" s="20" t="s">
        <v>350</v>
      </c>
      <c r="L15" s="20" t="s">
        <v>168</v>
      </c>
      <c r="M15" s="20" t="s">
        <v>169</v>
      </c>
      <c r="N15" s="20" t="s">
        <v>351</v>
      </c>
      <c r="O15" s="20" t="s">
        <v>344</v>
      </c>
      <c r="P15" s="20" t="s">
        <v>171</v>
      </c>
      <c r="Q15" s="20" t="s">
        <v>352</v>
      </c>
      <c r="R15" s="20" t="s">
        <v>353</v>
      </c>
      <c r="S15" s="20" t="s">
        <v>354</v>
      </c>
      <c r="T15" s="20" t="s">
        <v>175</v>
      </c>
      <c r="U15" s="20" t="s">
        <v>355</v>
      </c>
      <c r="V15" s="20" t="s">
        <v>353</v>
      </c>
      <c r="W15" s="20" t="s">
        <v>356</v>
      </c>
      <c r="X15" s="20" t="s">
        <v>179</v>
      </c>
      <c r="Y15" s="16"/>
    </row>
    <row r="16" spans="3:42" ht="19.5">
      <c r="D16" s="18" t="s">
        <v>165</v>
      </c>
      <c r="E16" s="18" t="s">
        <v>166</v>
      </c>
      <c r="F16" s="18" t="s">
        <v>297</v>
      </c>
      <c r="G16" s="18" t="s">
        <v>298</v>
      </c>
      <c r="H16" s="18" t="s">
        <v>167</v>
      </c>
      <c r="I16" s="18" t="s">
        <v>299</v>
      </c>
      <c r="J16" s="18" t="s">
        <v>300</v>
      </c>
      <c r="K16" s="18" t="s">
        <v>301</v>
      </c>
      <c r="L16" s="18" t="s">
        <v>168</v>
      </c>
      <c r="M16" s="18" t="s">
        <v>169</v>
      </c>
      <c r="N16" s="18" t="s">
        <v>302</v>
      </c>
      <c r="O16" s="18" t="s">
        <v>303</v>
      </c>
      <c r="P16" s="18" t="s">
        <v>171</v>
      </c>
      <c r="Q16" s="18" t="s">
        <v>294</v>
      </c>
      <c r="R16" s="18" t="s">
        <v>295</v>
      </c>
      <c r="S16" s="18" t="s">
        <v>296</v>
      </c>
      <c r="T16" s="18" t="s">
        <v>175</v>
      </c>
      <c r="U16" s="18" t="s">
        <v>304</v>
      </c>
      <c r="V16" s="18" t="s">
        <v>305</v>
      </c>
      <c r="W16" s="18" t="s">
        <v>306</v>
      </c>
      <c r="X16" s="18" t="s">
        <v>179</v>
      </c>
      <c r="Y16" s="16"/>
    </row>
    <row r="17" spans="4:27">
      <c r="D17" s="21" t="s">
        <v>95</v>
      </c>
      <c r="E17" s="21" t="s">
        <v>96</v>
      </c>
      <c r="F17" s="21" t="s">
        <v>97</v>
      </c>
      <c r="G17" s="21" t="s">
        <v>98</v>
      </c>
      <c r="H17" s="21" t="s">
        <v>99</v>
      </c>
      <c r="I17" s="21" t="s">
        <v>100</v>
      </c>
      <c r="J17" s="21" t="s">
        <v>101</v>
      </c>
      <c r="K17" s="21" t="s">
        <v>102</v>
      </c>
      <c r="L17" s="21" t="s">
        <v>103</v>
      </c>
      <c r="M17" s="21" t="s">
        <v>104</v>
      </c>
      <c r="N17" s="21" t="s">
        <v>105</v>
      </c>
      <c r="O17" s="21" t="s">
        <v>106</v>
      </c>
      <c r="P17" s="21" t="s">
        <v>107</v>
      </c>
      <c r="Q17" s="21" t="s">
        <v>108</v>
      </c>
      <c r="R17" s="21" t="s">
        <v>109</v>
      </c>
      <c r="S17" s="21" t="s">
        <v>110</v>
      </c>
      <c r="T17" s="21" t="s">
        <v>111</v>
      </c>
      <c r="U17" s="21" t="s">
        <v>112</v>
      </c>
      <c r="V17" s="21" t="s">
        <v>113</v>
      </c>
      <c r="W17" s="21" t="s">
        <v>114</v>
      </c>
      <c r="X17" s="21" t="s">
        <v>115</v>
      </c>
    </row>
    <row r="19" spans="4:27">
      <c r="D19" s="1" t="s">
        <v>116</v>
      </c>
    </row>
    <row r="20" spans="4:27"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  <c r="P20" s="1" t="s">
        <v>129</v>
      </c>
      <c r="Q20" s="1" t="s">
        <v>130</v>
      </c>
      <c r="R20" s="1" t="s">
        <v>131</v>
      </c>
      <c r="S20" s="1" t="s">
        <v>132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Y20" s="1" t="s">
        <v>138</v>
      </c>
      <c r="Z20" s="1" t="s">
        <v>139</v>
      </c>
      <c r="AA20" s="1" t="s">
        <v>140</v>
      </c>
    </row>
    <row r="21" spans="4:27" ht="15">
      <c r="D21" s="19" t="s">
        <v>221</v>
      </c>
      <c r="E21" s="19" t="s">
        <v>328</v>
      </c>
      <c r="F21" s="19" t="s">
        <v>329</v>
      </c>
      <c r="G21" s="19" t="s">
        <v>330</v>
      </c>
      <c r="H21" s="19" t="s">
        <v>225</v>
      </c>
      <c r="I21" s="19" t="s">
        <v>226</v>
      </c>
      <c r="J21" s="19" t="s">
        <v>331</v>
      </c>
      <c r="K21" s="19" t="s">
        <v>332</v>
      </c>
      <c r="L21" s="19" t="s">
        <v>333</v>
      </c>
      <c r="M21" s="19" t="s">
        <v>334</v>
      </c>
      <c r="N21" s="19" t="s">
        <v>335</v>
      </c>
      <c r="O21" s="19" t="s">
        <v>336</v>
      </c>
      <c r="P21" s="19" t="s">
        <v>337</v>
      </c>
      <c r="Q21" s="19" t="s">
        <v>338</v>
      </c>
      <c r="R21" s="19" t="s">
        <v>339</v>
      </c>
      <c r="S21" s="19" t="s">
        <v>340</v>
      </c>
      <c r="T21" s="19" t="s">
        <v>341</v>
      </c>
      <c r="U21" s="19" t="s">
        <v>342</v>
      </c>
      <c r="V21" s="19" t="s">
        <v>343</v>
      </c>
      <c r="W21" s="19" t="s">
        <v>344</v>
      </c>
      <c r="X21" s="19" t="s">
        <v>239</v>
      </c>
      <c r="Y21" s="19" t="s">
        <v>345</v>
      </c>
      <c r="Z21" s="19" t="s">
        <v>241</v>
      </c>
      <c r="AA21" s="19" t="s">
        <v>346</v>
      </c>
    </row>
    <row r="22" spans="4:27" ht="16.5">
      <c r="D22" s="17" t="s">
        <v>221</v>
      </c>
      <c r="E22" s="17" t="s">
        <v>309</v>
      </c>
      <c r="F22" s="17" t="s">
        <v>225</v>
      </c>
      <c r="G22" s="17" t="s">
        <v>310</v>
      </c>
      <c r="H22" s="17" t="s">
        <v>311</v>
      </c>
      <c r="I22" s="17" t="s">
        <v>226</v>
      </c>
      <c r="J22" s="17" t="s">
        <v>312</v>
      </c>
      <c r="K22" s="17" t="s">
        <v>313</v>
      </c>
      <c r="L22" s="17" t="s">
        <v>314</v>
      </c>
      <c r="M22" s="17" t="s">
        <v>315</v>
      </c>
      <c r="N22" s="17" t="s">
        <v>316</v>
      </c>
      <c r="O22" s="17" t="s">
        <v>317</v>
      </c>
      <c r="P22" s="17" t="s">
        <v>318</v>
      </c>
      <c r="Q22" s="17" t="s">
        <v>319</v>
      </c>
      <c r="R22" s="17" t="s">
        <v>320</v>
      </c>
      <c r="S22" s="17" t="s">
        <v>321</v>
      </c>
      <c r="T22" s="17" t="s">
        <v>322</v>
      </c>
      <c r="U22" s="17" t="s">
        <v>323</v>
      </c>
      <c r="V22" s="17" t="s">
        <v>324</v>
      </c>
      <c r="W22" s="17" t="s">
        <v>325</v>
      </c>
      <c r="X22" s="17" t="s">
        <v>239</v>
      </c>
      <c r="Y22" s="17" t="s">
        <v>326</v>
      </c>
      <c r="Z22" s="17" t="s">
        <v>241</v>
      </c>
      <c r="AA22" s="17" t="s">
        <v>327</v>
      </c>
    </row>
    <row r="23" spans="4:27">
      <c r="D23" s="22" t="s">
        <v>141</v>
      </c>
      <c r="E23" s="22" t="s">
        <v>142</v>
      </c>
      <c r="F23" s="22" t="s">
        <v>143</v>
      </c>
      <c r="G23" s="22" t="s">
        <v>144</v>
      </c>
      <c r="H23" s="22" t="s">
        <v>145</v>
      </c>
      <c r="I23" s="22" t="s">
        <v>146</v>
      </c>
      <c r="J23" s="22" t="s">
        <v>147</v>
      </c>
      <c r="K23" s="22" t="s">
        <v>148</v>
      </c>
      <c r="L23" s="22" t="s">
        <v>149</v>
      </c>
      <c r="M23" s="22" t="s">
        <v>150</v>
      </c>
      <c r="N23" s="22" t="s">
        <v>151</v>
      </c>
      <c r="O23" s="22" t="s">
        <v>152</v>
      </c>
      <c r="P23" s="22" t="s">
        <v>153</v>
      </c>
      <c r="Q23" s="22" t="s">
        <v>154</v>
      </c>
      <c r="R23" s="22" t="s">
        <v>155</v>
      </c>
      <c r="S23" s="22" t="s">
        <v>156</v>
      </c>
      <c r="T23" s="22" t="s">
        <v>157</v>
      </c>
      <c r="U23" s="22" t="s">
        <v>158</v>
      </c>
      <c r="V23" s="22" t="s">
        <v>159</v>
      </c>
      <c r="W23" s="22" t="s">
        <v>160</v>
      </c>
      <c r="X23" s="22" t="s">
        <v>161</v>
      </c>
      <c r="Y23" s="22" t="s">
        <v>162</v>
      </c>
      <c r="Z23" s="22" t="s">
        <v>163</v>
      </c>
      <c r="AA23" s="22" t="s">
        <v>164</v>
      </c>
    </row>
  </sheetData>
  <mergeCells count="90">
    <mergeCell ref="X9:Z9"/>
    <mergeCell ref="AA9:AC9"/>
    <mergeCell ref="AD9:AF9"/>
    <mergeCell ref="AG9:AI9"/>
    <mergeCell ref="X8:Z8"/>
    <mergeCell ref="AA8:AC8"/>
    <mergeCell ref="AD8:AF8"/>
    <mergeCell ref="AG8:AI8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T7:V7"/>
    <mergeCell ref="W7:Y7"/>
    <mergeCell ref="Z7:AB7"/>
    <mergeCell ref="AC7:AE7"/>
    <mergeCell ref="AF7:AH7"/>
    <mergeCell ref="AI7:AK7"/>
    <mergeCell ref="W6:Y6"/>
    <mergeCell ref="Z6:AB6"/>
    <mergeCell ref="AC6:AE6"/>
    <mergeCell ref="AF6:AH6"/>
    <mergeCell ref="AI6:AK6"/>
    <mergeCell ref="E7:G7"/>
    <mergeCell ref="H7:J7"/>
    <mergeCell ref="K7:M7"/>
    <mergeCell ref="N7:P7"/>
    <mergeCell ref="Q7:S7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8604-C64C-4219-AF9B-768AE9C21516}">
  <sheetPr>
    <tabColor rgb="FF92D050"/>
  </sheetPr>
  <dimension ref="A1:BM59"/>
  <sheetViews>
    <sheetView workbookViewId="0"/>
  </sheetViews>
  <sheetFormatPr defaultColWidth="14.875" defaultRowHeight="32.25"/>
  <cols>
    <col min="1" max="1" width="4.375" style="51" customWidth="1"/>
    <col min="2" max="2" width="14" style="51" customWidth="1"/>
    <col min="3" max="3" width="8.375" style="51" customWidth="1"/>
    <col min="4" max="45" width="7.625" style="51" customWidth="1"/>
    <col min="46" max="47" width="6.375" style="51" customWidth="1"/>
    <col min="48" max="48" width="9.875" style="51" customWidth="1"/>
    <col min="49" max="52" width="17.875" style="51" customWidth="1"/>
    <col min="53" max="60" width="14.875" style="51"/>
    <col min="61" max="61" width="75.5" style="52" customWidth="1"/>
    <col min="62" max="62" width="26.125" style="52" customWidth="1"/>
    <col min="63" max="63" width="20.875" style="53" customWidth="1"/>
    <col min="64" max="65" width="14.875" style="52"/>
    <col min="66" max="16384" width="14.875" style="51"/>
  </cols>
  <sheetData>
    <row r="1" spans="1:65" ht="17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50"/>
      <c r="AU1" s="50"/>
    </row>
    <row r="2" spans="1:65" s="59" customFormat="1" ht="40.5" customHeight="1">
      <c r="A2" s="54"/>
      <c r="B2" s="55" t="s">
        <v>409</v>
      </c>
      <c r="C2" s="56"/>
      <c r="D2" s="57" cm="1">
        <f t="array" ref="D2" xml:space="preserve"> COLUMN() - COLUMN($C:$C)</f>
        <v>1</v>
      </c>
      <c r="E2" s="57" cm="1">
        <f t="array" ref="E2" xml:space="preserve"> COLUMN() - COLUMN($C:$C)</f>
        <v>2</v>
      </c>
      <c r="F2" s="57" cm="1">
        <f t="array" ref="F2" xml:space="preserve"> COLUMN() - COLUMN($C:$C)</f>
        <v>3</v>
      </c>
      <c r="G2" s="58" cm="1">
        <f t="array" ref="G2" xml:space="preserve"> COLUMN() - COLUMN($C:$C)</f>
        <v>4</v>
      </c>
      <c r="H2" s="58" cm="1">
        <f t="array" ref="H2" xml:space="preserve"> COLUMN() - COLUMN($C:$C)</f>
        <v>5</v>
      </c>
      <c r="I2" s="58" cm="1">
        <f t="array" ref="I2" xml:space="preserve"> COLUMN() - COLUMN($C:$C)</f>
        <v>6</v>
      </c>
      <c r="J2" s="58" cm="1">
        <f t="array" ref="J2" xml:space="preserve"> COLUMN() - COLUMN($C:$C)</f>
        <v>7</v>
      </c>
      <c r="K2" s="57" cm="1">
        <f t="array" ref="K2" xml:space="preserve"> COLUMN() - COLUMN($C:$C)</f>
        <v>8</v>
      </c>
      <c r="L2" s="57" cm="1">
        <f t="array" ref="L2" xml:space="preserve"> COLUMN() - COLUMN($C:$C)</f>
        <v>9</v>
      </c>
      <c r="M2" s="57" cm="1">
        <f t="array" ref="M2" xml:space="preserve"> COLUMN() - COLUMN($C:$C)</f>
        <v>10</v>
      </c>
      <c r="N2" s="58" cm="1">
        <f t="array" ref="N2" xml:space="preserve"> COLUMN() - COLUMN($C:$C)</f>
        <v>11</v>
      </c>
      <c r="O2" s="57" cm="1">
        <f t="array" ref="O2" xml:space="preserve"> COLUMN() - COLUMN($C:$C)</f>
        <v>12</v>
      </c>
      <c r="P2" s="58" cm="1">
        <f t="array" ref="P2" xml:space="preserve"> COLUMN() - COLUMN($C:$C)</f>
        <v>13</v>
      </c>
      <c r="Q2" s="58" cm="1">
        <f t="array" ref="Q2" xml:space="preserve"> COLUMN() - COLUMN($C:$C)</f>
        <v>14</v>
      </c>
      <c r="R2" s="58" cm="1">
        <f t="array" ref="R2" xml:space="preserve"> COLUMN() - COLUMN($C:$C)</f>
        <v>15</v>
      </c>
      <c r="S2" s="58" cm="1">
        <f t="array" ref="S2" xml:space="preserve"> COLUMN() - COLUMN($C:$C)</f>
        <v>16</v>
      </c>
      <c r="T2" s="57" cm="1">
        <f t="array" ref="T2" xml:space="preserve"> COLUMN() - COLUMN($C:$C)</f>
        <v>17</v>
      </c>
      <c r="U2" s="57" cm="1">
        <f t="array" ref="U2" xml:space="preserve"> COLUMN() - COLUMN($C:$C)</f>
        <v>18</v>
      </c>
      <c r="V2" s="57" cm="1">
        <f t="array" ref="V2" xml:space="preserve"> COLUMN() - COLUMN($C:$C)</f>
        <v>19</v>
      </c>
      <c r="W2" s="57" cm="1">
        <f t="array" ref="W2" xml:space="preserve"> COLUMN() - COLUMN($C:$C)</f>
        <v>20</v>
      </c>
      <c r="X2" s="57" cm="1">
        <f t="array" ref="X2" xml:space="preserve"> COLUMN() - COLUMN($C:$C)</f>
        <v>21</v>
      </c>
      <c r="Y2" s="57" cm="1">
        <f t="array" ref="Y2" xml:space="preserve"> COLUMN() - COLUMN($C:$C)</f>
        <v>22</v>
      </c>
      <c r="Z2" s="57" cm="1">
        <f t="array" ref="Z2" xml:space="preserve"> COLUMN() - COLUMN($C:$C)</f>
        <v>23</v>
      </c>
      <c r="AA2" s="57" cm="1">
        <f t="array" ref="AA2" xml:space="preserve"> COLUMN() - COLUMN($C:$C)</f>
        <v>24</v>
      </c>
      <c r="AB2" s="57" cm="1">
        <f t="array" ref="AB2" xml:space="preserve"> COLUMN() - COLUMN($C:$C)</f>
        <v>25</v>
      </c>
      <c r="AC2" s="57" cm="1">
        <f t="array" ref="AC2" xml:space="preserve"> COLUMN() - COLUMN($C:$C)</f>
        <v>26</v>
      </c>
      <c r="AD2" s="57" cm="1">
        <f t="array" ref="AD2" xml:space="preserve"> COLUMN() - COLUMN($C:$C)</f>
        <v>27</v>
      </c>
      <c r="AE2" s="57" cm="1">
        <f t="array" ref="AE2" xml:space="preserve"> COLUMN() - COLUMN($C:$C)</f>
        <v>28</v>
      </c>
      <c r="AF2" s="57" cm="1">
        <f t="array" ref="AF2" xml:space="preserve"> COLUMN() - COLUMN($C:$C)</f>
        <v>29</v>
      </c>
      <c r="AG2" s="57" cm="1">
        <f t="array" ref="AG2" xml:space="preserve"> COLUMN() - COLUMN($C:$C)</f>
        <v>30</v>
      </c>
      <c r="AH2" s="57" cm="1">
        <f t="array" ref="AH2" xml:space="preserve"> COLUMN() - COLUMN($C:$C)</f>
        <v>31</v>
      </c>
      <c r="AI2" s="57" cm="1">
        <f t="array" ref="AI2" xml:space="preserve"> COLUMN() - COLUMN($C:$C)</f>
        <v>32</v>
      </c>
      <c r="AJ2" s="57" cm="1">
        <f t="array" ref="AJ2" xml:space="preserve"> COLUMN() - COLUMN($C:$C)</f>
        <v>33</v>
      </c>
      <c r="AK2" s="57" cm="1">
        <f t="array" ref="AK2" xml:space="preserve"> COLUMN() - COLUMN($C:$C)</f>
        <v>34</v>
      </c>
      <c r="AL2" s="57" cm="1">
        <f t="array" ref="AL2" xml:space="preserve"> COLUMN() - COLUMN($C:$C)</f>
        <v>35</v>
      </c>
      <c r="AM2" s="57" cm="1">
        <f t="array" ref="AM2" xml:space="preserve"> COLUMN() - COLUMN($C:$C)</f>
        <v>36</v>
      </c>
      <c r="AN2" s="57" cm="1">
        <f t="array" ref="AN2" xml:space="preserve"> COLUMN() - COLUMN($C:$C)</f>
        <v>37</v>
      </c>
      <c r="AO2" s="57" cm="1">
        <f t="array" ref="AO2" xml:space="preserve"> COLUMN() - COLUMN($C:$C)</f>
        <v>38</v>
      </c>
      <c r="AP2" s="57" cm="1">
        <f t="array" ref="AP2" xml:space="preserve"> COLUMN() - COLUMN($C:$C)</f>
        <v>39</v>
      </c>
      <c r="AQ2" s="57" cm="1">
        <f t="array" ref="AQ2" xml:space="preserve"> COLUMN() - COLUMN($C:$C)</f>
        <v>40</v>
      </c>
      <c r="AR2" s="57" cm="1">
        <f t="array" ref="AR2" xml:space="preserve"> COLUMN() - COLUMN($C:$C)</f>
        <v>41</v>
      </c>
      <c r="AS2" s="57" cm="1">
        <f t="array" ref="AS2" xml:space="preserve"> COLUMN() - COLUMN($C:$C)</f>
        <v>42</v>
      </c>
      <c r="AV2" s="51"/>
      <c r="AY2" s="51"/>
      <c r="AZ2" s="51"/>
      <c r="BA2" s="51"/>
      <c r="BB2" s="51"/>
      <c r="BI2" s="52"/>
      <c r="BJ2" s="52"/>
      <c r="BK2" s="53"/>
      <c r="BL2" s="52"/>
      <c r="BM2" s="52"/>
    </row>
    <row r="3" spans="1:65" ht="40.5" customHeight="1">
      <c r="A3" s="60"/>
      <c r="B3" s="61" t="s">
        <v>410</v>
      </c>
      <c r="C3" s="62"/>
      <c r="D3" s="63" t="s">
        <v>411</v>
      </c>
      <c r="E3" s="63" t="s">
        <v>412</v>
      </c>
      <c r="F3" s="63" t="s">
        <v>221</v>
      </c>
      <c r="G3" s="63" t="s">
        <v>305</v>
      </c>
      <c r="H3" s="63" t="s">
        <v>413</v>
      </c>
      <c r="I3" s="63" t="s">
        <v>414</v>
      </c>
      <c r="J3" s="63" t="s">
        <v>179</v>
      </c>
      <c r="K3" s="63" t="s">
        <v>415</v>
      </c>
      <c r="L3" s="63" t="s">
        <v>226</v>
      </c>
      <c r="M3" s="63" t="s">
        <v>301</v>
      </c>
      <c r="N3" s="63" t="s">
        <v>304</v>
      </c>
      <c r="O3" s="63" t="s">
        <v>416</v>
      </c>
      <c r="P3" s="63" t="s">
        <v>417</v>
      </c>
      <c r="Q3" s="63" t="s">
        <v>418</v>
      </c>
      <c r="R3" s="63" t="s">
        <v>419</v>
      </c>
      <c r="S3" s="63" t="s">
        <v>167</v>
      </c>
      <c r="T3" s="63" t="s">
        <v>169</v>
      </c>
      <c r="U3" s="63" t="s">
        <v>166</v>
      </c>
      <c r="V3" s="63" t="s">
        <v>420</v>
      </c>
      <c r="W3" s="63" t="s">
        <v>171</v>
      </c>
      <c r="X3" s="63" t="s">
        <v>349</v>
      </c>
      <c r="Y3" s="63" t="s">
        <v>241</v>
      </c>
      <c r="Z3" s="63" t="s">
        <v>421</v>
      </c>
      <c r="AA3" s="63" t="s">
        <v>338</v>
      </c>
      <c r="AB3" s="63" t="s">
        <v>422</v>
      </c>
      <c r="AC3" s="63" t="s">
        <v>239</v>
      </c>
      <c r="AD3" s="63" t="s">
        <v>168</v>
      </c>
      <c r="AE3" s="63" t="s">
        <v>423</v>
      </c>
      <c r="AF3" s="63" t="s">
        <v>424</v>
      </c>
      <c r="AG3" s="63" t="s">
        <v>225</v>
      </c>
      <c r="AH3" s="63" t="s">
        <v>350</v>
      </c>
      <c r="AI3" s="63" t="s">
        <v>425</v>
      </c>
      <c r="AJ3" s="63" t="s">
        <v>426</v>
      </c>
      <c r="AK3" s="63" t="s">
        <v>165</v>
      </c>
      <c r="AL3" s="63" t="s">
        <v>427</v>
      </c>
      <c r="AM3" s="63" t="s">
        <v>428</v>
      </c>
      <c r="AN3" s="63" t="s">
        <v>429</v>
      </c>
      <c r="AO3" s="63" t="s">
        <v>430</v>
      </c>
      <c r="AP3" s="63" t="s">
        <v>431</v>
      </c>
      <c r="AQ3" s="63" t="s">
        <v>432</v>
      </c>
      <c r="AR3" s="63" t="s">
        <v>433</v>
      </c>
      <c r="AS3" s="63" t="s">
        <v>434</v>
      </c>
    </row>
    <row r="4" spans="1:65" s="59" customFormat="1" ht="40.5" customHeight="1">
      <c r="A4" s="60"/>
      <c r="B4" s="64" t="s">
        <v>435</v>
      </c>
      <c r="C4" s="65"/>
      <c r="D4" s="66" t="str" cm="1">
        <f t="array" aca="1" ref="D4" ca="1" xml:space="preserve"> INDIRECT( ADDRESS( 8 + D$2, COLUMN($AZ:$AZ)))</f>
        <v>ㄅ</v>
      </c>
      <c r="E4" s="66" t="str" cm="1">
        <f t="array" aca="1" ref="E4" ca="1" xml:space="preserve"> INDIRECT( ADDRESS( 8 + E$2, COLUMN($AZ:$AZ)))</f>
        <v>ㄆ</v>
      </c>
      <c r="F4" s="66" t="str" cm="1">
        <f t="array" aca="1" ref="F4" ca="1" xml:space="preserve"> INDIRECT( ADDRESS( 8 + F$2, COLUMN($AZ:$AZ)))</f>
        <v>ㄇ</v>
      </c>
      <c r="G4" s="66" t="str" cm="1">
        <f t="array" aca="1" ref="G4" ca="1" xml:space="preserve"> INDIRECT( ADDRESS( 8 + G$2, COLUMN($AZ:$AZ)))</f>
        <v>ㄈ</v>
      </c>
      <c r="H4" s="66" t="str" cm="1">
        <f t="array" aca="1" ref="H4" ca="1" xml:space="preserve"> INDIRECT( ADDRESS( 8 + H$2, COLUMN($AZ:$AZ)))</f>
        <v>ㄉ</v>
      </c>
      <c r="I4" s="66" t="str" cm="1">
        <f t="array" aca="1" ref="I4" ca="1" xml:space="preserve"> INDIRECT( ADDRESS( 8 + I$2, COLUMN($AZ:$AZ)))</f>
        <v>ㄊ</v>
      </c>
      <c r="J4" s="66" t="str" cm="1">
        <f t="array" aca="1" ref="J4" ca="1" xml:space="preserve"> INDIRECT( ADDRESS( 8 + J$2, COLUMN($AZ:$AZ)))</f>
        <v>ㄋ</v>
      </c>
      <c r="K4" s="66" t="str" cm="1">
        <f t="array" aca="1" ref="K4" ca="1" xml:space="preserve"> INDIRECT( ADDRESS( 8 + K$2, COLUMN($AZ:$AZ)))</f>
        <v>ㄌ</v>
      </c>
      <c r="L4" s="66" t="str" cm="1">
        <f t="array" aca="1" ref="L4" ca="1" xml:space="preserve"> INDIRECT( ADDRESS( 8 + L$2, COLUMN($AZ:$AZ)))</f>
        <v>ㄍ</v>
      </c>
      <c r="M4" s="66" t="str" cm="1">
        <f t="array" aca="1" ref="M4" ca="1" xml:space="preserve"> INDIRECT( ADDRESS( 8 + M$2, COLUMN($AZ:$AZ)))</f>
        <v>ㄎ</v>
      </c>
      <c r="N4" s="66" t="str" cm="1">
        <f t="array" aca="1" ref="N4" ca="1" xml:space="preserve"> INDIRECT( ADDRESS( 8 + N$2, COLUMN($AZ:$AZ)))</f>
        <v>ㄏ</v>
      </c>
      <c r="O4" s="66" t="str" cm="1">
        <f t="array" aca="1" ref="O4" ca="1" xml:space="preserve"> INDIRECT( ADDRESS( 8 + O$2, COLUMN($AZ:$AZ)))</f>
        <v>ㄐ</v>
      </c>
      <c r="P4" s="66" t="str" cm="1">
        <f t="array" aca="1" ref="P4" ca="1" xml:space="preserve"> INDIRECT( ADDRESS( 8 + P$2, COLUMN($AZ:$AZ)))</f>
        <v>ㄑ</v>
      </c>
      <c r="Q4" s="66" t="str" cm="1">
        <f t="array" aca="1" ref="Q4" ca="1" xml:space="preserve"> INDIRECT( ADDRESS( 8 + Q$2, COLUMN($AZ:$AZ)))</f>
        <v>ㄒ</v>
      </c>
      <c r="R4" s="66" t="str" cm="1">
        <f t="array" aca="1" ref="R4" ca="1" xml:space="preserve"> INDIRECT( ADDRESS( 8 + R$2, COLUMN($AZ:$AZ)))</f>
        <v>ㄓ</v>
      </c>
      <c r="S4" s="66" t="str" cm="1">
        <f t="array" aca="1" ref="S4" ca="1" xml:space="preserve"> INDIRECT( ADDRESS( 8 + S$2, COLUMN($AZ:$AZ)))</f>
        <v>ㄔ</v>
      </c>
      <c r="T4" s="66" t="str" cm="1">
        <f t="array" aca="1" ref="T4" ca="1" xml:space="preserve"> INDIRECT( ADDRESS( 8 + T$2, COLUMN($AZ:$AZ)))</f>
        <v>ㄕ</v>
      </c>
      <c r="U4" s="66" t="str" cm="1">
        <f t="array" aca="1" ref="U4" ca="1" xml:space="preserve"> INDIRECT( ADDRESS( 8 + U$2, COLUMN($AZ:$AZ)))</f>
        <v>ㄖ</v>
      </c>
      <c r="V4" s="66" t="str" cm="1">
        <f t="array" aca="1" ref="V4" ca="1" xml:space="preserve"> INDIRECT( ADDRESS( 8 + V$2, COLUMN($AZ:$AZ)))</f>
        <v>ㄗ</v>
      </c>
      <c r="W4" s="66" t="str" cm="1">
        <f t="array" aca="1" ref="W4" ca="1" xml:space="preserve"> INDIRECT( ADDRESS( 8 + W$2, COLUMN($AZ:$AZ)))</f>
        <v>ㄘ</v>
      </c>
      <c r="X4" s="66" t="str" cm="1">
        <f t="array" aca="1" ref="X4" ca="1" xml:space="preserve"> INDIRECT( ADDRESS( 8 + X$2, COLUMN($AZ:$AZ)))</f>
        <v>ㄙ</v>
      </c>
      <c r="Y4" s="66" t="str" cm="1">
        <f t="array" aca="1" ref="Y4" ca="1" xml:space="preserve"> INDIRECT( ADDRESS( 8 + Y$2, COLUMN($AZ:$AZ)))</f>
        <v>ㄧ</v>
      </c>
      <c r="Z4" s="66" t="str" cm="1">
        <f t="array" aca="1" ref="Z4" ca="1" xml:space="preserve"> INDIRECT( ADDRESS( 8 + Z$2, COLUMN($AZ:$AZ)))</f>
        <v>ㄨ</v>
      </c>
      <c r="AA4" s="66" t="str" cm="1">
        <f t="array" aca="1" ref="AA4" ca="1" xml:space="preserve"> INDIRECT( ADDRESS( 8 + AA$2, COLUMN($AZ:$AZ)))</f>
        <v>ㄩ</v>
      </c>
      <c r="AB4" s="66" t="str" cm="1">
        <f t="array" aca="1" ref="AB4" ca="1" xml:space="preserve"> INDIRECT( ADDRESS( 8 + AB$2, COLUMN($AZ:$AZ)))</f>
        <v>ㄚ</v>
      </c>
      <c r="AC4" s="66" t="str" cm="1">
        <f t="array" aca="1" ref="AC4" ca="1" xml:space="preserve"> INDIRECT( ADDRESS( 8 + AC$2, COLUMN($AZ:$AZ)))</f>
        <v>ㄛ</v>
      </c>
      <c r="AD4" s="66" t="str" cm="1">
        <f t="array" aca="1" ref="AD4" ca="1" xml:space="preserve"> INDIRECT( ADDRESS( 8 + AD$2, COLUMN($AZ:$AZ)))</f>
        <v>ㄜ</v>
      </c>
      <c r="AE4" s="66" t="str" cm="1">
        <f t="array" aca="1" ref="AE4" ca="1" xml:space="preserve"> INDIRECT( ADDRESS( 8 + AE$2, COLUMN($AZ:$AZ)))</f>
        <v>ㄝ</v>
      </c>
      <c r="AF4" s="66" t="str" cm="1">
        <f t="array" aca="1" ref="AF4" ca="1" xml:space="preserve"> INDIRECT( ADDRESS( 8 + AF$2, COLUMN($AZ:$AZ)))</f>
        <v>ㄞ</v>
      </c>
      <c r="AG4" s="66" t="str" cm="1">
        <f t="array" aca="1" ref="AG4" ca="1" xml:space="preserve"> INDIRECT( ADDRESS( 8 + AG$2, COLUMN($AZ:$AZ)))</f>
        <v>ㄟ</v>
      </c>
      <c r="AH4" s="66" t="str" cm="1">
        <f t="array" aca="1" ref="AH4" ca="1" xml:space="preserve"> INDIRECT( ADDRESS( 8 + AH$2, COLUMN($AZ:$AZ)))</f>
        <v>ㄠ</v>
      </c>
      <c r="AI4" s="66" t="str" cm="1">
        <f t="array" aca="1" ref="AI4" ca="1" xml:space="preserve"> INDIRECT( ADDRESS( 8 + AI$2, COLUMN($AZ:$AZ)))</f>
        <v>ㄡ</v>
      </c>
      <c r="AJ4" s="66" t="str" cm="1">
        <f t="array" aca="1" ref="AJ4" ca="1" xml:space="preserve"> INDIRECT( ADDRESS( 8 + AJ$2, COLUMN($AZ:$AZ)))</f>
        <v>ㄢ</v>
      </c>
      <c r="AK4" s="66" t="str" cm="1">
        <f t="array" aca="1" ref="AK4" ca="1" xml:space="preserve"> INDIRECT( ADDRESS( 8 + AK$2, COLUMN($AZ:$AZ)))</f>
        <v>ㄣ</v>
      </c>
      <c r="AL4" s="66" t="str" cm="1">
        <f t="array" aca="1" ref="AL4" ca="1" xml:space="preserve"> INDIRECT( ADDRESS( 8 + AL$2, COLUMN($AZ:$AZ)))</f>
        <v>ㄤ</v>
      </c>
      <c r="AM4" s="66" t="str" cm="1">
        <f t="array" aca="1" ref="AM4" ca="1" xml:space="preserve"> INDIRECT( ADDRESS( 8 + AM$2, COLUMN($AZ:$AZ)))</f>
        <v>ㄥ</v>
      </c>
      <c r="AN4" s="66" t="str" cm="1">
        <f t="array" aca="1" ref="AN4" ca="1" xml:space="preserve"> INDIRECT( ADDRESS( 8 + AN$2, COLUMN($AZ:$AZ)))</f>
        <v>ㄦ</v>
      </c>
      <c r="AO4" s="66" t="str" cm="1">
        <f t="array" aca="1" ref="AO4" ca="1" xml:space="preserve"> INDIRECT( ADDRESS( 8 + AO$2, COLUMN($AZ:$AZ)))</f>
        <v>ˉ</v>
      </c>
      <c r="AP4" s="66" t="str" cm="1">
        <f t="array" aca="1" ref="AP4" ca="1" xml:space="preserve"> INDIRECT( ADDRESS( 8 + AP$2, COLUMN($AZ:$AZ)))</f>
        <v>ˊ</v>
      </c>
      <c r="AQ4" s="66" t="str" cm="1">
        <f t="array" aca="1" ref="AQ4" ca="1" xml:space="preserve"> INDIRECT( ADDRESS( 8 + AQ$2, COLUMN($AZ:$AZ)))</f>
        <v>ˇ</v>
      </c>
      <c r="AR4" s="66" t="str" cm="1">
        <f t="array" aca="1" ref="AR4" ca="1" xml:space="preserve"> INDIRECT( ADDRESS( 8 + AR$2, COLUMN($AZ:$AZ)))</f>
        <v>ˋ</v>
      </c>
      <c r="AS4" s="66" t="str" cm="1">
        <f t="array" aca="1" ref="AS4" ca="1" xml:space="preserve"> INDIRECT( ADDRESS( 8 + AS$2, COLUMN($AZ:$AZ)))</f>
        <v>˙</v>
      </c>
      <c r="AV4" s="51"/>
      <c r="AY4" s="51"/>
      <c r="AZ4" s="51"/>
      <c r="BA4" s="51"/>
      <c r="BB4" s="67" t="s">
        <v>436</v>
      </c>
      <c r="BC4" s="68" t="s">
        <v>437</v>
      </c>
      <c r="BD4" s="69"/>
      <c r="BE4" s="69"/>
      <c r="BF4" s="69"/>
      <c r="BG4" s="69"/>
      <c r="BI4" s="52"/>
      <c r="BJ4" s="52"/>
      <c r="BK4" s="53"/>
      <c r="BL4" s="52"/>
      <c r="BM4" s="52"/>
    </row>
    <row r="5" spans="1:65" ht="40.5" customHeight="1">
      <c r="A5" s="60"/>
      <c r="B5" s="70" t="s">
        <v>438</v>
      </c>
      <c r="C5" s="71"/>
      <c r="D5" s="72" t="str" cm="1">
        <f t="array" aca="1" ref="D5" ca="1" xml:space="preserve"> INDIRECT( ADDRESS( 8 + D$2, COLUMN($AX:$AX)))</f>
        <v>b</v>
      </c>
      <c r="E5" s="72" t="str" cm="1">
        <f t="array" aca="1" ref="E5" ca="1" xml:space="preserve"> INDIRECT( ADDRESS( 8 + E$2, COLUMN($AX:$AX)))</f>
        <v>p</v>
      </c>
      <c r="F5" s="72" t="str" cm="1">
        <f t="array" aca="1" ref="F5" ca="1" xml:space="preserve"> INDIRECT( ADDRESS( 8 + F$2, COLUMN($AX:$AX)))</f>
        <v>m</v>
      </c>
      <c r="G5" s="72" t="str" cm="1">
        <f t="array" aca="1" ref="G5" ca="1" xml:space="preserve"> INDIRECT( ADDRESS( 8 + G$2, COLUMN($AX:$AX)))</f>
        <v>f</v>
      </c>
      <c r="H5" s="72" t="str" cm="1">
        <f t="array" aca="1" ref="H5" ca="1" xml:space="preserve"> INDIRECT( ADDRESS( 8 + H$2, COLUMN($AX:$AX)))</f>
        <v>d</v>
      </c>
      <c r="I5" s="72" t="str" cm="1">
        <f t="array" aca="1" ref="I5" ca="1" xml:space="preserve"> INDIRECT( ADDRESS( 8 + I$2, COLUMN($AX:$AX)))</f>
        <v>t</v>
      </c>
      <c r="J5" s="72" t="str" cm="1">
        <f t="array" aca="1" ref="J5" ca="1" xml:space="preserve"> INDIRECT( ADDRESS( 8 + J$2, COLUMN($AX:$AX)))</f>
        <v>n</v>
      </c>
      <c r="K5" s="72" t="str" cm="1">
        <f t="array" aca="1" ref="K5" ca="1" xml:space="preserve"> INDIRECT( ADDRESS( 8 + K$2, COLUMN($AX:$AX)))</f>
        <v>l</v>
      </c>
      <c r="L5" s="72" t="str" cm="1">
        <f t="array" aca="1" ref="L5" ca="1" xml:space="preserve"> INDIRECT( ADDRESS( 8 + L$2, COLUMN($AX:$AX)))</f>
        <v>g</v>
      </c>
      <c r="M5" s="72" t="str" cm="1">
        <f t="array" aca="1" ref="M5" ca="1" xml:space="preserve"> INDIRECT( ADDRESS( 8 + M$2, COLUMN($AX:$AX)))</f>
        <v>k</v>
      </c>
      <c r="N5" s="72" t="str" cm="1">
        <f t="array" aca="1" ref="N5" ca="1" xml:space="preserve"> INDIRECT( ADDRESS( 8 + N$2, COLUMN($AX:$AX)))</f>
        <v>h</v>
      </c>
      <c r="O5" s="72" t="str" cm="1">
        <f t="array" aca="1" ref="O5" ca="1" xml:space="preserve"> INDIRECT( ADDRESS( 8 + O$2, COLUMN($AX:$AX)))</f>
        <v>j</v>
      </c>
      <c r="P5" s="72" t="str" cm="1">
        <f t="array" aca="1" ref="P5" ca="1" xml:space="preserve"> INDIRECT( ADDRESS( 8 + P$2, COLUMN($AX:$AX)))</f>
        <v>q</v>
      </c>
      <c r="Q5" s="72" t="str" cm="1">
        <f t="array" aca="1" ref="Q5" ca="1" xml:space="preserve"> INDIRECT( ADDRESS( 8 + Q$2, COLUMN($AX:$AX)))</f>
        <v>x</v>
      </c>
      <c r="R5" s="72" t="str" cm="1">
        <f t="array" aca="1" ref="R5" ca="1" xml:space="preserve"> INDIRECT( ADDRESS( 8 + R$2, COLUMN($AX:$AX)))</f>
        <v>Z</v>
      </c>
      <c r="S5" s="72" t="str" cm="1">
        <f t="array" aca="1" ref="S5" ca="1" xml:space="preserve"> INDIRECT( ADDRESS( 8 + S$2, COLUMN($AX:$AX)))</f>
        <v>C</v>
      </c>
      <c r="T5" s="72" t="str" cm="1">
        <f t="array" aca="1" ref="T5" ca="1" xml:space="preserve"> INDIRECT( ADDRESS( 8 + T$2, COLUMN($AX:$AX)))</f>
        <v>S</v>
      </c>
      <c r="U5" s="72" t="str" cm="1">
        <f t="array" aca="1" ref="U5" ca="1" xml:space="preserve"> INDIRECT( ADDRESS( 8 + U$2, COLUMN($AX:$AX)))</f>
        <v>r</v>
      </c>
      <c r="V5" s="72" t="str" cm="1">
        <f t="array" aca="1" ref="V5" ca="1" xml:space="preserve"> INDIRECT( ADDRESS( 8 + V$2, COLUMN($AX:$AX)))</f>
        <v>z</v>
      </c>
      <c r="W5" s="72" t="str" cm="1">
        <f t="array" aca="1" ref="W5" ca="1" xml:space="preserve"> INDIRECT( ADDRESS( 8 + W$2, COLUMN($AX:$AX)))</f>
        <v>c</v>
      </c>
      <c r="X5" s="72" t="str" cm="1">
        <f t="array" aca="1" ref="X5" ca="1" xml:space="preserve"> INDIRECT( ADDRESS( 8 + X$2, COLUMN($AX:$AX)))</f>
        <v>s</v>
      </c>
      <c r="Y5" s="72" t="str" cm="1">
        <f t="array" aca="1" ref="Y5" ca="1" xml:space="preserve"> INDIRECT( ADDRESS( 8 + Y$2, COLUMN($AX:$AX)))</f>
        <v>i</v>
      </c>
      <c r="Z5" s="72" t="str" cm="1">
        <f t="array" aca="1" ref="Z5" ca="1" xml:space="preserve"> INDIRECT( ADDRESS( 8 + Z$2, COLUMN($AX:$AX)))</f>
        <v>u</v>
      </c>
      <c r="AA5" s="72" t="str" cm="1">
        <f t="array" aca="1" ref="AA5" ca="1" xml:space="preserve"> INDIRECT( ADDRESS( 8 + AA$2, COLUMN($AX:$AX)))</f>
        <v>v</v>
      </c>
      <c r="AB5" s="72" t="str" cm="1">
        <f t="array" aca="1" ref="AB5" ca="1" xml:space="preserve"> INDIRECT( ADDRESS( 8 + AB$2, COLUMN($AX:$AX)))</f>
        <v>a</v>
      </c>
      <c r="AC5" s="72" t="str" cm="1">
        <f t="array" aca="1" ref="AC5" ca="1" xml:space="preserve"> INDIRECT( ADDRESS( 8 + AC$2, COLUMN($AX:$AX)))</f>
        <v>o</v>
      </c>
      <c r="AD5" s="72" t="str" cm="1">
        <f t="array" aca="1" ref="AD5" ca="1" xml:space="preserve"> INDIRECT( ADDRESS( 8 + AD$2, COLUMN($AX:$AX)))</f>
        <v>e</v>
      </c>
      <c r="AE5" s="72" t="str" cm="1">
        <f t="array" aca="1" ref="AE5" ca="1" xml:space="preserve"> INDIRECT( ADDRESS( 8 + AE$2, COLUMN($AX:$AX)))</f>
        <v>E</v>
      </c>
      <c r="AF5" s="72" t="str" cm="1">
        <f t="array" aca="1" ref="AF5" ca="1" xml:space="preserve"> INDIRECT( ADDRESS( 8 + AF$2, COLUMN($AX:$AX)))</f>
        <v>A</v>
      </c>
      <c r="AG5" s="72" t="str" cm="1">
        <f t="array" aca="1" ref="AG5" ca="1" xml:space="preserve"> INDIRECT( ADDRESS( 8 + AG$2, COLUMN($AX:$AX)))</f>
        <v>I</v>
      </c>
      <c r="AH5" s="72" t="str" cm="1">
        <f t="array" aca="1" ref="AH5" ca="1" xml:space="preserve"> INDIRECT( ADDRESS( 8 + AH$2, COLUMN($AX:$AX)))</f>
        <v>O</v>
      </c>
      <c r="AI5" s="72" t="str" cm="1">
        <f t="array" aca="1" ref="AI5" ca="1" xml:space="preserve"> INDIRECT( ADDRESS( 8 + AI$2, COLUMN($AX:$AX)))</f>
        <v>U</v>
      </c>
      <c r="AJ5" s="72" t="str" cm="1">
        <f t="array" aca="1" ref="AJ5" ca="1" xml:space="preserve"> INDIRECT( ADDRESS( 8 + AJ$2, COLUMN($AX:$AX)))</f>
        <v>M</v>
      </c>
      <c r="AK5" s="72" t="str" cm="1">
        <f t="array" aca="1" ref="AK5" ca="1" xml:space="preserve"> INDIRECT( ADDRESS( 8 + AK$2, COLUMN($AX:$AX)))</f>
        <v>N</v>
      </c>
      <c r="AL5" s="72" t="str" cm="1">
        <f t="array" aca="1" ref="AL5" ca="1" xml:space="preserve"> INDIRECT( ADDRESS( 8 + AL$2, COLUMN($AX:$AX)))</f>
        <v>K</v>
      </c>
      <c r="AM5" s="72" t="str" cm="1">
        <f t="array" aca="1" ref="AM5" ca="1" xml:space="preserve"> INDIRECT( ADDRESS( 8 + AM$2, COLUMN($AX:$AX)))</f>
        <v>G</v>
      </c>
      <c r="AN5" s="72" t="str" cm="1">
        <f t="array" aca="1" ref="AN5" ca="1" xml:space="preserve"> INDIRECT( ADDRESS( 8 + AN$2, COLUMN($AX:$AX)))</f>
        <v>R</v>
      </c>
      <c r="AO5" s="72" t="str" cm="1">
        <f t="array" aca="1" ref="AO5" ca="1" xml:space="preserve"> INDIRECT( ADDRESS( 8 + AO$2, COLUMN($AX:$AX)))</f>
        <v>1</v>
      </c>
      <c r="AP5" s="72" t="str" cm="1">
        <f t="array" aca="1" ref="AP5" ca="1" xml:space="preserve"> INDIRECT( ADDRESS( 8 + AP$2, COLUMN($AX:$AX)))</f>
        <v>2</v>
      </c>
      <c r="AQ5" s="72" t="str" cm="1">
        <f t="array" aca="1" ref="AQ5" ca="1" xml:space="preserve"> INDIRECT( ADDRESS( 8 + AQ$2, COLUMN($AX:$AX)))</f>
        <v>3</v>
      </c>
      <c r="AR5" s="72" t="str" cm="1">
        <f t="array" aca="1" ref="AR5" ca="1" xml:space="preserve"> INDIRECT( ADDRESS( 8 + AR$2, COLUMN($AX:$AX)))</f>
        <v>4</v>
      </c>
      <c r="AS5" s="72" t="str" cm="1">
        <f t="array" aca="1" ref="AS5" ca="1" xml:space="preserve"> INDIRECT( ADDRESS( 8 + AS$2, COLUMN($AX:$AX)))</f>
        <v>5</v>
      </c>
      <c r="BB5" s="67" t="s">
        <v>439</v>
      </c>
      <c r="BC5" s="68" t="s">
        <v>440</v>
      </c>
      <c r="BD5" s="69"/>
      <c r="BE5" s="69"/>
      <c r="BF5" s="69"/>
      <c r="BG5" s="69"/>
    </row>
    <row r="6" spans="1:65" s="59" customFormat="1" ht="40.5" customHeight="1">
      <c r="A6" s="60"/>
      <c r="B6" s="73" t="s">
        <v>441</v>
      </c>
      <c r="C6" s="74"/>
      <c r="D6" s="75" t="str" cm="1">
        <f t="array" aca="1" ref="D6" ca="1" xml:space="preserve"> INDIRECT( ADDRESS( 8 + D$2, COLUMN($AY:$AY)))</f>
        <v>b</v>
      </c>
      <c r="E6" s="75" t="str" cm="1">
        <f t="array" aca="1" ref="E6" ca="1" xml:space="preserve"> INDIRECT( ADDRESS( 8 + E$2, COLUMN($AY:$AY)))</f>
        <v>p</v>
      </c>
      <c r="F6" s="75" t="str" cm="1">
        <f t="array" aca="1" ref="F6" ca="1" xml:space="preserve"> INDIRECT( ADDRESS( 8 + F$2, COLUMN($AY:$AY)))</f>
        <v>m</v>
      </c>
      <c r="G6" s="75" t="str" cm="1">
        <f t="array" aca="1" ref="G6" ca="1" xml:space="preserve"> INDIRECT( ADDRESS( 8 + G$2, COLUMN($AY:$AY)))</f>
        <v>f</v>
      </c>
      <c r="H6" s="75" t="str" cm="1">
        <f t="array" aca="1" ref="H6" ca="1" xml:space="preserve"> INDIRECT( ADDRESS( 8 + H$2, COLUMN($AY:$AY)))</f>
        <v>d</v>
      </c>
      <c r="I6" s="75" t="str" cm="1">
        <f t="array" aca="1" ref="I6" ca="1" xml:space="preserve"> INDIRECT( ADDRESS( 8 + I$2, COLUMN($AY:$AY)))</f>
        <v>t</v>
      </c>
      <c r="J6" s="75" t="str" cm="1">
        <f t="array" aca="1" ref="J6" ca="1" xml:space="preserve"> INDIRECT( ADDRESS( 8 + J$2, COLUMN($AY:$AY)))</f>
        <v>n</v>
      </c>
      <c r="K6" s="75" t="str" cm="1">
        <f t="array" aca="1" ref="K6" ca="1" xml:space="preserve"> INDIRECT( ADDRESS( 8 + K$2, COLUMN($AY:$AY)))</f>
        <v>l</v>
      </c>
      <c r="L6" s="75" t="str" cm="1">
        <f t="array" aca="1" ref="L6" ca="1" xml:space="preserve"> INDIRECT( ADDRESS( 8 + L$2, COLUMN($AY:$AY)))</f>
        <v>g</v>
      </c>
      <c r="M6" s="75" t="str" cm="1">
        <f t="array" aca="1" ref="M6" ca="1" xml:space="preserve"> INDIRECT( ADDRESS( 8 + M$2, COLUMN($AY:$AY)))</f>
        <v>k</v>
      </c>
      <c r="N6" s="75" t="str" cm="1">
        <f t="array" aca="1" ref="N6" ca="1" xml:space="preserve"> INDIRECT( ADDRESS( 8 + N$2, COLUMN($AY:$AY)))</f>
        <v>h</v>
      </c>
      <c r="O6" s="75" t="str" cm="1">
        <f t="array" aca="1" ref="O6" ca="1" xml:space="preserve"> INDIRECT( ADDRESS( 8 + O$2, COLUMN($AY:$AY)))</f>
        <v>j</v>
      </c>
      <c r="P6" s="75" t="str" cm="1">
        <f t="array" aca="1" ref="P6" ca="1" xml:space="preserve"> INDIRECT( ADDRESS( 8 + P$2, COLUMN($AY:$AY)))</f>
        <v>q</v>
      </c>
      <c r="Q6" s="75" t="str" cm="1">
        <f t="array" aca="1" ref="Q6" ca="1" xml:space="preserve"> INDIRECT( ADDRESS( 8 + Q$2, COLUMN($AY:$AY)))</f>
        <v>x</v>
      </c>
      <c r="R6" s="75" t="str" cm="1">
        <f t="array" aca="1" ref="R6" ca="1" xml:space="preserve"> INDIRECT( ADDRESS( 8 + R$2, COLUMN($AY:$AY)))</f>
        <v>zh</v>
      </c>
      <c r="S6" s="75" t="str" cm="1">
        <f t="array" aca="1" ref="S6" ca="1" xml:space="preserve"> INDIRECT( ADDRESS( 8 + S$2, COLUMN($AY:$AY)))</f>
        <v>ch</v>
      </c>
      <c r="T6" s="75" t="str" cm="1">
        <f t="array" aca="1" ref="T6" ca="1" xml:space="preserve"> INDIRECT( ADDRESS( 8 + T$2, COLUMN($AY:$AY)))</f>
        <v>sh</v>
      </c>
      <c r="U6" s="75" t="str" cm="1">
        <f t="array" aca="1" ref="U6" ca="1" xml:space="preserve"> INDIRECT( ADDRESS( 8 + U$2, COLUMN($AY:$AY)))</f>
        <v>r</v>
      </c>
      <c r="V6" s="75" t="str" cm="1">
        <f t="array" aca="1" ref="V6" ca="1" xml:space="preserve"> INDIRECT( ADDRESS( 8 + V$2, COLUMN($AY:$AY)))</f>
        <v>z</v>
      </c>
      <c r="W6" s="75" t="str" cm="1">
        <f t="array" aca="1" ref="W6" ca="1" xml:space="preserve"> INDIRECT( ADDRESS( 8 + W$2, COLUMN($AY:$AY)))</f>
        <v>ch</v>
      </c>
      <c r="X6" s="75" t="str" cm="1">
        <f t="array" aca="1" ref="X6" ca="1" xml:space="preserve"> INDIRECT( ADDRESS( 8 + X$2, COLUMN($AY:$AY)))</f>
        <v>s</v>
      </c>
      <c r="Y6" s="75" t="str" cm="1">
        <f t="array" aca="1" ref="Y6" ca="1" xml:space="preserve"> INDIRECT( ADDRESS( 8 + Y$2, COLUMN($AY:$AY)))</f>
        <v>i</v>
      </c>
      <c r="Z6" s="75" t="str" cm="1">
        <f t="array" aca="1" ref="Z6" ca="1" xml:space="preserve"> INDIRECT( ADDRESS( 8 + Z$2, COLUMN($AY:$AY)))</f>
        <v>u</v>
      </c>
      <c r="AA6" s="75" t="str" cm="1">
        <f t="array" aca="1" ref="AA6" ca="1" xml:space="preserve"> INDIRECT( ADDRESS( 8 + AA$2, COLUMN($AY:$AY)))</f>
        <v xml:space="preserve">ü </v>
      </c>
      <c r="AB6" s="75" t="str" cm="1">
        <f t="array" aca="1" ref="AB6" ca="1" xml:space="preserve"> INDIRECT( ADDRESS( 8 + AB$2, COLUMN($AY:$AY)))</f>
        <v>a</v>
      </c>
      <c r="AC6" s="75" t="str" cm="1">
        <f t="array" aca="1" ref="AC6" ca="1" xml:space="preserve"> INDIRECT( ADDRESS( 8 + AC$2, COLUMN($AY:$AY)))</f>
        <v>o</v>
      </c>
      <c r="AD6" s="75" t="str" cm="1">
        <f t="array" aca="1" ref="AD6" ca="1" xml:space="preserve"> INDIRECT( ADDRESS( 8 + AD$2, COLUMN($AY:$AY)))</f>
        <v>e</v>
      </c>
      <c r="AE6" s="75" t="str" cm="1">
        <f t="array" aca="1" ref="AE6" ca="1" xml:space="preserve"> INDIRECT( ADDRESS( 8 + AE$2, COLUMN($AY:$AY)))</f>
        <v xml:space="preserve">ê </v>
      </c>
      <c r="AF6" s="75" t="str" cm="1">
        <f t="array" aca="1" ref="AF6" ca="1" xml:space="preserve"> INDIRECT( ADDRESS( 8 + AF$2, COLUMN($AY:$AY)))</f>
        <v>ai</v>
      </c>
      <c r="AG6" s="75" t="str" cm="1">
        <f t="array" aca="1" ref="AG6" ca="1" xml:space="preserve"> INDIRECT( ADDRESS( 8 + AG$2, COLUMN($AY:$AY)))</f>
        <v>ei</v>
      </c>
      <c r="AH6" s="75" t="str" cm="1">
        <f t="array" aca="1" ref="AH6" ca="1" xml:space="preserve"> INDIRECT( ADDRESS( 8 + AH$2, COLUMN($AY:$AY)))</f>
        <v>ao</v>
      </c>
      <c r="AI6" s="75" t="str" cm="1">
        <f t="array" aca="1" ref="AI6" ca="1" xml:space="preserve"> INDIRECT( ADDRESS( 8 + AI$2, COLUMN($AY:$AY)))</f>
        <v>ou</v>
      </c>
      <c r="AJ6" s="75" t="str" cm="1">
        <f t="array" aca="1" ref="AJ6" ca="1" xml:space="preserve"> INDIRECT( ADDRESS( 8 + AJ$2, COLUMN($AY:$AY)))</f>
        <v>an</v>
      </c>
      <c r="AK6" s="75" t="str" cm="1">
        <f t="array" aca="1" ref="AK6" ca="1" xml:space="preserve"> INDIRECT( ADDRESS( 8 + AK$2, COLUMN($AY:$AY)))</f>
        <v>enn</v>
      </c>
      <c r="AL6" s="75" t="str" cm="1">
        <f t="array" aca="1" ref="AL6" ca="1" xml:space="preserve"> INDIRECT( ADDRESS( 8 + AL$2, COLUMN($AY:$AY)))</f>
        <v>ang</v>
      </c>
      <c r="AM6" s="75" t="str" cm="1">
        <f t="array" aca="1" ref="AM6" ca="1" xml:space="preserve"> INDIRECT( ADDRESS( 8 + AM$2, COLUMN($AY:$AY)))</f>
        <v>eng</v>
      </c>
      <c r="AN6" s="75" t="str" cm="1">
        <f t="array" aca="1" ref="AN6" ca="1" xml:space="preserve"> INDIRECT( ADDRESS( 8 + AN$2, COLUMN($AY:$AY)))</f>
        <v>er</v>
      </c>
      <c r="AO6" s="75" t="str" cm="1">
        <f t="array" aca="1" ref="AO6" ca="1" xml:space="preserve"> INDIRECT( ADDRESS( 8 + AO$2, COLUMN($AY:$AY)))</f>
        <v>om</v>
      </c>
      <c r="AP6" s="75" t="str" cm="1">
        <f t="array" aca="1" ref="AP6" ca="1" xml:space="preserve"> INDIRECT( ADDRESS( 8 + AP$2, COLUMN($AY:$AY)))</f>
        <v>ann</v>
      </c>
      <c r="AQ6" s="75" t="str" cm="1">
        <f t="array" aca="1" ref="AQ6" ca="1" xml:space="preserve"> INDIRECT( ADDRESS( 8 + AQ$2, COLUMN($AY:$AY)))</f>
        <v>inn</v>
      </c>
      <c r="AR6" s="75" t="str" cm="1">
        <f t="array" aca="1" ref="AR6" ca="1" xml:space="preserve"> INDIRECT( ADDRESS( 8 + AR$2, COLUMN($AY:$AY)))</f>
        <v>unn</v>
      </c>
      <c r="AS6" s="75" t="str" cm="1">
        <f t="array" aca="1" ref="AS6" ca="1" xml:space="preserve"> INDIRECT( ADDRESS( 8 + AS$2, COLUMN($AY:$AY)))</f>
        <v>enn</v>
      </c>
      <c r="AV6" s="51"/>
      <c r="AY6" s="51"/>
      <c r="AZ6" s="51"/>
      <c r="BA6" s="51"/>
      <c r="BB6" s="51"/>
      <c r="BI6" s="52"/>
      <c r="BJ6" s="52"/>
      <c r="BK6" s="53"/>
      <c r="BL6" s="52"/>
      <c r="BM6" s="52"/>
    </row>
    <row r="7" spans="1:65" s="59" customFormat="1" ht="36" customHeight="1" thickBot="1">
      <c r="A7" s="51"/>
      <c r="AV7" s="50"/>
      <c r="AW7" s="51"/>
      <c r="AX7" s="51"/>
      <c r="AY7" s="51"/>
      <c r="AZ7" s="51"/>
      <c r="BC7" s="50"/>
      <c r="BD7" s="51"/>
      <c r="BE7" s="51"/>
      <c r="BI7" s="52"/>
      <c r="BJ7" s="52">
        <f xml:space="preserve"> FIND("/", BI8)</f>
        <v>12</v>
      </c>
      <c r="BK7" s="53"/>
      <c r="BL7" s="52"/>
      <c r="BM7" s="52"/>
    </row>
    <row r="8" spans="1:65" ht="42.75" customHeight="1" thickBot="1">
      <c r="A8" s="59"/>
      <c r="B8" s="59"/>
      <c r="C8" s="76"/>
      <c r="D8" s="77"/>
      <c r="E8" s="78" t="s">
        <v>442</v>
      </c>
      <c r="F8" s="79"/>
      <c r="G8" s="486" t="s">
        <v>443</v>
      </c>
      <c r="H8" s="487"/>
      <c r="I8" s="488"/>
      <c r="J8" s="503" t="s">
        <v>444</v>
      </c>
      <c r="K8" s="504"/>
      <c r="L8" s="505"/>
      <c r="M8" s="503" t="s">
        <v>445</v>
      </c>
      <c r="N8" s="504"/>
      <c r="O8" s="505"/>
      <c r="P8" s="77"/>
      <c r="Q8" s="80" t="s">
        <v>446</v>
      </c>
      <c r="R8" s="79"/>
      <c r="S8" s="503" t="s">
        <v>447</v>
      </c>
      <c r="T8" s="504"/>
      <c r="U8" s="505"/>
      <c r="V8" s="503" t="s">
        <v>448</v>
      </c>
      <c r="W8" s="504"/>
      <c r="X8" s="505"/>
      <c r="Y8" s="81"/>
      <c r="Z8" s="82" t="s">
        <v>449</v>
      </c>
      <c r="AA8" s="83"/>
      <c r="AB8" s="81"/>
      <c r="AC8" s="82" t="s">
        <v>450</v>
      </c>
      <c r="AD8" s="83"/>
      <c r="AE8" s="494" t="s">
        <v>451</v>
      </c>
      <c r="AF8" s="495"/>
      <c r="AG8" s="496"/>
      <c r="AH8" s="489" t="s">
        <v>452</v>
      </c>
      <c r="AI8" s="490"/>
      <c r="AJ8" s="491"/>
      <c r="AK8" s="489" t="s">
        <v>453</v>
      </c>
      <c r="AL8" s="490"/>
      <c r="AM8" s="491"/>
      <c r="AN8" s="76"/>
      <c r="AO8" s="76"/>
      <c r="AP8" s="76"/>
      <c r="AQ8" s="76"/>
      <c r="AR8" s="76"/>
      <c r="AS8" s="76"/>
      <c r="AT8" s="76"/>
      <c r="AU8" s="76"/>
      <c r="AV8" s="84" t="s">
        <v>409</v>
      </c>
      <c r="AW8" s="85" t="s">
        <v>454</v>
      </c>
      <c r="AX8" s="86" t="s">
        <v>438</v>
      </c>
      <c r="AY8" s="87" t="s">
        <v>441</v>
      </c>
      <c r="AZ8" s="88" t="s">
        <v>455</v>
      </c>
      <c r="BC8" s="89" t="s">
        <v>409</v>
      </c>
      <c r="BD8" s="90" t="s">
        <v>455</v>
      </c>
      <c r="BE8" s="91" t="s">
        <v>456</v>
      </c>
      <c r="BF8" s="92" t="s">
        <v>457</v>
      </c>
      <c r="BI8" s="93" t="s">
        <v>458</v>
      </c>
      <c r="BJ8" s="94" t="str">
        <f t="shared" ref="BJ8:BJ32" si="0" xml:space="preserve"> MID(BI8, $BJ$7+1, BM8-$BJ$7-1)</f>
        <v>^m(\d)$</v>
      </c>
      <c r="BK8" s="95" t="str">
        <f t="shared" ref="BK8:BK32" si="1">MID(BI8, BM8+1, BL8-BM8-1)</f>
        <v>mu$1</v>
      </c>
      <c r="BL8" s="96">
        <f t="shared" ref="BL8:BL32" si="2">FIND("/",BI8, BM8+1)</f>
        <v>25</v>
      </c>
      <c r="BM8" s="96">
        <f t="shared" ref="BM8:BM32" si="3" xml:space="preserve"> FIND("/", BI8, 13)</f>
        <v>20</v>
      </c>
    </row>
    <row r="9" spans="1:65" ht="42.75" customHeight="1" thickTop="1" thickBot="1">
      <c r="C9" s="49"/>
      <c r="E9" s="97" t="s">
        <v>166</v>
      </c>
      <c r="F9" s="98" t="s">
        <v>166</v>
      </c>
      <c r="H9" s="97"/>
      <c r="I9" s="99" t="s">
        <v>167</v>
      </c>
      <c r="J9" s="497" t="s">
        <v>566</v>
      </c>
      <c r="K9" s="498"/>
      <c r="L9" s="100" t="s">
        <v>459</v>
      </c>
      <c r="M9" s="499" t="s">
        <v>569</v>
      </c>
      <c r="N9" s="500"/>
      <c r="O9" s="101" t="s">
        <v>460</v>
      </c>
      <c r="Q9" s="97" t="s">
        <v>518</v>
      </c>
      <c r="R9" s="102" t="s">
        <v>519</v>
      </c>
      <c r="S9" s="499" t="s">
        <v>571</v>
      </c>
      <c r="T9" s="500"/>
      <c r="U9" s="100" t="s">
        <v>461</v>
      </c>
      <c r="V9" s="501" t="s">
        <v>568</v>
      </c>
      <c r="W9" s="502"/>
      <c r="X9" s="101" t="s">
        <v>462</v>
      </c>
      <c r="Z9" s="103"/>
      <c r="AA9" s="104" t="s">
        <v>522</v>
      </c>
      <c r="AC9" s="103" t="s">
        <v>549</v>
      </c>
      <c r="AD9" s="104" t="s">
        <v>332</v>
      </c>
      <c r="AF9" s="103" t="s">
        <v>339</v>
      </c>
      <c r="AG9" s="104" t="s">
        <v>547</v>
      </c>
      <c r="AI9" s="103" t="s">
        <v>468</v>
      </c>
      <c r="AJ9" s="104" t="s">
        <v>562</v>
      </c>
      <c r="AK9" s="492"/>
      <c r="AL9" s="493"/>
      <c r="AM9" s="105"/>
      <c r="AN9" s="49"/>
      <c r="AO9" s="49"/>
      <c r="AP9" s="49"/>
      <c r="AQ9" s="49"/>
      <c r="AR9" s="76"/>
      <c r="AS9" s="49"/>
      <c r="AT9" s="49"/>
      <c r="AU9" s="49"/>
      <c r="AV9" s="106" cm="1">
        <f t="array" ref="AV9" xml:space="preserve"> ROW() - ROW($8:$8)</f>
        <v>1</v>
      </c>
      <c r="AW9" s="107" t="s">
        <v>411</v>
      </c>
      <c r="AX9" s="108" t="s">
        <v>166</v>
      </c>
      <c r="AY9" s="109" t="s">
        <v>166</v>
      </c>
      <c r="AZ9" s="110" t="s">
        <v>463</v>
      </c>
      <c r="BC9" s="111" cm="1">
        <f t="array" ref="BC9" xml:space="preserve"> ROW() - ROW($8:$8)</f>
        <v>1</v>
      </c>
      <c r="BD9" s="112" t="str">
        <f>表格7_9[[#This Row],[注音符號]]</f>
        <v>ㄅ</v>
      </c>
      <c r="BE9" s="113" t="str">
        <f t="shared" ref="BE9:BE58" si="4" xml:space="preserve"> MID($BC$4,$BC9,1)</f>
        <v>1</v>
      </c>
      <c r="BF9" s="114" t="str">
        <f t="shared" ref="BF9:BF58" si="5" xml:space="preserve"> MID($BC$5,$BC9,1)</f>
        <v>1</v>
      </c>
      <c r="BI9" s="93" t="s">
        <v>464</v>
      </c>
      <c r="BJ9" s="94" t="str">
        <f t="shared" si="0"/>
        <v>^r5$</v>
      </c>
      <c r="BK9" s="95" t="str">
        <f t="shared" si="1"/>
        <v>er5</v>
      </c>
      <c r="BL9" s="96">
        <f t="shared" si="2"/>
        <v>21</v>
      </c>
      <c r="BM9" s="96">
        <f t="shared" si="3"/>
        <v>17</v>
      </c>
    </row>
    <row r="10" spans="1:65" s="115" customFormat="1" ht="42.75" customHeight="1">
      <c r="A10" s="59"/>
      <c r="B10" s="59"/>
      <c r="C10" s="76"/>
      <c r="D10" s="76"/>
      <c r="E10" s="486" t="s">
        <v>465</v>
      </c>
      <c r="F10" s="487"/>
      <c r="G10" s="488"/>
      <c r="H10" s="486" t="s">
        <v>466</v>
      </c>
      <c r="I10" s="487"/>
      <c r="J10" s="488"/>
      <c r="K10" s="77"/>
      <c r="L10" s="78" t="s">
        <v>467</v>
      </c>
      <c r="M10" s="79"/>
      <c r="N10" s="486" t="s">
        <v>468</v>
      </c>
      <c r="O10" s="487"/>
      <c r="P10" s="488"/>
      <c r="Q10" s="486" t="s">
        <v>299</v>
      </c>
      <c r="R10" s="487"/>
      <c r="S10" s="488"/>
      <c r="T10" s="77"/>
      <c r="U10" s="78" t="s">
        <v>469</v>
      </c>
      <c r="V10" s="79"/>
      <c r="W10" s="81"/>
      <c r="X10" s="82" t="s">
        <v>470</v>
      </c>
      <c r="Y10" s="83"/>
      <c r="Z10" s="81"/>
      <c r="AA10" s="82" t="s">
        <v>471</v>
      </c>
      <c r="AB10" s="83"/>
      <c r="AC10" s="494" t="s">
        <v>472</v>
      </c>
      <c r="AD10" s="495"/>
      <c r="AE10" s="496"/>
      <c r="AF10" s="494" t="s">
        <v>297</v>
      </c>
      <c r="AG10" s="495"/>
      <c r="AH10" s="496"/>
      <c r="AI10" s="494" t="s">
        <v>473</v>
      </c>
      <c r="AJ10" s="495"/>
      <c r="AK10" s="496"/>
      <c r="AL10" s="494" t="s">
        <v>474</v>
      </c>
      <c r="AM10" s="495"/>
      <c r="AN10" s="496"/>
      <c r="AO10" s="489" t="s">
        <v>475</v>
      </c>
      <c r="AP10" s="490"/>
      <c r="AQ10" s="491"/>
      <c r="AR10" s="76"/>
      <c r="AV10" s="106" cm="1">
        <f t="array" ref="AV10" xml:space="preserve"> ROW() - ROW($8:$8)</f>
        <v>2</v>
      </c>
      <c r="AW10" s="107" t="s">
        <v>412</v>
      </c>
      <c r="AX10" s="108" t="s">
        <v>165</v>
      </c>
      <c r="AY10" s="109" t="s">
        <v>165</v>
      </c>
      <c r="AZ10" s="110" t="s">
        <v>476</v>
      </c>
      <c r="BC10" s="111" cm="1">
        <f t="array" ref="BC10" xml:space="preserve"> ROW() - ROW($8:$8)</f>
        <v>2</v>
      </c>
      <c r="BD10" s="112" t="str">
        <f>表格7_9[[#This Row],[注音符號]]</f>
        <v>ㄆ</v>
      </c>
      <c r="BE10" s="113" t="str">
        <f t="shared" si="4"/>
        <v>q</v>
      </c>
      <c r="BF10" s="114" t="str">
        <f t="shared" si="5"/>
        <v>q</v>
      </c>
      <c r="BI10" s="93" t="s">
        <v>477</v>
      </c>
      <c r="BJ10" s="94" t="str">
        <f t="shared" si="0"/>
        <v>iu</v>
      </c>
      <c r="BK10" s="95" t="str">
        <f t="shared" si="1"/>
        <v>iou</v>
      </c>
      <c r="BL10" s="96">
        <f t="shared" si="2"/>
        <v>19</v>
      </c>
      <c r="BM10" s="96">
        <f t="shared" si="3"/>
        <v>15</v>
      </c>
    </row>
    <row r="11" spans="1:65" s="118" customFormat="1" ht="42.75" customHeight="1" thickBot="1">
      <c r="A11" s="51"/>
      <c r="B11" s="51"/>
      <c r="C11" s="49"/>
      <c r="D11" s="49"/>
      <c r="F11" s="97" t="s">
        <v>165</v>
      </c>
      <c r="G11" s="102" t="s">
        <v>165</v>
      </c>
      <c r="I11" s="97" t="s">
        <v>167</v>
      </c>
      <c r="J11" s="99" t="s">
        <v>348</v>
      </c>
      <c r="L11" s="97" t="s">
        <v>169</v>
      </c>
      <c r="M11" s="98" t="s">
        <v>169</v>
      </c>
      <c r="O11" s="97" t="s">
        <v>421</v>
      </c>
      <c r="P11" s="102" t="s">
        <v>421</v>
      </c>
      <c r="R11" s="97" t="s">
        <v>306</v>
      </c>
      <c r="S11" s="102" t="s">
        <v>522</v>
      </c>
      <c r="U11" s="97" t="s">
        <v>305</v>
      </c>
      <c r="V11" s="98" t="s">
        <v>305</v>
      </c>
      <c r="X11" s="103" t="s">
        <v>239</v>
      </c>
      <c r="Y11" s="104" t="s">
        <v>239</v>
      </c>
      <c r="AA11" s="103" t="s">
        <v>225</v>
      </c>
      <c r="AB11" s="116" t="s">
        <v>225</v>
      </c>
      <c r="AD11" s="103" t="s">
        <v>313</v>
      </c>
      <c r="AE11" s="117" t="s">
        <v>551</v>
      </c>
      <c r="AG11" s="103" t="s">
        <v>495</v>
      </c>
      <c r="AH11" s="104" t="s">
        <v>331</v>
      </c>
      <c r="AI11" s="492"/>
      <c r="AJ11" s="493"/>
      <c r="AK11" s="105"/>
      <c r="AL11" s="492"/>
      <c r="AM11" s="493"/>
      <c r="AN11" s="105"/>
      <c r="AO11" s="492"/>
      <c r="AP11" s="493"/>
      <c r="AQ11" s="105"/>
      <c r="AR11" s="76"/>
      <c r="AV11" s="106" cm="1">
        <f t="array" ref="AV11" xml:space="preserve"> ROW() - ROW($8:$8)</f>
        <v>3</v>
      </c>
      <c r="AW11" s="107" t="s">
        <v>221</v>
      </c>
      <c r="AX11" s="108" t="s">
        <v>338</v>
      </c>
      <c r="AY11" s="109" t="s">
        <v>338</v>
      </c>
      <c r="AZ11" s="110" t="s">
        <v>478</v>
      </c>
      <c r="BC11" s="111" cm="1">
        <f t="array" ref="BC11" xml:space="preserve"> ROW() - ROW($8:$8)</f>
        <v>3</v>
      </c>
      <c r="BD11" s="112" t="str">
        <f>表格7_9[[#This Row],[注音符號]]</f>
        <v>ㄇ</v>
      </c>
      <c r="BE11" s="113" t="str">
        <f t="shared" si="4"/>
        <v>a</v>
      </c>
      <c r="BF11" s="114" t="str">
        <f t="shared" si="5"/>
        <v>a</v>
      </c>
      <c r="BI11" s="93" t="s">
        <v>479</v>
      </c>
      <c r="BJ11" s="94" t="str">
        <f t="shared" si="0"/>
        <v>ui</v>
      </c>
      <c r="BK11" s="95" t="str">
        <f t="shared" si="1"/>
        <v>uei</v>
      </c>
      <c r="BL11" s="96">
        <f t="shared" si="2"/>
        <v>19</v>
      </c>
      <c r="BM11" s="96">
        <f t="shared" si="3"/>
        <v>15</v>
      </c>
    </row>
    <row r="12" spans="1:65" s="118" customFormat="1" ht="42.75" customHeight="1">
      <c r="A12" s="59"/>
      <c r="B12" s="59"/>
      <c r="C12" s="76"/>
      <c r="D12" s="76"/>
      <c r="E12" s="119"/>
      <c r="F12" s="486" t="s">
        <v>480</v>
      </c>
      <c r="G12" s="487"/>
      <c r="H12" s="488"/>
      <c r="I12" s="486" t="s">
        <v>481</v>
      </c>
      <c r="J12" s="487"/>
      <c r="K12" s="488"/>
      <c r="L12" s="486" t="s">
        <v>321</v>
      </c>
      <c r="M12" s="487"/>
      <c r="N12" s="488"/>
      <c r="O12" s="486" t="s">
        <v>482</v>
      </c>
      <c r="P12" s="487"/>
      <c r="Q12" s="488"/>
      <c r="R12" s="486" t="s">
        <v>325</v>
      </c>
      <c r="S12" s="487"/>
      <c r="T12" s="488"/>
      <c r="U12" s="486" t="s">
        <v>483</v>
      </c>
      <c r="V12" s="487"/>
      <c r="W12" s="488"/>
      <c r="X12" s="81"/>
      <c r="Y12" s="82" t="s">
        <v>484</v>
      </c>
      <c r="Z12" s="83"/>
      <c r="AA12" s="494" t="s">
        <v>302</v>
      </c>
      <c r="AB12" s="495"/>
      <c r="AC12" s="496"/>
      <c r="AD12" s="81"/>
      <c r="AE12" s="82" t="s">
        <v>485</v>
      </c>
      <c r="AF12" s="83"/>
      <c r="AG12" s="494" t="s">
        <v>486</v>
      </c>
      <c r="AH12" s="495"/>
      <c r="AI12" s="496"/>
      <c r="AJ12" s="489" t="s">
        <v>487</v>
      </c>
      <c r="AK12" s="490"/>
      <c r="AL12" s="491"/>
      <c r="AM12" s="76"/>
      <c r="AN12" s="76"/>
      <c r="AO12" s="76"/>
      <c r="AP12" s="76"/>
      <c r="AQ12" s="76"/>
      <c r="AR12" s="76"/>
      <c r="AS12" s="76"/>
      <c r="AT12" s="76"/>
      <c r="AU12" s="76"/>
      <c r="AV12" s="106" cm="1">
        <f t="array" ref="AV12" xml:space="preserve"> ROW() - ROW($8:$8)</f>
        <v>4</v>
      </c>
      <c r="AW12" s="107" t="s">
        <v>305</v>
      </c>
      <c r="AX12" s="108" t="s">
        <v>417</v>
      </c>
      <c r="AY12" s="109" t="s">
        <v>417</v>
      </c>
      <c r="AZ12" s="110" t="s">
        <v>488</v>
      </c>
      <c r="BC12" s="111" cm="1">
        <f t="array" ref="BC12" xml:space="preserve"> ROW() - ROW($8:$8)</f>
        <v>4</v>
      </c>
      <c r="BD12" s="112" t="str">
        <f>表格7_9[[#This Row],[注音符號]]</f>
        <v>ㄈ</v>
      </c>
      <c r="BE12" s="113" t="str">
        <f t="shared" si="4"/>
        <v>z</v>
      </c>
      <c r="BF12" s="114" t="str">
        <f t="shared" si="5"/>
        <v>z</v>
      </c>
      <c r="BI12" s="93" t="s">
        <v>489</v>
      </c>
      <c r="BJ12" s="94" t="str">
        <f t="shared" si="0"/>
        <v>ong</v>
      </c>
      <c r="BK12" s="95" t="str">
        <f t="shared" si="1"/>
        <v>ung</v>
      </c>
      <c r="BL12" s="96">
        <f t="shared" si="2"/>
        <v>20</v>
      </c>
      <c r="BM12" s="96">
        <f t="shared" si="3"/>
        <v>16</v>
      </c>
    </row>
    <row r="13" spans="1:65" s="118" customFormat="1" ht="42.75" customHeight="1" thickBot="1">
      <c r="A13" s="51"/>
      <c r="B13" s="51"/>
      <c r="C13" s="49"/>
      <c r="D13" s="49"/>
      <c r="E13" s="49"/>
      <c r="G13" s="97" t="s">
        <v>338</v>
      </c>
      <c r="H13" s="102" t="s">
        <v>338</v>
      </c>
      <c r="J13" s="97" t="s">
        <v>349</v>
      </c>
      <c r="K13" s="99" t="s">
        <v>349</v>
      </c>
      <c r="M13" s="97" t="s">
        <v>168</v>
      </c>
      <c r="N13" s="102" t="s">
        <v>168</v>
      </c>
      <c r="P13" s="97" t="s">
        <v>412</v>
      </c>
      <c r="Q13" s="102" t="s">
        <v>412</v>
      </c>
      <c r="S13" s="97" t="s">
        <v>481</v>
      </c>
      <c r="T13" s="102" t="s">
        <v>525</v>
      </c>
      <c r="V13" s="97" t="s">
        <v>304</v>
      </c>
      <c r="W13" s="102" t="s">
        <v>522</v>
      </c>
      <c r="Y13" s="103" t="s">
        <v>241</v>
      </c>
      <c r="Z13" s="104" t="s">
        <v>241</v>
      </c>
      <c r="AB13" s="103" t="s">
        <v>226</v>
      </c>
      <c r="AC13" s="116" t="s">
        <v>226</v>
      </c>
      <c r="AE13" s="103" t="s">
        <v>472</v>
      </c>
      <c r="AF13" s="104" t="s">
        <v>553</v>
      </c>
      <c r="AH13" s="103" t="s">
        <v>302</v>
      </c>
      <c r="AI13" s="104" t="s">
        <v>341</v>
      </c>
      <c r="AJ13" s="492"/>
      <c r="AK13" s="493"/>
      <c r="AL13" s="105"/>
      <c r="AM13" s="49"/>
      <c r="AN13" s="49"/>
      <c r="AO13" s="49"/>
      <c r="AP13" s="49"/>
      <c r="AQ13" s="49"/>
      <c r="AR13" s="76"/>
      <c r="AS13" s="49"/>
      <c r="AT13" s="49"/>
      <c r="AU13" s="49"/>
      <c r="AV13" s="106" cm="1">
        <f t="array" ref="AV13" xml:space="preserve"> ROW() - ROW($8:$8)</f>
        <v>5</v>
      </c>
      <c r="AW13" s="107" t="s">
        <v>413</v>
      </c>
      <c r="AX13" s="108" t="s">
        <v>301</v>
      </c>
      <c r="AY13" s="109" t="s">
        <v>301</v>
      </c>
      <c r="AZ13" s="110" t="s">
        <v>490</v>
      </c>
      <c r="BC13" s="111" cm="1">
        <f t="array" ref="BC13" xml:space="preserve"> ROW() - ROW($8:$8)</f>
        <v>5</v>
      </c>
      <c r="BD13" s="112" t="str">
        <f>表格7_9[[#This Row],[注音符號]]</f>
        <v>ㄉ</v>
      </c>
      <c r="BE13" s="113" t="str">
        <f t="shared" si="4"/>
        <v>2</v>
      </c>
      <c r="BF13" s="114" t="str">
        <f t="shared" si="5"/>
        <v>2</v>
      </c>
      <c r="BI13" s="93" t="s">
        <v>491</v>
      </c>
      <c r="BJ13" s="94" t="str">
        <f t="shared" si="0"/>
        <v>^yi?</v>
      </c>
      <c r="BK13" s="95" t="str">
        <f t="shared" si="1"/>
        <v>i</v>
      </c>
      <c r="BL13" s="96">
        <f t="shared" si="2"/>
        <v>19</v>
      </c>
      <c r="BM13" s="96">
        <f t="shared" si="3"/>
        <v>17</v>
      </c>
    </row>
    <row r="14" spans="1:65" s="118" customFormat="1" ht="42.75" customHeight="1">
      <c r="A14" s="59"/>
      <c r="B14" s="59"/>
      <c r="C14" s="76"/>
      <c r="D14" s="76"/>
      <c r="E14" s="76"/>
      <c r="F14" s="76"/>
      <c r="G14" s="486" t="s">
        <v>492</v>
      </c>
      <c r="H14" s="487"/>
      <c r="I14" s="488"/>
      <c r="J14" s="486" t="s">
        <v>493</v>
      </c>
      <c r="K14" s="487"/>
      <c r="L14" s="488"/>
      <c r="M14" s="486" t="s">
        <v>306</v>
      </c>
      <c r="N14" s="487"/>
      <c r="O14" s="488"/>
      <c r="P14" s="486" t="s">
        <v>494</v>
      </c>
      <c r="Q14" s="487"/>
      <c r="R14" s="488"/>
      <c r="S14" s="486" t="s">
        <v>319</v>
      </c>
      <c r="T14" s="487"/>
      <c r="U14" s="488"/>
      <c r="V14" s="486" t="s">
        <v>495</v>
      </c>
      <c r="W14" s="487"/>
      <c r="X14" s="488"/>
      <c r="Y14" s="494" t="s">
        <v>496</v>
      </c>
      <c r="Z14" s="495"/>
      <c r="AA14" s="496"/>
      <c r="AB14" s="81"/>
      <c r="AC14" s="82" t="s">
        <v>497</v>
      </c>
      <c r="AD14" s="83"/>
      <c r="AE14" s="494" t="s">
        <v>498</v>
      </c>
      <c r="AF14" s="495"/>
      <c r="AG14" s="496"/>
      <c r="AH14" s="489" t="s">
        <v>499</v>
      </c>
      <c r="AI14" s="490"/>
      <c r="AJ14" s="491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106" cm="1">
        <f t="array" ref="AV14" xml:space="preserve"> ROW() - ROW($8:$8)</f>
        <v>6</v>
      </c>
      <c r="AW14" s="107" t="s">
        <v>414</v>
      </c>
      <c r="AX14" s="108" t="s">
        <v>167</v>
      </c>
      <c r="AY14" s="109" t="s">
        <v>167</v>
      </c>
      <c r="AZ14" s="110" t="s">
        <v>500</v>
      </c>
      <c r="BC14" s="111" cm="1">
        <f t="array" ref="BC14" xml:space="preserve"> ROW() - ROW($8:$8)</f>
        <v>6</v>
      </c>
      <c r="BD14" s="112" t="str">
        <f>表格7_9[[#This Row],[注音符號]]</f>
        <v>ㄊ</v>
      </c>
      <c r="BE14" s="113" t="str">
        <f t="shared" si="4"/>
        <v>w</v>
      </c>
      <c r="BF14" s="114" t="str">
        <f t="shared" si="5"/>
        <v>w</v>
      </c>
      <c r="BI14" s="93" t="s">
        <v>501</v>
      </c>
      <c r="BJ14" s="94" t="str">
        <f t="shared" si="0"/>
        <v>^wu?</v>
      </c>
      <c r="BK14" s="95" t="str">
        <f t="shared" si="1"/>
        <v>u</v>
      </c>
      <c r="BL14" s="96">
        <f t="shared" si="2"/>
        <v>19</v>
      </c>
      <c r="BM14" s="96">
        <f t="shared" si="3"/>
        <v>17</v>
      </c>
    </row>
    <row r="15" spans="1:65" ht="42.75" customHeight="1" thickBot="1">
      <c r="C15" s="49"/>
      <c r="D15" s="49"/>
      <c r="E15" s="49"/>
      <c r="F15" s="49"/>
      <c r="H15" s="97" t="s">
        <v>417</v>
      </c>
      <c r="I15" s="102" t="s">
        <v>417</v>
      </c>
      <c r="K15" s="97" t="s">
        <v>350</v>
      </c>
      <c r="L15" s="99" t="s">
        <v>350</v>
      </c>
      <c r="N15" s="97" t="s">
        <v>171</v>
      </c>
      <c r="O15" s="102" t="s">
        <v>171</v>
      </c>
      <c r="Q15" s="97" t="s">
        <v>415</v>
      </c>
      <c r="R15" s="102" t="s">
        <v>415</v>
      </c>
      <c r="T15" s="97" t="s">
        <v>416</v>
      </c>
      <c r="U15" s="102" t="s">
        <v>416</v>
      </c>
      <c r="W15" s="97" t="s">
        <v>179</v>
      </c>
      <c r="X15" s="102" t="s">
        <v>179</v>
      </c>
      <c r="Z15" s="103" t="s">
        <v>418</v>
      </c>
      <c r="AA15" s="116" t="s">
        <v>540</v>
      </c>
      <c r="AC15" s="103" t="s">
        <v>546</v>
      </c>
      <c r="AD15" s="104" t="s">
        <v>547</v>
      </c>
      <c r="AF15" s="103" t="s">
        <v>315</v>
      </c>
      <c r="AG15" s="116" t="s">
        <v>555</v>
      </c>
      <c r="AI15" s="103" t="s">
        <v>325</v>
      </c>
      <c r="AJ15" s="120" t="s">
        <v>560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106" cm="1">
        <f t="array" ref="AV15" xml:space="preserve"> ROW() - ROW($8:$8)</f>
        <v>7</v>
      </c>
      <c r="AW15" s="107" t="s">
        <v>179</v>
      </c>
      <c r="AX15" s="108" t="s">
        <v>349</v>
      </c>
      <c r="AY15" s="109" t="s">
        <v>349</v>
      </c>
      <c r="AZ15" s="110" t="s">
        <v>502</v>
      </c>
      <c r="BC15" s="111" cm="1">
        <f t="array" ref="BC15" xml:space="preserve"> ROW() - ROW($8:$8)</f>
        <v>7</v>
      </c>
      <c r="BD15" s="112" t="str">
        <f>表格7_9[[#This Row],[注音符號]]</f>
        <v>ㄋ</v>
      </c>
      <c r="BE15" s="113" t="str">
        <f t="shared" si="4"/>
        <v>s</v>
      </c>
      <c r="BF15" s="114" t="str">
        <f t="shared" si="5"/>
        <v>s</v>
      </c>
      <c r="BI15" s="93" t="s">
        <v>503</v>
      </c>
      <c r="BJ15" s="94" t="str">
        <f t="shared" si="0"/>
        <v>iu</v>
      </c>
      <c r="BK15" s="95" t="str">
        <f t="shared" si="1"/>
        <v>v</v>
      </c>
      <c r="BL15" s="96">
        <f t="shared" si="2"/>
        <v>17</v>
      </c>
      <c r="BM15" s="96">
        <f t="shared" si="3"/>
        <v>15</v>
      </c>
    </row>
    <row r="16" spans="1:65" s="122" customFormat="1" ht="38.1" customHeight="1">
      <c r="A16" s="5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06" cm="1">
        <f t="array" ref="AV16" xml:space="preserve"> ROW() - ROW($8:$8)</f>
        <v>8</v>
      </c>
      <c r="AW16" s="107" t="s">
        <v>415</v>
      </c>
      <c r="AX16" s="108" t="s">
        <v>350</v>
      </c>
      <c r="AY16" s="109" t="s">
        <v>350</v>
      </c>
      <c r="AZ16" s="110" t="s">
        <v>504</v>
      </c>
      <c r="BC16" s="111" cm="1">
        <f t="array" ref="BC16" xml:space="preserve"> ROW() - ROW($8:$8)</f>
        <v>8</v>
      </c>
      <c r="BD16" s="112" t="str">
        <f>表格7_9[[#This Row],[注音符號]]</f>
        <v>ㄌ</v>
      </c>
      <c r="BE16" s="113" t="str">
        <f t="shared" si="4"/>
        <v>x</v>
      </c>
      <c r="BF16" s="114" t="str">
        <f t="shared" si="5"/>
        <v>x</v>
      </c>
      <c r="BI16" s="93" t="s">
        <v>505</v>
      </c>
      <c r="BJ16" s="94" t="str">
        <f t="shared" si="0"/>
        <v>^([jqx])u</v>
      </c>
      <c r="BK16" s="95" t="str">
        <f t="shared" si="1"/>
        <v>$1v</v>
      </c>
      <c r="BL16" s="96">
        <f t="shared" si="2"/>
        <v>26</v>
      </c>
      <c r="BM16" s="96">
        <f t="shared" si="3"/>
        <v>22</v>
      </c>
    </row>
    <row r="17" spans="1:65" s="122" customFormat="1" ht="38.1" customHeight="1" thickBot="1">
      <c r="B17" s="121"/>
      <c r="C17" s="128" t="s">
        <v>73</v>
      </c>
      <c r="D17" s="128" t="s">
        <v>77</v>
      </c>
      <c r="E17" s="128" t="s">
        <v>82</v>
      </c>
      <c r="F17" s="129" t="s">
        <v>87</v>
      </c>
      <c r="G17" s="128" t="s">
        <v>570</v>
      </c>
      <c r="H17" s="130" t="s">
        <v>91</v>
      </c>
      <c r="I17" s="131" t="s">
        <v>137</v>
      </c>
      <c r="J17" s="132" t="s">
        <v>117</v>
      </c>
      <c r="K17" s="132" t="s">
        <v>124</v>
      </c>
      <c r="L17" s="132" t="s">
        <v>131</v>
      </c>
      <c r="M17" s="132" t="s">
        <v>572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06" cm="1">
        <f t="array" ref="AV17" xml:space="preserve"> ROW() - ROW($8:$8)</f>
        <v>9</v>
      </c>
      <c r="AW17" s="107" t="s">
        <v>226</v>
      </c>
      <c r="AX17" s="108" t="s">
        <v>169</v>
      </c>
      <c r="AY17" s="109" t="s">
        <v>169</v>
      </c>
      <c r="AZ17" s="110" t="s">
        <v>506</v>
      </c>
      <c r="BC17" s="111" cm="1">
        <f t="array" ref="BC17" xml:space="preserve"> ROW() - ROW($8:$8)</f>
        <v>9</v>
      </c>
      <c r="BD17" s="112" t="str">
        <f>表格7_9[[#This Row],[注音符號]]</f>
        <v>ㄍ</v>
      </c>
      <c r="BE17" s="113" t="str">
        <f t="shared" si="4"/>
        <v>e</v>
      </c>
      <c r="BF17" s="114" t="str">
        <f t="shared" si="5"/>
        <v>e</v>
      </c>
      <c r="BI17" s="93" t="s">
        <v>507</v>
      </c>
      <c r="BJ17" s="94" t="str">
        <f t="shared" si="0"/>
        <v>([iuv])n</v>
      </c>
      <c r="BK17" s="95" t="str">
        <f t="shared" si="1"/>
        <v>$1en</v>
      </c>
      <c r="BL17" s="96">
        <f t="shared" si="2"/>
        <v>26</v>
      </c>
      <c r="BM17" s="96">
        <f t="shared" si="3"/>
        <v>21</v>
      </c>
    </row>
    <row r="18" spans="1:65" s="122" customFormat="1" ht="38.1" customHeight="1" thickBot="1">
      <c r="B18" s="121"/>
      <c r="C18" s="128" t="s">
        <v>74</v>
      </c>
      <c r="D18" s="128" t="s">
        <v>78</v>
      </c>
      <c r="E18" s="128" t="s">
        <v>84</v>
      </c>
      <c r="F18" s="129" t="s">
        <v>89</v>
      </c>
      <c r="G18" s="128" t="s">
        <v>573</v>
      </c>
      <c r="H18" s="130" t="s">
        <v>93</v>
      </c>
      <c r="I18" s="131" t="s">
        <v>139</v>
      </c>
      <c r="J18" s="132" t="s">
        <v>574</v>
      </c>
      <c r="K18" s="132" t="s">
        <v>575</v>
      </c>
      <c r="L18" s="132" t="s">
        <v>132</v>
      </c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06" cm="1">
        <f t="array" ref="AV18" xml:space="preserve"> ROW() - ROW($8:$8)</f>
        <v>10</v>
      </c>
      <c r="AW18" s="107" t="s">
        <v>301</v>
      </c>
      <c r="AX18" s="108" t="s">
        <v>168</v>
      </c>
      <c r="AY18" s="109" t="s">
        <v>168</v>
      </c>
      <c r="AZ18" s="110" t="s">
        <v>508</v>
      </c>
      <c r="BC18" s="111" cm="1">
        <f t="array" ref="BC18" xml:space="preserve"> ROW() - ROW($8:$8)</f>
        <v>10</v>
      </c>
      <c r="BD18" s="112" t="str">
        <f>表格7_9[[#This Row],[注音符號]]</f>
        <v>ㄎ</v>
      </c>
      <c r="BE18" s="113" t="str">
        <f t="shared" si="4"/>
        <v>d</v>
      </c>
      <c r="BF18" s="114" t="str">
        <f t="shared" si="5"/>
        <v>d</v>
      </c>
      <c r="BI18" s="93" t="s">
        <v>509</v>
      </c>
      <c r="BJ18" s="94" t="str">
        <f t="shared" si="0"/>
        <v>^zhi?</v>
      </c>
      <c r="BK18" s="95" t="str">
        <f t="shared" si="1"/>
        <v>Z</v>
      </c>
      <c r="BL18" s="96">
        <f t="shared" si="2"/>
        <v>20</v>
      </c>
      <c r="BM18" s="96">
        <f t="shared" si="3"/>
        <v>18</v>
      </c>
    </row>
    <row r="19" spans="1:65" s="122" customFormat="1" ht="38.1" customHeight="1" thickBot="1">
      <c r="B19" s="121"/>
      <c r="C19" s="128" t="s">
        <v>75</v>
      </c>
      <c r="D19" s="128" t="s">
        <v>79</v>
      </c>
      <c r="E19" s="128" t="s">
        <v>86</v>
      </c>
      <c r="F19" s="129" t="s">
        <v>90</v>
      </c>
      <c r="G19" s="133" t="s">
        <v>576</v>
      </c>
      <c r="H19" s="130" t="s">
        <v>94</v>
      </c>
      <c r="I19" s="131" t="s">
        <v>579</v>
      </c>
      <c r="J19" s="132" t="s">
        <v>121</v>
      </c>
      <c r="K19" s="132" t="s">
        <v>126</v>
      </c>
      <c r="L19" s="132" t="s">
        <v>133</v>
      </c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06" cm="1">
        <f t="array" ref="AV19" xml:space="preserve"> ROW() - ROW($8:$8)</f>
        <v>11</v>
      </c>
      <c r="AW19" s="107" t="s">
        <v>304</v>
      </c>
      <c r="AX19" s="108" t="s">
        <v>171</v>
      </c>
      <c r="AY19" s="109" t="s">
        <v>171</v>
      </c>
      <c r="AZ19" s="110" t="s">
        <v>510</v>
      </c>
      <c r="BC19" s="111" cm="1">
        <f t="array" ref="BC19" xml:space="preserve"> ROW() - ROW($8:$8)</f>
        <v>11</v>
      </c>
      <c r="BD19" s="112" t="str">
        <f>表格7_9[[#This Row],[注音符號]]</f>
        <v>ㄏ</v>
      </c>
      <c r="BE19" s="113" t="str">
        <f t="shared" si="4"/>
        <v>c</v>
      </c>
      <c r="BF19" s="114" t="str">
        <f t="shared" si="5"/>
        <v>c</v>
      </c>
      <c r="BI19" s="93" t="s">
        <v>511</v>
      </c>
      <c r="BJ19" s="94" t="str">
        <f t="shared" si="0"/>
        <v>^chi?</v>
      </c>
      <c r="BK19" s="95" t="str">
        <f t="shared" si="1"/>
        <v>C</v>
      </c>
      <c r="BL19" s="96">
        <f t="shared" si="2"/>
        <v>20</v>
      </c>
      <c r="BM19" s="96">
        <f t="shared" si="3"/>
        <v>18</v>
      </c>
    </row>
    <row r="20" spans="1:65" s="122" customFormat="1" ht="38.1" customHeight="1" thickBot="1">
      <c r="B20" s="121"/>
      <c r="C20" s="128" t="s">
        <v>577</v>
      </c>
      <c r="D20" s="128" t="s">
        <v>81</v>
      </c>
      <c r="E20" s="121"/>
      <c r="F20" s="121"/>
      <c r="G20" s="128" t="s">
        <v>578</v>
      </c>
      <c r="H20" s="121"/>
      <c r="I20" s="121"/>
      <c r="J20" s="132" t="s">
        <v>124</v>
      </c>
      <c r="K20" s="134" t="s">
        <v>580</v>
      </c>
      <c r="L20" s="132" t="s">
        <v>135</v>
      </c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06" cm="1">
        <f t="array" ref="AV20" xml:space="preserve"> ROW() - ROW($8:$8)</f>
        <v>12</v>
      </c>
      <c r="AW20" s="107" t="s">
        <v>416</v>
      </c>
      <c r="AX20" s="108" t="s">
        <v>421</v>
      </c>
      <c r="AY20" s="109" t="s">
        <v>421</v>
      </c>
      <c r="AZ20" s="110" t="s">
        <v>512</v>
      </c>
      <c r="BC20" s="111" cm="1">
        <f t="array" ref="BC20" xml:space="preserve"> ROW() - ROW($8:$8)</f>
        <v>12</v>
      </c>
      <c r="BD20" s="112" t="str">
        <f>表格7_9[[#This Row],[注音符號]]</f>
        <v>ㄐ</v>
      </c>
      <c r="BE20" s="113" t="str">
        <f t="shared" si="4"/>
        <v>r</v>
      </c>
      <c r="BF20" s="114" t="str">
        <f t="shared" si="5"/>
        <v>r</v>
      </c>
      <c r="BI20" s="93" t="s">
        <v>513</v>
      </c>
      <c r="BJ20" s="94" t="str">
        <f t="shared" si="0"/>
        <v>^shi?</v>
      </c>
      <c r="BK20" s="95" t="str">
        <f t="shared" si="1"/>
        <v>S</v>
      </c>
      <c r="BL20" s="96">
        <f t="shared" si="2"/>
        <v>20</v>
      </c>
      <c r="BM20" s="96">
        <f t="shared" si="3"/>
        <v>18</v>
      </c>
    </row>
    <row r="21" spans="1:65" s="122" customFormat="1" ht="38.1" customHeight="1"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06" cm="1">
        <f t="array" ref="AV21" xml:space="preserve"> ROW() - ROW($8:$8)</f>
        <v>13</v>
      </c>
      <c r="AW21" s="107" t="s">
        <v>417</v>
      </c>
      <c r="AX21" s="108" t="s">
        <v>412</v>
      </c>
      <c r="AY21" s="109" t="s">
        <v>412</v>
      </c>
      <c r="AZ21" s="110" t="s">
        <v>514</v>
      </c>
      <c r="BC21" s="111" cm="1">
        <f t="array" ref="BC21" xml:space="preserve"> ROW() - ROW($8:$8)</f>
        <v>13</v>
      </c>
      <c r="BD21" s="112" t="str">
        <f>表格7_9[[#This Row],[注音符號]]</f>
        <v>ㄑ</v>
      </c>
      <c r="BE21" s="113" t="str">
        <f t="shared" si="4"/>
        <v>f</v>
      </c>
      <c r="BF21" s="114" t="str">
        <f t="shared" si="5"/>
        <v>f</v>
      </c>
      <c r="BI21" s="93" t="s">
        <v>515</v>
      </c>
      <c r="BJ21" s="94" t="str">
        <f t="shared" si="0"/>
        <v>^([zcsr])i</v>
      </c>
      <c r="BK21" s="95" t="str">
        <f t="shared" si="1"/>
        <v>$1</v>
      </c>
      <c r="BL21" s="96">
        <f t="shared" si="2"/>
        <v>26</v>
      </c>
      <c r="BM21" s="96">
        <f t="shared" si="3"/>
        <v>23</v>
      </c>
    </row>
    <row r="22" spans="1:65" s="122" customFormat="1" ht="38.1" customHeight="1"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06" cm="1">
        <f t="array" ref="AV22" xml:space="preserve"> ROW() - ROW($8:$8)</f>
        <v>14</v>
      </c>
      <c r="AW22" s="107" t="s">
        <v>418</v>
      </c>
      <c r="AX22" s="108" t="s">
        <v>415</v>
      </c>
      <c r="AY22" s="109" t="s">
        <v>415</v>
      </c>
      <c r="AZ22" s="110" t="s">
        <v>516</v>
      </c>
      <c r="BC22" s="111" cm="1">
        <f t="array" ref="BC22" xml:space="preserve"> ROW() - ROW($8:$8)</f>
        <v>14</v>
      </c>
      <c r="BD22" s="112" t="str">
        <f>表格7_9[[#This Row],[注音符號]]</f>
        <v>ㄒ</v>
      </c>
      <c r="BE22" s="113" t="str">
        <f t="shared" si="4"/>
        <v>v</v>
      </c>
      <c r="BF22" s="114" t="str">
        <f t="shared" si="5"/>
        <v>v</v>
      </c>
      <c r="BI22" s="93" t="s">
        <v>517</v>
      </c>
      <c r="BJ22" s="94" t="str">
        <f t="shared" si="0"/>
        <v>ai</v>
      </c>
      <c r="BK22" s="95" t="str">
        <f t="shared" si="1"/>
        <v>A</v>
      </c>
      <c r="BL22" s="96">
        <f t="shared" si="2"/>
        <v>17</v>
      </c>
      <c r="BM22" s="96">
        <f t="shared" si="3"/>
        <v>15</v>
      </c>
    </row>
    <row r="23" spans="1:65" s="122" customFormat="1" ht="38.1" customHeight="1"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06" cm="1">
        <f t="array" ref="AV23" xml:space="preserve"> ROW() - ROW($8:$8)</f>
        <v>15</v>
      </c>
      <c r="AW23" s="107" t="s">
        <v>419</v>
      </c>
      <c r="AX23" s="108" t="s">
        <v>518</v>
      </c>
      <c r="AY23" s="109" t="s">
        <v>519</v>
      </c>
      <c r="AZ23" s="110" t="s">
        <v>520</v>
      </c>
      <c r="BC23" s="111" cm="1">
        <f t="array" ref="BC23" xml:space="preserve"> ROW() - ROW($8:$8)</f>
        <v>15</v>
      </c>
      <c r="BD23" s="112" t="str">
        <f>表格7_9[[#This Row],[注音符號]]</f>
        <v>ㄓ</v>
      </c>
      <c r="BE23" s="113" t="str">
        <f t="shared" si="4"/>
        <v>5</v>
      </c>
      <c r="BF23" s="114" t="str">
        <f t="shared" si="5"/>
        <v>5</v>
      </c>
      <c r="BI23" s="93" t="s">
        <v>521</v>
      </c>
      <c r="BJ23" s="94" t="str">
        <f t="shared" si="0"/>
        <v>ei</v>
      </c>
      <c r="BK23" s="95" t="str">
        <f t="shared" si="1"/>
        <v>I</v>
      </c>
      <c r="BL23" s="96">
        <f t="shared" si="2"/>
        <v>17</v>
      </c>
      <c r="BM23" s="96">
        <f t="shared" si="3"/>
        <v>15</v>
      </c>
    </row>
    <row r="24" spans="1:65" s="122" customFormat="1" ht="38.1" customHeight="1"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06" cm="1">
        <f t="array" ref="AV24" xml:space="preserve"> ROW() - ROW($8:$8)</f>
        <v>16</v>
      </c>
      <c r="AW24" s="107" t="s">
        <v>167</v>
      </c>
      <c r="AX24" s="108" t="s">
        <v>306</v>
      </c>
      <c r="AY24" s="109" t="s">
        <v>522</v>
      </c>
      <c r="AZ24" s="110" t="s">
        <v>523</v>
      </c>
      <c r="BC24" s="111" cm="1">
        <f t="array" ref="BC24" xml:space="preserve"> ROW() - ROW($8:$8)</f>
        <v>16</v>
      </c>
      <c r="BD24" s="112" t="str">
        <f>表格7_9[[#This Row],[注音符號]]</f>
        <v>ㄔ</v>
      </c>
      <c r="BE24" s="113" t="str">
        <f t="shared" si="4"/>
        <v>t</v>
      </c>
      <c r="BF24" s="114" t="str">
        <f t="shared" si="5"/>
        <v>t</v>
      </c>
      <c r="BI24" s="93" t="s">
        <v>524</v>
      </c>
      <c r="BJ24" s="94" t="str">
        <f t="shared" si="0"/>
        <v>ao</v>
      </c>
      <c r="BK24" s="95" t="str">
        <f t="shared" si="1"/>
        <v>O</v>
      </c>
      <c r="BL24" s="96">
        <f t="shared" si="2"/>
        <v>17</v>
      </c>
      <c r="BM24" s="96">
        <f t="shared" si="3"/>
        <v>15</v>
      </c>
    </row>
    <row r="25" spans="1:65" ht="38.1" customHeight="1">
      <c r="A25" s="122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06" cm="1">
        <f t="array" ref="AV25" xml:space="preserve"> ROW() - ROW($8:$8)</f>
        <v>17</v>
      </c>
      <c r="AW25" s="107" t="s">
        <v>169</v>
      </c>
      <c r="AX25" s="108" t="s">
        <v>481</v>
      </c>
      <c r="AY25" s="109" t="s">
        <v>525</v>
      </c>
      <c r="AZ25" s="110" t="s">
        <v>526</v>
      </c>
      <c r="BC25" s="111" cm="1">
        <f t="array" ref="BC25" xml:space="preserve"> ROW() - ROW($8:$8)</f>
        <v>17</v>
      </c>
      <c r="BD25" s="112" t="str">
        <f>表格7_9[[#This Row],[注音符號]]</f>
        <v>ㄕ</v>
      </c>
      <c r="BE25" s="113" t="str">
        <f t="shared" si="4"/>
        <v>g</v>
      </c>
      <c r="BF25" s="114" t="str">
        <f t="shared" si="5"/>
        <v>g</v>
      </c>
      <c r="BI25" s="93" t="s">
        <v>527</v>
      </c>
      <c r="BJ25" s="94" t="str">
        <f t="shared" si="0"/>
        <v>ou</v>
      </c>
      <c r="BK25" s="95" t="str">
        <f t="shared" si="1"/>
        <v>U</v>
      </c>
      <c r="BL25" s="96">
        <f t="shared" si="2"/>
        <v>17</v>
      </c>
      <c r="BM25" s="96">
        <f t="shared" si="3"/>
        <v>15</v>
      </c>
    </row>
    <row r="26" spans="1:65" ht="38.1" customHeight="1"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06" cm="1">
        <f t="array" ref="AV26" xml:space="preserve"> ROW() - ROW($8:$8)</f>
        <v>18</v>
      </c>
      <c r="AW26" s="107" t="s">
        <v>166</v>
      </c>
      <c r="AX26" s="108" t="s">
        <v>416</v>
      </c>
      <c r="AY26" s="109" t="s">
        <v>416</v>
      </c>
      <c r="AZ26" s="110" t="s">
        <v>528</v>
      </c>
      <c r="BC26" s="111" cm="1">
        <f t="array" ref="BC26" xml:space="preserve"> ROW() - ROW($8:$8)</f>
        <v>18</v>
      </c>
      <c r="BD26" s="112" t="str">
        <f>表格7_9[[#This Row],[注音符號]]</f>
        <v>ㄖ</v>
      </c>
      <c r="BE26" s="113" t="str">
        <f t="shared" si="4"/>
        <v>b</v>
      </c>
      <c r="BF26" s="114" t="str">
        <f t="shared" si="5"/>
        <v>b</v>
      </c>
      <c r="BI26" s="93" t="s">
        <v>529</v>
      </c>
      <c r="BJ26" s="94" t="str">
        <f t="shared" si="0"/>
        <v>ang</v>
      </c>
      <c r="BK26" s="95" t="str">
        <f t="shared" si="1"/>
        <v>K</v>
      </c>
      <c r="BL26" s="96">
        <f t="shared" si="2"/>
        <v>18</v>
      </c>
      <c r="BM26" s="96">
        <f t="shared" si="3"/>
        <v>16</v>
      </c>
    </row>
    <row r="27" spans="1:65" ht="38.1" customHeight="1"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06" cm="1">
        <f t="array" ref="AV27" xml:space="preserve"> ROW() - ROW($8:$8)</f>
        <v>19</v>
      </c>
      <c r="AW27" s="107" t="s">
        <v>420</v>
      </c>
      <c r="AX27" s="108" t="s">
        <v>305</v>
      </c>
      <c r="AY27" s="109" t="s">
        <v>305</v>
      </c>
      <c r="AZ27" s="110" t="s">
        <v>530</v>
      </c>
      <c r="BC27" s="111" cm="1">
        <f t="array" ref="BC27" xml:space="preserve"> ROW() - ROW($8:$8)</f>
        <v>19</v>
      </c>
      <c r="BD27" s="112" t="str">
        <f>表格7_9[[#This Row],[注音符號]]</f>
        <v>ㄗ</v>
      </c>
      <c r="BE27" s="113" t="str">
        <f t="shared" si="4"/>
        <v>y</v>
      </c>
      <c r="BF27" s="114" t="str">
        <f t="shared" si="5"/>
        <v>y</v>
      </c>
      <c r="BI27" s="93" t="s">
        <v>531</v>
      </c>
      <c r="BJ27" s="94" t="str">
        <f t="shared" si="0"/>
        <v>eng</v>
      </c>
      <c r="BK27" s="95" t="str">
        <f t="shared" si="1"/>
        <v>G</v>
      </c>
      <c r="BL27" s="96">
        <f t="shared" si="2"/>
        <v>18</v>
      </c>
      <c r="BM27" s="96">
        <f t="shared" si="3"/>
        <v>16</v>
      </c>
    </row>
    <row r="28" spans="1:65" ht="38.1" customHeight="1"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06" cm="1">
        <f t="array" ref="AV28" xml:space="preserve"> ROW() - ROW($8:$8)</f>
        <v>20</v>
      </c>
      <c r="AW28" s="107" t="s">
        <v>171</v>
      </c>
      <c r="AX28" s="108" t="s">
        <v>304</v>
      </c>
      <c r="AY28" s="109" t="s">
        <v>522</v>
      </c>
      <c r="AZ28" s="110" t="s">
        <v>532</v>
      </c>
      <c r="BC28" s="111" cm="1">
        <f t="array" ref="BC28" xml:space="preserve"> ROW() - ROW($8:$8)</f>
        <v>20</v>
      </c>
      <c r="BD28" s="112" t="str">
        <f>表格7_9[[#This Row],[注音符號]]</f>
        <v>ㄘ</v>
      </c>
      <c r="BE28" s="113" t="str">
        <f t="shared" si="4"/>
        <v>h</v>
      </c>
      <c r="BF28" s="114" t="str">
        <f t="shared" si="5"/>
        <v>h</v>
      </c>
      <c r="BI28" s="93" t="s">
        <v>533</v>
      </c>
      <c r="BJ28" s="94" t="str">
        <f t="shared" si="0"/>
        <v>an</v>
      </c>
      <c r="BK28" s="95" t="str">
        <f t="shared" si="1"/>
        <v>M</v>
      </c>
      <c r="BL28" s="96">
        <f t="shared" si="2"/>
        <v>17</v>
      </c>
      <c r="BM28" s="96">
        <f t="shared" si="3"/>
        <v>15</v>
      </c>
    </row>
    <row r="29" spans="1:65" ht="38.1" customHeight="1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06" cm="1">
        <f t="array" ref="AV29" xml:space="preserve"> ROW() - ROW($8:$8)</f>
        <v>21</v>
      </c>
      <c r="AW29" s="107" t="s">
        <v>349</v>
      </c>
      <c r="AX29" s="108" t="s">
        <v>179</v>
      </c>
      <c r="AY29" s="109" t="s">
        <v>179</v>
      </c>
      <c r="AZ29" s="110" t="s">
        <v>534</v>
      </c>
      <c r="BC29" s="111" cm="1">
        <f t="array" ref="BC29" xml:space="preserve"> ROW() - ROW($8:$8)</f>
        <v>21</v>
      </c>
      <c r="BD29" s="112" t="str">
        <f>表格7_9[[#This Row],[注音符號]]</f>
        <v>ㄙ</v>
      </c>
      <c r="BE29" s="113" t="str">
        <f t="shared" si="4"/>
        <v>n</v>
      </c>
      <c r="BF29" s="114" t="str">
        <f t="shared" si="5"/>
        <v>n</v>
      </c>
      <c r="BI29" s="93" t="s">
        <v>535</v>
      </c>
      <c r="BJ29" s="94" t="str">
        <f t="shared" si="0"/>
        <v>en</v>
      </c>
      <c r="BK29" s="95" t="str">
        <f t="shared" si="1"/>
        <v>N</v>
      </c>
      <c r="BL29" s="96">
        <f t="shared" si="2"/>
        <v>17</v>
      </c>
      <c r="BM29" s="96">
        <f t="shared" si="3"/>
        <v>15</v>
      </c>
    </row>
    <row r="30" spans="1:65" ht="38.1" customHeight="1"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06" cm="1">
        <f t="array" ref="AV30" xml:space="preserve"> ROW() - ROW($8:$8)</f>
        <v>22</v>
      </c>
      <c r="AW30" s="107" t="s">
        <v>241</v>
      </c>
      <c r="AX30" s="108" t="s">
        <v>239</v>
      </c>
      <c r="AY30" s="109" t="s">
        <v>239</v>
      </c>
      <c r="AZ30" s="110" t="s">
        <v>536</v>
      </c>
      <c r="BC30" s="111" cm="1">
        <f t="array" ref="BC30" xml:space="preserve"> ROW() - ROW($8:$8)</f>
        <v>22</v>
      </c>
      <c r="BD30" s="112" t="str">
        <f>表格7_9[[#This Row],[注音符號]]</f>
        <v>ㄧ</v>
      </c>
      <c r="BE30" s="113" t="str">
        <f t="shared" si="4"/>
        <v>u</v>
      </c>
      <c r="BF30" s="114" t="str">
        <f t="shared" si="5"/>
        <v>u</v>
      </c>
      <c r="BI30" s="93" t="s">
        <v>537</v>
      </c>
      <c r="BJ30" s="94" t="str">
        <f t="shared" si="0"/>
        <v>er</v>
      </c>
      <c r="BK30" s="95" t="str">
        <f t="shared" si="1"/>
        <v>R</v>
      </c>
      <c r="BL30" s="96">
        <f t="shared" si="2"/>
        <v>17</v>
      </c>
      <c r="BM30" s="96">
        <f t="shared" si="3"/>
        <v>15</v>
      </c>
    </row>
    <row r="31" spans="1:65" ht="38.1" customHeight="1"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06" cm="1">
        <f t="array" ref="AV31" xml:space="preserve"> ROW() - ROW($8:$8)</f>
        <v>23</v>
      </c>
      <c r="AW31" s="107" t="s">
        <v>421</v>
      </c>
      <c r="AX31" s="108" t="s">
        <v>241</v>
      </c>
      <c r="AY31" s="109" t="s">
        <v>241</v>
      </c>
      <c r="AZ31" s="110" t="s">
        <v>538</v>
      </c>
      <c r="BC31" s="111" cm="1">
        <f t="array" ref="BC31" xml:space="preserve"> ROW() - ROW($8:$8)</f>
        <v>23</v>
      </c>
      <c r="BD31" s="112" t="str">
        <f>表格7_9[[#This Row],[注音符號]]</f>
        <v>ㄨ</v>
      </c>
      <c r="BE31" s="113" t="str">
        <f t="shared" si="4"/>
        <v>j</v>
      </c>
      <c r="BF31" s="114" t="str">
        <f t="shared" si="5"/>
        <v>j</v>
      </c>
      <c r="BI31" s="93" t="s">
        <v>539</v>
      </c>
      <c r="BJ31" s="94" t="str">
        <f t="shared" si="0"/>
        <v>eh</v>
      </c>
      <c r="BK31" s="95" t="str">
        <f t="shared" si="1"/>
        <v>E</v>
      </c>
      <c r="BL31" s="96">
        <f t="shared" si="2"/>
        <v>17</v>
      </c>
      <c r="BM31" s="96">
        <f t="shared" si="3"/>
        <v>15</v>
      </c>
    </row>
    <row r="32" spans="1:65" s="122" customFormat="1" ht="38.1" customHeight="1">
      <c r="A32" s="5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06" cm="1">
        <f t="array" ref="AV32" xml:space="preserve"> ROW() - ROW($8:$8)</f>
        <v>24</v>
      </c>
      <c r="AW32" s="107" t="s">
        <v>338</v>
      </c>
      <c r="AX32" s="108" t="s">
        <v>418</v>
      </c>
      <c r="AY32" s="109" t="s">
        <v>540</v>
      </c>
      <c r="AZ32" s="110" t="s">
        <v>541</v>
      </c>
      <c r="BC32" s="111" cm="1">
        <f t="array" ref="BC32" xml:space="preserve"> ROW() - ROW($8:$8)</f>
        <v>24</v>
      </c>
      <c r="BD32" s="112" t="str">
        <f>表格7_9[[#This Row],[注音符號]]</f>
        <v>ㄩ</v>
      </c>
      <c r="BE32" s="113" t="str">
        <f t="shared" si="4"/>
        <v>m</v>
      </c>
      <c r="BF32" s="114" t="str">
        <f t="shared" si="5"/>
        <v>m</v>
      </c>
      <c r="BI32" s="93" t="s">
        <v>542</v>
      </c>
      <c r="BJ32" s="94" t="str">
        <f t="shared" si="0"/>
        <v>([iv])e</v>
      </c>
      <c r="BK32" s="95" t="str">
        <f t="shared" si="1"/>
        <v>$1E</v>
      </c>
      <c r="BL32" s="96">
        <f t="shared" si="2"/>
        <v>24</v>
      </c>
      <c r="BM32" s="96">
        <f t="shared" si="3"/>
        <v>20</v>
      </c>
    </row>
    <row r="33" spans="1:65" s="122" customFormat="1" ht="38.1" customHeight="1"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06" cm="1">
        <f t="array" ref="AV33" xml:space="preserve"> ROW() - ROW($8:$8)</f>
        <v>25</v>
      </c>
      <c r="AW33" s="107" t="s">
        <v>422</v>
      </c>
      <c r="AX33" s="108" t="s">
        <v>221</v>
      </c>
      <c r="AY33" s="109" t="s">
        <v>221</v>
      </c>
      <c r="AZ33" s="110" t="s">
        <v>543</v>
      </c>
      <c r="BC33" s="111" cm="1">
        <f t="array" ref="BC33" xml:space="preserve"> ROW() - ROW($8:$8)</f>
        <v>25</v>
      </c>
      <c r="BD33" s="112" t="str">
        <f>表格7_9[[#This Row],[注音符號]]</f>
        <v>ㄚ</v>
      </c>
      <c r="BE33" s="113" t="str">
        <f t="shared" si="4"/>
        <v>8</v>
      </c>
      <c r="BF33" s="114" t="str">
        <f t="shared" si="5"/>
        <v>8</v>
      </c>
      <c r="BI33" s="52"/>
      <c r="BJ33" s="52"/>
      <c r="BK33" s="53"/>
      <c r="BL33" s="52"/>
      <c r="BM33" s="52"/>
    </row>
    <row r="34" spans="1:65" s="122" customFormat="1" ht="38.1" customHeight="1"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06" cm="1">
        <f t="array" ref="AV34" xml:space="preserve"> ROW() - ROW($8:$8)</f>
        <v>26</v>
      </c>
      <c r="AW34" s="107" t="s">
        <v>239</v>
      </c>
      <c r="AX34" s="108" t="s">
        <v>225</v>
      </c>
      <c r="AY34" s="109" t="s">
        <v>225</v>
      </c>
      <c r="AZ34" s="110" t="s">
        <v>544</v>
      </c>
      <c r="BC34" s="111" cm="1">
        <f t="array" ref="BC34" xml:space="preserve"> ROW() - ROW($8:$8)</f>
        <v>26</v>
      </c>
      <c r="BD34" s="112" t="str">
        <f>表格7_9[[#This Row],[注音符號]]</f>
        <v>ㄛ</v>
      </c>
      <c r="BE34" s="113" t="str">
        <f t="shared" si="4"/>
        <v>i</v>
      </c>
      <c r="BF34" s="114" t="str">
        <f t="shared" si="5"/>
        <v>i</v>
      </c>
      <c r="BI34" s="52"/>
      <c r="BJ34" s="52"/>
      <c r="BK34" s="53"/>
      <c r="BL34" s="52"/>
      <c r="BM34" s="52"/>
    </row>
    <row r="35" spans="1:65" s="122" customFormat="1" ht="38.1" customHeight="1"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06" cm="1">
        <f t="array" ref="AV35" xml:space="preserve"> ROW() - ROW($8:$8)</f>
        <v>27</v>
      </c>
      <c r="AW35" s="107" t="s">
        <v>168</v>
      </c>
      <c r="AX35" s="108" t="s">
        <v>226</v>
      </c>
      <c r="AY35" s="109" t="s">
        <v>226</v>
      </c>
      <c r="AZ35" s="110" t="s">
        <v>545</v>
      </c>
      <c r="BC35" s="111" cm="1">
        <f t="array" ref="BC35" xml:space="preserve"> ROW() - ROW($8:$8)</f>
        <v>27</v>
      </c>
      <c r="BD35" s="112" t="str">
        <f>表格7_9[[#This Row],[注音符號]]</f>
        <v>ㄜ</v>
      </c>
      <c r="BE35" s="113" t="str">
        <f t="shared" si="4"/>
        <v>k</v>
      </c>
      <c r="BF35" s="114" t="str">
        <f t="shared" si="5"/>
        <v>k</v>
      </c>
      <c r="BI35" s="52"/>
      <c r="BJ35" s="52"/>
      <c r="BK35" s="53"/>
      <c r="BL35" s="52"/>
      <c r="BM35" s="52"/>
    </row>
    <row r="36" spans="1:65" s="122" customFormat="1" ht="38.1" customHeight="1"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06" cm="1">
        <f t="array" ref="AV36" xml:space="preserve"> ROW() - ROW($8:$8)</f>
        <v>28</v>
      </c>
      <c r="AW36" s="107" t="s">
        <v>423</v>
      </c>
      <c r="AX36" s="108" t="s">
        <v>546</v>
      </c>
      <c r="AY36" s="109" t="s">
        <v>547</v>
      </c>
      <c r="AZ36" s="110" t="s">
        <v>548</v>
      </c>
      <c r="BC36" s="111" cm="1">
        <f t="array" ref="BC36" xml:space="preserve"> ROW() - ROW($8:$8)</f>
        <v>28</v>
      </c>
      <c r="BD36" s="112" t="str">
        <f>表格7_9[[#This Row],[注音符號]]</f>
        <v>ㄝ</v>
      </c>
      <c r="BE36" s="113" t="str">
        <f t="shared" si="4"/>
        <v>,</v>
      </c>
      <c r="BF36" s="114" t="str">
        <f t="shared" si="5"/>
        <v>,</v>
      </c>
      <c r="BI36" s="52"/>
      <c r="BJ36" s="52"/>
      <c r="BK36" s="53"/>
      <c r="BL36" s="52"/>
      <c r="BM36" s="52"/>
    </row>
    <row r="37" spans="1:65" s="122" customFormat="1" ht="38.1" customHeight="1">
      <c r="B37" s="121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06" cm="1">
        <f t="array" ref="AV37" xml:space="preserve"> ROW() - ROW($8:$8)</f>
        <v>29</v>
      </c>
      <c r="AW37" s="107" t="s">
        <v>424</v>
      </c>
      <c r="AX37" s="108" t="s">
        <v>549</v>
      </c>
      <c r="AY37" s="109" t="s">
        <v>332</v>
      </c>
      <c r="AZ37" s="110" t="s">
        <v>550</v>
      </c>
      <c r="BC37" s="111" cm="1">
        <f t="array" ref="BC37" xml:space="preserve"> ROW() - ROW($8:$8)</f>
        <v>29</v>
      </c>
      <c r="BD37" s="112" t="str">
        <f>表格7_9[[#This Row],[注音符號]]</f>
        <v>ㄞ</v>
      </c>
      <c r="BE37" s="113" t="str">
        <f t="shared" si="4"/>
        <v>9</v>
      </c>
      <c r="BF37" s="114" t="str">
        <f t="shared" si="5"/>
        <v>9</v>
      </c>
      <c r="BI37" s="52"/>
      <c r="BJ37" s="52"/>
      <c r="BK37" s="53"/>
      <c r="BL37" s="52"/>
      <c r="BM37" s="52"/>
    </row>
    <row r="38" spans="1:65" s="122" customFormat="1" ht="38.1" customHeight="1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06" cm="1">
        <f t="array" ref="AV38" xml:space="preserve"> ROW() - ROW($8:$8)</f>
        <v>30</v>
      </c>
      <c r="AW38" s="107" t="s">
        <v>225</v>
      </c>
      <c r="AX38" s="108" t="s">
        <v>313</v>
      </c>
      <c r="AY38" s="109" t="s">
        <v>551</v>
      </c>
      <c r="AZ38" s="110" t="s">
        <v>552</v>
      </c>
      <c r="BC38" s="111" cm="1">
        <f t="array" ref="BC38" xml:space="preserve"> ROW() - ROW($8:$8)</f>
        <v>30</v>
      </c>
      <c r="BD38" s="112" t="str">
        <f>表格7_9[[#This Row],[注音符號]]</f>
        <v>ㄟ</v>
      </c>
      <c r="BE38" s="113" t="str">
        <f t="shared" si="4"/>
        <v>o</v>
      </c>
      <c r="BF38" s="114" t="str">
        <f t="shared" si="5"/>
        <v>o</v>
      </c>
      <c r="BI38" s="52"/>
      <c r="BJ38" s="52"/>
      <c r="BK38" s="53"/>
      <c r="BL38" s="52"/>
      <c r="BM38" s="52"/>
    </row>
    <row r="39" spans="1:65" s="122" customFormat="1" ht="38.1" customHeight="1"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06" cm="1">
        <f t="array" ref="AV39" xml:space="preserve"> ROW() - ROW($8:$8)</f>
        <v>31</v>
      </c>
      <c r="AW39" s="107" t="s">
        <v>350</v>
      </c>
      <c r="AX39" s="108" t="s">
        <v>472</v>
      </c>
      <c r="AY39" s="109" t="s">
        <v>553</v>
      </c>
      <c r="AZ39" s="110" t="s">
        <v>554</v>
      </c>
      <c r="BC39" s="111" cm="1">
        <f t="array" ref="BC39" xml:space="preserve"> ROW() - ROW($8:$8)</f>
        <v>31</v>
      </c>
      <c r="BD39" s="112" t="str">
        <f>表格7_9[[#This Row],[注音符號]]</f>
        <v>ㄠ</v>
      </c>
      <c r="BE39" s="113" t="str">
        <f t="shared" si="4"/>
        <v>l</v>
      </c>
      <c r="BF39" s="114" t="str">
        <f t="shared" si="5"/>
        <v>l</v>
      </c>
      <c r="BI39" s="52"/>
      <c r="BJ39" s="52"/>
      <c r="BK39" s="53"/>
      <c r="BL39" s="52"/>
      <c r="BM39" s="52"/>
    </row>
    <row r="40" spans="1:65" s="122" customFormat="1" ht="38.1" customHeight="1"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06" cm="1">
        <f t="array" ref="AV40" xml:space="preserve"> ROW() - ROW($8:$8)</f>
        <v>32</v>
      </c>
      <c r="AW40" s="107" t="s">
        <v>425</v>
      </c>
      <c r="AX40" s="108" t="s">
        <v>315</v>
      </c>
      <c r="AY40" s="109" t="s">
        <v>555</v>
      </c>
      <c r="AZ40" s="110" t="s">
        <v>556</v>
      </c>
      <c r="BC40" s="111" cm="1">
        <f t="array" ref="BC40" xml:space="preserve"> ROW() - ROW($8:$8)</f>
        <v>32</v>
      </c>
      <c r="BD40" s="112" t="str">
        <f>表格7_9[[#This Row],[注音符號]]</f>
        <v>ㄡ</v>
      </c>
      <c r="BE40" s="113" t="str">
        <f t="shared" si="4"/>
        <v>.</v>
      </c>
      <c r="BF40" s="114" t="str">
        <f t="shared" si="5"/>
        <v>.</v>
      </c>
      <c r="BI40" s="52"/>
      <c r="BJ40" s="52"/>
      <c r="BK40" s="53"/>
      <c r="BL40" s="52"/>
      <c r="BM40" s="52"/>
    </row>
    <row r="41" spans="1:65" ht="38.1" customHeight="1">
      <c r="A41" s="122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06" cm="1">
        <f t="array" ref="AV41" xml:space="preserve"> ROW() - ROW($8:$8)</f>
        <v>33</v>
      </c>
      <c r="AW41" s="107" t="s">
        <v>426</v>
      </c>
      <c r="AX41" s="108" t="s">
        <v>496</v>
      </c>
      <c r="AY41" s="109" t="s">
        <v>339</v>
      </c>
      <c r="AZ41" s="110" t="s">
        <v>557</v>
      </c>
      <c r="BC41" s="111" cm="1">
        <f t="array" ref="BC41" xml:space="preserve"> ROW() - ROW($8:$8)</f>
        <v>33</v>
      </c>
      <c r="BD41" s="112" t="str">
        <f>表格7_9[[#This Row],[注音符號]]</f>
        <v>ㄢ</v>
      </c>
      <c r="BE41" s="113" t="str">
        <f t="shared" si="4"/>
        <v>0</v>
      </c>
      <c r="BF41" s="114" t="str">
        <f t="shared" si="5"/>
        <v>0</v>
      </c>
    </row>
    <row r="42" spans="1:65" ht="38.1" customHeight="1"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06" cm="1">
        <f t="array" ref="AV42" xml:space="preserve"> ROW() - ROW($8:$8)</f>
        <v>34</v>
      </c>
      <c r="AW42" s="107" t="s">
        <v>165</v>
      </c>
      <c r="AX42" s="108" t="s">
        <v>495</v>
      </c>
      <c r="AY42" s="109" t="s">
        <v>331</v>
      </c>
      <c r="AZ42" s="110" t="s">
        <v>558</v>
      </c>
      <c r="BC42" s="111" cm="1">
        <f t="array" ref="BC42" xml:space="preserve"> ROW() - ROW($8:$8)</f>
        <v>34</v>
      </c>
      <c r="BD42" s="112" t="str">
        <f>表格7_9[[#This Row],[注音符號]]</f>
        <v>ㄣ</v>
      </c>
      <c r="BE42" s="113" t="str">
        <f t="shared" si="4"/>
        <v>p</v>
      </c>
      <c r="BF42" s="114" t="str">
        <f t="shared" si="5"/>
        <v>p</v>
      </c>
    </row>
    <row r="43" spans="1:65" ht="38.1" customHeight="1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06" cm="1">
        <f t="array" ref="AV43" xml:space="preserve"> ROW() - ROW($8:$8)</f>
        <v>35</v>
      </c>
      <c r="AW43" s="107" t="s">
        <v>427</v>
      </c>
      <c r="AX43" s="108" t="s">
        <v>302</v>
      </c>
      <c r="AY43" s="109" t="s">
        <v>341</v>
      </c>
      <c r="AZ43" s="110" t="s">
        <v>559</v>
      </c>
      <c r="BC43" s="111" cm="1">
        <f t="array" ref="BC43" xml:space="preserve"> ROW() - ROW($8:$8)</f>
        <v>35</v>
      </c>
      <c r="BD43" s="112" t="str">
        <f>表格7_9[[#This Row],[注音符號]]</f>
        <v>ㄤ</v>
      </c>
      <c r="BE43" s="113" t="str">
        <f t="shared" si="4"/>
        <v>;</v>
      </c>
      <c r="BF43" s="114" t="str">
        <f t="shared" si="5"/>
        <v>;</v>
      </c>
    </row>
    <row r="44" spans="1:65" ht="38.1" customHeight="1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06" cm="1">
        <f t="array" ref="AV44" xml:space="preserve"> ROW() - ROW($8:$8)</f>
        <v>36</v>
      </c>
      <c r="AW44" s="107" t="s">
        <v>428</v>
      </c>
      <c r="AX44" s="108" t="s">
        <v>325</v>
      </c>
      <c r="AY44" s="109" t="s">
        <v>560</v>
      </c>
      <c r="AZ44" s="110" t="s">
        <v>561</v>
      </c>
      <c r="BC44" s="111" cm="1">
        <f t="array" ref="BC44" xml:space="preserve"> ROW() - ROW($8:$8)</f>
        <v>36</v>
      </c>
      <c r="BD44" s="112" t="str">
        <f>表格7_9[[#This Row],[注音符號]]</f>
        <v>ㄥ</v>
      </c>
      <c r="BE44" s="113" t="str">
        <f t="shared" si="4"/>
        <v>/</v>
      </c>
      <c r="BF44" s="114" t="str">
        <f t="shared" si="5"/>
        <v>/</v>
      </c>
    </row>
    <row r="45" spans="1:65" ht="38.1" customHeight="1"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06" cm="1">
        <f t="array" ref="AV45" xml:space="preserve"> ROW() - ROW($8:$8)</f>
        <v>37</v>
      </c>
      <c r="AW45" s="107" t="s">
        <v>429</v>
      </c>
      <c r="AX45" s="108" t="s">
        <v>468</v>
      </c>
      <c r="AY45" s="109" t="s">
        <v>562</v>
      </c>
      <c r="AZ45" s="110" t="s">
        <v>563</v>
      </c>
      <c r="BC45" s="111" cm="1">
        <f t="array" ref="BC45" xml:space="preserve"> ROW() - ROW($8:$8)</f>
        <v>37</v>
      </c>
      <c r="BD45" s="112" t="str">
        <f>表格7_9[[#This Row],[注音符號]]</f>
        <v>ㄦ</v>
      </c>
      <c r="BE45" s="113" t="str">
        <f t="shared" si="4"/>
        <v>-</v>
      </c>
      <c r="BF45" s="114" t="str">
        <f t="shared" si="5"/>
        <v>-</v>
      </c>
    </row>
    <row r="46" spans="1:65" ht="38.1" customHeight="1"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06" cm="1">
        <f t="array" ref="AV46" xml:space="preserve"> ROW() - ROW($8:$8)</f>
        <v>38</v>
      </c>
      <c r="AW46" s="107" t="s">
        <v>430</v>
      </c>
      <c r="AX46" s="108" t="s">
        <v>411</v>
      </c>
      <c r="AY46" s="109" t="s">
        <v>337</v>
      </c>
      <c r="AZ46" s="110" t="s">
        <v>564</v>
      </c>
      <c r="BC46" s="111" cm="1">
        <f t="array" ref="BC46" xml:space="preserve"> ROW() - ROW($8:$8)</f>
        <v>38</v>
      </c>
      <c r="BD46" s="112" t="str">
        <f>表格7_9[[#This Row],[注音符號]]</f>
        <v>ˉ</v>
      </c>
      <c r="BE46" s="113" t="str">
        <f t="shared" si="4"/>
        <v xml:space="preserve"> </v>
      </c>
      <c r="BF46" s="114" t="str">
        <f t="shared" si="5"/>
        <v/>
      </c>
    </row>
    <row r="47" spans="1:65" ht="38.1" customHeight="1"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06" cm="1">
        <f t="array" ref="AV47" xml:space="preserve"> ROW() - ROW($8:$8)</f>
        <v>39</v>
      </c>
      <c r="AW47" s="107" t="s">
        <v>431</v>
      </c>
      <c r="AX47" s="108" t="s">
        <v>413</v>
      </c>
      <c r="AY47" s="109" t="s">
        <v>328</v>
      </c>
      <c r="AZ47" s="110" t="s">
        <v>565</v>
      </c>
      <c r="BC47" s="111" cm="1">
        <f t="array" ref="BC47" xml:space="preserve"> ROW() - ROW($8:$8)</f>
        <v>39</v>
      </c>
      <c r="BD47" s="112" t="str">
        <f>表格7_9[[#This Row],[注音符號]]</f>
        <v>ˊ</v>
      </c>
      <c r="BE47" s="113" t="str">
        <f t="shared" si="4"/>
        <v>6</v>
      </c>
      <c r="BF47" s="114" t="str">
        <f t="shared" si="5"/>
        <v/>
      </c>
    </row>
    <row r="48" spans="1:65" ht="38.1" customHeight="1">
      <c r="B48" s="121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06" cm="1">
        <f t="array" ref="AV48" xml:space="preserve"> ROW() - ROW($8:$8)</f>
        <v>40</v>
      </c>
      <c r="AW48" s="107" t="s">
        <v>432</v>
      </c>
      <c r="AX48" s="108" t="s">
        <v>432</v>
      </c>
      <c r="AY48" s="109" t="s">
        <v>345</v>
      </c>
      <c r="AZ48" s="110" t="s">
        <v>566</v>
      </c>
      <c r="BC48" s="111" cm="1">
        <f t="array" ref="BC48" xml:space="preserve"> ROW() - ROW($8:$8)</f>
        <v>40</v>
      </c>
      <c r="BD48" s="112" t="str">
        <f>表格7_9[[#This Row],[注音符號]]</f>
        <v>ˇ</v>
      </c>
      <c r="BE48" s="113" t="str">
        <f t="shared" si="4"/>
        <v>3</v>
      </c>
      <c r="BF48" s="114" t="str">
        <f t="shared" si="5"/>
        <v/>
      </c>
    </row>
    <row r="49" spans="2:58" ht="38.1" customHeight="1"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06" cm="1">
        <f t="array" ref="AV49" xml:space="preserve"> ROW() - ROW($8:$8)</f>
        <v>41</v>
      </c>
      <c r="AW49" s="107" t="s">
        <v>433</v>
      </c>
      <c r="AX49" s="108" t="s">
        <v>433</v>
      </c>
      <c r="AY49" s="109" t="s">
        <v>346</v>
      </c>
      <c r="AZ49" s="110" t="s">
        <v>567</v>
      </c>
      <c r="BC49" s="111" cm="1">
        <f t="array" ref="BC49" xml:space="preserve"> ROW() - ROW($8:$8)</f>
        <v>41</v>
      </c>
      <c r="BD49" s="112" t="str">
        <f>表格7_9[[#This Row],[注音符號]]</f>
        <v>ˋ</v>
      </c>
      <c r="BE49" s="113" t="str">
        <f t="shared" si="4"/>
        <v>4</v>
      </c>
      <c r="BF49" s="114" t="str">
        <f t="shared" si="5"/>
        <v/>
      </c>
    </row>
    <row r="50" spans="2:58" ht="38.1" customHeight="1"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06" cm="1">
        <f t="array" ref="AV50" xml:space="preserve"> ROW() - ROW($8:$8)</f>
        <v>42</v>
      </c>
      <c r="AW50" s="107" t="s">
        <v>434</v>
      </c>
      <c r="AX50" s="108" t="s">
        <v>419</v>
      </c>
      <c r="AY50" s="109" t="s">
        <v>331</v>
      </c>
      <c r="AZ50" s="110" t="s">
        <v>568</v>
      </c>
      <c r="BC50" s="111" cm="1">
        <f t="array" ref="BC50" xml:space="preserve"> ROW() - ROW($8:$8)</f>
        <v>42</v>
      </c>
      <c r="BD50" s="112" t="str">
        <f>表格7_9[[#This Row],[注音符號]]</f>
        <v>˙</v>
      </c>
      <c r="BE50" s="113" t="str">
        <f t="shared" si="4"/>
        <v>7</v>
      </c>
      <c r="BF50" s="114" t="str">
        <f t="shared" si="5"/>
        <v/>
      </c>
    </row>
    <row r="51" spans="2:58" ht="38.1" customHeight="1"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06" cm="1">
        <f t="array" ref="AV51" xml:space="preserve"> ROW() - ROW($8:$8)</f>
        <v>43</v>
      </c>
      <c r="AW51" s="124"/>
      <c r="AX51" s="125"/>
      <c r="AY51" s="126"/>
      <c r="AZ51" s="127"/>
      <c r="BC51" s="111" cm="1">
        <f t="array" ref="BC51" xml:space="preserve"> ROW() - ROW($8:$8)</f>
        <v>43</v>
      </c>
      <c r="BD51" s="112"/>
      <c r="BE51" s="113" t="str">
        <f t="shared" si="4"/>
        <v/>
      </c>
      <c r="BF51" s="114" t="str">
        <f t="shared" si="5"/>
        <v/>
      </c>
    </row>
    <row r="52" spans="2:58" ht="38.1" customHeight="1"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06" cm="1">
        <f t="array" ref="AV52" xml:space="preserve"> ROW() - ROW($8:$8)</f>
        <v>44</v>
      </c>
      <c r="AW52" s="124"/>
      <c r="AX52" s="125"/>
      <c r="AY52" s="126"/>
      <c r="AZ52" s="127"/>
      <c r="BC52" s="111" cm="1">
        <f t="array" ref="BC52" xml:space="preserve"> ROW() - ROW($8:$8)</f>
        <v>44</v>
      </c>
      <c r="BD52" s="112"/>
      <c r="BE52" s="113" t="str">
        <f t="shared" si="4"/>
        <v/>
      </c>
      <c r="BF52" s="114" t="str">
        <f t="shared" si="5"/>
        <v/>
      </c>
    </row>
    <row r="53" spans="2:58" ht="38.1" customHeight="1"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06" cm="1">
        <f t="array" ref="AV53" xml:space="preserve"> ROW() - ROW($8:$8)</f>
        <v>45</v>
      </c>
      <c r="AW53" s="124"/>
      <c r="AX53" s="125"/>
      <c r="AY53" s="126"/>
      <c r="AZ53" s="127"/>
      <c r="BC53" s="111" cm="1">
        <f t="array" ref="BC53" xml:space="preserve"> ROW() - ROW($8:$8)</f>
        <v>45</v>
      </c>
      <c r="BD53" s="112"/>
      <c r="BE53" s="113" t="str">
        <f t="shared" si="4"/>
        <v/>
      </c>
      <c r="BF53" s="114" t="str">
        <f t="shared" si="5"/>
        <v/>
      </c>
    </row>
    <row r="54" spans="2:58" ht="38.1" customHeight="1"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06" cm="1">
        <f t="array" ref="AV54" xml:space="preserve"> ROW() - ROW($8:$8)</f>
        <v>46</v>
      </c>
      <c r="AW54" s="124"/>
      <c r="AX54" s="125"/>
      <c r="AY54" s="126"/>
      <c r="AZ54" s="127"/>
      <c r="BC54" s="111" cm="1">
        <f t="array" ref="BC54" xml:space="preserve"> ROW() - ROW($8:$8)</f>
        <v>46</v>
      </c>
      <c r="BD54" s="112"/>
      <c r="BE54" s="113" t="str">
        <f t="shared" si="4"/>
        <v/>
      </c>
      <c r="BF54" s="114" t="str">
        <f t="shared" si="5"/>
        <v/>
      </c>
    </row>
    <row r="55" spans="2:58" ht="38.1" customHeight="1"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06" cm="1">
        <f t="array" ref="AV55" xml:space="preserve"> ROW() - ROW($8:$8)</f>
        <v>47</v>
      </c>
      <c r="AW55" s="124"/>
      <c r="AX55" s="125"/>
      <c r="AY55" s="126"/>
      <c r="AZ55" s="127"/>
      <c r="BC55" s="111" cm="1">
        <f t="array" ref="BC55" xml:space="preserve"> ROW() - ROW($8:$8)</f>
        <v>47</v>
      </c>
      <c r="BD55" s="112"/>
      <c r="BE55" s="113" t="str">
        <f t="shared" si="4"/>
        <v/>
      </c>
      <c r="BF55" s="114" t="str">
        <f t="shared" si="5"/>
        <v/>
      </c>
    </row>
    <row r="56" spans="2:58" ht="34.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06" cm="1">
        <f t="array" ref="AV56" xml:space="preserve"> ROW() - ROW($8:$8)</f>
        <v>48</v>
      </c>
      <c r="AW56" s="124"/>
      <c r="AX56" s="125"/>
      <c r="AY56" s="126"/>
      <c r="AZ56" s="127"/>
      <c r="BC56" s="111" cm="1">
        <f t="array" ref="BC56" xml:space="preserve"> ROW() - ROW($8:$8)</f>
        <v>48</v>
      </c>
      <c r="BD56" s="112"/>
      <c r="BE56" s="113" t="str">
        <f t="shared" si="4"/>
        <v/>
      </c>
      <c r="BF56" s="114" t="str">
        <f t="shared" si="5"/>
        <v/>
      </c>
    </row>
    <row r="57" spans="2:58" ht="34.5"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06" cm="1">
        <f t="array" ref="AV57" xml:space="preserve"> ROW() - ROW($8:$8)</f>
        <v>49</v>
      </c>
      <c r="AW57" s="124"/>
      <c r="AX57" s="125"/>
      <c r="AY57" s="126"/>
      <c r="AZ57" s="127"/>
      <c r="BC57" s="111" cm="1">
        <f t="array" ref="BC57" xml:space="preserve"> ROW() - ROW($8:$8)</f>
        <v>49</v>
      </c>
      <c r="BD57" s="112"/>
      <c r="BE57" s="113" t="str">
        <f t="shared" si="4"/>
        <v/>
      </c>
      <c r="BF57" s="114" t="str">
        <f t="shared" si="5"/>
        <v/>
      </c>
    </row>
    <row r="58" spans="2:58" ht="34.5"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06" cm="1">
        <f t="array" ref="AV58" xml:space="preserve"> ROW() - ROW($8:$8)</f>
        <v>50</v>
      </c>
      <c r="AW58" s="124"/>
      <c r="AX58" s="125"/>
      <c r="AY58" s="126"/>
      <c r="AZ58" s="127"/>
      <c r="BC58" s="111" cm="1">
        <f t="array" ref="BC58" xml:space="preserve"> ROW() - ROW($8:$8)</f>
        <v>50</v>
      </c>
      <c r="BD58" s="112"/>
      <c r="BE58" s="113" t="str">
        <f t="shared" si="4"/>
        <v/>
      </c>
      <c r="BF58" s="114" t="str">
        <f t="shared" si="5"/>
        <v/>
      </c>
    </row>
    <row r="59" spans="2:58"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</row>
  </sheetData>
  <mergeCells count="44">
    <mergeCell ref="G8:I8"/>
    <mergeCell ref="J8:L8"/>
    <mergeCell ref="M8:O8"/>
    <mergeCell ref="S8:U8"/>
    <mergeCell ref="V8:X8"/>
    <mergeCell ref="AH8:AJ8"/>
    <mergeCell ref="AK8:AM8"/>
    <mergeCell ref="J9:K9"/>
    <mergeCell ref="M9:N9"/>
    <mergeCell ref="S9:T9"/>
    <mergeCell ref="V9:W9"/>
    <mergeCell ref="AK9:AL9"/>
    <mergeCell ref="AE8:AG8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4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3EA-5413-4561-AE37-0BFAB13A8A1E}">
  <dimension ref="B1:Y60"/>
  <sheetViews>
    <sheetView workbookViewId="0"/>
  </sheetViews>
  <sheetFormatPr defaultRowHeight="38.25"/>
  <cols>
    <col min="1" max="1" width="9" style="141"/>
    <col min="2" max="12" width="10.75" style="141" customWidth="1"/>
    <col min="13" max="14" width="9" style="141"/>
    <col min="15" max="25" width="10.75" style="141" customWidth="1"/>
    <col min="26" max="16384" width="9" style="141"/>
  </cols>
  <sheetData>
    <row r="1" spans="2:25" s="146" customFormat="1" ht="48.75" customHeight="1">
      <c r="B1" s="146" t="s">
        <v>582</v>
      </c>
      <c r="C1" s="146" t="s">
        <v>583</v>
      </c>
      <c r="D1" s="146" t="s">
        <v>584</v>
      </c>
    </row>
    <row r="2" spans="2:25" ht="55.5" customHeight="1">
      <c r="B2" s="138" t="s">
        <v>73</v>
      </c>
      <c r="C2" s="138" t="s">
        <v>77</v>
      </c>
      <c r="D2" s="138" t="s">
        <v>82</v>
      </c>
      <c r="E2" s="138" t="s">
        <v>87</v>
      </c>
      <c r="F2" s="138" t="s">
        <v>570</v>
      </c>
      <c r="G2" s="139" t="s">
        <v>91</v>
      </c>
      <c r="H2" s="135" t="s">
        <v>137</v>
      </c>
      <c r="I2" s="136" t="s">
        <v>117</v>
      </c>
      <c r="J2" s="136" t="s">
        <v>124</v>
      </c>
      <c r="K2" s="136" t="s">
        <v>131</v>
      </c>
      <c r="L2" s="136" t="s">
        <v>572</v>
      </c>
      <c r="O2" s="138" t="s">
        <v>73</v>
      </c>
      <c r="P2" s="138" t="s">
        <v>77</v>
      </c>
      <c r="Q2" s="138" t="s">
        <v>82</v>
      </c>
      <c r="R2" s="140" t="s">
        <v>87</v>
      </c>
      <c r="S2" s="140" t="s">
        <v>570</v>
      </c>
      <c r="T2" s="139" t="s">
        <v>91</v>
      </c>
      <c r="U2" s="135" t="s">
        <v>137</v>
      </c>
      <c r="V2" s="136" t="s">
        <v>117</v>
      </c>
      <c r="W2" s="136" t="s">
        <v>124</v>
      </c>
      <c r="X2" s="136" t="s">
        <v>131</v>
      </c>
      <c r="Y2" s="145" t="s">
        <v>572</v>
      </c>
    </row>
    <row r="3" spans="2:25" ht="55.5" customHeight="1">
      <c r="B3" s="138" t="s">
        <v>74</v>
      </c>
      <c r="C3" s="138" t="s">
        <v>78</v>
      </c>
      <c r="D3" s="138" t="s">
        <v>84</v>
      </c>
      <c r="E3" s="138" t="s">
        <v>89</v>
      </c>
      <c r="F3" s="138" t="s">
        <v>573</v>
      </c>
      <c r="G3" s="139" t="s">
        <v>93</v>
      </c>
      <c r="H3" s="135" t="s">
        <v>139</v>
      </c>
      <c r="I3" s="136" t="s">
        <v>574</v>
      </c>
      <c r="J3" s="136" t="s">
        <v>575</v>
      </c>
      <c r="K3" s="136" t="s">
        <v>132</v>
      </c>
      <c r="L3" s="142"/>
      <c r="O3" s="138" t="s">
        <v>74</v>
      </c>
      <c r="P3" s="138" t="s">
        <v>78</v>
      </c>
      <c r="Q3" s="138" t="s">
        <v>84</v>
      </c>
      <c r="R3" s="140" t="s">
        <v>89</v>
      </c>
      <c r="S3" s="140" t="s">
        <v>573</v>
      </c>
      <c r="T3" s="139" t="s">
        <v>93</v>
      </c>
      <c r="U3" s="135" t="s">
        <v>139</v>
      </c>
      <c r="V3" s="136" t="s">
        <v>574</v>
      </c>
      <c r="W3" s="145" t="s">
        <v>575</v>
      </c>
      <c r="X3" s="136" t="s">
        <v>132</v>
      </c>
      <c r="Y3" s="142"/>
    </row>
    <row r="4" spans="2:25" ht="55.5" customHeight="1">
      <c r="B4" s="138" t="s">
        <v>75</v>
      </c>
      <c r="C4" s="138" t="s">
        <v>79</v>
      </c>
      <c r="D4" s="138" t="s">
        <v>86</v>
      </c>
      <c r="E4" s="138" t="s">
        <v>90</v>
      </c>
      <c r="F4" s="138" t="s">
        <v>576</v>
      </c>
      <c r="G4" s="139" t="s">
        <v>94</v>
      </c>
      <c r="H4" s="135" t="s">
        <v>579</v>
      </c>
      <c r="I4" s="136" t="s">
        <v>121</v>
      </c>
      <c r="J4" s="136" t="s">
        <v>126</v>
      </c>
      <c r="K4" s="136" t="s">
        <v>133</v>
      </c>
      <c r="L4" s="142"/>
      <c r="O4" s="138" t="s">
        <v>75</v>
      </c>
      <c r="P4" s="138" t="s">
        <v>79</v>
      </c>
      <c r="Q4" s="138" t="s">
        <v>86</v>
      </c>
      <c r="R4" s="140" t="s">
        <v>90</v>
      </c>
      <c r="S4" s="140" t="s">
        <v>576</v>
      </c>
      <c r="T4" s="139" t="s">
        <v>94</v>
      </c>
      <c r="U4" s="144" t="s">
        <v>579</v>
      </c>
      <c r="V4" s="136" t="s">
        <v>121</v>
      </c>
      <c r="W4" s="136" t="s">
        <v>126</v>
      </c>
      <c r="X4" s="136" t="s">
        <v>133</v>
      </c>
      <c r="Y4" s="142"/>
    </row>
    <row r="5" spans="2:25" ht="55.5" customHeight="1">
      <c r="B5" s="138" t="s">
        <v>577</v>
      </c>
      <c r="C5" s="138" t="s">
        <v>81</v>
      </c>
      <c r="D5" s="143"/>
      <c r="E5" s="143"/>
      <c r="F5" s="138" t="s">
        <v>578</v>
      </c>
      <c r="G5" s="143"/>
      <c r="H5" s="142"/>
      <c r="I5" s="136" t="s">
        <v>407</v>
      </c>
      <c r="J5" s="137" t="s">
        <v>580</v>
      </c>
      <c r="K5" s="136" t="s">
        <v>135</v>
      </c>
      <c r="L5" s="142"/>
      <c r="O5" s="138" t="s">
        <v>577</v>
      </c>
      <c r="P5" s="138" t="s">
        <v>81</v>
      </c>
      <c r="Q5" s="143"/>
      <c r="R5" s="143"/>
      <c r="S5" s="140" t="s">
        <v>578</v>
      </c>
      <c r="T5" s="143"/>
      <c r="U5" s="142"/>
      <c r="V5" s="136" t="s">
        <v>407</v>
      </c>
      <c r="W5" s="145" t="s">
        <v>580</v>
      </c>
      <c r="X5" s="136" t="s">
        <v>135</v>
      </c>
      <c r="Y5" s="142"/>
    </row>
    <row r="7" spans="2:25">
      <c r="B7" s="138" t="s">
        <v>73</v>
      </c>
      <c r="C7" s="138" t="s">
        <v>77</v>
      </c>
      <c r="D7" s="138" t="s">
        <v>82</v>
      </c>
      <c r="E7" s="139" t="s">
        <v>91</v>
      </c>
      <c r="F7" s="135" t="s">
        <v>137</v>
      </c>
      <c r="G7" s="136" t="s">
        <v>117</v>
      </c>
      <c r="H7" s="136" t="s">
        <v>124</v>
      </c>
      <c r="I7" s="136" t="s">
        <v>131</v>
      </c>
    </row>
    <row r="8" spans="2:25">
      <c r="B8" s="138" t="s">
        <v>74</v>
      </c>
      <c r="C8" s="138" t="s">
        <v>78</v>
      </c>
      <c r="D8" s="138" t="s">
        <v>84</v>
      </c>
      <c r="E8" s="139" t="s">
        <v>93</v>
      </c>
      <c r="F8" s="135" t="s">
        <v>139</v>
      </c>
      <c r="G8" s="136" t="s">
        <v>574</v>
      </c>
      <c r="H8" s="136" t="s">
        <v>126</v>
      </c>
      <c r="I8" s="136" t="s">
        <v>132</v>
      </c>
    </row>
    <row r="9" spans="2:25">
      <c r="B9" s="138" t="s">
        <v>75</v>
      </c>
      <c r="C9" s="138" t="s">
        <v>79</v>
      </c>
      <c r="D9" s="138" t="s">
        <v>86</v>
      </c>
      <c r="E9" s="139" t="s">
        <v>94</v>
      </c>
      <c r="G9" s="136" t="s">
        <v>121</v>
      </c>
      <c r="I9" s="136" t="s">
        <v>133</v>
      </c>
    </row>
    <row r="10" spans="2:25">
      <c r="B10" s="138" t="s">
        <v>577</v>
      </c>
      <c r="C10" s="138" t="s">
        <v>81</v>
      </c>
      <c r="D10" s="143"/>
      <c r="G10" s="136" t="s">
        <v>407</v>
      </c>
      <c r="I10" s="136" t="s">
        <v>135</v>
      </c>
    </row>
    <row r="12" spans="2:25">
      <c r="B12" s="141" t="s">
        <v>73</v>
      </c>
      <c r="D12" s="141" t="s">
        <v>76</v>
      </c>
    </row>
    <row r="13" spans="2:25">
      <c r="B13" s="141" t="s">
        <v>82</v>
      </c>
      <c r="D13" s="141" t="s">
        <v>83</v>
      </c>
    </row>
    <row r="14" spans="2:25">
      <c r="B14" s="141" t="s">
        <v>91</v>
      </c>
      <c r="D14" s="141" t="s">
        <v>92</v>
      </c>
    </row>
    <row r="16" spans="2:25">
      <c r="B16" s="141" t="s">
        <v>137</v>
      </c>
      <c r="D16" s="148" t="s">
        <v>138</v>
      </c>
    </row>
    <row r="17" spans="2:4">
      <c r="B17" s="141" t="s">
        <v>139</v>
      </c>
      <c r="D17" s="148" t="s">
        <v>140</v>
      </c>
    </row>
    <row r="18" spans="2:4">
      <c r="B18" s="141" t="s">
        <v>117</v>
      </c>
      <c r="D18" s="148" t="s">
        <v>118</v>
      </c>
    </row>
    <row r="19" spans="2:4">
      <c r="B19" s="141" t="s">
        <v>574</v>
      </c>
      <c r="D19" s="148" t="s">
        <v>120</v>
      </c>
    </row>
    <row r="20" spans="2:4">
      <c r="B20" s="141" t="s">
        <v>121</v>
      </c>
    </row>
    <row r="21" spans="2:4">
      <c r="B21" s="141" t="s">
        <v>581</v>
      </c>
      <c r="D21" s="148" t="s">
        <v>123</v>
      </c>
    </row>
    <row r="22" spans="2:4">
      <c r="B22" s="141" t="s">
        <v>124</v>
      </c>
      <c r="D22" s="148" t="s">
        <v>125</v>
      </c>
    </row>
    <row r="23" spans="2:4">
      <c r="B23" s="141" t="s">
        <v>126</v>
      </c>
      <c r="D23" s="148" t="s">
        <v>127</v>
      </c>
    </row>
    <row r="25" spans="2:4">
      <c r="B25" s="141" t="s">
        <v>85</v>
      </c>
      <c r="C25" s="141" t="s">
        <v>617</v>
      </c>
    </row>
    <row r="26" spans="2:4">
      <c r="B26" s="141" t="s">
        <v>130</v>
      </c>
      <c r="C26" s="141" t="s">
        <v>618</v>
      </c>
    </row>
    <row r="28" spans="2:4">
      <c r="B28" s="148" t="s">
        <v>134</v>
      </c>
    </row>
    <row r="29" spans="2:4">
      <c r="B29" s="148" t="s">
        <v>129</v>
      </c>
    </row>
    <row r="30" spans="2:4">
      <c r="B30" s="148" t="s">
        <v>128</v>
      </c>
    </row>
    <row r="35" spans="2:18">
      <c r="B35" s="146" t="s">
        <v>582</v>
      </c>
      <c r="H35" s="141" t="s">
        <v>73</v>
      </c>
      <c r="J35" s="141" t="s">
        <v>76</v>
      </c>
      <c r="L35" s="141" t="s">
        <v>137</v>
      </c>
      <c r="N35" s="148" t="s">
        <v>138</v>
      </c>
      <c r="P35" s="141" t="s">
        <v>85</v>
      </c>
      <c r="R35" s="148" t="s">
        <v>134</v>
      </c>
    </row>
    <row r="36" spans="2:18">
      <c r="B36" s="138" t="s">
        <v>73</v>
      </c>
      <c r="C36" s="141" t="s">
        <v>403</v>
      </c>
      <c r="E36" s="141" t="s">
        <v>613</v>
      </c>
      <c r="H36" s="141" t="s">
        <v>82</v>
      </c>
      <c r="J36" s="141" t="s">
        <v>83</v>
      </c>
      <c r="L36" s="141" t="s">
        <v>139</v>
      </c>
      <c r="N36" s="148" t="s">
        <v>140</v>
      </c>
      <c r="P36" s="141" t="s">
        <v>130</v>
      </c>
      <c r="R36" s="148" t="s">
        <v>129</v>
      </c>
    </row>
    <row r="37" spans="2:18">
      <c r="B37" s="138" t="s">
        <v>74</v>
      </c>
      <c r="C37" s="141" t="s">
        <v>585</v>
      </c>
      <c r="E37" s="141" t="s">
        <v>614</v>
      </c>
      <c r="H37" s="141" t="s">
        <v>91</v>
      </c>
      <c r="J37" s="141" t="s">
        <v>92</v>
      </c>
      <c r="L37" s="141" t="s">
        <v>117</v>
      </c>
      <c r="N37" s="148" t="s">
        <v>118</v>
      </c>
      <c r="R37" s="148" t="s">
        <v>128</v>
      </c>
    </row>
    <row r="38" spans="2:18">
      <c r="B38" s="138" t="s">
        <v>75</v>
      </c>
      <c r="C38" s="141" t="s">
        <v>586</v>
      </c>
      <c r="E38" s="141" t="s">
        <v>615</v>
      </c>
      <c r="L38" s="141" t="s">
        <v>574</v>
      </c>
      <c r="N38" s="148" t="s">
        <v>120</v>
      </c>
    </row>
    <row r="39" spans="2:18">
      <c r="B39" s="138" t="s">
        <v>577</v>
      </c>
      <c r="C39" s="141" t="s">
        <v>587</v>
      </c>
      <c r="E39" s="28" t="s">
        <v>616</v>
      </c>
      <c r="L39" s="141" t="s">
        <v>121</v>
      </c>
    </row>
    <row r="40" spans="2:18">
      <c r="L40" s="141" t="s">
        <v>581</v>
      </c>
      <c r="N40" s="148" t="s">
        <v>123</v>
      </c>
    </row>
    <row r="41" spans="2:18">
      <c r="B41" s="146" t="s">
        <v>583</v>
      </c>
      <c r="L41" s="141" t="s">
        <v>124</v>
      </c>
      <c r="N41" s="148" t="s">
        <v>125</v>
      </c>
    </row>
    <row r="42" spans="2:18">
      <c r="B42" s="138" t="s">
        <v>77</v>
      </c>
      <c r="C42" s="141" t="s">
        <v>404</v>
      </c>
      <c r="E42" s="141" t="s">
        <v>609</v>
      </c>
      <c r="L42" s="141" t="s">
        <v>126</v>
      </c>
      <c r="N42" s="148" t="s">
        <v>127</v>
      </c>
    </row>
    <row r="43" spans="2:18">
      <c r="B43" s="138" t="s">
        <v>78</v>
      </c>
      <c r="C43" s="141" t="s">
        <v>588</v>
      </c>
      <c r="E43" s="141" t="s">
        <v>610</v>
      </c>
    </row>
    <row r="44" spans="2:18">
      <c r="B44" s="138" t="s">
        <v>79</v>
      </c>
      <c r="C44" s="141" t="s">
        <v>589</v>
      </c>
      <c r="E44" s="141" t="s">
        <v>611</v>
      </c>
    </row>
    <row r="45" spans="2:18">
      <c r="B45" s="138" t="s">
        <v>81</v>
      </c>
      <c r="C45" s="141" t="s">
        <v>590</v>
      </c>
      <c r="E45" s="141" t="s">
        <v>612</v>
      </c>
    </row>
    <row r="47" spans="2:18">
      <c r="B47" s="146" t="s">
        <v>584</v>
      </c>
    </row>
    <row r="48" spans="2:18">
      <c r="B48" s="138" t="s">
        <v>82</v>
      </c>
      <c r="C48" s="141" t="s">
        <v>405</v>
      </c>
      <c r="E48" s="141" t="s">
        <v>605</v>
      </c>
    </row>
    <row r="49" spans="2:5">
      <c r="B49" s="138" t="s">
        <v>84</v>
      </c>
      <c r="C49" s="141" t="s">
        <v>591</v>
      </c>
      <c r="E49" s="141" t="s">
        <v>606</v>
      </c>
    </row>
    <row r="50" spans="2:5">
      <c r="B50" s="147" t="s">
        <v>83</v>
      </c>
      <c r="C50" s="141" t="s">
        <v>592</v>
      </c>
      <c r="E50" s="141" t="s">
        <v>607</v>
      </c>
    </row>
    <row r="51" spans="2:5">
      <c r="B51" s="147" t="s">
        <v>85</v>
      </c>
      <c r="C51" s="141" t="s">
        <v>593</v>
      </c>
      <c r="E51" s="141" t="s">
        <v>608</v>
      </c>
    </row>
    <row r="53" spans="2:5">
      <c r="B53" s="146" t="s">
        <v>594</v>
      </c>
    </row>
    <row r="54" spans="2:5">
      <c r="B54" s="141" t="s">
        <v>86</v>
      </c>
      <c r="C54" s="141" t="s">
        <v>406</v>
      </c>
      <c r="E54" s="141" t="s">
        <v>604</v>
      </c>
    </row>
    <row r="56" spans="2:5">
      <c r="B56" s="146" t="s">
        <v>595</v>
      </c>
    </row>
    <row r="57" spans="2:5">
      <c r="B57" s="141" t="s">
        <v>91</v>
      </c>
      <c r="C57" s="141" t="s">
        <v>596</v>
      </c>
      <c r="E57" s="141" t="s">
        <v>603</v>
      </c>
    </row>
    <row r="58" spans="2:5">
      <c r="B58" s="141" t="s">
        <v>93</v>
      </c>
      <c r="C58" s="141" t="s">
        <v>597</v>
      </c>
      <c r="E58" s="141" t="s">
        <v>602</v>
      </c>
    </row>
    <row r="59" spans="2:5">
      <c r="B59" s="141" t="s">
        <v>94</v>
      </c>
      <c r="C59" s="141" t="s">
        <v>598</v>
      </c>
      <c r="E59" s="141" t="s">
        <v>601</v>
      </c>
    </row>
    <row r="60" spans="2:5">
      <c r="B60" s="147" t="s">
        <v>92</v>
      </c>
      <c r="C60" s="141" t="s">
        <v>599</v>
      </c>
      <c r="E60" s="141" t="s">
        <v>600</v>
      </c>
    </row>
  </sheetData>
  <phoneticPr fontId="34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1"/>
  <sheetViews>
    <sheetView workbookViewId="0"/>
  </sheetViews>
  <sheetFormatPr defaultColWidth="8.875" defaultRowHeight="26.25"/>
  <cols>
    <col min="1" max="1" width="8.875" style="5"/>
    <col min="2" max="2" width="13" style="13" customWidth="1"/>
    <col min="3" max="3" width="13" style="4" customWidth="1"/>
    <col min="4" max="4" width="13" style="8" customWidth="1"/>
    <col min="5" max="5" width="13" style="6" customWidth="1"/>
    <col min="6" max="6" width="13" style="4" customWidth="1"/>
    <col min="7" max="7" width="13" style="6" customWidth="1"/>
    <col min="8" max="16384" width="8.875" style="5"/>
  </cols>
  <sheetData>
    <row r="2" spans="2:7" s="11" customFormat="1" ht="27" customHeight="1">
      <c r="B2" s="12" t="s">
        <v>293</v>
      </c>
      <c r="C2" s="12" t="s">
        <v>289</v>
      </c>
      <c r="D2" s="12" t="s">
        <v>290</v>
      </c>
      <c r="E2" s="12" t="s">
        <v>308</v>
      </c>
      <c r="F2" s="12" t="s">
        <v>291</v>
      </c>
      <c r="G2" s="12" t="s">
        <v>292</v>
      </c>
    </row>
    <row r="3" spans="2:7">
      <c r="B3" s="15" t="s">
        <v>165</v>
      </c>
      <c r="C3" s="4" t="s">
        <v>73</v>
      </c>
      <c r="D3" s="8" t="s">
        <v>95</v>
      </c>
      <c r="E3" s="6" t="s">
        <v>15</v>
      </c>
      <c r="F3" s="4" t="s">
        <v>180</v>
      </c>
      <c r="G3" s="6" t="s">
        <v>185</v>
      </c>
    </row>
    <row r="4" spans="2:7">
      <c r="B4" s="15" t="s">
        <v>166</v>
      </c>
      <c r="C4" s="7" t="s">
        <v>76</v>
      </c>
      <c r="D4" s="8" t="s">
        <v>96</v>
      </c>
      <c r="E4" s="6" t="s">
        <v>17</v>
      </c>
      <c r="F4" s="4" t="s">
        <v>10</v>
      </c>
      <c r="G4" s="6" t="s">
        <v>186</v>
      </c>
    </row>
    <row r="5" spans="2:7">
      <c r="B5" s="15" t="s">
        <v>297</v>
      </c>
      <c r="C5" s="4" t="s">
        <v>74</v>
      </c>
      <c r="D5" s="8" t="s">
        <v>97</v>
      </c>
      <c r="E5" s="6" t="s">
        <v>16</v>
      </c>
      <c r="F5" s="4" t="s">
        <v>181</v>
      </c>
      <c r="G5" s="6" t="s">
        <v>184</v>
      </c>
    </row>
    <row r="6" spans="2:7">
      <c r="B6" s="15" t="s">
        <v>298</v>
      </c>
      <c r="C6" s="4" t="s">
        <v>75</v>
      </c>
      <c r="D6" s="8" t="s">
        <v>98</v>
      </c>
      <c r="E6" s="6" t="s">
        <v>4</v>
      </c>
      <c r="F6" s="4" t="s">
        <v>182</v>
      </c>
      <c r="G6" s="6" t="s">
        <v>183</v>
      </c>
    </row>
    <row r="7" spans="2:7">
      <c r="B7" s="15" t="s">
        <v>167</v>
      </c>
      <c r="C7" s="4" t="s">
        <v>77</v>
      </c>
      <c r="D7" s="8" t="s">
        <v>99</v>
      </c>
      <c r="E7" s="6" t="s">
        <v>18</v>
      </c>
      <c r="F7" s="4" t="s">
        <v>187</v>
      </c>
      <c r="G7" s="6" t="s">
        <v>196</v>
      </c>
    </row>
    <row r="8" spans="2:7">
      <c r="B8" s="15" t="s">
        <v>299</v>
      </c>
      <c r="C8" s="4" t="s">
        <v>78</v>
      </c>
      <c r="D8" s="8" t="s">
        <v>100</v>
      </c>
      <c r="E8" s="6" t="s">
        <v>19</v>
      </c>
      <c r="F8" s="4" t="s">
        <v>63</v>
      </c>
      <c r="G8" s="6" t="s">
        <v>197</v>
      </c>
    </row>
    <row r="9" spans="2:7">
      <c r="B9" s="15" t="s">
        <v>300</v>
      </c>
      <c r="C9" s="4" t="s">
        <v>79</v>
      </c>
      <c r="D9" s="8" t="s">
        <v>101</v>
      </c>
      <c r="E9" s="6" t="s">
        <v>5</v>
      </c>
      <c r="F9" s="4" t="s">
        <v>188</v>
      </c>
      <c r="G9" s="6" t="s">
        <v>198</v>
      </c>
    </row>
    <row r="10" spans="2:7">
      <c r="B10" s="15" t="s">
        <v>301</v>
      </c>
      <c r="C10" s="4" t="s">
        <v>81</v>
      </c>
      <c r="D10" s="8" t="s">
        <v>102</v>
      </c>
      <c r="E10" s="6" t="s">
        <v>24</v>
      </c>
      <c r="F10" s="4" t="s">
        <v>12</v>
      </c>
      <c r="G10" s="6" t="s">
        <v>199</v>
      </c>
    </row>
    <row r="11" spans="2:7">
      <c r="B11" s="15" t="s">
        <v>168</v>
      </c>
      <c r="C11" s="4" t="s">
        <v>82</v>
      </c>
      <c r="D11" s="8" t="s">
        <v>103</v>
      </c>
      <c r="E11" s="6" t="s">
        <v>21</v>
      </c>
      <c r="F11" s="4" t="s">
        <v>7</v>
      </c>
      <c r="G11" s="6" t="s">
        <v>200</v>
      </c>
    </row>
    <row r="12" spans="2:7">
      <c r="B12" s="15" t="s">
        <v>169</v>
      </c>
      <c r="C12" s="7" t="s">
        <v>83</v>
      </c>
      <c r="D12" s="8" t="s">
        <v>104</v>
      </c>
      <c r="E12" s="6" t="s">
        <v>170</v>
      </c>
      <c r="F12" s="4" t="s">
        <v>189</v>
      </c>
      <c r="G12" s="6" t="s">
        <v>201</v>
      </c>
    </row>
    <row r="13" spans="2:7">
      <c r="B13" s="15" t="s">
        <v>302</v>
      </c>
      <c r="C13" s="4" t="s">
        <v>84</v>
      </c>
      <c r="D13" s="8" t="s">
        <v>105</v>
      </c>
      <c r="E13" s="6" t="s">
        <v>22</v>
      </c>
      <c r="F13" s="4" t="s">
        <v>190</v>
      </c>
      <c r="G13" s="6" t="s">
        <v>202</v>
      </c>
    </row>
    <row r="14" spans="2:7">
      <c r="B14" s="15" t="s">
        <v>303</v>
      </c>
      <c r="C14" s="7" t="s">
        <v>85</v>
      </c>
      <c r="D14" s="8" t="s">
        <v>213</v>
      </c>
      <c r="E14" s="6" t="s">
        <v>6</v>
      </c>
    </row>
    <row r="15" spans="2:7">
      <c r="B15" s="15" t="s">
        <v>171</v>
      </c>
      <c r="C15" s="4" t="s">
        <v>86</v>
      </c>
      <c r="D15" s="9" t="s">
        <v>107</v>
      </c>
      <c r="E15" s="6" t="s">
        <v>23</v>
      </c>
      <c r="F15" s="4" t="s">
        <v>191</v>
      </c>
      <c r="G15" s="6" t="s">
        <v>203</v>
      </c>
    </row>
    <row r="16" spans="2:7">
      <c r="B16" s="15" t="s">
        <v>294</v>
      </c>
      <c r="C16" s="4" t="s">
        <v>87</v>
      </c>
      <c r="D16" s="8" t="s">
        <v>108</v>
      </c>
      <c r="E16" s="6" t="s">
        <v>172</v>
      </c>
      <c r="F16" s="4" t="s">
        <v>192</v>
      </c>
      <c r="G16" s="6" t="s">
        <v>204</v>
      </c>
    </row>
    <row r="17" spans="2:10">
      <c r="B17" s="15" t="s">
        <v>295</v>
      </c>
      <c r="C17" s="7" t="s">
        <v>88</v>
      </c>
      <c r="D17" s="8" t="s">
        <v>109</v>
      </c>
      <c r="E17" s="6" t="s">
        <v>173</v>
      </c>
      <c r="F17" s="4" t="s">
        <v>64</v>
      </c>
      <c r="G17" s="6" t="s">
        <v>205</v>
      </c>
    </row>
    <row r="18" spans="2:10">
      <c r="B18" s="15" t="s">
        <v>296</v>
      </c>
      <c r="C18" s="4" t="s">
        <v>89</v>
      </c>
      <c r="D18" s="8" t="s">
        <v>110</v>
      </c>
      <c r="E18" s="6" t="s">
        <v>174</v>
      </c>
      <c r="F18" s="4" t="s">
        <v>72</v>
      </c>
      <c r="G18" s="6" t="s">
        <v>206</v>
      </c>
    </row>
    <row r="19" spans="2:10">
      <c r="B19" s="15" t="s">
        <v>175</v>
      </c>
      <c r="C19" s="4" t="s">
        <v>90</v>
      </c>
      <c r="D19" s="8" t="s">
        <v>111</v>
      </c>
      <c r="E19" s="6" t="s">
        <v>176</v>
      </c>
      <c r="F19" s="4" t="s">
        <v>193</v>
      </c>
      <c r="G19" s="6" t="s">
        <v>207</v>
      </c>
    </row>
    <row r="20" spans="2:10">
      <c r="B20" s="15" t="s">
        <v>304</v>
      </c>
      <c r="C20" s="4" t="s">
        <v>91</v>
      </c>
      <c r="D20" s="8" t="s">
        <v>112</v>
      </c>
      <c r="E20" s="6" t="s">
        <v>177</v>
      </c>
      <c r="F20" s="4" t="s">
        <v>11</v>
      </c>
      <c r="G20" s="6" t="s">
        <v>208</v>
      </c>
    </row>
    <row r="21" spans="2:10">
      <c r="B21" s="15" t="s">
        <v>305</v>
      </c>
      <c r="C21" s="7" t="s">
        <v>92</v>
      </c>
      <c r="D21" s="8" t="s">
        <v>113</v>
      </c>
      <c r="E21" s="6" t="s">
        <v>173</v>
      </c>
      <c r="F21" s="4" t="s">
        <v>210</v>
      </c>
      <c r="G21" s="6" t="s">
        <v>209</v>
      </c>
    </row>
    <row r="22" spans="2:10">
      <c r="B22" s="15" t="s">
        <v>306</v>
      </c>
      <c r="C22" s="4" t="s">
        <v>93</v>
      </c>
      <c r="D22" s="8" t="s">
        <v>114</v>
      </c>
      <c r="E22" s="6" t="s">
        <v>178</v>
      </c>
      <c r="F22" s="4" t="s">
        <v>194</v>
      </c>
      <c r="G22" s="6" t="s">
        <v>211</v>
      </c>
    </row>
    <row r="23" spans="2:10">
      <c r="B23" s="15" t="s">
        <v>179</v>
      </c>
      <c r="C23" s="4" t="s">
        <v>94</v>
      </c>
      <c r="D23" s="8" t="s">
        <v>115</v>
      </c>
      <c r="E23" s="6" t="s">
        <v>20</v>
      </c>
      <c r="F23" s="4" t="s">
        <v>195</v>
      </c>
      <c r="G23" s="6" t="s">
        <v>212</v>
      </c>
    </row>
    <row r="24" spans="2:10">
      <c r="B24" s="14"/>
    </row>
    <row r="25" spans="2:10">
      <c r="B25" s="14"/>
    </row>
    <row r="26" spans="2:10" ht="18.75">
      <c r="B26" s="12" t="s">
        <v>293</v>
      </c>
      <c r="C26" s="12" t="s">
        <v>289</v>
      </c>
      <c r="D26" s="12" t="s">
        <v>290</v>
      </c>
      <c r="E26" s="12" t="s">
        <v>307</v>
      </c>
      <c r="F26" s="12" t="s">
        <v>291</v>
      </c>
      <c r="G26" s="12" t="s">
        <v>292</v>
      </c>
    </row>
    <row r="27" spans="2:10">
      <c r="B27" s="15" t="s">
        <v>221</v>
      </c>
      <c r="C27" s="4" t="s">
        <v>117</v>
      </c>
      <c r="D27" s="8" t="s">
        <v>141</v>
      </c>
      <c r="E27" s="6" t="s">
        <v>0</v>
      </c>
      <c r="F27" s="4" t="s">
        <v>243</v>
      </c>
      <c r="G27" s="6" t="s">
        <v>0</v>
      </c>
    </row>
    <row r="28" spans="2:10">
      <c r="B28" s="15" t="s">
        <v>309</v>
      </c>
      <c r="C28" s="4" t="s">
        <v>118</v>
      </c>
      <c r="D28" s="8" t="s">
        <v>142</v>
      </c>
      <c r="E28" s="6" t="s">
        <v>222</v>
      </c>
      <c r="F28" s="4" t="s">
        <v>244</v>
      </c>
      <c r="G28" s="6" t="s">
        <v>273</v>
      </c>
    </row>
    <row r="29" spans="2:10">
      <c r="B29" s="15" t="s">
        <v>225</v>
      </c>
      <c r="C29" s="4" t="s">
        <v>119</v>
      </c>
      <c r="D29" s="8" t="s">
        <v>214</v>
      </c>
      <c r="E29" s="6" t="s">
        <v>223</v>
      </c>
      <c r="F29" s="4" t="s">
        <v>190</v>
      </c>
      <c r="G29" s="6" t="s">
        <v>202</v>
      </c>
      <c r="H29" s="4"/>
      <c r="I29" s="4"/>
      <c r="J29" s="6"/>
    </row>
    <row r="30" spans="2:10">
      <c r="B30" s="15" t="s">
        <v>310</v>
      </c>
      <c r="C30" s="4" t="s">
        <v>120</v>
      </c>
      <c r="D30" s="8" t="s">
        <v>215</v>
      </c>
      <c r="E30" s="6" t="s">
        <v>224</v>
      </c>
      <c r="F30" s="4" t="s">
        <v>275</v>
      </c>
      <c r="G30" s="6" t="s">
        <v>274</v>
      </c>
    </row>
    <row r="31" spans="2:10">
      <c r="B31" s="15" t="s">
        <v>311</v>
      </c>
      <c r="C31" s="4" t="s">
        <v>121</v>
      </c>
      <c r="D31" s="8" t="s">
        <v>145</v>
      </c>
      <c r="E31" s="6" t="s">
        <v>8</v>
      </c>
      <c r="F31" s="4" t="s">
        <v>245</v>
      </c>
      <c r="G31" s="6" t="s">
        <v>276</v>
      </c>
    </row>
    <row r="32" spans="2:10">
      <c r="B32" s="15" t="s">
        <v>226</v>
      </c>
      <c r="C32" s="4" t="s">
        <v>122</v>
      </c>
      <c r="D32" s="8" t="s">
        <v>146</v>
      </c>
      <c r="E32" s="6" t="s">
        <v>9</v>
      </c>
      <c r="F32" s="4" t="s">
        <v>246</v>
      </c>
      <c r="G32" s="6" t="s">
        <v>277</v>
      </c>
    </row>
    <row r="33" spans="2:7">
      <c r="B33" s="15" t="s">
        <v>312</v>
      </c>
      <c r="C33" s="4" t="s">
        <v>123</v>
      </c>
      <c r="D33" s="8" t="s">
        <v>147</v>
      </c>
      <c r="E33" s="6" t="s">
        <v>227</v>
      </c>
      <c r="F33" s="4" t="s">
        <v>247</v>
      </c>
      <c r="G33" s="6" t="s">
        <v>240</v>
      </c>
    </row>
    <row r="34" spans="2:7">
      <c r="B34" s="15" t="s">
        <v>313</v>
      </c>
      <c r="C34" s="4" t="s">
        <v>124</v>
      </c>
      <c r="D34" s="8" t="s">
        <v>148</v>
      </c>
      <c r="E34" s="6" t="s">
        <v>228</v>
      </c>
      <c r="F34" s="4" t="s">
        <v>248</v>
      </c>
      <c r="G34" s="6" t="s">
        <v>278</v>
      </c>
    </row>
    <row r="35" spans="2:7">
      <c r="B35" s="15" t="s">
        <v>314</v>
      </c>
      <c r="C35" s="4" t="s">
        <v>125</v>
      </c>
      <c r="D35" s="8" t="s">
        <v>149</v>
      </c>
      <c r="E35" s="6" t="s">
        <v>229</v>
      </c>
      <c r="F35" s="4" t="s">
        <v>249</v>
      </c>
      <c r="G35" s="6" t="s">
        <v>279</v>
      </c>
    </row>
    <row r="36" spans="2:7">
      <c r="B36" s="15" t="s">
        <v>315</v>
      </c>
      <c r="C36" s="4" t="s">
        <v>126</v>
      </c>
      <c r="D36" s="8" t="s">
        <v>150</v>
      </c>
      <c r="E36" s="6" t="s">
        <v>230</v>
      </c>
      <c r="F36" s="4" t="s">
        <v>250</v>
      </c>
      <c r="G36" s="6" t="s">
        <v>280</v>
      </c>
    </row>
    <row r="37" spans="2:7">
      <c r="B37" s="15" t="s">
        <v>316</v>
      </c>
      <c r="C37" s="4" t="s">
        <v>127</v>
      </c>
      <c r="D37" s="8" t="s">
        <v>151</v>
      </c>
      <c r="E37" s="6" t="s">
        <v>231</v>
      </c>
      <c r="F37" s="4" t="s">
        <v>251</v>
      </c>
      <c r="G37" s="6" t="s">
        <v>281</v>
      </c>
    </row>
    <row r="38" spans="2:7">
      <c r="B38" s="15" t="s">
        <v>317</v>
      </c>
      <c r="C38" s="4" t="s">
        <v>128</v>
      </c>
      <c r="D38" s="8" t="s">
        <v>152</v>
      </c>
      <c r="E38" s="6" t="s">
        <v>232</v>
      </c>
      <c r="F38" s="4" t="s">
        <v>252</v>
      </c>
      <c r="G38" s="6" t="s">
        <v>282</v>
      </c>
    </row>
    <row r="39" spans="2:7">
      <c r="B39" s="15" t="s">
        <v>318</v>
      </c>
      <c r="C39" s="4" t="s">
        <v>129</v>
      </c>
      <c r="D39" s="8" t="s">
        <v>216</v>
      </c>
      <c r="E39" s="6" t="s">
        <v>233</v>
      </c>
      <c r="F39" s="4" t="s">
        <v>253</v>
      </c>
      <c r="G39" s="6" t="s">
        <v>283</v>
      </c>
    </row>
    <row r="40" spans="2:7">
      <c r="B40" s="15" t="s">
        <v>319</v>
      </c>
      <c r="C40" s="4" t="s">
        <v>130</v>
      </c>
      <c r="D40" s="8" t="s">
        <v>154</v>
      </c>
      <c r="E40" s="6" t="s">
        <v>4</v>
      </c>
      <c r="F40" s="4" t="s">
        <v>254</v>
      </c>
      <c r="G40" s="6" t="s">
        <v>284</v>
      </c>
    </row>
    <row r="41" spans="2:7">
      <c r="B41" s="15" t="s">
        <v>320</v>
      </c>
      <c r="C41" s="4" t="s">
        <v>131</v>
      </c>
      <c r="D41" s="8" t="s">
        <v>155</v>
      </c>
      <c r="E41" s="6" t="s">
        <v>234</v>
      </c>
      <c r="F41" s="4" t="s">
        <v>255</v>
      </c>
      <c r="G41" s="6" t="s">
        <v>285</v>
      </c>
    </row>
    <row r="42" spans="2:7">
      <c r="B42" s="15" t="s">
        <v>321</v>
      </c>
      <c r="C42" s="4" t="s">
        <v>132</v>
      </c>
      <c r="D42" s="8" t="s">
        <v>156</v>
      </c>
      <c r="E42" s="10" t="s">
        <v>235</v>
      </c>
      <c r="F42" s="4" t="s">
        <v>256</v>
      </c>
      <c r="G42" s="6" t="s">
        <v>286</v>
      </c>
    </row>
    <row r="43" spans="2:7">
      <c r="B43" s="15" t="s">
        <v>322</v>
      </c>
      <c r="C43" s="4" t="s">
        <v>133</v>
      </c>
      <c r="D43" s="8" t="s">
        <v>217</v>
      </c>
      <c r="E43" s="6" t="s">
        <v>237</v>
      </c>
      <c r="F43" s="4" t="s">
        <v>257</v>
      </c>
      <c r="G43" s="6" t="s">
        <v>272</v>
      </c>
    </row>
    <row r="44" spans="2:7">
      <c r="B44" s="15" t="s">
        <v>323</v>
      </c>
      <c r="C44" s="4" t="s">
        <v>134</v>
      </c>
      <c r="D44" s="8" t="s">
        <v>218</v>
      </c>
      <c r="E44" s="6" t="s">
        <v>238</v>
      </c>
      <c r="F44" s="4" t="s">
        <v>258</v>
      </c>
      <c r="G44" s="6" t="s">
        <v>271</v>
      </c>
    </row>
    <row r="45" spans="2:7">
      <c r="B45" s="15" t="s">
        <v>324</v>
      </c>
      <c r="C45" s="4" t="s">
        <v>135</v>
      </c>
      <c r="D45" s="8" t="s">
        <v>219</v>
      </c>
      <c r="E45" s="10" t="s">
        <v>236</v>
      </c>
      <c r="F45" s="4" t="s">
        <v>259</v>
      </c>
      <c r="G45" s="6" t="s">
        <v>270</v>
      </c>
    </row>
    <row r="46" spans="2:7">
      <c r="B46" s="15" t="s">
        <v>325</v>
      </c>
      <c r="C46" s="4" t="s">
        <v>136</v>
      </c>
      <c r="D46" s="8" t="s">
        <v>220</v>
      </c>
      <c r="E46" s="6" t="s">
        <v>6</v>
      </c>
      <c r="F46" s="4" t="s">
        <v>260</v>
      </c>
      <c r="G46" s="6" t="s">
        <v>269</v>
      </c>
    </row>
    <row r="47" spans="2:7">
      <c r="B47" s="15" t="s">
        <v>239</v>
      </c>
      <c r="C47" s="4" t="s">
        <v>137</v>
      </c>
      <c r="D47" s="8" t="s">
        <v>161</v>
      </c>
      <c r="E47" s="6" t="s">
        <v>2</v>
      </c>
      <c r="F47" s="4" t="s">
        <v>268</v>
      </c>
      <c r="G47" s="6" t="s">
        <v>267</v>
      </c>
    </row>
    <row r="48" spans="2:7">
      <c r="B48" s="15" t="s">
        <v>326</v>
      </c>
      <c r="C48" s="4" t="s">
        <v>138</v>
      </c>
      <c r="D48" s="8" t="s">
        <v>162</v>
      </c>
      <c r="E48" s="6" t="s">
        <v>240</v>
      </c>
      <c r="F48" s="4" t="s">
        <v>261</v>
      </c>
      <c r="G48" s="6" t="s">
        <v>266</v>
      </c>
    </row>
    <row r="49" spans="2:7">
      <c r="B49" s="15" t="s">
        <v>241</v>
      </c>
      <c r="C49" s="4" t="s">
        <v>139</v>
      </c>
      <c r="D49" s="8" t="s">
        <v>163</v>
      </c>
      <c r="E49" s="6" t="s">
        <v>3</v>
      </c>
      <c r="F49" s="4" t="s">
        <v>262</v>
      </c>
      <c r="G49" s="6" t="s">
        <v>265</v>
      </c>
    </row>
    <row r="50" spans="2:7">
      <c r="B50" s="15" t="s">
        <v>327</v>
      </c>
      <c r="C50" s="4" t="s">
        <v>140</v>
      </c>
      <c r="D50" s="8" t="s">
        <v>164</v>
      </c>
      <c r="E50" s="6" t="s">
        <v>242</v>
      </c>
      <c r="F50" s="4" t="s">
        <v>263</v>
      </c>
      <c r="G50" s="6" t="s">
        <v>264</v>
      </c>
    </row>
    <row r="51" spans="2:7">
      <c r="B51" s="14"/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/>
  </sheetViews>
  <sheetFormatPr defaultColWidth="8.875" defaultRowHeight="14.25"/>
  <cols>
    <col min="2" max="2" width="67.875" customWidth="1"/>
  </cols>
  <sheetData>
    <row r="2" spans="2:2">
      <c r="B2" t="s">
        <v>49</v>
      </c>
    </row>
    <row r="4" spans="2:2">
      <c r="B4" t="s">
        <v>50</v>
      </c>
    </row>
    <row r="5" spans="2:2">
      <c r="B5" t="s">
        <v>59</v>
      </c>
    </row>
    <row r="6" spans="2:2">
      <c r="B6" t="s">
        <v>51</v>
      </c>
    </row>
    <row r="7" spans="2:2">
      <c r="B7" t="s">
        <v>52</v>
      </c>
    </row>
    <row r="8" spans="2:2">
      <c r="B8" t="s">
        <v>53</v>
      </c>
    </row>
    <row r="9" spans="2:2">
      <c r="B9" t="s">
        <v>54</v>
      </c>
    </row>
    <row r="10" spans="2:2">
      <c r="B10" t="s">
        <v>65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6" spans="2:2">
      <c r="B16" t="s">
        <v>60</v>
      </c>
    </row>
    <row r="18" spans="2:2">
      <c r="B18" t="s">
        <v>66</v>
      </c>
    </row>
    <row r="19" spans="2:2">
      <c r="B19" t="s">
        <v>61</v>
      </c>
    </row>
    <row r="21" spans="2:2">
      <c r="B21" t="s">
        <v>67</v>
      </c>
    </row>
    <row r="22" spans="2:2">
      <c r="B22" t="s">
        <v>62</v>
      </c>
    </row>
    <row r="23" spans="2:2">
      <c r="B23" t="s">
        <v>71</v>
      </c>
    </row>
    <row r="24" spans="2:2">
      <c r="B24" t="s">
        <v>68</v>
      </c>
    </row>
    <row r="26" spans="2:2">
      <c r="B26" t="s">
        <v>70</v>
      </c>
    </row>
    <row r="27" spans="2:2">
      <c r="B27" t="s">
        <v>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國語注音符號</vt:lpstr>
      <vt:lpstr>切語聲母</vt:lpstr>
      <vt:lpstr> 拼音對照表 (2)</vt:lpstr>
      <vt:lpstr> 拼音對照表</vt:lpstr>
      <vt:lpstr>河洛方音鍵盤</vt:lpstr>
      <vt:lpstr>河洛注音鍵盤</vt:lpstr>
      <vt:lpstr> 台語ABC鍵盤設計</vt:lpstr>
      <vt:lpstr> 台語ABC鍵盤編碼</vt:lpstr>
      <vt:lpstr>萌台語方音鍵盤</vt:lpstr>
      <vt:lpstr>河洛白話音</vt:lpstr>
      <vt:lpstr>河洛白話音 (2)</vt:lpstr>
      <vt:lpstr> 注音符號</vt:lpstr>
      <vt:lpstr>河洛注音使用符號</vt:lpstr>
      <vt:lpstr>聲韻母</vt:lpstr>
      <vt:lpstr>說明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2024-07-03T13:04:31Z</dcterms:modified>
</cp:coreProperties>
</file>