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C99754D-FA8D-4A8B-938A-44F2A42F252D}" xr6:coauthVersionLast="47" xr6:coauthVersionMax="47" xr10:uidLastSave="{00000000-0000-0000-0000-000000000000}"/>
  <bookViews>
    <workbookView xWindow="-28920" yWindow="-120" windowWidth="29040" windowHeight="15840" activeTab="1" xr2:uid="{28F1D67D-D646-F742-8C6B-20DFC10DC14C}"/>
  </bookViews>
  <sheets>
    <sheet name="鍵盤圖" sheetId="6" r:id="rId1"/>
    <sheet name="RIME對映編碼" sheetId="2" r:id="rId2"/>
    <sheet name="編碼設計" sheetId="3" r:id="rId3"/>
    <sheet name="編碼設計 (原設計)" sheetId="7" r:id="rId4"/>
    <sheet name="RIME對映編碼 (原設計)" sheetId="9" r:id="rId5"/>
    <sheet name="工作表2" sheetId="8" r:id="rId6"/>
    <sheet name="RIME指令 (與漢字拼音相容版)" sheetId="5" r:id="rId7"/>
    <sheet name="聲母發音表" sheetId="4" r:id="rId8"/>
  </sheets>
  <externalReferences>
    <externalReference r:id="rId9"/>
    <externalReference r:id="rId10"/>
  </externalReferences>
  <definedNames>
    <definedName name="方音符號" localSheetId="4">'RIME對映編碼 (原設計)'!$X$3:$X$47</definedName>
    <definedName name="方音符號">[1]RIME編碼!$AA$3:$AA$45</definedName>
    <definedName name="字典編碼">[1]RIME編碼!$AB$3:$AB$45</definedName>
    <definedName name="拼音字母" localSheetId="4">'RIME對映編碼 (原設計)'!$Y$3:$Y$47</definedName>
    <definedName name="拼音字母">[1]RIME編碼!$AC$3:$AC$45</definedName>
    <definedName name="按鍵編碼" localSheetId="4">'RIME對映編碼 (原設計)'!$Z$3:$Z$47</definedName>
    <definedName name="國際音標" localSheetId="4">'RIME對映編碼 (原設計)'!$AA$3:$AA$47</definedName>
    <definedName name="鍵盤位置" localSheetId="4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B32" i="2"/>
  <c r="D21" i="2"/>
  <c r="D20" i="2"/>
  <c r="B23" i="2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C38" i="2" l="1"/>
  <c r="C30" i="2"/>
  <c r="C29" i="2"/>
  <c r="D29" i="2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D30" i="2"/>
  <c r="D39" i="2"/>
  <c r="C39" i="2" s="1"/>
  <c r="D38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0" i="2"/>
  <c r="B29" i="2"/>
  <c r="B39" i="2"/>
  <c r="B38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B11" i="5"/>
  <c r="B19" i="5"/>
  <c r="R9" i="2"/>
  <c r="O9" i="2"/>
  <c r="I9" i="2"/>
  <c r="H7" i="2"/>
  <c r="F9" i="2"/>
  <c r="E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I11" i="2" a="1"/>
  <c r="AI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AV6" i="2" a="1"/>
  <c r="AV10" i="2" a="1"/>
  <c r="AV14" i="2" a="1"/>
  <c r="AV18" i="2" a="1"/>
  <c r="AV22" i="2" a="1"/>
  <c r="AV26" i="2" a="1"/>
  <c r="AV30" i="2" a="1"/>
  <c r="AV34" i="2" a="1"/>
  <c r="AV38" i="2" a="1"/>
  <c r="AV42" i="2" a="1"/>
  <c r="AW4" i="2" a="1"/>
  <c r="AW8" i="2" a="1"/>
  <c r="AW12" i="2" a="1"/>
  <c r="AW16" i="2" a="1"/>
  <c r="AW20" i="2" a="1"/>
  <c r="AW24" i="2" a="1"/>
  <c r="AW28" i="2" a="1"/>
  <c r="AW32" i="2" a="1"/>
  <c r="AW36" i="2" a="1"/>
  <c r="AW40" i="2" a="1"/>
  <c r="AW44" i="2" a="1"/>
  <c r="AU51" i="2" a="1"/>
  <c r="AU53" i="2" a="1"/>
  <c r="AV7" i="2" a="1"/>
  <c r="AV11" i="2" a="1"/>
  <c r="AV15" i="2" a="1"/>
  <c r="AV19" i="2" a="1"/>
  <c r="AV23" i="2" a="1"/>
  <c r="AV27" i="2" a="1"/>
  <c r="AV31" i="2" a="1"/>
  <c r="AV35" i="2" a="1"/>
  <c r="AV39" i="2" a="1"/>
  <c r="AV43" i="2" a="1"/>
  <c r="AW5" i="2" a="1"/>
  <c r="AW9" i="2" a="1"/>
  <c r="AW13" i="2" a="1"/>
  <c r="AW17" i="2" a="1"/>
  <c r="AW21" i="2" a="1"/>
  <c r="AW25" i="2" a="1"/>
  <c r="AW29" i="2" a="1"/>
  <c r="AW33" i="2" a="1"/>
  <c r="AW37" i="2" a="1"/>
  <c r="AW41" i="2" a="1"/>
  <c r="AW45" i="2" a="1"/>
  <c r="AX51" i="2" a="1"/>
  <c r="AX53" i="2" a="1"/>
  <c r="V3" i="7" a="1"/>
  <c r="AU4" i="2" a="1"/>
  <c r="AU7" i="2" a="1"/>
  <c r="AU11" i="2" a="1"/>
  <c r="AU15" i="2" a="1"/>
  <c r="AU19" i="2" a="1"/>
  <c r="AU23" i="2" a="1"/>
  <c r="AU27" i="2" a="1"/>
  <c r="AU31" i="2" a="1"/>
  <c r="AU35" i="2" a="1"/>
  <c r="AU39" i="2" a="1"/>
  <c r="AU43" i="2" a="1"/>
  <c r="AX5" i="2" a="1"/>
  <c r="AX9" i="2" a="1"/>
  <c r="AX13" i="2" a="1"/>
  <c r="AX17" i="2" a="1"/>
  <c r="AX21" i="2" a="1"/>
  <c r="AX25" i="2" a="1"/>
  <c r="AX29" i="2" a="1"/>
  <c r="AX33" i="2" a="1"/>
  <c r="AX37" i="2" a="1"/>
  <c r="AX41" i="2" a="1"/>
  <c r="AX45" i="2" a="1"/>
  <c r="AW51" i="2" a="1"/>
  <c r="AW53" i="2" a="1"/>
  <c r="AU8" i="2" a="1"/>
  <c r="AU12" i="2" a="1"/>
  <c r="AU16" i="2" a="1"/>
  <c r="AU20" i="2" a="1"/>
  <c r="AU24" i="2" a="1"/>
  <c r="AU28" i="2" a="1"/>
  <c r="AU32" i="2" a="1"/>
  <c r="AU36" i="2" a="1"/>
  <c r="AU40" i="2" a="1"/>
  <c r="AU44" i="2" a="1"/>
  <c r="AX6" i="2" a="1"/>
  <c r="AX10" i="2" a="1"/>
  <c r="AX14" i="2" a="1"/>
  <c r="AX18" i="2" a="1"/>
  <c r="AX22" i="2" a="1"/>
  <c r="AX26" i="2" a="1"/>
  <c r="AX30" i="2" a="1"/>
  <c r="AX34" i="2" a="1"/>
  <c r="AX38" i="2" a="1"/>
  <c r="AX42" i="2" a="1"/>
  <c r="AV50" i="2" a="1"/>
  <c r="AV52" i="2" a="1"/>
  <c r="V5" i="7" a="1"/>
  <c r="AV4" i="2" a="1"/>
  <c r="AV8" i="2" a="1"/>
  <c r="AV12" i="2" a="1"/>
  <c r="AV16" i="2" a="1"/>
  <c r="AV20" i="2" a="1"/>
  <c r="AV24" i="2" a="1"/>
  <c r="AV28" i="2" a="1"/>
  <c r="AV32" i="2" a="1"/>
  <c r="AV36" i="2" a="1"/>
  <c r="AV40" i="2" a="1"/>
  <c r="AV44" i="2" a="1"/>
  <c r="AW6" i="2" a="1"/>
  <c r="AW10" i="2" a="1"/>
  <c r="AW14" i="2" a="1"/>
  <c r="AW18" i="2" a="1"/>
  <c r="AW22" i="2" a="1"/>
  <c r="AW26" i="2" a="1"/>
  <c r="AW30" i="2" a="1"/>
  <c r="AW34" i="2" a="1"/>
  <c r="AW38" i="2" a="1"/>
  <c r="AW42" i="2" a="1"/>
  <c r="AU50" i="2" a="1"/>
  <c r="AU52" i="2" a="1"/>
  <c r="AV5" i="2" a="1"/>
  <c r="AV9" i="2" a="1"/>
  <c r="AV13" i="2" a="1"/>
  <c r="AV17" i="2" a="1"/>
  <c r="AV21" i="2" a="1"/>
  <c r="AV25" i="2" a="1"/>
  <c r="AV29" i="2" a="1"/>
  <c r="AV33" i="2" a="1"/>
  <c r="AV37" i="2" a="1"/>
  <c r="AV41" i="2" a="1"/>
  <c r="AU13" i="2" a="1"/>
  <c r="AU29" i="2" a="1"/>
  <c r="AU45" i="2" a="1"/>
  <c r="AX19" i="2" a="1"/>
  <c r="AX35" i="2" a="1"/>
  <c r="AW52" i="2" a="1"/>
  <c r="AU18" i="2" a="1"/>
  <c r="AU34" i="2" a="1"/>
  <c r="AX4" i="2" a="1"/>
  <c r="AX12" i="2" a="1"/>
  <c r="AX20" i="2" a="1"/>
  <c r="AX28" i="2" a="1"/>
  <c r="AX36" i="2" a="1"/>
  <c r="AX44" i="2" a="1"/>
  <c r="AV53" i="2" a="1"/>
  <c r="AU33" i="2" a="1"/>
  <c r="AX7" i="2" a="1"/>
  <c r="AX23" i="2" a="1"/>
  <c r="AX39" i="2" a="1"/>
  <c r="AU6" i="2" a="1"/>
  <c r="AU38" i="2" a="1"/>
  <c r="AW15" i="2" a="1"/>
  <c r="AW31" i="2" a="1"/>
  <c r="AX50" i="2" a="1"/>
  <c r="AU21" i="2" a="1"/>
  <c r="AU37" i="2" a="1"/>
  <c r="AX43" i="2" a="1"/>
  <c r="AU26" i="2" a="1"/>
  <c r="AX8" i="2" a="1"/>
  <c r="AX24" i="2" a="1"/>
  <c r="AX40" i="2" a="1"/>
  <c r="V4" i="7" a="1"/>
  <c r="AU25" i="2" a="1"/>
  <c r="AX31" i="2" a="1"/>
  <c r="AU14" i="2" a="1"/>
  <c r="AV45" i="2" a="1"/>
  <c r="AW27" i="2" a="1"/>
  <c r="AX52" i="2" a="1"/>
  <c r="AU17" i="2" a="1"/>
  <c r="AU22" i="2" a="1"/>
  <c r="AW7" i="2" a="1"/>
  <c r="AW23" i="2" a="1"/>
  <c r="AW39" i="2" a="1"/>
  <c r="V6" i="7" a="1"/>
  <c r="AU5" i="2" a="1"/>
  <c r="AX11" i="2" a="1"/>
  <c r="AX27" i="2" a="1"/>
  <c r="AU10" i="2" a="1"/>
  <c r="AU42" i="2" a="1"/>
  <c r="AX16" i="2" a="1"/>
  <c r="AX32" i="2" a="1"/>
  <c r="AV51" i="2" a="1"/>
  <c r="AU9" i="2" a="1"/>
  <c r="AU41" i="2" a="1"/>
  <c r="AX15" i="2" a="1"/>
  <c r="AW50" i="2" a="1"/>
  <c r="AU30" i="2" a="1"/>
  <c r="AW11" i="2" a="1"/>
  <c r="AW19" i="2" a="1"/>
  <c r="AW35" i="2" a="1"/>
  <c r="AW43" i="2" a="1"/>
  <c r="AX53" i="2" l="1"/>
  <c r="AV53" i="2"/>
  <c r="AX52" i="2"/>
  <c r="AV52" i="2"/>
  <c r="AX51" i="2"/>
  <c r="AV51" i="2"/>
  <c r="AX50" i="2"/>
  <c r="AV50" i="2"/>
  <c r="AW45" i="2"/>
  <c r="AX44" i="2"/>
  <c r="AW43" i="2"/>
  <c r="AX42" i="2"/>
  <c r="AW41" i="2"/>
  <c r="AX40" i="2"/>
  <c r="AW39" i="2"/>
  <c r="AX38" i="2"/>
  <c r="AW37" i="2"/>
  <c r="AX36" i="2"/>
  <c r="AW35" i="2"/>
  <c r="AX34" i="2"/>
  <c r="AW33" i="2"/>
  <c r="AX32" i="2"/>
  <c r="AW31" i="2"/>
  <c r="AX30" i="2"/>
  <c r="AW29" i="2"/>
  <c r="AX28" i="2"/>
  <c r="AW27" i="2"/>
  <c r="AX26" i="2"/>
  <c r="AW25" i="2"/>
  <c r="AX24" i="2"/>
  <c r="AW23" i="2"/>
  <c r="AX22" i="2"/>
  <c r="AW21" i="2"/>
  <c r="AX20" i="2"/>
  <c r="AW19" i="2"/>
  <c r="AX18" i="2"/>
  <c r="AW17" i="2"/>
  <c r="AX16" i="2"/>
  <c r="AW15" i="2"/>
  <c r="AX14" i="2"/>
  <c r="AW13" i="2"/>
  <c r="AX12" i="2"/>
  <c r="AW11" i="2"/>
  <c r="AX10" i="2"/>
  <c r="AW9" i="2"/>
  <c r="AX8" i="2"/>
  <c r="AW7" i="2"/>
  <c r="AX6" i="2"/>
  <c r="AW5" i="2"/>
  <c r="AX4" i="2"/>
  <c r="AV45" i="2"/>
  <c r="AU44" i="2"/>
  <c r="AV43" i="2"/>
  <c r="AU42" i="2"/>
  <c r="AV41" i="2"/>
  <c r="AU40" i="2"/>
  <c r="AV39" i="2"/>
  <c r="AU38" i="2"/>
  <c r="AV37" i="2"/>
  <c r="AU36" i="2"/>
  <c r="AV35" i="2"/>
  <c r="AU34" i="2"/>
  <c r="AV33" i="2"/>
  <c r="AU32" i="2"/>
  <c r="AV31" i="2"/>
  <c r="AU30" i="2"/>
  <c r="AV29" i="2"/>
  <c r="AU28" i="2"/>
  <c r="AV27" i="2"/>
  <c r="AU26" i="2"/>
  <c r="AV25" i="2"/>
  <c r="AU24" i="2"/>
  <c r="AV23" i="2"/>
  <c r="AU22" i="2"/>
  <c r="AV21" i="2"/>
  <c r="AU20" i="2"/>
  <c r="AV19" i="2"/>
  <c r="AU18" i="2"/>
  <c r="AV17" i="2"/>
  <c r="AU16" i="2"/>
  <c r="AV15" i="2"/>
  <c r="AU14" i="2"/>
  <c r="AV13" i="2"/>
  <c r="AU12" i="2"/>
  <c r="AV11" i="2"/>
  <c r="AU10" i="2"/>
  <c r="AV9" i="2"/>
  <c r="AU8" i="2"/>
  <c r="AV7" i="2"/>
  <c r="AU6" i="2"/>
  <c r="AV5" i="2"/>
  <c r="AW53" i="2"/>
  <c r="AU53" i="2"/>
  <c r="AW52" i="2"/>
  <c r="AU52" i="2"/>
  <c r="AW51" i="2"/>
  <c r="AU51" i="2"/>
  <c r="AW50" i="2"/>
  <c r="AU50" i="2"/>
  <c r="AX45" i="2"/>
  <c r="AW44" i="2"/>
  <c r="AX43" i="2"/>
  <c r="AW42" i="2"/>
  <c r="AX41" i="2"/>
  <c r="AW40" i="2"/>
  <c r="AX39" i="2"/>
  <c r="AW38" i="2"/>
  <c r="AX37" i="2"/>
  <c r="AW36" i="2"/>
  <c r="AX35" i="2"/>
  <c r="AW34" i="2"/>
  <c r="AX33" i="2"/>
  <c r="AW32" i="2"/>
  <c r="AX31" i="2"/>
  <c r="AW30" i="2"/>
  <c r="AX29" i="2"/>
  <c r="AW28" i="2"/>
  <c r="AX27" i="2"/>
  <c r="AW26" i="2"/>
  <c r="AX25" i="2"/>
  <c r="AW24" i="2"/>
  <c r="AX23" i="2"/>
  <c r="AW22" i="2"/>
  <c r="AX21" i="2"/>
  <c r="AW20" i="2"/>
  <c r="AX19" i="2"/>
  <c r="AW18" i="2"/>
  <c r="AX17" i="2"/>
  <c r="AW16" i="2"/>
  <c r="AX15" i="2"/>
  <c r="AW14" i="2"/>
  <c r="AX13" i="2"/>
  <c r="AW12" i="2"/>
  <c r="AX11" i="2"/>
  <c r="AW10" i="2"/>
  <c r="AX9" i="2"/>
  <c r="AW8" i="2"/>
  <c r="AX7" i="2"/>
  <c r="AW6" i="2"/>
  <c r="AX5" i="2"/>
  <c r="AW4" i="2"/>
  <c r="AU45" i="2"/>
  <c r="AV44" i="2"/>
  <c r="AU43" i="2"/>
  <c r="AV42" i="2"/>
  <c r="AU41" i="2"/>
  <c r="AV40" i="2"/>
  <c r="AU39" i="2"/>
  <c r="AV38" i="2"/>
  <c r="AU37" i="2"/>
  <c r="AV36" i="2"/>
  <c r="AU35" i="2"/>
  <c r="AV34" i="2"/>
  <c r="AU33" i="2"/>
  <c r="AV32" i="2"/>
  <c r="AU31" i="2"/>
  <c r="AV30" i="2"/>
  <c r="AU29" i="2"/>
  <c r="AV28" i="2"/>
  <c r="AU27" i="2"/>
  <c r="AV26" i="2"/>
  <c r="AU25" i="2"/>
  <c r="AV24" i="2"/>
  <c r="AU23" i="2"/>
  <c r="AV22" i="2"/>
  <c r="AU21" i="2"/>
  <c r="AV20" i="2"/>
  <c r="AU19" i="2"/>
  <c r="AV18" i="2"/>
  <c r="AU17" i="2"/>
  <c r="AV16" i="2"/>
  <c r="AU15" i="2"/>
  <c r="AV14" i="2"/>
  <c r="AU13" i="2"/>
  <c r="AV12" i="2"/>
  <c r="AU11" i="2"/>
  <c r="AV10" i="2"/>
  <c r="AU9" i="2"/>
  <c r="AV8" i="2"/>
  <c r="AU7" i="2"/>
  <c r="AV6" i="2"/>
  <c r="AU5" i="2"/>
  <c r="AV4" i="2"/>
  <c r="AU4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V3" i="7"/>
  <c r="V4" i="7"/>
  <c r="V6" i="7"/>
  <c r="V5" i="7"/>
  <c r="X2" i="7"/>
  <c r="B28" i="5"/>
  <c r="C11" i="5"/>
  <c r="C28" i="5"/>
  <c r="C27" i="5"/>
  <c r="C12" i="5"/>
  <c r="C19" i="5"/>
  <c r="B23" i="5" s="1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B3" i="2"/>
  <c r="AW48" i="2" a="1"/>
  <c r="AU48" i="2" a="1"/>
  <c r="AV46" i="2" a="1"/>
  <c r="AX46" i="2" a="1"/>
  <c r="W5" i="7" a="1"/>
  <c r="AU47" i="2" a="1"/>
  <c r="AW47" i="2" a="1"/>
  <c r="AW49" i="2" a="1"/>
  <c r="AU49" i="2" a="1"/>
  <c r="W6" i="7" a="1"/>
  <c r="AV48" i="2" a="1"/>
  <c r="AX48" i="2" a="1"/>
  <c r="AU46" i="2" a="1"/>
  <c r="AW46" i="2" a="1"/>
  <c r="W4" i="7" a="1"/>
  <c r="AX47" i="2" a="1"/>
  <c r="AV47" i="2" a="1"/>
  <c r="AV49" i="2" a="1"/>
  <c r="AX49" i="2" a="1"/>
  <c r="W3" i="7" a="1"/>
  <c r="AX49" i="2" l="1"/>
  <c r="AW46" i="2"/>
  <c r="AU49" i="2"/>
  <c r="AX46" i="2"/>
  <c r="AV49" i="2"/>
  <c r="AU46" i="2"/>
  <c r="AW49" i="2"/>
  <c r="AV46" i="2"/>
  <c r="AV47" i="2"/>
  <c r="AX48" i="2"/>
  <c r="AW47" i="2"/>
  <c r="AU48" i="2"/>
  <c r="AX47" i="2"/>
  <c r="AV48" i="2"/>
  <c r="AU47" i="2"/>
  <c r="AW48" i="2"/>
  <c r="B15" i="5"/>
  <c r="W3" i="7"/>
  <c r="W4" i="7"/>
  <c r="W6" i="7"/>
  <c r="W5" i="7"/>
  <c r="Y2" i="7"/>
  <c r="B31" i="5"/>
  <c r="D7" i="2"/>
  <c r="X5" i="7" a="1"/>
  <c r="X3" i="7" a="1"/>
  <c r="X6" i="7" a="1"/>
  <c r="X4" i="7" a="1"/>
  <c r="X4" i="7" l="1"/>
  <c r="X6" i="7"/>
  <c r="X3" i="7"/>
  <c r="X5" i="7"/>
  <c r="Z2" i="7"/>
  <c r="AA2" i="7" l="1"/>
  <c r="Y3" i="7" a="1"/>
  <c r="AA4" i="3" a="1"/>
  <c r="L6" i="3" a="1"/>
  <c r="BF6" i="3" a="1"/>
  <c r="AY6" i="3" a="1"/>
  <c r="AC3" i="3" a="1"/>
  <c r="AH6" i="3" a="1"/>
  <c r="BC3" i="3" a="1"/>
  <c r="BH4" i="3" a="1"/>
  <c r="V5" i="3" a="1"/>
  <c r="BG6" i="3" a="1"/>
  <c r="N4" i="3" a="1"/>
  <c r="AG3" i="3" a="1"/>
  <c r="AM5" i="3" a="1"/>
  <c r="N3" i="3" a="1"/>
  <c r="AU3" i="2" a="1"/>
  <c r="AI3" i="3" a="1"/>
  <c r="AE4" i="3" a="1"/>
  <c r="AF3" i="3" a="1"/>
  <c r="W5" i="3" a="1"/>
  <c r="J4" i="3" a="1"/>
  <c r="AJ6" i="3" a="1"/>
  <c r="BG3" i="3" a="1"/>
  <c r="X3" i="3" a="1"/>
  <c r="J6" i="3" a="1"/>
  <c r="AR3" i="3" a="1"/>
  <c r="AF5" i="3" a="1"/>
  <c r="BG4" i="3" a="1"/>
  <c r="AF4" i="3" a="1"/>
  <c r="AL4" i="3" a="1"/>
  <c r="AM6" i="3" a="1"/>
  <c r="AN3" i="3" a="1"/>
  <c r="Y6" i="7" a="1"/>
  <c r="S3" i="3" a="1"/>
  <c r="BA5" i="3" a="1"/>
  <c r="BJ6" i="3" a="1"/>
  <c r="AO6" i="3" a="1"/>
  <c r="AR5" i="3" a="1"/>
  <c r="AC6" i="3" a="1"/>
  <c r="AU5" i="3" a="1"/>
  <c r="BC4" i="3" a="1"/>
  <c r="M4" i="3" a="1"/>
  <c r="AE6" i="3" a="1"/>
  <c r="AJ3" i="3" a="1"/>
  <c r="P6" i="3" a="1"/>
  <c r="AI5" i="3" a="1"/>
  <c r="X5" i="3" a="1"/>
  <c r="W6" i="3" a="1"/>
  <c r="AX6" i="3" a="1"/>
  <c r="AO4" i="3" a="1"/>
  <c r="Q5" i="3" a="1"/>
  <c r="AW5" i="3" a="1"/>
  <c r="AA3" i="3" a="1"/>
  <c r="AU3" i="3" a="1"/>
  <c r="AK6" i="3" a="1"/>
  <c r="AP5" i="3" a="1"/>
  <c r="P4" i="3" a="1"/>
  <c r="AV6" i="3" a="1"/>
  <c r="BI6" i="3" a="1"/>
  <c r="M6" i="3" a="1"/>
  <c r="BB4" i="3" a="1"/>
  <c r="R5" i="3" a="1"/>
  <c r="T3" i="3" a="1"/>
  <c r="BH5" i="3" a="1"/>
  <c r="AX4" i="3" a="1"/>
  <c r="AE3" i="3" a="1"/>
  <c r="AS3" i="3" a="1"/>
  <c r="AH4" i="3" a="1"/>
  <c r="AK4" i="3" a="1"/>
  <c r="R4" i="3" a="1"/>
  <c r="P5" i="3" a="1"/>
  <c r="AL3" i="3" a="1"/>
  <c r="AJ4" i="3" a="1"/>
  <c r="BE4" i="3" a="1"/>
  <c r="BK5" i="3" a="1"/>
  <c r="M5" i="3" a="1"/>
  <c r="O6" i="3" a="1"/>
  <c r="AW6" i="3" a="1"/>
  <c r="I5" i="3" a="1"/>
  <c r="Z5" i="3" a="1"/>
  <c r="BC5" i="3" a="1"/>
  <c r="BD6" i="3" a="1"/>
  <c r="AQ5" i="3" a="1"/>
  <c r="Y5" i="3" a="1"/>
  <c r="AX3" i="2" a="1"/>
  <c r="AK5" i="3" a="1"/>
  <c r="BI5" i="3" a="1"/>
  <c r="BK6" i="3" a="1"/>
  <c r="BI3" i="3" a="1"/>
  <c r="V3" i="3" a="1"/>
  <c r="AV4" i="3" a="1"/>
  <c r="S5" i="3" a="1"/>
  <c r="Y4" i="3" a="1"/>
  <c r="AL5" i="3" a="1"/>
  <c r="AL6" i="3" a="1"/>
  <c r="AN5" i="3" a="1"/>
  <c r="AD6" i="3" a="1"/>
  <c r="AN4" i="3" a="1"/>
  <c r="AV5" i="3" a="1"/>
  <c r="AZ4" i="3" a="1"/>
  <c r="BH3" i="3" a="1"/>
  <c r="V4" i="3" a="1"/>
  <c r="AT3" i="3" a="1"/>
  <c r="W4" i="3" a="1"/>
  <c r="AO3" i="3" a="1"/>
  <c r="K4" i="3" a="1"/>
  <c r="AA5" i="3" a="1"/>
  <c r="K6" i="3" a="1"/>
  <c r="AT5" i="3" a="1"/>
  <c r="Y4" i="7" a="1"/>
  <c r="AP3" i="3" a="1"/>
  <c r="AI4" i="3" a="1"/>
  <c r="AS6" i="3" a="1"/>
  <c r="Z4" i="3" a="1"/>
  <c r="N6" i="3" a="1"/>
  <c r="V6" i="3" a="1"/>
  <c r="AO5" i="3" a="1"/>
  <c r="AG5" i="3" a="1"/>
  <c r="L4" i="3" a="1"/>
  <c r="BF5" i="3" a="1"/>
  <c r="BB3" i="3" a="1"/>
  <c r="AD5" i="3" a="1"/>
  <c r="Q4" i="3" a="1"/>
  <c r="AS5" i="3" a="1"/>
  <c r="I6" i="3" a="1"/>
  <c r="S6" i="3" a="1"/>
  <c r="AG4" i="3" a="1"/>
  <c r="BK3" i="3" a="1"/>
  <c r="BA6" i="3" a="1"/>
  <c r="AZ5" i="3" a="1"/>
  <c r="Q6" i="3" a="1"/>
  <c r="AX3" i="3" a="1"/>
  <c r="AU6" i="3" a="1"/>
  <c r="AT6" i="3" a="1"/>
  <c r="K3" i="3" a="1"/>
  <c r="O5" i="3" a="1"/>
  <c r="AZ6" i="3" a="1"/>
  <c r="BD4" i="3" a="1"/>
  <c r="BF4" i="3" a="1"/>
  <c r="Q3" i="3" a="1"/>
  <c r="BF3" i="3" a="1"/>
  <c r="O4" i="3" a="1"/>
  <c r="AY4" i="3" a="1"/>
  <c r="AP4" i="3" a="1"/>
  <c r="T5" i="3" a="1"/>
  <c r="I3" i="3" a="1"/>
  <c r="S4" i="3" a="1"/>
  <c r="N5" i="3" a="1"/>
  <c r="BA4" i="3" a="1"/>
  <c r="AF6" i="3" a="1"/>
  <c r="AE5" i="3" a="1"/>
  <c r="AR6" i="3" a="1"/>
  <c r="BE6" i="3" a="1"/>
  <c r="AH3" i="3" a="1"/>
  <c r="AB3" i="3" a="1"/>
  <c r="AW3" i="3" a="1"/>
  <c r="AV3" i="3" a="1"/>
  <c r="T6" i="3" a="1"/>
  <c r="AG6" i="3" a="1"/>
  <c r="Y5" i="7" a="1"/>
  <c r="J3" i="3" a="1"/>
  <c r="AU4" i="3" a="1"/>
  <c r="Y3" i="3" a="1"/>
  <c r="P3" i="3" a="1"/>
  <c r="BJ3" i="3" a="1"/>
  <c r="W3" i="3" a="1"/>
  <c r="BB5" i="3" a="1"/>
  <c r="AQ6" i="3" a="1"/>
  <c r="AV3" i="2" a="1"/>
  <c r="BI4" i="3" a="1"/>
  <c r="AN6" i="3" a="1"/>
  <c r="AR4" i="3" a="1"/>
  <c r="BJ5" i="3" a="1"/>
  <c r="AK3" i="3" a="1"/>
  <c r="AB5" i="3" a="1"/>
  <c r="BE3" i="3" a="1"/>
  <c r="AC4" i="3" a="1"/>
  <c r="M3" i="3" a="1"/>
  <c r="J5" i="3" a="1"/>
  <c r="U4" i="3" a="1"/>
  <c r="Z3" i="3" a="1"/>
  <c r="AY5" i="3" a="1"/>
  <c r="AW3" i="2" a="1"/>
  <c r="Y6" i="3" a="1"/>
  <c r="AY3" i="3" a="1"/>
  <c r="AJ5" i="3" a="1"/>
  <c r="U6" i="3" a="1"/>
  <c r="T4" i="3" a="1"/>
  <c r="X6" i="3" a="1"/>
  <c r="BG5" i="3" a="1"/>
  <c r="BH6" i="3" a="1"/>
  <c r="BA3" i="3" a="1"/>
  <c r="AB6" i="3" a="1"/>
  <c r="I4" i="3" a="1"/>
  <c r="AM3" i="3" a="1"/>
  <c r="AB4" i="3" a="1"/>
  <c r="BJ4" i="3" a="1"/>
  <c r="R3" i="3" a="1"/>
  <c r="BE5" i="3" a="1"/>
  <c r="AS4" i="3" a="1"/>
  <c r="U5" i="3" a="1"/>
  <c r="AQ3" i="3" a="1"/>
  <c r="AC5" i="3" a="1"/>
  <c r="AZ3" i="3" a="1"/>
  <c r="X4" i="3" a="1"/>
  <c r="AM4" i="3" a="1"/>
  <c r="BD3" i="3" a="1"/>
  <c r="AT4" i="3" a="1"/>
  <c r="R6" i="3" a="1"/>
  <c r="AA6" i="3" a="1"/>
  <c r="BB6" i="3" a="1"/>
  <c r="U3" i="3" a="1"/>
  <c r="AX5" i="3" a="1"/>
  <c r="BK4" i="3" a="1"/>
  <c r="L5" i="3" a="1"/>
  <c r="Z6" i="3" a="1"/>
  <c r="AW4" i="3" a="1"/>
  <c r="O3" i="3" a="1"/>
  <c r="BD5" i="3" a="1"/>
  <c r="L3" i="3" a="1"/>
  <c r="K5" i="3" a="1"/>
  <c r="AD3" i="3" a="1"/>
  <c r="AI6" i="3" a="1"/>
  <c r="AQ4" i="3" a="1"/>
  <c r="AP6" i="3" a="1"/>
  <c r="AD4" i="3" a="1"/>
  <c r="AH5" i="3" a="1"/>
  <c r="BC6" i="3" a="1"/>
  <c r="Z4" i="7" a="1"/>
  <c r="Z6" i="7" a="1"/>
  <c r="Z3" i="7" a="1"/>
  <c r="Z5" i="7" a="1"/>
  <c r="BC6" i="3" l="1"/>
  <c r="AH5" i="3"/>
  <c r="AD4" i="3"/>
  <c r="AP6" i="3"/>
  <c r="AQ4" i="3"/>
  <c r="AI6" i="3"/>
  <c r="AD3" i="3"/>
  <c r="K5" i="3"/>
  <c r="L3" i="3"/>
  <c r="BD5" i="3"/>
  <c r="O3" i="3"/>
  <c r="AW4" i="3"/>
  <c r="Z6" i="3"/>
  <c r="L5" i="3"/>
  <c r="BK4" i="3"/>
  <c r="AX5" i="3"/>
  <c r="U3" i="3"/>
  <c r="BB6" i="3"/>
  <c r="AA6" i="3"/>
  <c r="R6" i="3"/>
  <c r="AT4" i="3"/>
  <c r="BD3" i="3"/>
  <c r="AM4" i="3"/>
  <c r="X4" i="3"/>
  <c r="AZ3" i="3"/>
  <c r="AC5" i="3"/>
  <c r="AQ3" i="3"/>
  <c r="U5" i="3"/>
  <c r="AS4" i="3"/>
  <c r="BE5" i="3"/>
  <c r="R3" i="3"/>
  <c r="BJ4" i="3"/>
  <c r="AB4" i="3"/>
  <c r="AM3" i="3"/>
  <c r="I4" i="3"/>
  <c r="AB6" i="3"/>
  <c r="BA3" i="3"/>
  <c r="BH6" i="3"/>
  <c r="BG5" i="3"/>
  <c r="X6" i="3"/>
  <c r="T4" i="3"/>
  <c r="U6" i="3"/>
  <c r="AJ5" i="3"/>
  <c r="AY3" i="3"/>
  <c r="Y6" i="3"/>
  <c r="AW3" i="2"/>
  <c r="AY5" i="3"/>
  <c r="Z3" i="3"/>
  <c r="U4" i="3"/>
  <c r="J5" i="3"/>
  <c r="M3" i="3"/>
  <c r="AC4" i="3"/>
  <c r="BE3" i="3"/>
  <c r="AB5" i="3"/>
  <c r="AK3" i="3"/>
  <c r="BJ5" i="3"/>
  <c r="AR4" i="3"/>
  <c r="AN6" i="3"/>
  <c r="BI4" i="3"/>
  <c r="AV3" i="2"/>
  <c r="AQ6" i="3"/>
  <c r="BB5" i="3"/>
  <c r="W3" i="3"/>
  <c r="BJ3" i="3"/>
  <c r="P3" i="3"/>
  <c r="Y3" i="3"/>
  <c r="AU4" i="3"/>
  <c r="J3" i="3"/>
  <c r="Y5" i="7"/>
  <c r="AG6" i="3"/>
  <c r="T6" i="3"/>
  <c r="AV3" i="3"/>
  <c r="AW3" i="3"/>
  <c r="AB3" i="3"/>
  <c r="AH3" i="3"/>
  <c r="BE6" i="3"/>
  <c r="AR6" i="3"/>
  <c r="AE5" i="3"/>
  <c r="AF6" i="3"/>
  <c r="BA4" i="3"/>
  <c r="N5" i="3"/>
  <c r="S4" i="3"/>
  <c r="I3" i="3"/>
  <c r="T5" i="3"/>
  <c r="AP4" i="3"/>
  <c r="AY4" i="3"/>
  <c r="O4" i="3"/>
  <c r="BF3" i="3"/>
  <c r="Q3" i="3"/>
  <c r="BF4" i="3"/>
  <c r="BD4" i="3"/>
  <c r="AZ6" i="3"/>
  <c r="O5" i="3"/>
  <c r="K3" i="3"/>
  <c r="AT6" i="3"/>
  <c r="AU6" i="3"/>
  <c r="AX3" i="3"/>
  <c r="Q6" i="3"/>
  <c r="AZ5" i="3"/>
  <c r="BA6" i="3"/>
  <c r="BK3" i="3"/>
  <c r="AG4" i="3"/>
  <c r="S6" i="3"/>
  <c r="I6" i="3"/>
  <c r="AS5" i="3"/>
  <c r="Q4" i="3"/>
  <c r="AD5" i="3"/>
  <c r="BB3" i="3"/>
  <c r="BF5" i="3"/>
  <c r="L4" i="3"/>
  <c r="AG5" i="3"/>
  <c r="AO5" i="3"/>
  <c r="V6" i="3"/>
  <c r="N6" i="3"/>
  <c r="Z4" i="3"/>
  <c r="AS6" i="3"/>
  <c r="AI4" i="3"/>
  <c r="AP3" i="3"/>
  <c r="Y4" i="7"/>
  <c r="AT5" i="3"/>
  <c r="K6" i="3"/>
  <c r="AA5" i="3"/>
  <c r="K4" i="3"/>
  <c r="AO3" i="3"/>
  <c r="W4" i="3"/>
  <c r="AT3" i="3"/>
  <c r="V4" i="3"/>
  <c r="BH3" i="3"/>
  <c r="AZ4" i="3"/>
  <c r="AV5" i="3"/>
  <c r="AN4" i="3"/>
  <c r="AD6" i="3"/>
  <c r="AN5" i="3"/>
  <c r="AL6" i="3"/>
  <c r="AL5" i="3"/>
  <c r="Y4" i="3"/>
  <c r="S5" i="3"/>
  <c r="AV4" i="3"/>
  <c r="V3" i="3"/>
  <c r="BI3" i="3"/>
  <c r="BK6" i="3"/>
  <c r="BI5" i="3"/>
  <c r="AK5" i="3"/>
  <c r="AX3" i="2"/>
  <c r="Y5" i="3"/>
  <c r="AQ5" i="3"/>
  <c r="BD6" i="3"/>
  <c r="BC5" i="3"/>
  <c r="Z5" i="3"/>
  <c r="I5" i="3"/>
  <c r="AW6" i="3"/>
  <c r="O6" i="3"/>
  <c r="M5" i="3"/>
  <c r="BK5" i="3"/>
  <c r="BE4" i="3"/>
  <c r="AJ4" i="3"/>
  <c r="AL3" i="3"/>
  <c r="P5" i="3"/>
  <c r="R4" i="3"/>
  <c r="AK4" i="3"/>
  <c r="AH4" i="3"/>
  <c r="AS3" i="3"/>
  <c r="AE3" i="3"/>
  <c r="AX4" i="3"/>
  <c r="BH5" i="3"/>
  <c r="T3" i="3"/>
  <c r="R5" i="3"/>
  <c r="BB4" i="3"/>
  <c r="M6" i="3"/>
  <c r="BI6" i="3"/>
  <c r="AV6" i="3"/>
  <c r="P4" i="3"/>
  <c r="AP5" i="3"/>
  <c r="AK6" i="3"/>
  <c r="AU3" i="3"/>
  <c r="AA3" i="3"/>
  <c r="AW5" i="3"/>
  <c r="Q5" i="3"/>
  <c r="AO4" i="3"/>
  <c r="AX6" i="3"/>
  <c r="W6" i="3"/>
  <c r="X5" i="3"/>
  <c r="AI5" i="3"/>
  <c r="P6" i="3"/>
  <c r="AJ3" i="3"/>
  <c r="AE6" i="3"/>
  <c r="M4" i="3"/>
  <c r="BC4" i="3"/>
  <c r="AU5" i="3"/>
  <c r="AC6" i="3"/>
  <c r="AR5" i="3"/>
  <c r="AO6" i="3"/>
  <c r="BJ6" i="3"/>
  <c r="BA5" i="3"/>
  <c r="S3" i="3"/>
  <c r="Y6" i="7"/>
  <c r="AN3" i="3"/>
  <c r="AM6" i="3"/>
  <c r="AL4" i="3"/>
  <c r="AF4" i="3"/>
  <c r="BG4" i="3"/>
  <c r="AF5" i="3"/>
  <c r="AR3" i="3"/>
  <c r="J6" i="3"/>
  <c r="X3" i="3"/>
  <c r="BG3" i="3"/>
  <c r="AJ6" i="3"/>
  <c r="J4" i="3"/>
  <c r="W5" i="3"/>
  <c r="AF3" i="3"/>
  <c r="AE4" i="3"/>
  <c r="AI3" i="3"/>
  <c r="AU3" i="2"/>
  <c r="N3" i="3"/>
  <c r="AM5" i="3"/>
  <c r="AG3" i="3"/>
  <c r="N4" i="3"/>
  <c r="BG6" i="3"/>
  <c r="V5" i="3"/>
  <c r="BH4" i="3"/>
  <c r="BC3" i="3"/>
  <c r="AH6" i="3"/>
  <c r="AC3" i="3"/>
  <c r="AY6" i="3"/>
  <c r="BF6" i="3"/>
  <c r="L6" i="3"/>
  <c r="AA4" i="3"/>
  <c r="Y3" i="7"/>
  <c r="Z3" i="7"/>
  <c r="Z6" i="7"/>
  <c r="Z4" i="7"/>
  <c r="Z5" i="7"/>
  <c r="AB2" i="7"/>
  <c r="AA3" i="7" a="1"/>
  <c r="AA6" i="7" a="1"/>
  <c r="AA4" i="7" a="1"/>
  <c r="AA5" i="7" a="1"/>
  <c r="AA4" i="7" l="1"/>
  <c r="AA6" i="7"/>
  <c r="AA3" i="7"/>
  <c r="AA5" i="7"/>
  <c r="AC2" i="7"/>
  <c r="AB5" i="7" a="1"/>
  <c r="AB4" i="7" a="1"/>
  <c r="AB3" i="7" a="1"/>
  <c r="AB6" i="7" a="1"/>
  <c r="AB3" i="7" l="1"/>
  <c r="AB4" i="7"/>
  <c r="AB5" i="7"/>
  <c r="AB6" i="7"/>
  <c r="AD2" i="7"/>
  <c r="AC6" i="7" a="1"/>
  <c r="AC4" i="7" a="1"/>
  <c r="AC3" i="7" a="1"/>
  <c r="AC5" i="7" a="1"/>
  <c r="AC3" i="7" l="1"/>
  <c r="AC4" i="7"/>
  <c r="AC6" i="7"/>
  <c r="AC5" i="7"/>
  <c r="AE2" i="7"/>
  <c r="AD4" i="7" a="1"/>
  <c r="AD5" i="7" a="1"/>
  <c r="AD3" i="7" a="1"/>
  <c r="AD6" i="7" a="1"/>
  <c r="AD3" i="7" l="1"/>
  <c r="AD5" i="7"/>
  <c r="AD4" i="7"/>
  <c r="AD6" i="7"/>
  <c r="AF2" i="7"/>
  <c r="AE6" i="7" a="1"/>
  <c r="AE4" i="7" a="1"/>
  <c r="AE5" i="7" a="1"/>
  <c r="AE3" i="7" a="1"/>
  <c r="AE3" i="7" l="1"/>
  <c r="AE5" i="7"/>
  <c r="AE4" i="7"/>
  <c r="AE6" i="7"/>
  <c r="AG2" i="7"/>
  <c r="AF4" i="7" a="1"/>
  <c r="AF5" i="7" a="1"/>
  <c r="AF6" i="7" a="1"/>
  <c r="AF3" i="7" a="1"/>
  <c r="AF6" i="7" l="1"/>
  <c r="AF5" i="7"/>
  <c r="AF4" i="7"/>
  <c r="AF3" i="7"/>
  <c r="AH2" i="7"/>
  <c r="AG4" i="7" a="1"/>
  <c r="AG3" i="7" a="1"/>
  <c r="AG5" i="7" a="1"/>
  <c r="AG6" i="7" a="1"/>
  <c r="AG5" i="7" l="1"/>
  <c r="AG3" i="7"/>
  <c r="AG4" i="7"/>
  <c r="AG6" i="7"/>
  <c r="AI2" i="7"/>
  <c r="AH4" i="7" a="1"/>
  <c r="AH3" i="7" a="1"/>
  <c r="AH5" i="7" a="1"/>
  <c r="AH6" i="7" a="1"/>
  <c r="AH5" i="7" l="1"/>
  <c r="AH3" i="7"/>
  <c r="AH4" i="7"/>
  <c r="AH6" i="7"/>
  <c r="AJ2" i="7"/>
  <c r="AI5" i="7" a="1"/>
  <c r="AI4" i="7" a="1"/>
  <c r="AI3" i="7" a="1"/>
  <c r="AI6" i="7" a="1"/>
  <c r="AI3" i="7" l="1"/>
  <c r="AI4" i="7"/>
  <c r="AI5" i="7"/>
  <c r="AI6" i="7"/>
  <c r="AK2" i="7"/>
  <c r="AJ3" i="7" a="1"/>
  <c r="AJ5" i="7" a="1"/>
  <c r="AJ6" i="7" a="1"/>
  <c r="AJ4" i="7" a="1"/>
  <c r="AJ6" i="7" l="1"/>
  <c r="AJ5" i="7"/>
  <c r="AJ3" i="7"/>
  <c r="AJ4" i="7"/>
  <c r="AL2" i="7"/>
  <c r="AK5" i="7" a="1"/>
  <c r="AK4" i="7" a="1"/>
  <c r="AK3" i="7" a="1"/>
  <c r="AK6" i="7" a="1"/>
  <c r="AK3" i="7" l="1"/>
  <c r="AK4" i="7"/>
  <c r="AK5" i="7"/>
  <c r="AK6" i="7"/>
  <c r="AM2" i="7"/>
  <c r="AL5" i="7" a="1"/>
  <c r="AL4" i="7" a="1"/>
  <c r="AL3" i="7" a="1"/>
  <c r="AL6" i="7" a="1"/>
  <c r="AL3" i="7" l="1"/>
  <c r="AL4" i="7"/>
  <c r="AL5" i="7"/>
  <c r="AL6" i="7"/>
  <c r="AN2" i="7"/>
  <c r="AM5" i="7" a="1"/>
  <c r="AM4" i="7" a="1"/>
  <c r="AM3" i="7" a="1"/>
  <c r="AM6" i="7" a="1"/>
  <c r="AM3" i="7" l="1"/>
  <c r="AM4" i="7"/>
  <c r="AM5" i="7"/>
  <c r="AM6" i="7"/>
  <c r="AO2" i="7"/>
  <c r="AN6" i="7" a="1"/>
  <c r="AN4" i="7" a="1"/>
  <c r="AN3" i="7" a="1"/>
  <c r="AN5" i="7" a="1"/>
  <c r="AN3" i="7" l="1"/>
  <c r="AN4" i="7"/>
  <c r="AN6" i="7"/>
  <c r="AN5" i="7"/>
  <c r="AP2" i="7"/>
  <c r="AO4" i="7" a="1"/>
  <c r="AO3" i="7" a="1"/>
  <c r="AO5" i="7" a="1"/>
  <c r="AO6" i="7" a="1"/>
  <c r="AO5" i="7" l="1"/>
  <c r="AO3" i="7"/>
  <c r="AO4" i="7"/>
  <c r="AO6" i="7"/>
  <c r="AQ2" i="7"/>
  <c r="AP4" i="7" a="1"/>
  <c r="AP3" i="7" a="1"/>
  <c r="AP5" i="7" a="1"/>
  <c r="AP6" i="7" a="1"/>
  <c r="AP5" i="7" l="1"/>
  <c r="AP3" i="7"/>
  <c r="AP4" i="7"/>
  <c r="AP6" i="7"/>
  <c r="AR2" i="7"/>
  <c r="AQ3" i="7" a="1"/>
  <c r="AQ6" i="7" a="1"/>
  <c r="AQ4" i="7" a="1"/>
  <c r="AQ5" i="7" a="1"/>
  <c r="AQ4" i="7" l="1"/>
  <c r="AQ6" i="7"/>
  <c r="AQ3" i="7"/>
  <c r="AQ5" i="7"/>
  <c r="AS2" i="7"/>
  <c r="AR4" i="7" a="1"/>
  <c r="AR3" i="7" a="1"/>
  <c r="AR5" i="7" a="1"/>
  <c r="AR6" i="7" a="1"/>
  <c r="AR4" i="7" l="1"/>
  <c r="AR5" i="7"/>
  <c r="AR3" i="7"/>
  <c r="AR6" i="7"/>
  <c r="AT2" i="7"/>
  <c r="AS3" i="7" a="1"/>
  <c r="AS5" i="7" a="1"/>
  <c r="AS6" i="7" a="1"/>
  <c r="AS4" i="7" a="1"/>
  <c r="AS3" i="7" l="1"/>
  <c r="AS6" i="7"/>
  <c r="AS4" i="7"/>
  <c r="AS5" i="7"/>
  <c r="AU2" i="7"/>
  <c r="AT4" i="7" a="1"/>
  <c r="AT3" i="7" a="1"/>
  <c r="AT5" i="7" a="1"/>
  <c r="AT6" i="7" a="1"/>
  <c r="AT4" i="7" l="1"/>
  <c r="AT6" i="7"/>
  <c r="AT3" i="7"/>
  <c r="AT5" i="7"/>
  <c r="AV2" i="7"/>
  <c r="AU3" i="7" a="1"/>
  <c r="AU5" i="7" a="1"/>
  <c r="AU4" i="7" a="1"/>
  <c r="AU6" i="7" a="1"/>
  <c r="AU3" i="7" l="1"/>
  <c r="AU6" i="7"/>
  <c r="AU4" i="7"/>
  <c r="AU5" i="7"/>
  <c r="AW2" i="7"/>
  <c r="AV3" i="7" a="1"/>
  <c r="AV4" i="7" a="1"/>
  <c r="AV5" i="7" a="1"/>
  <c r="AV6" i="7" a="1"/>
  <c r="AV3" i="7" l="1"/>
  <c r="AV5" i="7"/>
  <c r="AV6" i="7"/>
  <c r="AV4" i="7"/>
  <c r="AX2" i="7"/>
  <c r="AW4" i="7" a="1"/>
  <c r="AW3" i="7" a="1"/>
  <c r="AW6" i="7" a="1"/>
  <c r="AW5" i="7" a="1"/>
  <c r="AW4" i="7" l="1"/>
  <c r="AW6" i="7"/>
  <c r="AW3" i="7"/>
  <c r="AW5" i="7"/>
  <c r="AY2" i="7"/>
  <c r="AX4" i="7" a="1"/>
  <c r="AX3" i="7" a="1"/>
  <c r="AX6" i="7" a="1"/>
  <c r="AX5" i="7" a="1"/>
  <c r="AX4" i="7" l="1"/>
  <c r="AX6" i="7"/>
  <c r="AX3" i="7"/>
  <c r="AX5" i="7"/>
  <c r="AZ2" i="7"/>
  <c r="AY4" i="7" a="1"/>
  <c r="AY6" i="7" a="1"/>
  <c r="AY3" i="7" a="1"/>
  <c r="AY5" i="7" a="1"/>
  <c r="AY4" i="7" l="1"/>
  <c r="AY3" i="7"/>
  <c r="AY6" i="7"/>
  <c r="AY5" i="7"/>
  <c r="BA2" i="7"/>
  <c r="AZ5" i="7" a="1"/>
  <c r="AZ4" i="7" a="1"/>
  <c r="AZ3" i="7" a="1"/>
  <c r="AZ6" i="7" a="1"/>
  <c r="AZ5" i="7" l="1"/>
  <c r="AZ3" i="7"/>
  <c r="AZ4" i="7"/>
  <c r="AZ6" i="7"/>
  <c r="BB2" i="7"/>
  <c r="BA3" i="7" a="1"/>
  <c r="BA4" i="7" a="1"/>
  <c r="BA6" i="7" a="1"/>
  <c r="BA5" i="7" a="1"/>
  <c r="BA3" i="7" l="1"/>
  <c r="BA6" i="7"/>
  <c r="BA4" i="7"/>
  <c r="BA5" i="7"/>
  <c r="BC2" i="7"/>
  <c r="BB4" i="7" a="1"/>
  <c r="BB3" i="7" a="1"/>
  <c r="BB6" i="7" a="1"/>
  <c r="BB5" i="7" a="1"/>
  <c r="BB4" i="7" l="1"/>
  <c r="BB6" i="7"/>
  <c r="BB3" i="7"/>
  <c r="BB5" i="7"/>
  <c r="BD2" i="7"/>
  <c r="BC4" i="7" a="1"/>
  <c r="BC3" i="7" a="1"/>
  <c r="BC6" i="7" a="1"/>
  <c r="BC5" i="7" a="1"/>
  <c r="BC4" i="7" l="1"/>
  <c r="BC6" i="7"/>
  <c r="BC3" i="7"/>
  <c r="BC5" i="7"/>
  <c r="BE2" i="7"/>
  <c r="BD6" i="7" a="1"/>
  <c r="BD5" i="7" a="1"/>
  <c r="BD3" i="7" a="1"/>
  <c r="BD4" i="7" a="1"/>
  <c r="BD6" i="7" l="1"/>
  <c r="BD3" i="7"/>
  <c r="BD5" i="7"/>
  <c r="BD4" i="7"/>
  <c r="BF2" i="7"/>
  <c r="BE6" i="7" a="1"/>
  <c r="BE4" i="7" a="1"/>
  <c r="BE3" i="7" a="1"/>
  <c r="BE5" i="7" a="1"/>
  <c r="BE6" i="7" l="1"/>
  <c r="BE3" i="7"/>
  <c r="BE4" i="7"/>
  <c r="BE5" i="7"/>
  <c r="BG2" i="7"/>
  <c r="BF6" i="7" a="1"/>
  <c r="BF3" i="7" a="1"/>
  <c r="BF4" i="7" a="1"/>
  <c r="BF5" i="7" a="1"/>
  <c r="BF6" i="7" l="1"/>
  <c r="BF4" i="7"/>
  <c r="BF3" i="7"/>
  <c r="BF5" i="7"/>
  <c r="BH2" i="7"/>
  <c r="BG3" i="7" a="1"/>
  <c r="BG4" i="7" a="1"/>
  <c r="BG6" i="7" a="1"/>
  <c r="BG5" i="7" a="1"/>
  <c r="BG3" i="7" l="1"/>
  <c r="BG6" i="7"/>
  <c r="BG4" i="7"/>
  <c r="BG5" i="7"/>
  <c r="BI2" i="7"/>
  <c r="BH4" i="7" a="1"/>
  <c r="BH5" i="7" a="1"/>
  <c r="BH3" i="7" a="1"/>
  <c r="BH6" i="7" a="1"/>
  <c r="BH4" i="7" l="1"/>
  <c r="BH3" i="7"/>
  <c r="BH5" i="7"/>
  <c r="BH6" i="7"/>
  <c r="BJ2" i="7"/>
  <c r="BI6" i="7" a="1"/>
  <c r="BI4" i="7" a="1"/>
  <c r="BI3" i="7" a="1"/>
  <c r="BI5" i="7" a="1"/>
  <c r="BI6" i="7" l="1"/>
  <c r="BI3" i="7"/>
  <c r="BI4" i="7"/>
  <c r="BI5" i="7"/>
  <c r="BK2" i="7"/>
  <c r="BJ4" i="7" a="1"/>
  <c r="BJ3" i="7" a="1"/>
  <c r="BJ6" i="7" a="1"/>
  <c r="BJ5" i="7" a="1"/>
  <c r="BJ4" i="7" l="1"/>
  <c r="BJ6" i="7"/>
  <c r="BJ3" i="7"/>
  <c r="BJ5" i="7"/>
  <c r="BL2" i="7"/>
  <c r="BK6" i="7" a="1"/>
  <c r="BK4" i="7" a="1"/>
  <c r="BK3" i="7" a="1"/>
  <c r="BK5" i="7" a="1"/>
  <c r="BK6" i="7" l="1"/>
  <c r="BK3" i="7"/>
  <c r="BK4" i="7"/>
  <c r="BK5" i="7"/>
  <c r="BM2" i="7"/>
  <c r="BL6" i="7" a="1"/>
  <c r="BL5" i="7" a="1"/>
  <c r="BL3" i="7" a="1"/>
  <c r="BL4" i="7" a="1"/>
  <c r="BL6" i="7" l="1"/>
  <c r="BL3" i="7"/>
  <c r="BL5" i="7"/>
  <c r="BL4" i="7"/>
  <c r="BN2" i="7"/>
  <c r="BM3" i="7" a="1"/>
  <c r="BM4" i="7" a="1"/>
  <c r="BM6" i="7" a="1"/>
  <c r="BM5" i="7" a="1"/>
  <c r="BM3" i="7" l="1"/>
  <c r="BM6" i="7"/>
  <c r="BM4" i="7"/>
  <c r="BM5" i="7"/>
  <c r="BO2" i="7"/>
  <c r="BN5" i="7" a="1"/>
  <c r="BN6" i="7" a="1"/>
  <c r="BN3" i="7" a="1"/>
  <c r="BN4" i="7" a="1"/>
  <c r="BN5" i="7" l="1"/>
  <c r="BN3" i="7"/>
  <c r="BN6" i="7"/>
  <c r="BN4" i="7"/>
  <c r="BP2" i="7"/>
  <c r="BO3" i="7" a="1"/>
  <c r="BO6" i="7" a="1"/>
  <c r="BO4" i="7" a="1"/>
  <c r="BO5" i="7" a="1"/>
  <c r="BO3" i="7" l="1"/>
  <c r="BO4" i="7"/>
  <c r="BO6" i="7"/>
  <c r="BO5" i="7"/>
  <c r="BQ2" i="7"/>
  <c r="BP3" i="7" a="1"/>
  <c r="BP4" i="7" a="1"/>
  <c r="BP5" i="7" a="1"/>
  <c r="BP6" i="7" a="1"/>
  <c r="BP3" i="7" l="1"/>
  <c r="BP6" i="7"/>
  <c r="BP5" i="7"/>
  <c r="BP4" i="7"/>
  <c r="BR2" i="7"/>
  <c r="BQ3" i="7" a="1"/>
  <c r="BQ4" i="7" a="1"/>
  <c r="BQ6" i="7" a="1"/>
  <c r="BQ5" i="7" a="1"/>
  <c r="BQ3" i="7" l="1"/>
  <c r="BQ6" i="7"/>
  <c r="BQ4" i="7"/>
  <c r="BQ5" i="7"/>
  <c r="BS2" i="7"/>
  <c r="BR4" i="7" a="1"/>
  <c r="BR3" i="7" a="1"/>
  <c r="BR6" i="7" a="1"/>
  <c r="BR5" i="7" a="1"/>
  <c r="BR4" i="7" l="1"/>
  <c r="BR6" i="7"/>
  <c r="BR3" i="7"/>
  <c r="BR5" i="7"/>
  <c r="BT2" i="7"/>
  <c r="BS3" i="7" a="1"/>
  <c r="BS4" i="7" a="1"/>
  <c r="BS6" i="7" a="1"/>
  <c r="BS5" i="7" a="1"/>
  <c r="BS3" i="7" l="1"/>
  <c r="BS6" i="7"/>
  <c r="BS4" i="7"/>
  <c r="BS5" i="7"/>
  <c r="BU2" i="7"/>
  <c r="BT3" i="7" a="1"/>
  <c r="BT6" i="7" a="1"/>
  <c r="BT5" i="7" a="1"/>
  <c r="BT4" i="7" a="1"/>
  <c r="BT3" i="7" l="1"/>
  <c r="BT5" i="7"/>
  <c r="BT6" i="7"/>
  <c r="BT4" i="7"/>
  <c r="BV2" i="7"/>
  <c r="BU3" i="7" a="1"/>
  <c r="BU4" i="7" a="1"/>
  <c r="BU6" i="7" a="1"/>
  <c r="BU5" i="7" a="1"/>
  <c r="BU3" i="7" l="1"/>
  <c r="BU6" i="7"/>
  <c r="BU4" i="7"/>
  <c r="BU5" i="7"/>
  <c r="BW2" i="7"/>
  <c r="BV5" i="7" a="1"/>
  <c r="BV3" i="7" a="1"/>
  <c r="BV6" i="7" a="1"/>
  <c r="BV4" i="7" a="1"/>
  <c r="BV5" i="7" l="1"/>
  <c r="BV6" i="7"/>
  <c r="BV3" i="7"/>
  <c r="BV4" i="7"/>
  <c r="BX2" i="7"/>
  <c r="BW3" i="7" a="1"/>
  <c r="BW4" i="7" a="1"/>
  <c r="BW6" i="7" a="1"/>
  <c r="BW5" i="7" a="1"/>
  <c r="BW3" i="7" l="1"/>
  <c r="BW6" i="7"/>
  <c r="BW4" i="7"/>
  <c r="BW5" i="7"/>
  <c r="BX4" i="7" a="1"/>
  <c r="BX5" i="7" a="1"/>
  <c r="BX6" i="7" a="1"/>
  <c r="BX3" i="7" a="1"/>
  <c r="BX6" i="7" l="1"/>
  <c r="BX5" i="7"/>
  <c r="BX3" i="7"/>
  <c r="BX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<sst xmlns="http://schemas.openxmlformats.org/spreadsheetml/2006/main" count="1761" uniqueCount="810">
  <si>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</si>
  <si>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</si>
  <si>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</si>
  <si>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</si>
  <si>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</si>
  <si>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</si>
  <si>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</si>
  <si>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</si>
  <si>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</si>
  <si>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</si>
  <si>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</si>
  <si>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</si>
  <si>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</si>
  <si>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</si>
  <si>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</si>
  <si>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</si>
  <si>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</si>
  <si>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</si>
  <si>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</si>
  <si>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</si>
  <si>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</si>
  <si>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</si>
  <si>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</si>
  <si>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</si>
  <si>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</si>
  <si>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</si>
  <si>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</si>
  <si>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</si>
  <si>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</si>
  <si>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</si>
  <si>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</si>
  <si>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</si>
  <si>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</si>
  <si>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</si>
  <si>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</si>
  <si>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</si>
  <si>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</si>
  <si>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</si>
  <si>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</si>
  <si>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</si>
  <si>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</si>
  <si>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</si>
  <si>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</si>
  <si>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</si>
  <si>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</si>
  <si>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</si>
  <si>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</si>
  <si>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</si>
  <si>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</si>
  <si>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</si>
  <si>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</si>
  <si>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</si>
  <si>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</si>
  <si>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</si>
  <si>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</si>
  <si>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</si>
  <si>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</si>
  <si>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</si>
  <si>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</si>
  <si>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</si>
  <si>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</si>
  <si>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</si>
  <si>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</si>
  <si>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</si>
  <si>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</si>
  <si>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</si>
  <si>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</si>
  <si>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</si>
  <si>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</si>
  <si>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</si>
  <si>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</si>
  <si>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</si>
  <si>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</si>
  <si>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</si>
  <si>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</si>
  <si>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</si>
  <si>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</si>
  <si>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</si>
  <si>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</si>
  <si>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</si>
  <si>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</si>
  <si>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</si>
  <si>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</si>
  <si>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</si>
  <si>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</si>
  <si>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</si>
  <si>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</si>
  <si>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</si>
  <si>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</si>
  <si>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</si>
  <si>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</si>
  <si>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</si>
  <si>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</si>
  <si>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</si>
  <si>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</si>
  <si>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</si>
  <si>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</si>
  <si>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</si>
  <si>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</si>
  <si>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</si>
  <si>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</si>
  <si>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</si>
  <si>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</si>
  <si>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</si>
  <si>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</si>
  <si>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</si>
  <si>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</si>
  <si>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</si>
  <si>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</si>
  <si>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</si>
  <si>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</si>
  <si>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</si>
  <si>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</si>
  <si>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</si>
  <si>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</si>
  <si>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</si>
  <si>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</si>
  <si>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</si>
  <si>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</si>
  <si>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</si>
  <si>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</si>
  <si>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</si>
  <si>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</si>
  <si>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</si>
  <si>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</si>
  <si>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</si>
  <si>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</si>
  <si>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</si>
  <si>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</si>
  <si>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</si>
  <si>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</si>
  <si>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</si>
  <si>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</si>
  <si>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</si>
  <si>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</si>
  <si>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</si>
  <si>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</si>
  <si>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</si>
  <si>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</si>
  <si>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</si>
  <si>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</si>
  <si>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</si>
  <si>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</si>
  <si>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</si>
  <si>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</si>
  <si>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</si>
  <si>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</si>
  <si>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</si>
  <si>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</si>
  <si>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</si>
  <si>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</si>
  <si>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</si>
  <si>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</si>
  <si>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</si>
  <si>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</si>
  <si>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</si>
  <si>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</si>
  <si>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</si>
  <si>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</si>
  <si>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</si>
  <si>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</si>
  <si>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</si>
  <si>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</si>
  <si>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</si>
  <si>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</si>
  <si>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</si>
  <si>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</si>
  <si>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</si>
  <si>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</si>
  <si>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</si>
  <si>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</si>
  <si>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</si>
  <si>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</si>
  <si>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</si>
  <si>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</si>
  <si>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</si>
  <si>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</si>
  <si>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</si>
  <si>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</si>
  <si>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</si>
  <si>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</si>
  <si>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</si>
  <si>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</si>
  <si>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</si>
  <si>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</si>
  <si>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</si>
  <si>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</si>
  <si>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</si>
  <si>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</si>
  <si>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</si>
  <si>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</si>
  <si>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</si>
  <si>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</si>
  <si>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</si>
  <si>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</si>
  <si>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</si>
  <si>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</si>
  <si>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</si>
  <si>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</si>
  <si>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</si>
  <si>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</si>
  <si>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</si>
  <si>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</si>
  <si>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</si>
  <si>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</si>
  <si>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</si>
  <si>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</si>
  <si>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</si>
  <si>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</si>
  <si>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</si>
  <si>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</si>
  <si>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</si>
  <si>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</si>
  <si>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</si>
  <si>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</si>
  <si>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</si>
  <si>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</si>
  <si>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</si>
  <si>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</si>
  <si>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</si>
  <si>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</si>
  <si>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</si>
  <si>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</si>
  <si>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</si>
  <si>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</si>
  <si>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</si>
  <si>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</si>
  <si>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</si>
  <si>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</si>
  <si>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</si>
  <si>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</si>
  <si>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</si>
  <si>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</si>
  <si>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</si>
  <si>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</si>
  <si>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</si>
  <si>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</si>
  <si>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</si>
  <si>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</si>
  <si>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</si>
  <si>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</si>
  <si>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</si>
  <si>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</si>
  <si>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</si>
  <si>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</si>
  <si>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</si>
  <si>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</si>
  <si>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</si>
  <si>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</si>
  <si>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</si>
  <si>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</si>
  <si>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</si>
  <si>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</si>
  <si>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</si>
  <si>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</si>
  <si>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</si>
  <si>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</si>
  <si>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</si>
  <si>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</si>
  <si>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</si>
  <si>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</si>
  <si>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</si>
  <si>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</si>
  <si>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</si>
  <si>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</si>
  <si>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</si>
  <si>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</si>
  <si>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</si>
  <si>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</si>
  <si>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</si>
  <si>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</si>
  <si>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</si>
  <si>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</si>
  <si>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</si>
  <si>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</si>
  <si>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</si>
  <si>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</si>
  <si>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</si>
  <si>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</si>
  <si>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</si>
  <si>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</si>
  <si>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</si>
  <si>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</si>
  <si>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</si>
  <si>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</si>
  <si>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</si>
  <si>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</si>
  <si>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</si>
  <si>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</si>
  <si>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</si>
  <si>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</si>
  <si>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</si>
  <si>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</si>
  <si>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</si>
  <si>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</si>
  <si>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</si>
  <si>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</si>
  <si>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</si>
  <si>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</si>
  <si>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</si>
  <si>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</si>
  <si>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</si>
  <si>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</si>
  <si>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</si>
  <si>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</si>
  <si>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</si>
  <si>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</si>
  <si>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</si>
  <si>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</si>
  <si>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</si>
  <si>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</si>
  <si>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</si>
  <si>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</si>
  <si>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</si>
  <si>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</si>
  <si>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</si>
  <si>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</si>
  <si>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</si>
  <si>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</si>
  <si>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</si>
  <si>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</si>
  <si>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</si>
  <si>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</si>
  <si>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</si>
  <si>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</si>
  <si>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</si>
  <si>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</si>
  <si>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</si>
  <si>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</si>
  <si>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</si>
  <si>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</si>
  <si>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</si>
  <si>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</si>
  <si>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</si>
  <si>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</si>
  <si>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</si>
  <si>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</si>
  <si>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</si>
  <si>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</si>
  <si>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</si>
  <si>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</si>
  <si>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</si>
  <si>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</si>
  <si>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</si>
  <si>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</si>
  <si>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</si>
  <si>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</si>
  <si>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</si>
  <si>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</si>
  <si>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l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</si>
  <si>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</si>
  <si>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</si>
  <si>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</si>
  <si>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</si>
  <si>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</si>
  <si>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</si>
  <si>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</si>
  <si>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</si>
  <si>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</si>
  <si>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</si>
  <si>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</si>
  <si>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</si>
  <si>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</si>
  <si>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</si>
  <si>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</si>
  <si>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</si>
  <si>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</si>
  <si>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</si>
  <si>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</si>
  <si>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</si>
  <si>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</si>
  <si>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</si>
  <si>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</si>
  <si>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</si>
  <si>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</si>
  <si>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</si>
  <si>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</si>
  <si>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</si>
  <si>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</si>
  <si>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</si>
  <si>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</si>
  <si>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</si>
  <si>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</si>
  <si>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</si>
  <si>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</si>
  <si>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</si>
  <si>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</si>
  <si>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</si>
  <si>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</si>
  <si>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</si>
  <si>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</si>
  <si>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</si>
  <si>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</si>
  <si>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</si>
  <si>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</si>
  <si>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</si>
  <si>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</si>
  <si>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</si>
  <si>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</si>
  <si>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</si>
  <si>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</si>
  <si>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</si>
  <si>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</si>
  <si>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</si>
  <si>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</si>
  <si>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</si>
  <si>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</si>
  <si>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</si>
  <si>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</si>
  <si>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</si>
  <si>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</si>
  <si>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</si>
  <si>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</si>
  <si>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</si>
  <si>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</si>
  <si>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</si>
  <si>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</si>
  <si>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</si>
  <si>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</si>
  <si>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</si>
  <si>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</si>
  <si>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</si>
  <si>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</si>
  <si>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</si>
  <si>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</si>
  <si>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</si>
  <si>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</si>
  <si>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</si>
  <si>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</si>
  <si>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</si>
  <si>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</si>
  <si>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</si>
  <si>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</si>
  <si>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</si>
  <si>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</si>
  <si>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</si>
  <si>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</si>
  <si>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</si>
  <si>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</si>
  <si>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</si>
  <si>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</si>
  <si>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</si>
  <si>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</si>
  <si>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</si>
  <si>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</si>
  <si>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</si>
  <si>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</si>
  <si>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</si>
  <si>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</si>
  <si>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</si>
  <si>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</si>
  <si>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</si>
  <si>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</si>
  <si>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</si>
  <si>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</si>
  <si>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</si>
  <si>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</si>
  <si>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</si>
  <si>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</si>
  <si>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</si>
  <si>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</si>
  <si>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</si>
  <si>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</si>
  <si>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</si>
  <si>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</si>
  <si>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</si>
  <si>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</si>
  <si>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</si>
  <si>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</si>
  <si>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</si>
  <si>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</si>
  <si>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</si>
  <si>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</si>
  <si>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</si>
  <si>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</si>
  <si>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</si>
  <si>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</si>
  <si>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</si>
  <si>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</si>
  <si>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</si>
  <si>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</si>
  <si>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</si>
  <si>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</si>
  <si>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</si>
  <si>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</si>
  <si>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</si>
  <si>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</si>
  <si>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</si>
  <si>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</si>
  <si>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</si>
  <si>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</si>
  <si>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</si>
  <si>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</si>
  <si>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</si>
  <si>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</si>
  <si>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</si>
  <si>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</si>
  <si>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</si>
  <si>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</si>
  <si>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</si>
  <si>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</si>
  <si>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</si>
  <si>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</si>
  <si>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</si>
  <si>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</si>
  <si>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</si>
  <si>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</si>
  <si>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</si>
  <si>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</si>
  <si>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</si>
  <si>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</si>
  <si>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</si>
  <si>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</si>
  <si>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</si>
  <si>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</si>
  <si>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</si>
  <si>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</si>
  <si>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</si>
  <si>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</si>
  <si>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</si>
  <si>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</si>
  <si>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</si>
  <si>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</si>
  <si>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</si>
  <si>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</si>
  <si>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</si>
  <si>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</si>
  <si>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</si>
  <si>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</si>
  <si>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</si>
  <si>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</si>
  <si>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</si>
  <si>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</si>
  <si>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</si>
  <si>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</si>
  <si>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</si>
  <si>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</si>
  <si>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</si>
  <si>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</si>
  <si>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</si>
  <si>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</si>
  <si>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</si>
  <si>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</si>
  <si>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</si>
  <si>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</si>
  <si>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</si>
  <si>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</si>
  <si>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</si>
  <si>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</si>
  <si>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</si>
  <si>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</si>
  <si>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</si>
  <si>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</si>
  <si>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</si>
  <si>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</si>
  <si>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</si>
  <si>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</si>
  <si>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</si>
  <si>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</si>
  <si>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</si>
  <si>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</si>
  <si>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</si>
  <si>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</si>
  <si>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</si>
  <si>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</si>
  <si>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</si>
  <si>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</si>
  <si>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</si>
  <si>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</si>
  <si>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</si>
  <si>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</si>
  <si>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</si>
  <si>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</si>
  <si>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</si>
  <si>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</si>
  <si>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</si>
  <si>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</si>
  <si>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</si>
  <si>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</si>
  <si>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</si>
  <si>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</si>
  <si>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</si>
  <si>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</si>
  <si>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</si>
  <si>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</si>
  <si>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</si>
  <si>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</si>
  <si>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</si>
  <si>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</si>
  <si>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</si>
  <si>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</si>
  <si>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</si>
  <si>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</si>
  <si>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</si>
  <si>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</si>
  <si>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</si>
  <si>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</si>
  <si>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</si>
  <si>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</si>
  <si>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</si>
  <si>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</si>
  <si>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</si>
  <si>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</si>
  <si>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</si>
  <si>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</si>
  <si>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</si>
  <si>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</si>
  <si>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</si>
  <si>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</si>
  <si>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</si>
  <si>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</si>
  <si>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</si>
  <si>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</si>
  <si>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</si>
  <si>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</si>
  <si>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</si>
  <si>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</si>
  <si>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</si>
  <si>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</si>
  <si>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</si>
  <si>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</si>
  <si>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</si>
  <si>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</si>
  <si>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</si>
  <si>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</si>
  <si>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</si>
  <si>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</si>
  <si>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</si>
  <si>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</si>
  <si>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</si>
  <si>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</si>
  <si>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</si>
  <si>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</si>
  <si>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</si>
  <si>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</si>
  <si>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</si>
  <si>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</si>
  <si>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</si>
  <si>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</si>
  <si>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</si>
  <si>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</si>
  <si>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</si>
  <si>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</si>
  <si>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</si>
  <si>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</si>
  <si>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</si>
  <si>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</si>
  <si>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</si>
  <si>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</si>
  <si>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</si>
  <si>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</si>
  <si>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</si>
  <si>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</si>
  <si>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</si>
  <si>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</si>
  <si>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</si>
  <si>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</si>
  <si>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</si>
  <si>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</si>
  <si>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</si>
  <si>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</si>
  <si>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</si>
  <si>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</si>
  <si>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</si>
  <si>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</si>
  <si>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</si>
  <si>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</si>
  <si>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</si>
  <si>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</si>
  <si>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</si>
  <si>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</si>
  <si>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</si>
  <si>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</si>
  <si>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</si>
  <si>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</si>
  <si>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</si>
  <si>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</si>
  <si>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</si>
  <si>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</si>
  <si>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</si>
  <si>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</si>
  <si>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</si>
  <si>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</si>
  <si>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</si>
  <si>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</si>
  <si>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</si>
  <si>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</si>
  <si>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</si>
  <si>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</si>
  <si>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</si>
  <si>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</si>
  <si>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</si>
  <si>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</si>
  <si>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</si>
  <si>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</si>
  <si>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</si>
  <si>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入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</si>
  <si>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</si>
  <si>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</si>
  <si>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</si>
  <si>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</si>
  <si>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</si>
  <si>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</si>
  <si>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</si>
  <si>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</si>
  <si>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</si>
  <si>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</si>
  <si>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</si>
  <si>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</si>
  <si>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</si>
  <si>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</si>
  <si>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</si>
  <si>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</si>
  <si>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</si>
  <si>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</si>
  <si>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</si>
  <si>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</si>
  <si>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</si>
  <si>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</si>
  <si>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</si>
  <si>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</si>
  <si>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</si>
  <si>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</si>
  <si>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</si>
  <si>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</si>
  <si>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</si>
  <si>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</si>
  <si>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</si>
  <si>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</si>
  <si>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d</t>
    <phoneticPr fontId="3" type="noConversion"/>
  </si>
  <si>
    <t>n</t>
    <phoneticPr fontId="3" type="noConversion"/>
  </si>
  <si>
    <t>Speller</t>
    <phoneticPr fontId="125" type="noConversion"/>
  </si>
  <si>
    <t>comment_format</t>
    <phoneticPr fontId="125" type="noConversion"/>
  </si>
  <si>
    <t>preedit_format:</t>
    <phoneticPr fontId="125" type="noConversion"/>
  </si>
  <si>
    <t>Speller:</t>
    <phoneticPr fontId="125" type="noConversion"/>
  </si>
  <si>
    <t>拼音字母</t>
    <phoneticPr fontId="125" type="noConversion"/>
  </si>
  <si>
    <t>字典拼音</t>
    <phoneticPr fontId="125" type="noConversion"/>
  </si>
  <si>
    <t>鍵盤按鍵</t>
    <phoneticPr fontId="125" type="noConversion"/>
  </si>
  <si>
    <t>方音符號</t>
  </si>
  <si>
    <t>方音符號</t>
    <phoneticPr fontId="125" type="noConversion"/>
  </si>
  <si>
    <t>pPmbtTndkKhjJSgqzcCsiuBaoøMIeUYLDQGN123570</t>
  </si>
  <si>
    <t>1qaz2wsxedcrfvtgbyhnujm8ik,9ol.0p;/- 43657</t>
    <phoneticPr fontId="125" type="noConversion"/>
  </si>
  <si>
    <t>q</t>
    <phoneticPr fontId="125" type="noConversion"/>
  </si>
  <si>
    <t>a</t>
    <phoneticPr fontId="125" type="noConversion"/>
  </si>
  <si>
    <t>bN</t>
  </si>
  <si>
    <t>comment_format:</t>
    <phoneticPr fontId="125" type="noConversion"/>
  </si>
  <si>
    <t>z</t>
    <phoneticPr fontId="125" type="noConversion"/>
  </si>
  <si>
    <t>pPbtTdkKgcCzshiuaoøeIUBDGN</t>
    <phoneticPr fontId="125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</si>
  <si>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5" type="noConversion"/>
  </si>
  <si>
    <t>w</t>
    <phoneticPr fontId="125" type="noConversion"/>
  </si>
  <si>
    <t>s</t>
    <phoneticPr fontId="125" type="noConversion"/>
  </si>
  <si>
    <t>dN</t>
  </si>
  <si>
    <t>x</t>
    <phoneticPr fontId="125" type="noConversion"/>
  </si>
  <si>
    <t>e</t>
    <phoneticPr fontId="125" type="noConversion"/>
  </si>
  <si>
    <t>1qaz2wsxedcrfvtgbyhnujm8ik,9ol.0p;/-43657</t>
    <phoneticPr fontId="125" type="noConversion"/>
  </si>
  <si>
    <t>d</t>
    <phoneticPr fontId="125" type="noConversion"/>
  </si>
  <si>
    <t>c</t>
    <phoneticPr fontId="125" type="noConversion"/>
  </si>
  <si>
    <t>r</t>
    <phoneticPr fontId="125" type="noConversion"/>
  </si>
  <si>
    <t>ci</t>
    <phoneticPr fontId="125" type="noConversion"/>
  </si>
  <si>
    <t>ci</t>
  </si>
  <si>
    <t>[t͡ɕ]</t>
  </si>
  <si>
    <t>f</t>
    <phoneticPr fontId="125" type="noConversion"/>
  </si>
  <si>
    <t>chi</t>
    <phoneticPr fontId="125" type="noConversion"/>
  </si>
  <si>
    <t>Ci</t>
  </si>
  <si>
    <t>[t͡ɕʰ]</t>
  </si>
  <si>
    <t>v</t>
    <phoneticPr fontId="125" type="noConversion"/>
  </si>
  <si>
    <t>si</t>
  </si>
  <si>
    <t>[ɕ]</t>
  </si>
  <si>
    <t>t</t>
    <phoneticPr fontId="125" type="noConversion"/>
  </si>
  <si>
    <t>g</t>
    <phoneticPr fontId="125" type="noConversion"/>
  </si>
  <si>
    <t>gN</t>
  </si>
  <si>
    <t>b</t>
    <phoneticPr fontId="125" type="noConversion"/>
  </si>
  <si>
    <t>zi</t>
  </si>
  <si>
    <t>[d͡ʑ]</t>
  </si>
  <si>
    <t>y</t>
    <phoneticPr fontId="125" type="noConversion"/>
  </si>
  <si>
    <t>h</t>
    <phoneticPr fontId="125" type="noConversion"/>
  </si>
  <si>
    <t>ch</t>
    <phoneticPr fontId="125" type="noConversion"/>
  </si>
  <si>
    <t>n</t>
    <phoneticPr fontId="125" type="noConversion"/>
  </si>
  <si>
    <t>u</t>
    <phoneticPr fontId="125" type="noConversion"/>
  </si>
  <si>
    <t>j</t>
    <phoneticPr fontId="125" type="noConversion"/>
  </si>
  <si>
    <t>m</t>
    <phoneticPr fontId="125" type="noConversion"/>
  </si>
  <si>
    <t>ø</t>
  </si>
  <si>
    <t>i</t>
    <phoneticPr fontId="125" type="noConversion"/>
  </si>
  <si>
    <t>k</t>
    <phoneticPr fontId="125" type="noConversion"/>
  </si>
  <si>
    <t>[ai]</t>
  </si>
  <si>
    <t>o</t>
    <phoneticPr fontId="125" type="noConversion"/>
  </si>
  <si>
    <t>l</t>
    <phoneticPr fontId="125" type="noConversion"/>
  </si>
  <si>
    <t>[au]</t>
  </si>
  <si>
    <t>.</t>
  </si>
  <si>
    <t>.</t>
    <phoneticPr fontId="125" type="noConversion"/>
  </si>
  <si>
    <t>[ɔŋ]</t>
  </si>
  <si>
    <t>[an]</t>
  </si>
  <si>
    <t>p</t>
    <phoneticPr fontId="125" type="noConversion"/>
  </si>
  <si>
    <t>;</t>
    <phoneticPr fontId="125" type="noConversion"/>
  </si>
  <si>
    <t>[aŋ]</t>
  </si>
  <si>
    <t>/</t>
    <phoneticPr fontId="125" type="noConversion"/>
  </si>
  <si>
    <t>[əŋ]</t>
  </si>
  <si>
    <t>,</t>
    <phoneticPr fontId="125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</si>
  <si>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</si>
  <si>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</si>
  <si>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</si>
  <si>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</si>
  <si>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</si>
  <si>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</si>
  <si>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5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</si>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</sst>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4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4" fillId="0" borderId="0"/>
  </cellStyleXfs>
  <cellXfs count="35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112" fillId="0" borderId="0" xfId="0" applyFont="1" applyAlignment="1">
      <alignment horizontal="center" vertical="center"/>
    </xf>
    <xf numFmtId="0" fontId="112" fillId="7" borderId="0" xfId="0" applyFont="1" applyFill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12" fillId="7" borderId="20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112" fillId="7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114" fillId="5" borderId="7" xfId="0" applyFont="1" applyFill="1" applyBorder="1" applyAlignment="1">
      <alignment horizontal="center" vertical="center"/>
    </xf>
    <xf numFmtId="0" fontId="115" fillId="7" borderId="7" xfId="0" applyFont="1" applyFill="1" applyBorder="1" applyAlignment="1">
      <alignment horizontal="center" vertical="center"/>
    </xf>
    <xf numFmtId="0" fontId="114" fillId="8" borderId="7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4" borderId="7" xfId="0" applyFont="1" applyFill="1" applyBorder="1" applyAlignment="1">
      <alignment horizontal="center" vertical="center"/>
    </xf>
    <xf numFmtId="0" fontId="116" fillId="5" borderId="7" xfId="0" applyFont="1" applyFill="1" applyBorder="1" applyAlignment="1">
      <alignment horizontal="center" vertical="center"/>
    </xf>
    <xf numFmtId="0" fontId="113" fillId="7" borderId="7" xfId="0" applyFont="1" applyFill="1" applyBorder="1" applyAlignment="1">
      <alignment horizontal="left" vertical="center" indent="1"/>
    </xf>
    <xf numFmtId="0" fontId="116" fillId="2" borderId="7" xfId="0" applyFont="1" applyFill="1" applyBorder="1" applyAlignment="1">
      <alignment horizontal="center" vertical="center"/>
    </xf>
    <xf numFmtId="0" fontId="116" fillId="8" borderId="7" xfId="0" applyFont="1" applyFill="1" applyBorder="1" applyAlignment="1">
      <alignment horizontal="center" vertical="center"/>
    </xf>
    <xf numFmtId="0" fontId="117" fillId="0" borderId="0" xfId="0" applyFont="1" applyAlignment="1">
      <alignment horizontal="left" vertical="center" indent="1"/>
    </xf>
    <xf numFmtId="0" fontId="118" fillId="21" borderId="0" xfId="0" applyFont="1" applyFill="1" applyAlignment="1">
      <alignment horizontal="center" vertical="center" wrapText="1"/>
    </xf>
    <xf numFmtId="0" fontId="119" fillId="21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 indent="2"/>
    </xf>
    <xf numFmtId="0" fontId="51" fillId="2" borderId="0" xfId="0" applyFont="1" applyFill="1" applyAlignment="1">
      <alignment horizontal="left" vertical="center" indent="2"/>
    </xf>
    <xf numFmtId="0" fontId="24" fillId="4" borderId="0" xfId="0" applyFont="1" applyFill="1" applyAlignment="1">
      <alignment horizontal="left" vertical="center" indent="2"/>
    </xf>
    <xf numFmtId="0" fontId="26" fillId="11" borderId="0" xfId="0" applyFont="1" applyFill="1" applyAlignment="1">
      <alignment horizontal="left" vertical="center" indent="1"/>
    </xf>
    <xf numFmtId="178" fontId="64" fillId="14" borderId="16" xfId="0" applyNumberFormat="1" applyFont="1" applyFill="1" applyBorder="1" applyAlignment="1">
      <alignment horizontal="center" vertical="center"/>
    </xf>
    <xf numFmtId="178" fontId="71" fillId="14" borderId="16" xfId="0" applyNumberFormat="1" applyFont="1" applyFill="1" applyBorder="1" applyAlignment="1">
      <alignment horizontal="center" vertical="center"/>
    </xf>
    <xf numFmtId="0" fontId="17" fillId="16" borderId="0" xfId="0" applyFont="1" applyFill="1" applyAlignment="1">
      <alignment horizontal="right" vertical="center" indent="1"/>
    </xf>
    <xf numFmtId="0" fontId="17" fillId="10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8" fillId="14" borderId="0" xfId="0" applyFont="1" applyFill="1" applyAlignment="1">
      <alignment horizontal="center" vertical="center"/>
    </xf>
    <xf numFmtId="0" fontId="15" fillId="0" borderId="0" xfId="4" applyFont="1"/>
    <xf numFmtId="0" fontId="126" fillId="0" borderId="0" xfId="4" applyFont="1"/>
    <xf numFmtId="0" fontId="126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1" fillId="0" borderId="0" xfId="4" applyFont="1" applyAlignment="1">
      <alignment horizontal="center"/>
    </xf>
    <xf numFmtId="0" fontId="67" fillId="0" borderId="0" xfId="4" applyFont="1"/>
    <xf numFmtId="0" fontId="132" fillId="22" borderId="19" xfId="4" applyFont="1" applyFill="1" applyBorder="1"/>
    <xf numFmtId="0" fontId="133" fillId="22" borderId="17" xfId="4" applyFont="1" applyFill="1" applyBorder="1" applyAlignment="1">
      <alignment horizontal="center"/>
    </xf>
    <xf numFmtId="0" fontId="133" fillId="22" borderId="18" xfId="4" applyFont="1" applyFill="1" applyBorder="1" applyAlignment="1">
      <alignment horizontal="center"/>
    </xf>
    <xf numFmtId="0" fontId="134" fillId="22" borderId="19" xfId="4" applyFont="1" applyFill="1" applyBorder="1" applyAlignment="1">
      <alignment horizontal="center"/>
    </xf>
    <xf numFmtId="0" fontId="126" fillId="23" borderId="0" xfId="4" applyFont="1" applyFill="1" applyAlignment="1">
      <alignment horizontal="center"/>
    </xf>
    <xf numFmtId="0" fontId="133" fillId="24" borderId="0" xfId="4" applyFont="1" applyFill="1" applyAlignment="1">
      <alignment horizontal="center"/>
    </xf>
    <xf numFmtId="0" fontId="135" fillId="20" borderId="0" xfId="4" applyFont="1" applyFill="1" applyAlignment="1">
      <alignment horizontal="center"/>
    </xf>
    <xf numFmtId="0" fontId="135" fillId="0" borderId="0" xfId="4" applyFont="1" applyAlignment="1">
      <alignment horizontal="center"/>
    </xf>
    <xf numFmtId="0" fontId="15" fillId="20" borderId="0" xfId="4" applyFont="1" applyFill="1" applyAlignment="1">
      <alignment horizontal="center"/>
    </xf>
    <xf numFmtId="0" fontId="132" fillId="22" borderId="23" xfId="4" applyFont="1" applyFill="1" applyBorder="1"/>
    <xf numFmtId="0" fontId="133" fillId="22" borderId="0" xfId="4" applyFont="1" applyFill="1" applyAlignment="1">
      <alignment horizontal="center"/>
    </xf>
    <xf numFmtId="0" fontId="133" fillId="22" borderId="24" xfId="4" applyFont="1" applyFill="1" applyBorder="1" applyAlignment="1">
      <alignment horizontal="center"/>
    </xf>
    <xf numFmtId="0" fontId="134" fillId="22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32" fillId="22" borderId="22" xfId="4" applyFont="1" applyFill="1" applyBorder="1"/>
    <xf numFmtId="0" fontId="133" fillId="22" borderId="20" xfId="4" applyFont="1" applyFill="1" applyBorder="1" applyAlignment="1">
      <alignment horizontal="center"/>
    </xf>
    <xf numFmtId="0" fontId="133" fillId="22" borderId="21" xfId="4" applyFont="1" applyFill="1" applyBorder="1" applyAlignment="1">
      <alignment horizontal="center"/>
    </xf>
    <xf numFmtId="0" fontId="134" fillId="22" borderId="20" xfId="4" applyFont="1" applyFill="1" applyBorder="1" applyAlignment="1">
      <alignment horizontal="center"/>
    </xf>
    <xf numFmtId="0" fontId="136" fillId="0" borderId="0" xfId="4" applyFont="1" applyAlignment="1">
      <alignment horizontal="center"/>
    </xf>
    <xf numFmtId="0" fontId="137" fillId="22" borderId="22" xfId="4" applyFont="1" applyFill="1" applyBorder="1"/>
    <xf numFmtId="0" fontId="138" fillId="22" borderId="20" xfId="4" applyFont="1" applyFill="1" applyBorder="1" applyAlignment="1">
      <alignment horizontal="center"/>
    </xf>
    <xf numFmtId="0" fontId="139" fillId="22" borderId="21" xfId="4" applyFont="1" applyFill="1" applyBorder="1" applyAlignment="1">
      <alignment horizontal="center"/>
    </xf>
    <xf numFmtId="0" fontId="140" fillId="22" borderId="20" xfId="4" applyFont="1" applyFill="1" applyBorder="1" applyAlignment="1">
      <alignment horizontal="center"/>
    </xf>
    <xf numFmtId="0" fontId="134" fillId="22" borderId="17" xfId="4" applyFont="1" applyFill="1" applyBorder="1" applyAlignment="1">
      <alignment horizontal="center"/>
    </xf>
    <xf numFmtId="0" fontId="138" fillId="23" borderId="0" xfId="4" applyFont="1" applyFill="1" applyAlignment="1">
      <alignment horizontal="center"/>
    </xf>
    <xf numFmtId="0" fontId="138" fillId="22" borderId="19" xfId="4" applyFont="1" applyFill="1" applyBorder="1"/>
    <xf numFmtId="0" fontId="139" fillId="22" borderId="17" xfId="4" applyFont="1" applyFill="1" applyBorder="1" applyAlignment="1">
      <alignment horizontal="center"/>
    </xf>
    <xf numFmtId="0" fontId="141" fillId="22" borderId="18" xfId="4" applyFont="1" applyFill="1" applyBorder="1" applyAlignment="1">
      <alignment horizontal="center"/>
    </xf>
    <xf numFmtId="0" fontId="141" fillId="22" borderId="17" xfId="4" applyFont="1" applyFill="1" applyBorder="1" applyAlignment="1">
      <alignment horizontal="center"/>
    </xf>
    <xf numFmtId="0" fontId="142" fillId="24" borderId="0" xfId="4" applyFont="1" applyFill="1" applyAlignment="1">
      <alignment horizontal="center"/>
    </xf>
    <xf numFmtId="0" fontId="138" fillId="22" borderId="23" xfId="4" applyFont="1" applyFill="1" applyBorder="1"/>
    <xf numFmtId="0" fontId="139" fillId="22" borderId="0" xfId="4" applyFont="1" applyFill="1" applyAlignment="1">
      <alignment horizontal="center"/>
    </xf>
    <xf numFmtId="0" fontId="141" fillId="22" borderId="24" xfId="4" applyFont="1" applyFill="1" applyBorder="1" applyAlignment="1">
      <alignment horizontal="center"/>
    </xf>
    <xf numFmtId="0" fontId="141" fillId="22" borderId="0" xfId="4" applyFont="1" applyFill="1" applyAlignment="1">
      <alignment horizontal="center"/>
    </xf>
    <xf numFmtId="0" fontId="132" fillId="11" borderId="0" xfId="4" applyFont="1" applyFill="1"/>
    <xf numFmtId="0" fontId="126" fillId="11" borderId="0" xfId="4" applyFont="1" applyFill="1" applyAlignment="1">
      <alignment horizontal="center"/>
    </xf>
    <xf numFmtId="0" fontId="134" fillId="11" borderId="0" xfId="4" applyFont="1" applyFill="1" applyAlignment="1">
      <alignment horizontal="center"/>
    </xf>
    <xf numFmtId="0" fontId="143" fillId="16" borderId="0" xfId="4" applyFont="1" applyFill="1" applyAlignment="1">
      <alignment horizontal="center"/>
    </xf>
    <xf numFmtId="0" fontId="143" fillId="0" borderId="0" xfId="4" applyFont="1" applyAlignment="1">
      <alignment horizontal="center"/>
    </xf>
    <xf numFmtId="0" fontId="15" fillId="16" borderId="0" xfId="4" applyFont="1" applyFill="1" applyAlignment="1">
      <alignment horizontal="center"/>
    </xf>
    <xf numFmtId="0" fontId="120" fillId="0" borderId="0" xfId="4" quotePrefix="1" applyFont="1" applyAlignment="1">
      <alignment horizontal="center"/>
    </xf>
    <xf numFmtId="0" fontId="144" fillId="0" borderId="0" xfId="0" applyFont="1" applyAlignment="1">
      <alignment vertical="center"/>
    </xf>
    <xf numFmtId="0" fontId="145" fillId="0" borderId="0" xfId="4" applyFont="1"/>
    <xf numFmtId="0" fontId="147" fillId="15" borderId="16" xfId="0" applyFont="1" applyFill="1" applyBorder="1" applyAlignment="1">
      <alignment horizontal="center" vertical="center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8" fillId="16" borderId="1" xfId="3" quotePrefix="1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9" fillId="9" borderId="0" xfId="2" applyFont="1" applyFill="1" applyAlignment="1">
      <alignment horizontal="left" vertical="center"/>
    </xf>
    <xf numFmtId="0" fontId="21" fillId="10" borderId="0" xfId="2" applyFont="1" applyFill="1" applyAlignment="1">
      <alignment horizontal="left" vertic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35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1.8984375" defaultRowHeight="14.25"/>
  <cols>
    <col min="1" max="1" width="1.8984375" style="170" customWidth="1"/>
    <col min="2" max="2" width="18.69921875" style="170" customWidth="1"/>
    <col min="3" max="37" width="4.3984375" style="170" customWidth="1"/>
    <col min="38" max="42" width="3.69921875" style="170" customWidth="1"/>
    <col min="43" max="43" width="38.69921875" style="170" customWidth="1"/>
    <col min="44" max="16384" width="11.8984375" style="170"/>
  </cols>
  <sheetData>
    <row r="1" spans="2:44" ht="15" thickBot="1"/>
    <row r="2" spans="2:44" s="183" customFormat="1" ht="18" customHeight="1">
      <c r="C2" s="279">
        <v>1</v>
      </c>
      <c r="D2" s="280"/>
      <c r="E2" s="281"/>
      <c r="F2" s="279">
        <v>2</v>
      </c>
      <c r="G2" s="280"/>
      <c r="H2" s="281"/>
      <c r="I2" s="300">
        <v>3</v>
      </c>
      <c r="J2" s="301"/>
      <c r="K2" s="302"/>
      <c r="L2" s="300">
        <v>4</v>
      </c>
      <c r="M2" s="301"/>
      <c r="N2" s="302"/>
      <c r="O2" s="300">
        <v>5</v>
      </c>
      <c r="P2" s="301"/>
      <c r="Q2" s="302"/>
      <c r="R2" s="300">
        <v>6</v>
      </c>
      <c r="S2" s="301"/>
      <c r="T2" s="302"/>
      <c r="U2" s="300">
        <v>7</v>
      </c>
      <c r="V2" s="301"/>
      <c r="W2" s="302"/>
      <c r="X2" s="282">
        <v>8</v>
      </c>
      <c r="Y2" s="283"/>
      <c r="Z2" s="284"/>
      <c r="AA2" s="282">
        <v>9</v>
      </c>
      <c r="AB2" s="283"/>
      <c r="AC2" s="284"/>
      <c r="AD2" s="282">
        <v>0</v>
      </c>
      <c r="AE2" s="283"/>
      <c r="AF2" s="284"/>
      <c r="AG2" s="307" t="s">
        <v>474</v>
      </c>
      <c r="AH2" s="283"/>
      <c r="AI2" s="284"/>
      <c r="AJ2" s="170"/>
      <c r="AK2" s="170"/>
      <c r="AL2" s="170"/>
      <c r="AR2" s="186" t="s">
        <v>473</v>
      </c>
    </row>
    <row r="3" spans="2:44" ht="30" customHeight="1" thickBot="1">
      <c r="C3" s="276" t="str">
        <f>D14</f>
        <v>ㄅ</v>
      </c>
      <c r="D3" s="277"/>
      <c r="E3" s="278"/>
      <c r="F3" s="276" t="str">
        <f>H14</f>
        <v>ㄉ</v>
      </c>
      <c r="G3" s="277"/>
      <c r="H3" s="278"/>
      <c r="I3" s="304" t="s">
        <v>472</v>
      </c>
      <c r="J3" s="305"/>
      <c r="K3" s="306"/>
      <c r="L3" s="304" t="s">
        <v>471</v>
      </c>
      <c r="M3" s="305"/>
      <c r="N3" s="306"/>
      <c r="O3" s="304"/>
      <c r="P3" s="305"/>
      <c r="Q3" s="306"/>
      <c r="R3" s="297" t="s">
        <v>470</v>
      </c>
      <c r="S3" s="298"/>
      <c r="T3" s="299"/>
      <c r="U3" s="304" t="s">
        <v>469</v>
      </c>
      <c r="V3" s="305"/>
      <c r="W3" s="306"/>
      <c r="X3" s="293" t="str">
        <f>D20</f>
        <v>ㄚ</v>
      </c>
      <c r="Y3" s="294"/>
      <c r="Z3" s="295"/>
      <c r="AA3" s="293"/>
      <c r="AB3" s="294"/>
      <c r="AC3" s="295"/>
      <c r="AD3" s="293"/>
      <c r="AE3" s="294"/>
      <c r="AF3" s="295"/>
      <c r="AG3" s="308"/>
      <c r="AH3" s="309"/>
      <c r="AI3" s="310"/>
      <c r="AQ3" s="184" t="s">
        <v>468</v>
      </c>
      <c r="AR3" s="170" t="s">
        <v>449</v>
      </c>
    </row>
    <row r="4" spans="2:44" s="183" customFormat="1" ht="18" customHeight="1">
      <c r="D4" s="279" t="s">
        <v>467</v>
      </c>
      <c r="E4" s="280"/>
      <c r="F4" s="281"/>
      <c r="G4" s="279" t="s">
        <v>402</v>
      </c>
      <c r="H4" s="280"/>
      <c r="I4" s="281"/>
      <c r="J4" s="279" t="s">
        <v>466</v>
      </c>
      <c r="K4" s="280"/>
      <c r="L4" s="281"/>
      <c r="M4" s="279" t="s">
        <v>465</v>
      </c>
      <c r="N4" s="280"/>
      <c r="O4" s="281"/>
      <c r="P4" s="279" t="s">
        <v>464</v>
      </c>
      <c r="Q4" s="280"/>
      <c r="R4" s="281"/>
      <c r="S4" s="279" t="s">
        <v>463</v>
      </c>
      <c r="T4" s="280"/>
      <c r="U4" s="281"/>
      <c r="V4" s="282" t="s">
        <v>462</v>
      </c>
      <c r="W4" s="283"/>
      <c r="X4" s="284"/>
      <c r="Y4" s="282" t="s">
        <v>461</v>
      </c>
      <c r="Z4" s="283"/>
      <c r="AA4" s="284"/>
      <c r="AB4" s="282" t="s">
        <v>458</v>
      </c>
      <c r="AC4" s="283"/>
      <c r="AD4" s="284"/>
      <c r="AE4" s="282" t="s">
        <v>460</v>
      </c>
      <c r="AF4" s="283"/>
      <c r="AG4" s="284"/>
      <c r="AJ4" s="170"/>
      <c r="AK4" s="170"/>
      <c r="AL4" s="170"/>
    </row>
    <row r="5" spans="2:44" ht="30" customHeight="1" thickBot="1">
      <c r="D5" s="276" t="str">
        <f>E14</f>
        <v>ㄆ</v>
      </c>
      <c r="E5" s="277"/>
      <c r="F5" s="278"/>
      <c r="G5" s="276" t="str">
        <f>I14</f>
        <v>ㄊ</v>
      </c>
      <c r="H5" s="277"/>
      <c r="I5" s="278"/>
      <c r="J5" s="276" t="str">
        <f>L14</f>
        <v>ㄍ</v>
      </c>
      <c r="K5" s="277"/>
      <c r="L5" s="278"/>
      <c r="M5" s="276"/>
      <c r="N5" s="277"/>
      <c r="O5" s="278"/>
      <c r="P5" s="273" t="str">
        <f>F14</f>
        <v>ㆠ</v>
      </c>
      <c r="Q5" s="274"/>
      <c r="R5" s="275"/>
      <c r="S5" s="276" t="str">
        <f>Q14</f>
        <v>ㄗ</v>
      </c>
      <c r="T5" s="277"/>
      <c r="U5" s="278"/>
      <c r="V5" s="293" t="str">
        <f>F20</f>
        <v>ㄧ</v>
      </c>
      <c r="W5" s="294"/>
      <c r="X5" s="295"/>
      <c r="Y5" s="293" t="str">
        <f>L20</f>
        <v>ㆦ</v>
      </c>
      <c r="Z5" s="294"/>
      <c r="AA5" s="295"/>
      <c r="AB5" s="293"/>
      <c r="AC5" s="294"/>
      <c r="AD5" s="295"/>
      <c r="AE5" s="285" t="str">
        <f>P20</f>
        <v>ㄣ</v>
      </c>
      <c r="AF5" s="286"/>
      <c r="AG5" s="287"/>
      <c r="AQ5" s="184" t="s">
        <v>459</v>
      </c>
      <c r="AR5" s="170" t="s">
        <v>458</v>
      </c>
    </row>
    <row r="6" spans="2:44" s="183" customFormat="1" ht="18" customHeight="1">
      <c r="D6" s="185"/>
      <c r="E6" s="279" t="s">
        <v>457</v>
      </c>
      <c r="F6" s="280"/>
      <c r="G6" s="281"/>
      <c r="H6" s="279" t="s">
        <v>456</v>
      </c>
      <c r="I6" s="280"/>
      <c r="J6" s="281"/>
      <c r="K6" s="279" t="s">
        <v>455</v>
      </c>
      <c r="L6" s="280"/>
      <c r="M6" s="281"/>
      <c r="N6" s="279" t="s">
        <v>454</v>
      </c>
      <c r="O6" s="280"/>
      <c r="P6" s="281"/>
      <c r="Q6" s="279" t="s">
        <v>453</v>
      </c>
      <c r="R6" s="280"/>
      <c r="S6" s="281"/>
      <c r="T6" s="279" t="s">
        <v>452</v>
      </c>
      <c r="U6" s="280"/>
      <c r="V6" s="281"/>
      <c r="W6" s="282" t="s">
        <v>451</v>
      </c>
      <c r="X6" s="283"/>
      <c r="Y6" s="284"/>
      <c r="Z6" s="282" t="s">
        <v>450</v>
      </c>
      <c r="AA6" s="283"/>
      <c r="AB6" s="284"/>
      <c r="AC6" s="282" t="s">
        <v>449</v>
      </c>
      <c r="AD6" s="283"/>
      <c r="AE6" s="284"/>
      <c r="AF6" s="282" t="s">
        <v>448</v>
      </c>
      <c r="AG6" s="283"/>
      <c r="AH6" s="284"/>
    </row>
    <row r="7" spans="2:44" ht="30" customHeight="1" thickBot="1">
      <c r="E7" s="290" t="str">
        <f>G14</f>
        <v>ㄇ</v>
      </c>
      <c r="F7" s="291"/>
      <c r="G7" s="292"/>
      <c r="H7" s="276" t="str">
        <f>J14</f>
        <v>ㄋ</v>
      </c>
      <c r="I7" s="277"/>
      <c r="J7" s="278"/>
      <c r="K7" s="276" t="str">
        <f>M14</f>
        <v>ㄎ</v>
      </c>
      <c r="L7" s="277"/>
      <c r="M7" s="278"/>
      <c r="N7" s="276"/>
      <c r="O7" s="277"/>
      <c r="P7" s="278"/>
      <c r="Q7" s="296" t="str">
        <f>N14</f>
        <v>ㆣ</v>
      </c>
      <c r="R7" s="274"/>
      <c r="S7" s="275"/>
      <c r="T7" s="276" t="str">
        <f>R14</f>
        <v>ㄘ</v>
      </c>
      <c r="U7" s="277"/>
      <c r="V7" s="278"/>
      <c r="W7" s="293" t="str">
        <f>H20</f>
        <v>ㄨ</v>
      </c>
      <c r="X7" s="294"/>
      <c r="Y7" s="295"/>
      <c r="Z7" s="293" t="str">
        <f>N20</f>
        <v>ㄜ</v>
      </c>
      <c r="AA7" s="294"/>
      <c r="AB7" s="295"/>
      <c r="AC7" s="293"/>
      <c r="AD7" s="294"/>
      <c r="AE7" s="295"/>
      <c r="AF7" s="312"/>
      <c r="AG7" s="294"/>
      <c r="AH7" s="295"/>
      <c r="AQ7" s="184" t="s">
        <v>447</v>
      </c>
      <c r="AR7" s="170" t="s">
        <v>446</v>
      </c>
    </row>
    <row r="8" spans="2:44" s="183" customFormat="1" ht="18" customHeight="1">
      <c r="F8" s="279" t="s">
        <v>445</v>
      </c>
      <c r="G8" s="280"/>
      <c r="H8" s="281"/>
      <c r="I8" s="279" t="s">
        <v>444</v>
      </c>
      <c r="J8" s="280"/>
      <c r="K8" s="281"/>
      <c r="L8" s="279" t="s">
        <v>443</v>
      </c>
      <c r="M8" s="280"/>
      <c r="N8" s="281"/>
      <c r="O8" s="279" t="s">
        <v>442</v>
      </c>
      <c r="P8" s="280"/>
      <c r="Q8" s="281"/>
      <c r="R8" s="279" t="s">
        <v>441</v>
      </c>
      <c r="S8" s="280"/>
      <c r="T8" s="281"/>
      <c r="U8" s="279" t="s">
        <v>400</v>
      </c>
      <c r="V8" s="280"/>
      <c r="W8" s="281"/>
      <c r="X8" s="282" t="s">
        <v>440</v>
      </c>
      <c r="Y8" s="283"/>
      <c r="Z8" s="284"/>
      <c r="AA8" s="282" t="s">
        <v>439</v>
      </c>
      <c r="AB8" s="283"/>
      <c r="AC8" s="284"/>
      <c r="AD8" s="282" t="s">
        <v>438</v>
      </c>
      <c r="AE8" s="283"/>
      <c r="AF8" s="284"/>
      <c r="AG8" s="311" t="s">
        <v>437</v>
      </c>
      <c r="AH8" s="283"/>
      <c r="AI8" s="284"/>
    </row>
    <row r="9" spans="2:44" ht="30" customHeight="1" thickBot="1">
      <c r="F9" s="276"/>
      <c r="G9" s="288"/>
      <c r="H9" s="289"/>
      <c r="I9" s="276" t="str">
        <f>K14</f>
        <v>ㄌ</v>
      </c>
      <c r="J9" s="277"/>
      <c r="K9" s="278"/>
      <c r="L9" s="276" t="str">
        <f>P14</f>
        <v>ㄏ</v>
      </c>
      <c r="M9" s="277"/>
      <c r="N9" s="278"/>
      <c r="O9" s="290" t="str">
        <f>O14</f>
        <v>ㄫ</v>
      </c>
      <c r="P9" s="291"/>
      <c r="Q9" s="292"/>
      <c r="R9" s="273" t="str">
        <f>S14</f>
        <v>ㆡ</v>
      </c>
      <c r="S9" s="274"/>
      <c r="T9" s="275"/>
      <c r="U9" s="276" t="str">
        <f>T14</f>
        <v>ㄙ</v>
      </c>
      <c r="V9" s="277"/>
      <c r="W9" s="278"/>
      <c r="X9" s="285" t="str">
        <f>O20</f>
        <v>ㆬ</v>
      </c>
      <c r="Y9" s="286"/>
      <c r="Z9" s="287"/>
      <c r="AA9" s="293" t="str">
        <f>J20</f>
        <v>ㄝ</v>
      </c>
      <c r="AB9" s="294"/>
      <c r="AC9" s="295"/>
      <c r="AD9" s="303" t="str">
        <f>Q20</f>
        <v>ㄥ</v>
      </c>
      <c r="AE9" s="286"/>
      <c r="AF9" s="287"/>
      <c r="AG9" s="293"/>
      <c r="AH9" s="294"/>
      <c r="AI9" s="295"/>
    </row>
    <row r="12" spans="2:44">
      <c r="Z12" s="183"/>
    </row>
    <row r="13" spans="2:44">
      <c r="D13" s="170" t="s">
        <v>436</v>
      </c>
    </row>
    <row r="14" spans="2:44" ht="16.5">
      <c r="B14" s="174" t="s">
        <v>412</v>
      </c>
      <c r="D14" s="170" t="s">
        <v>11</v>
      </c>
      <c r="E14" s="170" t="s">
        <v>41</v>
      </c>
      <c r="F14" s="170" t="s">
        <v>96</v>
      </c>
      <c r="G14" s="170" t="s">
        <v>59</v>
      </c>
      <c r="H14" s="170" t="s">
        <v>13</v>
      </c>
      <c r="I14" s="170" t="s">
        <v>43</v>
      </c>
      <c r="J14" s="170" t="s">
        <v>71</v>
      </c>
      <c r="K14" s="170" t="s">
        <v>98</v>
      </c>
      <c r="L14" s="170" t="s">
        <v>45</v>
      </c>
      <c r="M14" s="170" t="s">
        <v>73</v>
      </c>
      <c r="N14" s="170" t="s">
        <v>48</v>
      </c>
      <c r="O14" s="170" t="s">
        <v>76</v>
      </c>
      <c r="P14" s="170" t="s">
        <v>100</v>
      </c>
      <c r="Q14" s="170" t="s">
        <v>50</v>
      </c>
      <c r="R14" s="170" t="s">
        <v>78</v>
      </c>
      <c r="S14" s="170" t="s">
        <v>112</v>
      </c>
      <c r="T14" s="170" t="s">
        <v>104</v>
      </c>
    </row>
    <row r="15" spans="2:44" ht="19.5">
      <c r="B15" s="174" t="s">
        <v>410</v>
      </c>
      <c r="D15" s="182" t="s">
        <v>12</v>
      </c>
      <c r="E15" s="182" t="s">
        <v>42</v>
      </c>
      <c r="F15" s="182" t="s">
        <v>97</v>
      </c>
      <c r="G15" s="182" t="s">
        <v>70</v>
      </c>
      <c r="H15" s="182" t="s">
        <v>14</v>
      </c>
      <c r="I15" s="182" t="s">
        <v>44</v>
      </c>
      <c r="J15" s="182" t="s">
        <v>72</v>
      </c>
      <c r="K15" s="182" t="s">
        <v>99</v>
      </c>
      <c r="L15" s="182" t="s">
        <v>46</v>
      </c>
      <c r="M15" s="182" t="s">
        <v>74</v>
      </c>
      <c r="N15" s="182" t="s">
        <v>49</v>
      </c>
      <c r="O15" s="182" t="s">
        <v>77</v>
      </c>
      <c r="P15" s="182" t="s">
        <v>101</v>
      </c>
      <c r="Q15" s="182" t="s">
        <v>51</v>
      </c>
      <c r="R15" s="182" t="s">
        <v>79</v>
      </c>
      <c r="S15" s="182" t="s">
        <v>323</v>
      </c>
      <c r="T15" s="182" t="s">
        <v>105</v>
      </c>
      <c r="U15" s="177"/>
    </row>
    <row r="16" spans="2:44" ht="19.5">
      <c r="B16" s="174" t="s">
        <v>409</v>
      </c>
      <c r="D16" s="178" t="s">
        <v>12</v>
      </c>
      <c r="E16" s="178" t="s">
        <v>37</v>
      </c>
      <c r="F16" s="179" t="s">
        <v>435</v>
      </c>
      <c r="G16" s="181" t="s">
        <v>434</v>
      </c>
      <c r="H16" s="178" t="s">
        <v>14</v>
      </c>
      <c r="I16" s="178" t="s">
        <v>32</v>
      </c>
      <c r="J16" s="179" t="s">
        <v>433</v>
      </c>
      <c r="K16" s="179" t="s">
        <v>432</v>
      </c>
      <c r="L16" s="178" t="s">
        <v>46</v>
      </c>
      <c r="M16" s="178" t="s">
        <v>66</v>
      </c>
      <c r="N16" s="178" t="s">
        <v>49</v>
      </c>
      <c r="O16" s="180" t="s">
        <v>400</v>
      </c>
      <c r="P16" s="178" t="s">
        <v>101</v>
      </c>
      <c r="Q16" s="178" t="s">
        <v>173</v>
      </c>
      <c r="R16" s="178" t="s">
        <v>88</v>
      </c>
      <c r="S16" s="179" t="s">
        <v>431</v>
      </c>
      <c r="T16" s="178" t="s">
        <v>105</v>
      </c>
      <c r="U16" s="177"/>
    </row>
    <row r="17" spans="2:20" ht="16.5">
      <c r="B17" s="174" t="s">
        <v>399</v>
      </c>
      <c r="D17" s="176" t="s">
        <v>430</v>
      </c>
      <c r="E17" s="176" t="s">
        <v>429</v>
      </c>
      <c r="F17" s="176" t="s">
        <v>428</v>
      </c>
      <c r="G17" s="176" t="s">
        <v>427</v>
      </c>
      <c r="H17" s="176" t="s">
        <v>426</v>
      </c>
      <c r="I17" s="176" t="s">
        <v>425</v>
      </c>
      <c r="J17" s="176" t="s">
        <v>424</v>
      </c>
      <c r="K17" s="176" t="s">
        <v>423</v>
      </c>
      <c r="L17" s="176" t="s">
        <v>422</v>
      </c>
      <c r="M17" s="176" t="s">
        <v>421</v>
      </c>
      <c r="N17" s="176" t="s">
        <v>420</v>
      </c>
      <c r="O17" s="176" t="s">
        <v>419</v>
      </c>
      <c r="P17" s="176" t="s">
        <v>418</v>
      </c>
      <c r="Q17" s="176" t="s">
        <v>417</v>
      </c>
      <c r="R17" s="176" t="s">
        <v>416</v>
      </c>
      <c r="S17" s="176" t="s">
        <v>415</v>
      </c>
      <c r="T17" s="176" t="s">
        <v>414</v>
      </c>
    </row>
    <row r="19" spans="2:20">
      <c r="D19" s="170" t="s">
        <v>413</v>
      </c>
    </row>
    <row r="20" spans="2:20" ht="16.5">
      <c r="B20" s="174" t="s">
        <v>412</v>
      </c>
      <c r="D20" s="170" t="s">
        <v>24</v>
      </c>
      <c r="E20" s="170" t="s">
        <v>113</v>
      </c>
      <c r="F20" s="170" t="s">
        <v>52</v>
      </c>
      <c r="G20" s="170" t="s">
        <v>122</v>
      </c>
      <c r="H20" s="170" t="s">
        <v>80</v>
      </c>
      <c r="I20" s="170" t="s">
        <v>123</v>
      </c>
      <c r="J20" s="175" t="s">
        <v>411</v>
      </c>
      <c r="K20" s="170" t="s">
        <v>116</v>
      </c>
      <c r="L20" s="170" t="s">
        <v>54</v>
      </c>
      <c r="M20" s="170" t="s">
        <v>114</v>
      </c>
      <c r="N20" s="170" t="s">
        <v>82</v>
      </c>
      <c r="O20" s="170" t="s">
        <v>106</v>
      </c>
      <c r="P20" s="170" t="s">
        <v>58</v>
      </c>
      <c r="Q20" s="170" t="s">
        <v>121</v>
      </c>
    </row>
    <row r="21" spans="2:20" ht="16.5">
      <c r="B21" s="174" t="s">
        <v>410</v>
      </c>
      <c r="D21" s="173" t="s">
        <v>25</v>
      </c>
      <c r="E21" s="173" t="s">
        <v>324</v>
      </c>
      <c r="F21" s="173" t="s">
        <v>53</v>
      </c>
      <c r="G21" s="173" t="s">
        <v>327</v>
      </c>
      <c r="H21" s="173" t="s">
        <v>81</v>
      </c>
      <c r="I21" s="173" t="s">
        <v>328</v>
      </c>
      <c r="J21" s="173" t="s">
        <v>57</v>
      </c>
      <c r="K21" s="173" t="s">
        <v>326</v>
      </c>
      <c r="L21" s="173" t="s">
        <v>55</v>
      </c>
      <c r="M21" s="173" t="s">
        <v>325</v>
      </c>
      <c r="N21" s="173" t="s">
        <v>83</v>
      </c>
      <c r="O21" s="173" t="s">
        <v>70</v>
      </c>
      <c r="P21" s="173" t="s">
        <v>345</v>
      </c>
      <c r="Q21" s="173" t="s">
        <v>329</v>
      </c>
    </row>
    <row r="22" spans="2:20" ht="16.5">
      <c r="B22" s="174" t="s">
        <v>409</v>
      </c>
      <c r="D22" s="172" t="s">
        <v>25</v>
      </c>
      <c r="E22" s="172" t="s">
        <v>408</v>
      </c>
      <c r="F22" s="172" t="s">
        <v>53</v>
      </c>
      <c r="G22" s="172" t="s">
        <v>407</v>
      </c>
      <c r="H22" s="172" t="s">
        <v>81</v>
      </c>
      <c r="I22" s="172" t="s">
        <v>406</v>
      </c>
      <c r="J22" s="172" t="s">
        <v>57</v>
      </c>
      <c r="K22" s="172" t="s">
        <v>405</v>
      </c>
      <c r="L22" s="172" t="s">
        <v>83</v>
      </c>
      <c r="M22" s="172" t="s">
        <v>404</v>
      </c>
      <c r="N22" s="172" t="s">
        <v>403</v>
      </c>
      <c r="O22" s="172" t="s">
        <v>402</v>
      </c>
      <c r="P22" s="172" t="s">
        <v>401</v>
      </c>
      <c r="Q22" s="172" t="s">
        <v>400</v>
      </c>
    </row>
    <row r="23" spans="2:20" ht="16.5">
      <c r="B23" s="174" t="s">
        <v>399</v>
      </c>
      <c r="D23" s="171" t="s">
        <v>398</v>
      </c>
      <c r="E23" s="171" t="s">
        <v>397</v>
      </c>
      <c r="F23" s="171" t="s">
        <v>396</v>
      </c>
      <c r="G23" s="171" t="s">
        <v>395</v>
      </c>
      <c r="H23" s="171" t="s">
        <v>394</v>
      </c>
      <c r="I23" s="171" t="s">
        <v>393</v>
      </c>
      <c r="J23" s="171" t="s">
        <v>385</v>
      </c>
      <c r="K23" s="171" t="s">
        <v>392</v>
      </c>
      <c r="L23" s="171" t="s">
        <v>391</v>
      </c>
      <c r="M23" s="171" t="s">
        <v>390</v>
      </c>
      <c r="N23" s="171" t="s">
        <v>389</v>
      </c>
      <c r="O23" s="171" t="s">
        <v>388</v>
      </c>
      <c r="P23" s="171" t="s">
        <v>387</v>
      </c>
      <c r="Q23" s="171" t="s">
        <v>386</v>
      </c>
    </row>
    <row r="25" spans="2:20">
      <c r="J25" s="170" t="s">
        <v>56</v>
      </c>
    </row>
    <row r="26" spans="2:20" ht="15">
      <c r="J26" s="173" t="s">
        <v>57</v>
      </c>
    </row>
    <row r="27" spans="2:20" ht="16.5">
      <c r="J27" s="172" t="s">
        <v>57</v>
      </c>
    </row>
    <row r="28" spans="2:20">
      <c r="J28" s="171" t="s">
        <v>385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tabSelected="1" zoomScale="50" zoomScaleNormal="50" workbookViewId="0">
      <selection activeCell="AE21" sqref="AE21"/>
    </sheetView>
  </sheetViews>
  <sheetFormatPr defaultColWidth="11.8984375" defaultRowHeight="21"/>
  <cols>
    <col min="1" max="1" width="3.5" customWidth="1"/>
    <col min="2" max="2" width="17.19921875" customWidth="1"/>
    <col min="3" max="3" width="6.69921875" customWidth="1"/>
    <col min="4" max="44" width="8.69921875" customWidth="1"/>
    <col min="47" max="50" width="18.6992187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76"/>
    </row>
    <row r="2" spans="1:50" s="3" customFormat="1" ht="36" customHeight="1" thickBot="1">
      <c r="A2" s="2"/>
      <c r="B2" s="315" t="s">
        <v>0</v>
      </c>
      <c r="C2" s="316"/>
      <c r="D2" s="317"/>
      <c r="E2" s="315" t="s">
        <v>1</v>
      </c>
      <c r="F2" s="316"/>
      <c r="G2" s="317"/>
      <c r="H2" s="326" t="s">
        <v>2</v>
      </c>
      <c r="I2" s="327"/>
      <c r="J2" s="328"/>
      <c r="K2" s="326" t="s">
        <v>3</v>
      </c>
      <c r="L2" s="327"/>
      <c r="M2" s="328"/>
      <c r="N2" s="329" t="s">
        <v>802</v>
      </c>
      <c r="O2" s="330"/>
      <c r="P2" s="331"/>
      <c r="Q2" s="326" t="s">
        <v>4</v>
      </c>
      <c r="R2" s="327"/>
      <c r="S2" s="328"/>
      <c r="T2" s="326" t="s">
        <v>5</v>
      </c>
      <c r="U2" s="327"/>
      <c r="V2" s="328"/>
      <c r="W2" s="318" t="s">
        <v>6</v>
      </c>
      <c r="X2" s="319"/>
      <c r="Y2" s="320"/>
      <c r="Z2" s="318" t="s">
        <v>7</v>
      </c>
      <c r="AA2" s="319"/>
      <c r="AB2" s="320"/>
      <c r="AC2" s="318" t="s">
        <v>8</v>
      </c>
      <c r="AD2" s="319"/>
      <c r="AE2" s="320"/>
      <c r="AF2" s="323" t="s">
        <v>9</v>
      </c>
      <c r="AG2" s="324"/>
      <c r="AH2" s="325"/>
      <c r="AI2" s="323" t="s">
        <v>10</v>
      </c>
      <c r="AJ2" s="324"/>
      <c r="AK2" s="325"/>
      <c r="AL2" s="2"/>
      <c r="AM2" s="2"/>
      <c r="AN2" s="2"/>
      <c r="AO2" s="2"/>
      <c r="AP2" s="2"/>
      <c r="AQ2" s="2"/>
      <c r="AR2" s="77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A3" s="4"/>
      <c r="B3" s="67" t="str">
        <f>D13</f>
        <v>ㄅ</v>
      </c>
      <c r="C3" s="68"/>
      <c r="D3" s="75" t="s">
        <v>204</v>
      </c>
      <c r="E3" s="67" t="str">
        <f>H13</f>
        <v>ㄉ</v>
      </c>
      <c r="F3" s="68"/>
      <c r="G3" s="5" t="s">
        <v>14</v>
      </c>
      <c r="H3" s="313" t="s">
        <v>15</v>
      </c>
      <c r="I3" s="314"/>
      <c r="J3" s="6" t="s">
        <v>16</v>
      </c>
      <c r="K3" s="313" t="s">
        <v>17</v>
      </c>
      <c r="L3" s="314"/>
      <c r="M3" s="6" t="s">
        <v>18</v>
      </c>
      <c r="N3" s="313"/>
      <c r="O3" s="314"/>
      <c r="P3" s="6"/>
      <c r="Q3" s="313" t="s">
        <v>21</v>
      </c>
      <c r="R3" s="314"/>
      <c r="S3" s="6" t="s">
        <v>22</v>
      </c>
      <c r="T3" s="313" t="s">
        <v>19</v>
      </c>
      <c r="U3" s="314"/>
      <c r="V3" s="6" t="s">
        <v>20</v>
      </c>
      <c r="W3" s="73" t="str">
        <f>W13</f>
        <v>ㄚ</v>
      </c>
      <c r="X3" s="72"/>
      <c r="Y3" s="152" t="str">
        <f>W14</f>
        <v>a</v>
      </c>
      <c r="Z3" s="73"/>
      <c r="AA3" s="72"/>
      <c r="AB3" s="74"/>
      <c r="AC3" s="73"/>
      <c r="AD3" s="70"/>
      <c r="AE3" s="7"/>
      <c r="AF3" s="69"/>
      <c r="AG3" s="70"/>
      <c r="AH3" s="7"/>
      <c r="AI3" s="321"/>
      <c r="AJ3" s="322"/>
      <c r="AK3" s="8"/>
      <c r="AL3" s="4"/>
      <c r="AM3" s="4"/>
      <c r="AN3" s="4"/>
      <c r="AO3" s="4"/>
      <c r="AP3" s="4"/>
      <c r="AQ3" s="4"/>
      <c r="AR3" s="76"/>
      <c r="AT3" s="212" cm="1">
        <f t="array" ref="AT3" xml:space="preserve"> ROW() - ROW($2:$2)</f>
        <v>1</v>
      </c>
      <c r="AU3" s="128" t="str" cm="1">
        <f t="array" aca="1" ref="AU3" ca="1" xml:space="preserve"> INDIRECT( ADDRESS( ROW($C$13), COLUMN($C$13) +$AT3) )</f>
        <v>ㄅ</v>
      </c>
      <c r="AV3" s="207" t="str" cm="1">
        <f t="array" aca="1" ref="AV3" ca="1" xml:space="preserve"> INDIRECT( ADDRESS( ROW($C$14), COLUMN($C$14) +$AT3) )</f>
        <v>p</v>
      </c>
      <c r="AW3" s="133" t="str" cm="1">
        <f t="array" aca="1" ref="AW3" ca="1" xml:space="preserve"> INDIRECT( ADDRESS( ROW($C$15), COLUMN($C$15) +$AT3) )</f>
        <v>p</v>
      </c>
      <c r="AX3" s="134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315" t="s">
        <v>28</v>
      </c>
      <c r="D4" s="316"/>
      <c r="E4" s="317"/>
      <c r="F4" s="315" t="s">
        <v>29</v>
      </c>
      <c r="G4" s="316"/>
      <c r="H4" s="317"/>
      <c r="I4" s="315" t="s">
        <v>30</v>
      </c>
      <c r="J4" s="316"/>
      <c r="K4" s="317"/>
      <c r="L4" s="315" t="s">
        <v>31</v>
      </c>
      <c r="M4" s="316"/>
      <c r="N4" s="317"/>
      <c r="O4" s="315" t="s">
        <v>32</v>
      </c>
      <c r="P4" s="316"/>
      <c r="Q4" s="317"/>
      <c r="R4" s="315" t="s">
        <v>33</v>
      </c>
      <c r="S4" s="316"/>
      <c r="T4" s="317"/>
      <c r="U4" s="318" t="s">
        <v>34</v>
      </c>
      <c r="V4" s="319"/>
      <c r="W4" s="320"/>
      <c r="X4" s="318" t="s">
        <v>35</v>
      </c>
      <c r="Y4" s="319"/>
      <c r="Z4" s="320"/>
      <c r="AA4" s="318" t="s">
        <v>36</v>
      </c>
      <c r="AB4" s="319"/>
      <c r="AC4" s="320"/>
      <c r="AD4" s="318" t="s">
        <v>37</v>
      </c>
      <c r="AE4" s="319"/>
      <c r="AF4" s="320"/>
      <c r="AG4" s="318" t="s">
        <v>38</v>
      </c>
      <c r="AH4" s="319"/>
      <c r="AI4" s="320"/>
      <c r="AJ4" s="318" t="s">
        <v>39</v>
      </c>
      <c r="AK4" s="319"/>
      <c r="AL4" s="320"/>
      <c r="AM4" s="323" t="s">
        <v>40</v>
      </c>
      <c r="AN4" s="324"/>
      <c r="AO4" s="325"/>
      <c r="AP4" s="2"/>
      <c r="AQ4" s="2"/>
      <c r="AR4" s="77"/>
      <c r="AT4" s="212" cm="1">
        <f t="array" ref="AT4" xml:space="preserve"> ROW() - ROW($2:$2)</f>
        <v>2</v>
      </c>
      <c r="AU4" s="128" t="str" cm="1">
        <f t="array" aca="1" ref="AU4" ca="1" xml:space="preserve"> INDIRECT( ADDRESS( ROW($C$13), COLUMN($C$13) +$AT4) )</f>
        <v>ㄆ</v>
      </c>
      <c r="AV4" s="207" t="str" cm="1">
        <f t="array" aca="1" ref="AV4" ca="1" xml:space="preserve"> INDIRECT( ADDRESS( ROW($C$14), COLUMN($C$14) +$AT4) )</f>
        <v>ph</v>
      </c>
      <c r="AW4" s="133" t="str" cm="1">
        <f t="array" aca="1" ref="AW4" ca="1" xml:space="preserve"> INDIRECT( ADDRESS( ROW($C$15), COLUMN($C$15) +$AT4) )</f>
        <v>P</v>
      </c>
      <c r="AX4" s="134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67" t="str">
        <f>E13</f>
        <v>ㄆ</v>
      </c>
      <c r="D5" s="68"/>
      <c r="E5" s="5" t="s">
        <v>42</v>
      </c>
      <c r="F5" s="67" t="str">
        <f>I13</f>
        <v>ㄊ</v>
      </c>
      <c r="G5" s="68"/>
      <c r="H5" s="5" t="s">
        <v>44</v>
      </c>
      <c r="I5" s="67" t="str">
        <f>M13</f>
        <v>ㄎ</v>
      </c>
      <c r="J5" s="68"/>
      <c r="K5" s="75" t="s">
        <v>322</v>
      </c>
      <c r="L5" s="67" t="str">
        <f>F13</f>
        <v>ㆠ</v>
      </c>
      <c r="M5" s="68"/>
      <c r="N5" s="150" t="str">
        <f>F14</f>
        <v>b</v>
      </c>
      <c r="O5" s="67"/>
      <c r="P5" s="68"/>
      <c r="Q5" s="150"/>
      <c r="R5" s="67" t="str">
        <f>P13</f>
        <v>ㄗ</v>
      </c>
      <c r="S5" s="68"/>
      <c r="T5" s="151" t="str">
        <f>P14</f>
        <v>c</v>
      </c>
      <c r="U5" s="69" t="s">
        <v>52</v>
      </c>
      <c r="V5" s="72"/>
      <c r="W5" s="152" t="str">
        <f>U14</f>
        <v>i</v>
      </c>
      <c r="X5" s="73" t="str">
        <f>Z13</f>
        <v>ㆦ</v>
      </c>
      <c r="Y5" s="72"/>
      <c r="Z5" s="7" t="s">
        <v>55</v>
      </c>
      <c r="AA5" s="73" t="str">
        <f>AI13</f>
        <v>鼻</v>
      </c>
      <c r="AB5" s="72"/>
      <c r="AC5" s="156" t="str">
        <f>AI14</f>
        <v>-nn</v>
      </c>
      <c r="AD5" s="73" t="str">
        <f>AB13</f>
        <v>ㄣ</v>
      </c>
      <c r="AE5" s="70"/>
      <c r="AF5" s="155" t="str">
        <f>AB14</f>
        <v>-n</v>
      </c>
      <c r="AG5" s="321"/>
      <c r="AH5" s="322"/>
      <c r="AI5" s="8"/>
      <c r="AJ5" s="321"/>
      <c r="AK5" s="322"/>
      <c r="AL5" s="8"/>
      <c r="AM5" s="321"/>
      <c r="AN5" s="322"/>
      <c r="AO5" s="8"/>
      <c r="AP5" s="4"/>
      <c r="AQ5" s="4"/>
      <c r="AR5" s="76"/>
      <c r="AT5" s="212" cm="1">
        <f t="array" ref="AT5" xml:space="preserve"> ROW() - ROW($2:$2)</f>
        <v>3</v>
      </c>
      <c r="AU5" s="128" t="str" cm="1">
        <f t="array" aca="1" ref="AU5" ca="1" xml:space="preserve"> INDIRECT( ADDRESS( ROW($C$13), COLUMN($C$13) +$AT5) )</f>
        <v>ㆠ</v>
      </c>
      <c r="AV5" s="207" t="str" cm="1">
        <f t="array" aca="1" ref="AV5" ca="1" xml:space="preserve"> INDIRECT( ADDRESS( ROW($C$14), COLUMN($C$14) +$AT5) )</f>
        <v>b</v>
      </c>
      <c r="AW5" s="133" t="str" cm="1">
        <f t="array" aca="1" ref="AW5" ca="1" xml:space="preserve"> INDIRECT( ADDRESS( ROW($C$15), COLUMN($C$15) +$AT5) )</f>
        <v>b</v>
      </c>
      <c r="AX5" s="134" t="str" cm="1">
        <f t="array" aca="1" ref="AX5" ca="1" xml:space="preserve"> INDIRECT( ADDRESS( ROW($C$12), COLUMN($C$12) +$AT5) )</f>
        <v>r</v>
      </c>
    </row>
    <row r="6" spans="1:50" s="3" customFormat="1" ht="36" customHeight="1">
      <c r="A6" s="2"/>
      <c r="B6" s="2"/>
      <c r="C6" s="9"/>
      <c r="D6" s="315" t="s">
        <v>321</v>
      </c>
      <c r="E6" s="316"/>
      <c r="F6" s="317"/>
      <c r="G6" s="315" t="s">
        <v>60</v>
      </c>
      <c r="H6" s="316"/>
      <c r="I6" s="317"/>
      <c r="J6" s="315" t="s">
        <v>61</v>
      </c>
      <c r="K6" s="316"/>
      <c r="L6" s="317"/>
      <c r="M6" s="315" t="s">
        <v>62</v>
      </c>
      <c r="N6" s="316"/>
      <c r="O6" s="317"/>
      <c r="P6" s="315" t="s">
        <v>63</v>
      </c>
      <c r="Q6" s="316"/>
      <c r="R6" s="317"/>
      <c r="S6" s="315" t="s">
        <v>64</v>
      </c>
      <c r="T6" s="316"/>
      <c r="U6" s="317"/>
      <c r="V6" s="318" t="s">
        <v>65</v>
      </c>
      <c r="W6" s="319"/>
      <c r="X6" s="320"/>
      <c r="Y6" s="318" t="s">
        <v>66</v>
      </c>
      <c r="Z6" s="319"/>
      <c r="AA6" s="320"/>
      <c r="AB6" s="318" t="s">
        <v>67</v>
      </c>
      <c r="AC6" s="319"/>
      <c r="AD6" s="320"/>
      <c r="AE6" s="318" t="s">
        <v>68</v>
      </c>
      <c r="AF6" s="319"/>
      <c r="AG6" s="320"/>
      <c r="AH6" s="323" t="s">
        <v>69</v>
      </c>
      <c r="AI6" s="324"/>
      <c r="AJ6" s="325"/>
      <c r="AK6" s="2"/>
      <c r="AL6" s="2"/>
      <c r="AM6" s="2"/>
      <c r="AN6" s="2"/>
      <c r="AO6" s="2"/>
      <c r="AP6" s="2"/>
      <c r="AQ6" s="2"/>
      <c r="AR6" s="77"/>
      <c r="AT6" s="212" cm="1">
        <f t="array" ref="AT6" xml:space="preserve"> ROW() - ROW($2:$2)</f>
        <v>4</v>
      </c>
      <c r="AU6" s="128" t="str" cm="1">
        <f t="array" aca="1" ref="AU6" ca="1" xml:space="preserve"> INDIRECT( ADDRESS( ROW($C$13), COLUMN($C$13) +$AT6) )</f>
        <v>ㄇ</v>
      </c>
      <c r="AV6" s="207" t="str" cm="1">
        <f t="array" aca="1" ref="AV6" ca="1" xml:space="preserve"> INDIRECT( ADDRESS( ROW($C$14), COLUMN($C$14) +$AT6) )</f>
        <v>m</v>
      </c>
      <c r="AW6" s="133" t="str" cm="1">
        <f t="array" aca="1" ref="AW6" ca="1" xml:space="preserve"> INDIRECT( ADDRESS( ROW($C$15), COLUMN($C$15) +$AT6) )</f>
        <v>m</v>
      </c>
      <c r="AX6" s="134" t="str" cm="1">
        <f t="array" aca="1" ref="AX6" ca="1" xml:space="preserve"> INDIRECT( ADDRESS( ROW($C$12), COLUMN($C$12) +$AT6) )</f>
        <v>a</v>
      </c>
    </row>
    <row r="7" spans="1:50" ht="50.1" customHeight="1" thickBot="1">
      <c r="A7" s="4"/>
      <c r="B7" s="4"/>
      <c r="C7" s="4"/>
      <c r="D7" s="67" t="str">
        <f>G13</f>
        <v>ㄇ</v>
      </c>
      <c r="E7" s="68">
        <f>H16</f>
        <v>0</v>
      </c>
      <c r="F7" s="5" t="s">
        <v>70</v>
      </c>
      <c r="G7" s="67" t="str">
        <f>J13</f>
        <v>ㄋ</v>
      </c>
      <c r="H7" s="68">
        <f>K16</f>
        <v>0</v>
      </c>
      <c r="I7" s="5" t="s">
        <v>72</v>
      </c>
      <c r="J7" s="67" t="str">
        <f>L13</f>
        <v>ㄍ</v>
      </c>
      <c r="K7" s="68"/>
      <c r="L7" s="5" t="s">
        <v>74</v>
      </c>
      <c r="M7" s="67" t="str">
        <f>N13</f>
        <v>ㆣ</v>
      </c>
      <c r="N7" s="68"/>
      <c r="O7" s="150" t="str">
        <f>N14</f>
        <v>g</v>
      </c>
      <c r="P7" s="149"/>
      <c r="Q7" s="68"/>
      <c r="R7" s="5"/>
      <c r="S7" s="67" t="str">
        <f>Q13</f>
        <v>ㄘ</v>
      </c>
      <c r="T7" s="68"/>
      <c r="U7" s="150" t="str">
        <f>Q14</f>
        <v>ch</v>
      </c>
      <c r="V7" s="73" t="str">
        <f>V13</f>
        <v>ㄨ</v>
      </c>
      <c r="W7" s="72"/>
      <c r="X7" s="152" t="str">
        <f>V14</f>
        <v>u</v>
      </c>
      <c r="Y7" s="73" t="str">
        <f>Y13</f>
        <v>ㄜ</v>
      </c>
      <c r="Z7" s="72"/>
      <c r="AA7" s="7" t="s">
        <v>83</v>
      </c>
      <c r="AB7" s="73" t="str">
        <f>AJ13</f>
        <v>濁</v>
      </c>
      <c r="AC7" s="72"/>
      <c r="AD7" s="152" t="str">
        <f>AJ14</f>
        <v>LO</v>
      </c>
      <c r="AE7" s="73"/>
      <c r="AF7" s="70"/>
      <c r="AG7" s="7"/>
      <c r="AH7" s="321"/>
      <c r="AI7" s="322"/>
      <c r="AJ7" s="8"/>
      <c r="AK7" s="4"/>
      <c r="AL7" s="4"/>
      <c r="AM7" s="4"/>
      <c r="AN7" s="4"/>
      <c r="AO7" s="4"/>
      <c r="AP7" s="4"/>
      <c r="AQ7" s="4"/>
      <c r="AR7" s="76"/>
      <c r="AT7" s="212" cm="1">
        <f t="array" ref="AT7" xml:space="preserve"> ROW() - ROW($2:$2)</f>
        <v>5</v>
      </c>
      <c r="AU7" s="128" t="str" cm="1">
        <f t="array" aca="1" ref="AU7" ca="1" xml:space="preserve"> INDIRECT( ADDRESS( ROW($C$13), COLUMN($C$13) +$AT7) )</f>
        <v>ㄉ</v>
      </c>
      <c r="AV7" s="207" t="str" cm="1">
        <f t="array" aca="1" ref="AV7" ca="1" xml:space="preserve"> INDIRECT( ADDRESS( ROW($C$14), COLUMN($C$14) +$AT7) )</f>
        <v>t</v>
      </c>
      <c r="AW7" s="133" t="str" cm="1">
        <f t="array" aca="1" ref="AW7" ca="1" xml:space="preserve"> INDIRECT( ADDRESS( ROW($C$15), COLUMN($C$15) +$AT7) )</f>
        <v>t</v>
      </c>
      <c r="AX7" s="134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326" t="s">
        <v>86</v>
      </c>
      <c r="F8" s="327"/>
      <c r="G8" s="328"/>
      <c r="H8" s="315" t="s">
        <v>87</v>
      </c>
      <c r="I8" s="316"/>
      <c r="J8" s="317"/>
      <c r="K8" s="315" t="s">
        <v>88</v>
      </c>
      <c r="L8" s="316"/>
      <c r="M8" s="317"/>
      <c r="N8" s="315" t="s">
        <v>89</v>
      </c>
      <c r="O8" s="316"/>
      <c r="P8" s="317"/>
      <c r="Q8" s="315" t="s">
        <v>90</v>
      </c>
      <c r="R8" s="316"/>
      <c r="S8" s="317"/>
      <c r="T8" s="315" t="s">
        <v>91</v>
      </c>
      <c r="U8" s="316"/>
      <c r="V8" s="317"/>
      <c r="W8" s="318" t="s">
        <v>92</v>
      </c>
      <c r="X8" s="319"/>
      <c r="Y8" s="320"/>
      <c r="Z8" s="318" t="s">
        <v>93</v>
      </c>
      <c r="AA8" s="319"/>
      <c r="AB8" s="320"/>
      <c r="AC8" s="318" t="s">
        <v>94</v>
      </c>
      <c r="AD8" s="319"/>
      <c r="AE8" s="320"/>
      <c r="AF8" s="323" t="s">
        <v>95</v>
      </c>
      <c r="AG8" s="324"/>
      <c r="AH8" s="325"/>
      <c r="AI8" s="2"/>
      <c r="AJ8" s="2"/>
      <c r="AK8" s="2"/>
      <c r="AL8" s="2"/>
      <c r="AM8" s="2"/>
      <c r="AN8" s="2"/>
      <c r="AO8" s="2"/>
      <c r="AP8" s="2"/>
      <c r="AQ8" s="2"/>
      <c r="AR8" s="77"/>
      <c r="AT8" s="212" cm="1">
        <f t="array" ref="AT8" xml:space="preserve"> ROW() - ROW($2:$2)</f>
        <v>6</v>
      </c>
      <c r="AU8" s="128" t="str" cm="1">
        <f t="array" aca="1" ref="AU8" ca="1" xml:space="preserve"> INDIRECT( ADDRESS( ROW($C$13), COLUMN($C$13) +$AT8) )</f>
        <v>ㄊ</v>
      </c>
      <c r="AV8" s="207" t="str" cm="1">
        <f t="array" aca="1" ref="AV8" ca="1" xml:space="preserve"> INDIRECT( ADDRESS( ROW($C$14), COLUMN($C$14) +$AT8) )</f>
        <v>th</v>
      </c>
      <c r="AW8" s="133" t="str" cm="1">
        <f t="array" aca="1" ref="AW8" ca="1" xml:space="preserve"> INDIRECT( ADDRESS( ROW($C$15), COLUMN($C$15) +$AT8) )</f>
        <v>T</v>
      </c>
      <c r="AX8" s="134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313" t="str">
        <f>AH13</f>
        <v>入</v>
      </c>
      <c r="F9" s="314">
        <f>I32</f>
        <v>0</v>
      </c>
      <c r="G9" s="6" t="s">
        <v>23</v>
      </c>
      <c r="H9" s="67" t="str">
        <f>K13</f>
        <v>ㄌ</v>
      </c>
      <c r="I9" s="68">
        <f>L32</f>
        <v>0</v>
      </c>
      <c r="J9" s="5" t="s">
        <v>99</v>
      </c>
      <c r="K9" s="67" t="str">
        <f>T13</f>
        <v>ㄏ</v>
      </c>
      <c r="L9" s="68"/>
      <c r="M9" s="5" t="s">
        <v>101</v>
      </c>
      <c r="N9" s="67" t="str">
        <f>O13</f>
        <v>ㄫ</v>
      </c>
      <c r="O9" s="68">
        <f>S16</f>
        <v>0</v>
      </c>
      <c r="P9" s="150" t="str">
        <f>O14</f>
        <v>ng</v>
      </c>
      <c r="Q9" s="67" t="str">
        <f>R13</f>
        <v>ㆡ</v>
      </c>
      <c r="R9" s="68">
        <f>AA16</f>
        <v>0</v>
      </c>
      <c r="S9" s="5" t="s">
        <v>103</v>
      </c>
      <c r="T9" s="67" t="str">
        <f>S13</f>
        <v>ㄙ</v>
      </c>
      <c r="U9" s="68"/>
      <c r="V9" s="5" t="s">
        <v>105</v>
      </c>
      <c r="W9" s="73" t="str">
        <f>AA13</f>
        <v>ㆬ</v>
      </c>
      <c r="X9" s="72"/>
      <c r="Y9" s="155" t="str">
        <f>AA14</f>
        <v>-m</v>
      </c>
      <c r="Z9" s="73" t="str">
        <f>X13</f>
        <v>ㄝ</v>
      </c>
      <c r="AA9" s="72"/>
      <c r="AB9" s="152" t="str">
        <f>X14</f>
        <v>e</v>
      </c>
      <c r="AC9" s="73"/>
      <c r="AD9" s="71"/>
      <c r="AE9" s="7"/>
      <c r="AF9" s="73" t="str">
        <f>AC13</f>
        <v>ㄥ</v>
      </c>
      <c r="AG9" s="72"/>
      <c r="AH9" s="163" t="str">
        <f>AC14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76"/>
      <c r="AT9" s="212" cm="1">
        <f t="array" ref="AT9" xml:space="preserve"> ROW() - ROW($2:$2)</f>
        <v>7</v>
      </c>
      <c r="AU9" s="128" t="str" cm="1">
        <f t="array" aca="1" ref="AU9" ca="1" xml:space="preserve"> INDIRECT( ADDRESS( ROW($C$13), COLUMN($C$13) +$AT9) )</f>
        <v>ㄋ</v>
      </c>
      <c r="AV9" s="207" t="str" cm="1">
        <f t="array" aca="1" ref="AV9" ca="1" xml:space="preserve"> INDIRECT( ADDRESS( ROW($C$14), COLUMN($C$14) +$AT9) )</f>
        <v>n</v>
      </c>
      <c r="AW9" s="133" t="str" cm="1">
        <f t="array" aca="1" ref="AW9" ca="1" xml:space="preserve"> INDIRECT( ADDRESS( ROW($C$15), COLUMN($C$15) +$AT9) )</f>
        <v>d</v>
      </c>
      <c r="AX9" s="134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2" cm="1">
        <f t="array" ref="AT10" xml:space="preserve"> ROW() - ROW($2:$2)</f>
        <v>8</v>
      </c>
      <c r="AU10" s="128" t="str" cm="1">
        <f t="array" aca="1" ref="AU10" ca="1" xml:space="preserve"> INDIRECT( ADDRESS( ROW($C$13), COLUMN($C$13) +$AT10) )</f>
        <v>ㄌ</v>
      </c>
      <c r="AV10" s="207" t="str" cm="1">
        <f t="array" aca="1" ref="AV10" ca="1" xml:space="preserve"> INDIRECT( ADDRESS( ROW($C$14), COLUMN($C$14) +$AT10) )</f>
        <v>l</v>
      </c>
      <c r="AW10" s="133" t="str" cm="1">
        <f t="array" aca="1" ref="AW10" ca="1" xml:space="preserve"> INDIRECT( ADDRESS( ROW($C$15), COLUMN($C$15) +$AT10) )</f>
        <v>l</v>
      </c>
      <c r="AX10" s="134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4" cm="1">
        <f t="array" ref="H11" xml:space="preserve"> COLUMN() - COLUMN($C:$C)</f>
        <v>5</v>
      </c>
      <c r="I11" s="94" cm="1">
        <f t="array" ref="I11" xml:space="preserve"> COLUMN() - COLUMN($C:$C)</f>
        <v>6</v>
      </c>
      <c r="J11" s="94" cm="1">
        <f t="array" ref="J11" xml:space="preserve"> COLUMN() - COLUMN($C:$C)</f>
        <v>7</v>
      </c>
      <c r="K11" s="94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4" cm="1">
        <f t="array" ref="P11" xml:space="preserve"> COLUMN() - COLUMN($C:$C)</f>
        <v>13</v>
      </c>
      <c r="Q11" s="94" cm="1">
        <f t="array" ref="Q11" xml:space="preserve"> COLUMN() - COLUMN($C:$C)</f>
        <v>14</v>
      </c>
      <c r="R11" s="94" cm="1">
        <f t="array" ref="R11" xml:space="preserve"> COLUMN() - COLUMN($C:$C)</f>
        <v>15</v>
      </c>
      <c r="S11" s="94" cm="1">
        <f t="array" ref="S11" xml:space="preserve"> COLUMN() - COLUMN($C:$C)</f>
        <v>16</v>
      </c>
      <c r="T11" s="94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T11" s="212" cm="1">
        <f t="array" ref="AT11" xml:space="preserve"> ROW() - ROW($2:$2)</f>
        <v>9</v>
      </c>
      <c r="AU11" s="128" t="str" cm="1">
        <f t="array" aca="1" ref="AU11" ca="1" xml:space="preserve"> INDIRECT( ADDRESS( ROW($C$13), COLUMN($C$13) +$AT11) )</f>
        <v>ㄍ</v>
      </c>
      <c r="AV11" s="207" t="str" cm="1">
        <f t="array" aca="1" ref="AV11" ca="1" xml:space="preserve"> INDIRECT( ADDRESS( ROW($C$14), COLUMN($C$14) +$AT11) )</f>
        <v>k</v>
      </c>
      <c r="AW11" s="133" t="str" cm="1">
        <f t="array" aca="1" ref="AW11" ca="1" xml:space="preserve"> INDIRECT( ADDRESS( ROW($C$15), COLUMN($C$15) +$AT11) )</f>
        <v>k</v>
      </c>
      <c r="AX11" s="134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3" t="s">
        <v>175</v>
      </c>
      <c r="E12" s="154" t="s">
        <v>335</v>
      </c>
      <c r="F12" s="153" t="s">
        <v>365</v>
      </c>
      <c r="G12" s="154" t="s">
        <v>336</v>
      </c>
      <c r="H12" s="153">
        <v>2</v>
      </c>
      <c r="I12" s="153" t="s">
        <v>366</v>
      </c>
      <c r="J12" s="153" t="s">
        <v>367</v>
      </c>
      <c r="K12" s="153" t="s">
        <v>368</v>
      </c>
      <c r="L12" s="153" t="s">
        <v>369</v>
      </c>
      <c r="M12" s="153" t="s">
        <v>170</v>
      </c>
      <c r="N12" s="153" t="s">
        <v>371</v>
      </c>
      <c r="O12" s="153" t="s">
        <v>370</v>
      </c>
      <c r="P12" s="153" t="s">
        <v>372</v>
      </c>
      <c r="Q12" s="153" t="s">
        <v>363</v>
      </c>
      <c r="R12" s="153" t="s">
        <v>354</v>
      </c>
      <c r="S12" s="153" t="s">
        <v>373</v>
      </c>
      <c r="T12" s="153" t="s">
        <v>338</v>
      </c>
      <c r="U12" s="153" t="s">
        <v>353</v>
      </c>
      <c r="V12" s="153" t="s">
        <v>362</v>
      </c>
      <c r="W12" s="153">
        <v>8</v>
      </c>
      <c r="X12" s="153" t="s">
        <v>375</v>
      </c>
      <c r="Y12" s="153" t="s">
        <v>359</v>
      </c>
      <c r="Z12" s="153" t="s">
        <v>352</v>
      </c>
      <c r="AA12" s="153" t="s">
        <v>374</v>
      </c>
      <c r="AB12" s="153" t="s">
        <v>355</v>
      </c>
      <c r="AC12" s="164" t="s">
        <v>376</v>
      </c>
      <c r="AD12" s="153">
        <v>4</v>
      </c>
      <c r="AE12" s="153">
        <v>3</v>
      </c>
      <c r="AF12" s="153">
        <v>6</v>
      </c>
      <c r="AG12" s="153" t="s">
        <v>198</v>
      </c>
      <c r="AH12" s="162" t="s">
        <v>364</v>
      </c>
      <c r="AI12" s="154" t="s">
        <v>343</v>
      </c>
      <c r="AJ12" s="153" t="s">
        <v>349</v>
      </c>
      <c r="AT12" s="212" cm="1">
        <f t="array" ref="AT12" xml:space="preserve"> ROW() - ROW($2:$2)</f>
        <v>10</v>
      </c>
      <c r="AU12" s="128" t="str" cm="1">
        <f t="array" aca="1" ref="AU12" ca="1" xml:space="preserve"> INDIRECT( ADDRESS( ROW($C$13), COLUMN($C$13) +$AT12) )</f>
        <v>ㄎ</v>
      </c>
      <c r="AV12" s="207" t="str" cm="1">
        <f t="array" aca="1" ref="AV12" ca="1" xml:space="preserve"> INDIRECT( ADDRESS( ROW($C$14), COLUMN($C$14) +$AT12) )</f>
        <v>kh</v>
      </c>
      <c r="AW12" s="133" t="str" cm="1">
        <f t="array" aca="1" ref="AW12" ca="1" xml:space="preserve"> INDIRECT( ADDRESS( ROW($C$15), COLUMN($C$15) +$AT12) )</f>
        <v>K</v>
      </c>
      <c r="AX12" s="134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6" t="s">
        <v>110</v>
      </c>
      <c r="C13" s="87"/>
      <c r="D13" s="213" t="s">
        <v>11</v>
      </c>
      <c r="E13" s="213" t="s">
        <v>41</v>
      </c>
      <c r="F13" s="213" t="s">
        <v>96</v>
      </c>
      <c r="G13" s="213" t="s">
        <v>59</v>
      </c>
      <c r="H13" s="213" t="s">
        <v>13</v>
      </c>
      <c r="I13" s="213" t="s">
        <v>43</v>
      </c>
      <c r="J13" s="213" t="s">
        <v>71</v>
      </c>
      <c r="K13" s="213" t="s">
        <v>98</v>
      </c>
      <c r="L13" s="213" t="s">
        <v>477</v>
      </c>
      <c r="M13" s="213" t="s">
        <v>476</v>
      </c>
      <c r="N13" s="213" t="s">
        <v>48</v>
      </c>
      <c r="O13" s="214" t="s">
        <v>76</v>
      </c>
      <c r="P13" s="213" t="s">
        <v>50</v>
      </c>
      <c r="Q13" s="213" t="s">
        <v>78</v>
      </c>
      <c r="R13" s="213" t="s">
        <v>112</v>
      </c>
      <c r="S13" s="213" t="s">
        <v>104</v>
      </c>
      <c r="T13" s="213" t="s">
        <v>100</v>
      </c>
      <c r="U13" s="213" t="s">
        <v>52</v>
      </c>
      <c r="V13" s="213" t="s">
        <v>80</v>
      </c>
      <c r="W13" s="213" t="s">
        <v>24</v>
      </c>
      <c r="X13" s="213" t="s">
        <v>337</v>
      </c>
      <c r="Y13" s="213" t="s">
        <v>82</v>
      </c>
      <c r="Z13" s="213" t="s">
        <v>54</v>
      </c>
      <c r="AA13" s="213" t="s">
        <v>106</v>
      </c>
      <c r="AB13" s="213" t="s">
        <v>58</v>
      </c>
      <c r="AC13" s="213" t="s">
        <v>121</v>
      </c>
      <c r="AD13" s="213" t="s">
        <v>17</v>
      </c>
      <c r="AE13" s="213" t="s">
        <v>15</v>
      </c>
      <c r="AF13" s="213" t="s">
        <v>21</v>
      </c>
      <c r="AG13" s="213" t="s">
        <v>19</v>
      </c>
      <c r="AH13" s="213" t="s">
        <v>696</v>
      </c>
      <c r="AI13" s="213" t="s">
        <v>350</v>
      </c>
      <c r="AJ13" s="213" t="s">
        <v>348</v>
      </c>
      <c r="AT13" s="212" cm="1">
        <f t="array" ref="AT13" xml:space="preserve"> ROW() - ROW($2:$2)</f>
        <v>11</v>
      </c>
      <c r="AU13" s="128" t="str" cm="1">
        <f t="array" aca="1" ref="AU13" ca="1" xml:space="preserve"> INDIRECT( ADDRESS( ROW($C$13), COLUMN($C$13) +$AT13) )</f>
        <v>ㆣ</v>
      </c>
      <c r="AV13" s="207" t="str" cm="1">
        <f t="array" aca="1" ref="AV13" ca="1" xml:space="preserve"> INDIRECT( ADDRESS( ROW($C$14), COLUMN($C$14) +$AT13) )</f>
        <v>g</v>
      </c>
      <c r="AW13" s="133" t="str" cm="1">
        <f t="array" aca="1" ref="AW13" ca="1" xml:space="preserve"> INDIRECT( ADDRESS( ROW($C$15), COLUMN($C$15) +$AT13) )</f>
        <v>g</v>
      </c>
      <c r="AX13" s="134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379</v>
      </c>
      <c r="C14" s="63"/>
      <c r="D14" s="159" t="s">
        <v>12</v>
      </c>
      <c r="E14" s="159" t="s">
        <v>42</v>
      </c>
      <c r="F14" s="159" t="s">
        <v>97</v>
      </c>
      <c r="G14" s="159" t="s">
        <v>70</v>
      </c>
      <c r="H14" s="159" t="s">
        <v>14</v>
      </c>
      <c r="I14" s="159" t="s">
        <v>44</v>
      </c>
      <c r="J14" s="159" t="s">
        <v>730</v>
      </c>
      <c r="K14" s="159" t="s">
        <v>99</v>
      </c>
      <c r="L14" s="159" t="s">
        <v>46</v>
      </c>
      <c r="M14" s="159" t="s">
        <v>74</v>
      </c>
      <c r="N14" s="159" t="s">
        <v>49</v>
      </c>
      <c r="O14" s="159" t="s">
        <v>77</v>
      </c>
      <c r="P14" s="160" t="s">
        <v>338</v>
      </c>
      <c r="Q14" s="160" t="s">
        <v>339</v>
      </c>
      <c r="R14" s="159" t="s">
        <v>103</v>
      </c>
      <c r="S14" s="159" t="s">
        <v>105</v>
      </c>
      <c r="T14" s="159" t="s">
        <v>101</v>
      </c>
      <c r="U14" s="159" t="s">
        <v>53</v>
      </c>
      <c r="V14" s="159" t="s">
        <v>81</v>
      </c>
      <c r="W14" s="159" t="s">
        <v>25</v>
      </c>
      <c r="X14" s="159" t="s">
        <v>57</v>
      </c>
      <c r="Y14" s="159" t="s">
        <v>83</v>
      </c>
      <c r="Z14" s="159" t="s">
        <v>83</v>
      </c>
      <c r="AA14" s="161" t="s">
        <v>347</v>
      </c>
      <c r="AB14" s="161" t="s">
        <v>346</v>
      </c>
      <c r="AC14" s="159" t="s">
        <v>329</v>
      </c>
      <c r="AD14" s="159">
        <v>2</v>
      </c>
      <c r="AE14" s="159">
        <v>3</v>
      </c>
      <c r="AF14" s="159">
        <v>5</v>
      </c>
      <c r="AG14" s="159">
        <v>7</v>
      </c>
      <c r="AH14" s="159">
        <v>8</v>
      </c>
      <c r="AI14" s="161" t="s">
        <v>344</v>
      </c>
      <c r="AJ14" s="161" t="s">
        <v>351</v>
      </c>
      <c r="AT14" s="212" cm="1">
        <f t="array" ref="AT14" xml:space="preserve"> ROW() - ROW($2:$2)</f>
        <v>12</v>
      </c>
      <c r="AU14" s="128" t="str" cm="1">
        <f t="array" aca="1" ref="AU14" ca="1" xml:space="preserve"> INDIRECT( ADDRESS( ROW($C$13), COLUMN($C$13) +$AT14) )</f>
        <v>ㄫ</v>
      </c>
      <c r="AV14" s="207" t="str" cm="1">
        <f t="array" aca="1" ref="AV14" ca="1" xml:space="preserve"> INDIRECT( ADDRESS( ROW($C$14), COLUMN($C$14) +$AT14) )</f>
        <v>ng</v>
      </c>
      <c r="AW14" s="133" t="str" cm="1">
        <f t="array" aca="1" ref="AW14" ca="1" xml:space="preserve"> INDIRECT( ADDRESS( ROW($C$15), COLUMN($C$15) +$AT14) )</f>
        <v>w</v>
      </c>
      <c r="AX14" s="134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8" t="s">
        <v>341</v>
      </c>
      <c r="C15" s="89"/>
      <c r="D15" s="157" t="s">
        <v>355</v>
      </c>
      <c r="E15" s="157" t="s">
        <v>356</v>
      </c>
      <c r="F15" s="157" t="s">
        <v>354</v>
      </c>
      <c r="G15" s="157" t="s">
        <v>70</v>
      </c>
      <c r="H15" s="157" t="s">
        <v>360</v>
      </c>
      <c r="I15" s="157" t="s">
        <v>357</v>
      </c>
      <c r="J15" s="158" t="s">
        <v>729</v>
      </c>
      <c r="K15" s="157" t="s">
        <v>99</v>
      </c>
      <c r="L15" s="157" t="s">
        <v>359</v>
      </c>
      <c r="M15" s="157" t="s">
        <v>358</v>
      </c>
      <c r="N15" s="157" t="s">
        <v>361</v>
      </c>
      <c r="O15" s="158" t="s">
        <v>366</v>
      </c>
      <c r="P15" s="157" t="s">
        <v>338</v>
      </c>
      <c r="Q15" s="157" t="s">
        <v>340</v>
      </c>
      <c r="R15" s="158" t="s">
        <v>310</v>
      </c>
      <c r="S15" s="157" t="s">
        <v>105</v>
      </c>
      <c r="T15" s="157" t="s">
        <v>363</v>
      </c>
      <c r="U15" s="157" t="s">
        <v>352</v>
      </c>
      <c r="V15" s="157" t="s">
        <v>353</v>
      </c>
      <c r="W15" s="157" t="s">
        <v>25</v>
      </c>
      <c r="X15" s="157" t="s">
        <v>57</v>
      </c>
      <c r="Y15" s="157" t="s">
        <v>83</v>
      </c>
      <c r="Z15" s="157" t="s">
        <v>36</v>
      </c>
      <c r="AA15" s="158" t="s">
        <v>377</v>
      </c>
      <c r="AB15" s="158" t="s">
        <v>378</v>
      </c>
      <c r="AC15" s="158" t="s">
        <v>308</v>
      </c>
      <c r="AD15" s="157">
        <v>2</v>
      </c>
      <c r="AE15" s="157">
        <v>3</v>
      </c>
      <c r="AF15" s="157">
        <v>5</v>
      </c>
      <c r="AG15" s="157">
        <v>7</v>
      </c>
      <c r="AH15" s="165" t="s">
        <v>809</v>
      </c>
      <c r="AI15" s="272" t="s">
        <v>805</v>
      </c>
      <c r="AJ15" s="272" t="s">
        <v>806</v>
      </c>
      <c r="AT15" s="212" cm="1">
        <f t="array" ref="AT15" xml:space="preserve"> ROW() - ROW($2:$2)</f>
        <v>13</v>
      </c>
      <c r="AU15" s="128" t="str" cm="1">
        <f t="array" aca="1" ref="AU15" ca="1" xml:space="preserve"> INDIRECT( ADDRESS( ROW($C$13), COLUMN($C$13) +$AT15) )</f>
        <v>ㄗ</v>
      </c>
      <c r="AV15" s="207" t="str" cm="1">
        <f t="array" aca="1" ref="AV15" ca="1" xml:space="preserve"> INDIRECT( ADDRESS( ROW($C$14), COLUMN($C$14) +$AT15) )</f>
        <v>c</v>
      </c>
      <c r="AW15" s="133" t="str" cm="1">
        <f t="array" aca="1" ref="AW15" ca="1" xml:space="preserve"> INDIRECT( ADDRESS( ROW($C$15), COLUMN($C$15) +$AT15) )</f>
        <v>c</v>
      </c>
      <c r="AX15" s="134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2" cm="1">
        <f t="array" ref="AT16" xml:space="preserve"> ROW() - ROW($2:$2)</f>
        <v>14</v>
      </c>
      <c r="AU16" s="128" t="str" cm="1">
        <f t="array" aca="1" ref="AU16" ca="1" xml:space="preserve"> INDIRECT( ADDRESS( ROW($C$13), COLUMN($C$13) +$AT16) )</f>
        <v>ㄘ</v>
      </c>
      <c r="AV16" s="207" t="str" cm="1">
        <f t="array" aca="1" ref="AV16" ca="1" xml:space="preserve"> INDIRECT( ADDRESS( ROW($C$14), COLUMN($C$14) +$AT16) )</f>
        <v>ch</v>
      </c>
      <c r="AW16" s="133" t="str" cm="1">
        <f t="array" aca="1" ref="AW16" ca="1" xml:space="preserve"> INDIRECT( ADDRESS( ROW($C$15), COLUMN($C$15) +$AT16) )</f>
        <v>C</v>
      </c>
      <c r="AX16" s="134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8" t="s">
        <v>382</v>
      </c>
      <c r="AT17" s="212" cm="1">
        <f t="array" ref="AT17" xml:space="preserve"> ROW() - ROW($2:$2)</f>
        <v>15</v>
      </c>
      <c r="AU17" s="128" t="str" cm="1">
        <f t="array" aca="1" ref="AU17" ca="1" xml:space="preserve"> INDIRECT( ADDRESS( ROW($C$13), COLUMN($C$13) +$AT17) )</f>
        <v>ㆡ</v>
      </c>
      <c r="AV17" s="207" t="str" cm="1">
        <f t="array" aca="1" ref="AV17" ca="1" xml:space="preserve"> INDIRECT( ADDRESS( ROW($C$14), COLUMN($C$14) +$AT17) )</f>
        <v>j</v>
      </c>
      <c r="AW17" s="133" t="str" cm="1">
        <f t="array" aca="1" ref="AW17" ca="1" xml:space="preserve"> INDIRECT( ADDRESS( ROW($C$15), COLUMN($C$15) +$AT17) )</f>
        <v>z</v>
      </c>
      <c r="AX17" s="134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80" t="s">
        <v>380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270" t="s">
        <v>803</v>
      </c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212" cm="1">
        <f t="array" ref="AT18" xml:space="preserve"> ROW() - ROW($2:$2)</f>
        <v>16</v>
      </c>
      <c r="AU18" s="128" t="str" cm="1">
        <f t="array" aca="1" ref="AU18" ca="1" xml:space="preserve"> INDIRECT( ADDRESS( ROW($C$13), COLUMN($C$13) +$AT18) )</f>
        <v>ㄙ</v>
      </c>
      <c r="AV18" s="207" t="str" cm="1">
        <f t="array" aca="1" ref="AV18" ca="1" xml:space="preserve"> INDIRECT( ADDRESS( ROW($C$14), COLUMN($C$14) +$AT18) )</f>
        <v>s</v>
      </c>
      <c r="AW18" s="133" t="str" cm="1">
        <f t="array" aca="1" ref="AW18" ca="1" xml:space="preserve"> INDIRECT( ADDRESS( ROW($C$15), COLUMN($C$15) +$AT18) )</f>
        <v>s</v>
      </c>
      <c r="AX18" s="134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212" cm="1">
        <f t="array" ref="AT19" xml:space="preserve"> ROW() - ROW($2:$2)</f>
        <v>17</v>
      </c>
      <c r="AU19" s="128" t="str" cm="1">
        <f t="array" aca="1" ref="AU19" ca="1" xml:space="preserve"> INDIRECT( ADDRESS( ROW($C$13), COLUMN($C$13) +$AT19) )</f>
        <v>ㄏ</v>
      </c>
      <c r="AV19" s="207" t="str" cm="1">
        <f t="array" aca="1" ref="AV19" ca="1" xml:space="preserve"> INDIRECT( ADDRESS( ROW($C$14), COLUMN($C$14) +$AT19) )</f>
        <v>h</v>
      </c>
      <c r="AW19" s="133" t="str" cm="1">
        <f t="array" aca="1" ref="AW19" ca="1" xml:space="preserve"> INDIRECT( ADDRESS( ROW($C$15), COLUMN($C$15) +$AT19) )</f>
        <v>h</v>
      </c>
      <c r="AX19" s="134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3" t="str">
        <f>B15</f>
        <v>字典編碼</v>
      </c>
      <c r="C20" s="216">
        <f xml:space="preserve"> LEN(D20)</f>
        <v>34</v>
      </c>
      <c r="D20" s="84" t="str">
        <f xml:space="preserve"> _xlfn.CONCAT(D15:AJ15, "1")</f>
        <v>pPbmtTdlkKgwcCzshiuaeoOBDG2357ZNL1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212" cm="1">
        <f t="array" ref="AT20" xml:space="preserve"> ROW() - ROW($2:$2)</f>
        <v>18</v>
      </c>
      <c r="AU20" s="128" t="str" cm="1">
        <f t="array" aca="1" ref="AU20" ca="1" xml:space="preserve"> INDIRECT( ADDRESS( ROW($C$13), COLUMN($C$13) +$AT20) )</f>
        <v>ㄧ</v>
      </c>
      <c r="AV20" s="207" t="str" cm="1">
        <f t="array" aca="1" ref="AV20" ca="1" xml:space="preserve"> INDIRECT( ADDRESS( ROW($C$14), COLUMN($C$14) +$AT20) )</f>
        <v>i</v>
      </c>
      <c r="AW20" s="133" t="str" cm="1">
        <f t="array" aca="1" ref="AW20" ca="1" xml:space="preserve"> INDIRECT( ADDRESS( ROW($C$15), COLUMN($C$15) +$AT20) )</f>
        <v>i</v>
      </c>
      <c r="AX20" s="134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90" t="str">
        <f>B12</f>
        <v>鍵盤位置</v>
      </c>
      <c r="C21" s="215">
        <f>LEN(D21)</f>
        <v>34</v>
      </c>
      <c r="D21" s="92" t="str">
        <f xml:space="preserve"> _xlfn.CONCAT(D12:AJ12, "1")</f>
        <v>1qra2wsxedfvyhbncuj8,kimp/4367zol1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212" cm="1">
        <f t="array" ref="AT21" xml:space="preserve"> ROW() - ROW($2:$2)</f>
        <v>19</v>
      </c>
      <c r="AU21" s="128" t="str" cm="1">
        <f t="array" aca="1" ref="AU21" ca="1" xml:space="preserve"> INDIRECT( ADDRESS( ROW($C$13), COLUMN($C$13) +$AT21) )</f>
        <v>ㄨ</v>
      </c>
      <c r="AV21" s="207" t="str" cm="1">
        <f t="array" aca="1" ref="AV21" ca="1" xml:space="preserve"> INDIRECT( ADDRESS( ROW($C$14), COLUMN($C$14) +$AT21) )</f>
        <v>u</v>
      </c>
      <c r="AW21" s="133" t="str" cm="1">
        <f t="array" aca="1" ref="AW21" ca="1" xml:space="preserve"> INDIRECT( ADDRESS( ROW($C$15), COLUMN($C$15) +$AT21) )</f>
        <v>u</v>
      </c>
      <c r="AX21" s="134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212" cm="1">
        <f t="array" ref="AT22" xml:space="preserve"> ROW() - ROW($2:$2)</f>
        <v>20</v>
      </c>
      <c r="AU22" s="128" t="str" cm="1">
        <f t="array" aca="1" ref="AU22" ca="1" xml:space="preserve"> INDIRECT( ADDRESS( ROW($C$13), COLUMN($C$13) +$AT22) )</f>
        <v>ㄚ</v>
      </c>
      <c r="AV22" s="207" t="str" cm="1">
        <f t="array" aca="1" ref="AV22" ca="1" xml:space="preserve"> INDIRECT( ADDRESS( ROW($C$14), COLUMN($C$14) +$AT22) )</f>
        <v>a</v>
      </c>
      <c r="AW22" s="133" t="str" cm="1">
        <f t="array" aca="1" ref="AW22" ca="1" xml:space="preserve"> INDIRECT( ADDRESS( ROW($C$15), COLUMN($C$15) +$AT22) )</f>
        <v>a</v>
      </c>
      <c r="AX22" s="134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7" t="str">
        <f xml:space="preserve"> "- xlit|" &amp; D20 &amp; "|" &amp; D21 &amp; "|"</f>
        <v>- xlit|pPbmtTdlkKgwcCzshiuaeoOBDG2357ZNL1|1qra2wsxedfvyhbncuj8,kimp/4367zol1|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A23" s="79"/>
      <c r="AB23" s="79"/>
      <c r="AC23" s="79"/>
      <c r="AD23" s="79"/>
      <c r="AE23" s="79"/>
      <c r="AF23" s="79"/>
      <c r="AG23" s="79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212" cm="1">
        <f t="array" ref="AT23" xml:space="preserve"> ROW() - ROW($2:$2)</f>
        <v>21</v>
      </c>
      <c r="AU23" s="128" t="str" cm="1">
        <f t="array" aca="1" ref="AU23" ca="1" xml:space="preserve"> INDIRECT( ADDRESS( ROW($C$13), COLUMN($C$13) +$AT23) )</f>
        <v>ㄝ</v>
      </c>
      <c r="AV23" s="207" t="str" cm="1">
        <f t="array" aca="1" ref="AV23" ca="1" xml:space="preserve"> INDIRECT( ADDRESS( ROW($C$14), COLUMN($C$14) +$AT23) )</f>
        <v>e</v>
      </c>
      <c r="AW23" s="133" t="str" cm="1">
        <f t="array" aca="1" ref="AW23" ca="1" xml:space="preserve"> INDIRECT( ADDRESS( ROW($C$15), COLUMN($C$15) +$AT23) )</f>
        <v>e</v>
      </c>
      <c r="AX23" s="134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212" cm="1">
        <f t="array" ref="AT24" xml:space="preserve"> ROW() - ROW($2:$2)</f>
        <v>22</v>
      </c>
      <c r="AU24" s="128" t="str" cm="1">
        <f t="array" aca="1" ref="AU24" ca="1" xml:space="preserve"> INDIRECT( ADDRESS( ROW($C$13), COLUMN($C$13) +$AT24) )</f>
        <v>ㄜ</v>
      </c>
      <c r="AV24" s="207" t="str" cm="1">
        <f t="array" aca="1" ref="AV24" ca="1" xml:space="preserve"> INDIRECT( ADDRESS( ROW($C$14), COLUMN($C$14) +$AT24) )</f>
        <v>o</v>
      </c>
      <c r="AW24" s="133" t="str" cm="1">
        <f t="array" aca="1" ref="AW24" ca="1" xml:space="preserve"> INDIRECT( ADDRESS( ROW($C$15), COLUMN($C$15) +$AT24) )</f>
        <v>o</v>
      </c>
      <c r="AX24" s="134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212" cm="1">
        <f t="array" ref="AT25" xml:space="preserve"> ROW() - ROW($2:$2)</f>
        <v>23</v>
      </c>
      <c r="AU25" s="128" t="str" cm="1">
        <f t="array" aca="1" ref="AU25" ca="1" xml:space="preserve"> INDIRECT( ADDRESS( ROW($C$13), COLUMN($C$13) +$AT25) )</f>
        <v>ㆦ</v>
      </c>
      <c r="AV25" s="207" t="str" cm="1">
        <f t="array" aca="1" ref="AV25" ca="1" xml:space="preserve"> INDIRECT( ADDRESS( ROW($C$14), COLUMN($C$14) +$AT25) )</f>
        <v>o</v>
      </c>
      <c r="AW25" s="133" t="str" cm="1">
        <f t="array" aca="1" ref="AW25" ca="1" xml:space="preserve"> INDIRECT( ADDRESS( ROW($C$15), COLUMN($C$15) +$AT25) )</f>
        <v>O</v>
      </c>
      <c r="AX25" s="134" t="str" cm="1">
        <f t="array" aca="1" ref="AX25" ca="1" xml:space="preserve"> INDIRECT( ADDRESS( ROW($C$12), COLUMN($C$12) +$AT25) )</f>
        <v>i</v>
      </c>
    </row>
    <row r="26" spans="2:50" ht="38.1" customHeight="1">
      <c r="B26" s="169" t="s">
        <v>475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212" cm="1">
        <f t="array" ref="AT26" xml:space="preserve"> ROW() - ROW($2:$2)</f>
        <v>24</v>
      </c>
      <c r="AU26" s="128" t="str" cm="1">
        <f t="array" aca="1" ref="AU26" ca="1" xml:space="preserve"> INDIRECT( ADDRESS( ROW($C$13), COLUMN($C$13) +$AT26) )</f>
        <v>ㆬ</v>
      </c>
      <c r="AV26" s="207" t="str" cm="1">
        <f t="array" aca="1" ref="AV26" ca="1" xml:space="preserve"> INDIRECT( ADDRESS( ROW($C$14), COLUMN($C$14) +$AT26) )</f>
        <v>-m</v>
      </c>
      <c r="AW26" s="133" t="str" cm="1">
        <f t="array" aca="1" ref="AW26" ca="1" xml:space="preserve"> INDIRECT( ADDRESS( ROW($C$15), COLUMN($C$15) +$AT26) )</f>
        <v>B</v>
      </c>
      <c r="AX26" s="134" t="str" cm="1">
        <f t="array" aca="1" ref="AX26" ca="1" xml:space="preserve"> INDIRECT( ADDRESS( ROW($C$12), COLUMN($C$12) +$AT26) )</f>
        <v>m</v>
      </c>
    </row>
    <row r="27" spans="2:50" ht="38.1" customHeight="1">
      <c r="B27" s="80" t="s">
        <v>384</v>
      </c>
      <c r="C27" s="80"/>
      <c r="D27" s="80"/>
      <c r="E27" s="80"/>
      <c r="F27" s="80"/>
      <c r="G27" s="80"/>
      <c r="H27" s="80"/>
      <c r="I27" s="80"/>
      <c r="J27" s="270" t="s">
        <v>807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212" cm="1">
        <f t="array" ref="AT27" xml:space="preserve"> ROW() - ROW($2:$2)</f>
        <v>25</v>
      </c>
      <c r="AU27" s="128" t="str" cm="1">
        <f t="array" aca="1" ref="AU27" ca="1" xml:space="preserve"> INDIRECT( ADDRESS( ROW($C$13), COLUMN($C$13) +$AT27) )</f>
        <v>ㄣ</v>
      </c>
      <c r="AV27" s="207" t="str" cm="1">
        <f t="array" aca="1" ref="AV27" ca="1" xml:space="preserve"> INDIRECT( ADDRESS( ROW($C$14), COLUMN($C$14) +$AT27) )</f>
        <v>-n</v>
      </c>
      <c r="AW27" s="133" t="str" cm="1">
        <f t="array" aca="1" ref="AW27" ca="1" xml:space="preserve"> INDIRECT( ADDRESS( ROW($C$15), COLUMN($C$15) +$AT27) )</f>
        <v>D</v>
      </c>
      <c r="AX27" s="134" t="str" cm="1">
        <f t="array" aca="1" ref="AX27" ca="1" xml:space="preserve"> INDIRECT( ADDRESS( ROW($C$12), COLUMN($C$12) +$AT27) )</f>
        <v>p</v>
      </c>
    </row>
    <row r="28" spans="2:50" ht="38.1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212" cm="1">
        <f t="array" ref="AT28" xml:space="preserve"> ROW() - ROW($2:$2)</f>
        <v>26</v>
      </c>
      <c r="AU28" s="128" t="str" cm="1">
        <f t="array" aca="1" ref="AU28" ca="1" xml:space="preserve"> INDIRECT( ADDRESS( ROW($C$13), COLUMN($C$13) +$AT28) )</f>
        <v>ㄥ</v>
      </c>
      <c r="AV28" s="207" t="str" cm="1">
        <f t="array" aca="1" ref="AV28" ca="1" xml:space="preserve"> INDIRECT( ADDRESS( ROW($C$14), COLUMN($C$14) +$AT28) )</f>
        <v>-ng</v>
      </c>
      <c r="AW28" s="133" t="str" cm="1">
        <f t="array" aca="1" ref="AW28" ca="1" xml:space="preserve"> INDIRECT( ADDRESS( ROW($C$15), COLUMN($C$15) +$AT28) )</f>
        <v>G</v>
      </c>
      <c r="AX28" s="134" t="str" cm="1">
        <f t="array" aca="1" ref="AX28" ca="1" xml:space="preserve"> INDIRECT( ADDRESS( ROW($C$12), COLUMN($C$12) +$AT28) )</f>
        <v>/</v>
      </c>
    </row>
    <row r="29" spans="2:50" ht="38.1" customHeight="1">
      <c r="B29" s="93" t="str">
        <f>B15</f>
        <v>字典編碼</v>
      </c>
      <c r="C29" s="217">
        <f xml:space="preserve"> LEN(D29)</f>
        <v>30</v>
      </c>
      <c r="D29" s="91" t="str">
        <f xml:space="preserve"> _xlfn.CONCAT(D15:AG15)</f>
        <v>pPbmtTdlkKgwcCzshiuaeoOBDG2357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212" cm="1">
        <f t="array" ref="AT29" xml:space="preserve"> ROW() - ROW($2:$2)</f>
        <v>27</v>
      </c>
      <c r="AU29" s="128" t="str" cm="1">
        <f t="array" aca="1" ref="AU29" ca="1" xml:space="preserve"> INDIRECT( ADDRESS( ROW($C$13), COLUMN($C$13) +$AT29) )</f>
        <v>ˋ</v>
      </c>
      <c r="AV29" s="207" cm="1">
        <f t="array" aca="1" ref="AV29" ca="1" xml:space="preserve"> INDIRECT( ADDRESS( ROW($C$14), COLUMN($C$14) +$AT29) )</f>
        <v>2</v>
      </c>
      <c r="AW29" s="133" cm="1">
        <f t="array" aca="1" ref="AW29" ca="1" xml:space="preserve"> INDIRECT( ADDRESS( ROW($C$15), COLUMN($C$15) +$AT29) )</f>
        <v>2</v>
      </c>
      <c r="AX29" s="134" cm="1">
        <f t="array" aca="1" ref="AX29" ca="1" xml:space="preserve"> INDIRECT( ADDRESS( ROW($C$12), COLUMN($C$12) +$AT29) )</f>
        <v>4</v>
      </c>
    </row>
    <row r="30" spans="2:50" ht="38.1" customHeight="1">
      <c r="B30" s="85" t="str">
        <f>B13</f>
        <v>注音符號</v>
      </c>
      <c r="C30" s="218">
        <f>LEN(D30)</f>
        <v>30</v>
      </c>
      <c r="D30" s="85" t="str">
        <f xml:space="preserve"> _xlfn.CONCAT(D13:AG13)</f>
        <v>ㄅㄆㆠㄇㄉㄊㄋㄌㄍㄎㆣㄫㄗㄘㆡㄙㄏㄧㄨㄚㄝㄜㆦㆬㄣㄥˋ˪ˊ˫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212" cm="1">
        <f t="array" ref="AT30" xml:space="preserve"> ROW() - ROW($2:$2)</f>
        <v>28</v>
      </c>
      <c r="AU30" s="128" t="str" cm="1">
        <f t="array" aca="1" ref="AU30" ca="1" xml:space="preserve"> INDIRECT( ADDRESS( ROW($C$13), COLUMN($C$13) +$AT30) )</f>
        <v>˪</v>
      </c>
      <c r="AV30" s="207" cm="1">
        <f t="array" aca="1" ref="AV30" ca="1" xml:space="preserve"> INDIRECT( ADDRESS( ROW($C$14), COLUMN($C$14) +$AT30) )</f>
        <v>3</v>
      </c>
      <c r="AW30" s="133" cm="1">
        <f t="array" aca="1" ref="AW30" ca="1" xml:space="preserve"> INDIRECT( ADDRESS( ROW($C$15), COLUMN($C$15) +$AT30) )</f>
        <v>3</v>
      </c>
      <c r="AX30" s="134" cm="1">
        <f t="array" aca="1" ref="AX30" ca="1" xml:space="preserve"> INDIRECT( ADDRESS( ROW($C$12), COLUMN($C$12) +$AT30) )</f>
        <v>3</v>
      </c>
    </row>
    <row r="31" spans="2:50" ht="38.1" customHeight="1">
      <c r="B31" s="166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212" cm="1">
        <f t="array" ref="AT31" xml:space="preserve"> ROW() - ROW($2:$2)</f>
        <v>29</v>
      </c>
      <c r="AU31" s="128" t="str" cm="1">
        <f t="array" aca="1" ref="AU31" ca="1" xml:space="preserve"> INDIRECT( ADDRESS( ROW($C$13), COLUMN($C$13) +$AT31) )</f>
        <v>ˊ</v>
      </c>
      <c r="AV31" s="207" cm="1">
        <f t="array" aca="1" ref="AV31" ca="1" xml:space="preserve"> INDIRECT( ADDRESS( ROW($C$14), COLUMN($C$14) +$AT31) )</f>
        <v>5</v>
      </c>
      <c r="AW31" s="133" cm="1">
        <f t="array" aca="1" ref="AW31" ca="1" xml:space="preserve"> INDIRECT( ADDRESS( ROW($C$15), COLUMN($C$15) +$AT31) )</f>
        <v>5</v>
      </c>
      <c r="AX31" s="134" cm="1">
        <f t="array" aca="1" ref="AX31" ca="1" xml:space="preserve"> INDIRECT( ADDRESS( ROW($C$12), COLUMN($C$12) +$AT31) )</f>
        <v>6</v>
      </c>
    </row>
    <row r="32" spans="2:50" ht="38.1" customHeight="1">
      <c r="B32" s="167" t="str">
        <f xml:space="preserve"> "- xlit|" &amp; D29 &amp; "|" &amp; D30 &amp; "|"</f>
        <v>- xlit|pPbmtTdlkKgwcCzshiuaeoOBDG2357|ㄅㄆㆠㄇㄉㄊㄋㄌㄍㄎㆣㄫㄗㄘㆡㄙㄏㄧㄨㄚㄝㄜㆦㆬㄣㄥˋ˪ˊ˫|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212" cm="1">
        <f t="array" ref="AT32" xml:space="preserve"> ROW() - ROW($2:$2)</f>
        <v>30</v>
      </c>
      <c r="AU32" s="128" t="str" cm="1">
        <f t="array" aca="1" ref="AU32" ca="1" xml:space="preserve"> INDIRECT( ADDRESS( ROW($C$13), COLUMN($C$13) +$AT32) )</f>
        <v>˫</v>
      </c>
      <c r="AV32" s="207" cm="1">
        <f t="array" aca="1" ref="AV32" ca="1" xml:space="preserve"> INDIRECT( ADDRESS( ROW($C$14), COLUMN($C$14) +$AT32) )</f>
        <v>7</v>
      </c>
      <c r="AW32" s="133" cm="1">
        <f t="array" aca="1" ref="AW32" ca="1" xml:space="preserve"> INDIRECT( ADDRESS( ROW($C$15), COLUMN($C$15) +$AT32) )</f>
        <v>7</v>
      </c>
      <c r="AX32" s="134" t="str" cm="1">
        <f t="array" aca="1" ref="AX32" ca="1" xml:space="preserve"> INDIRECT( ADDRESS( ROW($C$12), COLUMN($C$12) +$AT32) )</f>
        <v>7</v>
      </c>
    </row>
    <row r="33" spans="2:50" s="12" customFormat="1" ht="38.1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212" cm="1">
        <f t="array" ref="AT33" xml:space="preserve"> ROW() - ROW($2:$2)</f>
        <v>31</v>
      </c>
      <c r="AU33" s="128" t="str" cm="1">
        <f t="array" aca="1" ref="AU33" ca="1" xml:space="preserve"> INDIRECT( ADDRESS( ROW($C$13), COLUMN($C$13) +$AT33) )</f>
        <v>入</v>
      </c>
      <c r="AV33" s="207" cm="1">
        <f t="array" aca="1" ref="AV33" ca="1" xml:space="preserve"> INDIRECT( ADDRESS( ROW($C$14), COLUMN($C$14) +$AT33) )</f>
        <v>8</v>
      </c>
      <c r="AW33" s="133" t="str" cm="1">
        <f t="array" aca="1" ref="AW33" ca="1" xml:space="preserve"> INDIRECT( ADDRESS( ROW($C$15), COLUMN($C$15) +$AT33) )</f>
        <v>Z</v>
      </c>
      <c r="AX33" s="134" t="str" cm="1">
        <f t="array" aca="1" ref="AX33" ca="1" xml:space="preserve"> INDIRECT( ADDRESS( ROW($C$12), COLUMN($C$12) +$AT33) )</f>
        <v>z</v>
      </c>
    </row>
    <row r="34" spans="2:50" s="12" customFormat="1" ht="38.1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212" cm="1">
        <f t="array" ref="AT34" xml:space="preserve"> ROW() - ROW($2:$2)</f>
        <v>32</v>
      </c>
      <c r="AU34" s="128" t="str" cm="1">
        <f t="array" aca="1" ref="AU34" ca="1" xml:space="preserve"> INDIRECT( ADDRESS( ROW($C$13), COLUMN($C$13) +$AT34) )</f>
        <v>鼻</v>
      </c>
      <c r="AV34" s="207" t="str" cm="1">
        <f t="array" aca="1" ref="AV34" ca="1" xml:space="preserve"> INDIRECT( ADDRESS( ROW($C$14), COLUMN($C$14) +$AT34) )</f>
        <v>-nn</v>
      </c>
      <c r="AW34" s="133" t="str" cm="1">
        <f t="array" aca="1" ref="AW34" ca="1" xml:space="preserve"> INDIRECT( ADDRESS( ROW($C$15), COLUMN($C$15) +$AT34) )</f>
        <v>N</v>
      </c>
      <c r="AX34" s="134" t="str" cm="1">
        <f t="array" aca="1" ref="AX34" ca="1" xml:space="preserve"> INDIRECT( ADDRESS( ROW($C$12), COLUMN($C$12) +$AT34) )</f>
        <v>o</v>
      </c>
    </row>
    <row r="35" spans="2:50" s="12" customFormat="1" ht="38.1" customHeight="1">
      <c r="B35" s="169" t="s">
        <v>383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2" cm="1">
        <f t="array" ref="AT35" xml:space="preserve"> ROW() - ROW($2:$2)</f>
        <v>33</v>
      </c>
      <c r="AU35" s="128" t="str" cm="1">
        <f t="array" aca="1" ref="AU35" ca="1" xml:space="preserve"> INDIRECT( ADDRESS( ROW($C$13), COLUMN($C$13) +$AT35) )</f>
        <v>濁</v>
      </c>
      <c r="AV35" s="207" t="str" cm="1">
        <f t="array" aca="1" ref="AV35" ca="1" xml:space="preserve"> INDIRECT( ADDRESS( ROW($C$14), COLUMN($C$14) +$AT35) )</f>
        <v>LO</v>
      </c>
      <c r="AW35" s="133" t="str" cm="1">
        <f t="array" aca="1" ref="AW35" ca="1" xml:space="preserve"> INDIRECT( ADDRESS( ROW($C$15), COLUMN($C$15) +$AT35) )</f>
        <v>L</v>
      </c>
      <c r="AX35" s="134" t="str" cm="1">
        <f t="array" aca="1" ref="AX35" ca="1" xml:space="preserve"> INDIRECT( ADDRESS( ROW($C$12), COLUMN($C$12) +$AT35) )</f>
        <v>l</v>
      </c>
    </row>
    <row r="36" spans="2:50" s="12" customFormat="1" ht="38.1" customHeight="1">
      <c r="B36" s="80" t="s">
        <v>381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270" t="s">
        <v>808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2" cm="1">
        <f t="array" ref="AT36" xml:space="preserve"> ROW() - ROW($2:$2)</f>
        <v>34</v>
      </c>
      <c r="AU36" s="128" cm="1">
        <f t="array" aca="1" ref="AU36" ca="1" xml:space="preserve"> INDIRECT( ADDRESS( ROW($C$13), COLUMN($C$13) +$AT36) )</f>
        <v>0</v>
      </c>
      <c r="AV36" s="207" cm="1">
        <f t="array" aca="1" ref="AV36" ca="1" xml:space="preserve"> INDIRECT( ADDRESS( ROW($C$14), COLUMN($C$14) +$AT36) )</f>
        <v>0</v>
      </c>
      <c r="AW36" s="133" cm="1">
        <f t="array" aca="1" ref="AW36" ca="1" xml:space="preserve"> INDIRECT( ADDRESS( ROW($C$15), COLUMN($C$15) +$AT36) )</f>
        <v>0</v>
      </c>
      <c r="AX36" s="134" cm="1">
        <f t="array" aca="1" ref="AX36" ca="1" xml:space="preserve"> INDIRECT( ADDRESS( ROW($C$12), COLUMN($C$12) +$AT36) )</f>
        <v>0</v>
      </c>
    </row>
    <row r="37" spans="2:50" s="12" customFormat="1" ht="38.1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2" cm="1">
        <f t="array" ref="AT37" xml:space="preserve"> ROW() - ROW($2:$2)</f>
        <v>35</v>
      </c>
      <c r="AU37" s="128" cm="1">
        <f t="array" aca="1" ref="AU37" ca="1" xml:space="preserve"> INDIRECT( ADDRESS( ROW($C$13), COLUMN($C$13) +$AT37) )</f>
        <v>0</v>
      </c>
      <c r="AV37" s="207" cm="1">
        <f t="array" aca="1" ref="AV37" ca="1" xml:space="preserve"> INDIRECT( ADDRESS( ROW($C$14), COLUMN($C$14) +$AT37) )</f>
        <v>0</v>
      </c>
      <c r="AW37" s="133" cm="1">
        <f t="array" aca="1" ref="AW37" ca="1" xml:space="preserve"> INDIRECT( ADDRESS( ROW($C$15), COLUMN($C$15) +$AT37) )</f>
        <v>0</v>
      </c>
      <c r="AX37" s="134" cm="1">
        <f t="array" aca="1" ref="AX37" ca="1" xml:space="preserve"> INDIRECT( ADDRESS( ROW($C$12), COLUMN($C$12) +$AT37) )</f>
        <v>0</v>
      </c>
    </row>
    <row r="38" spans="2:50" s="12" customFormat="1" ht="38.1" customHeight="1">
      <c r="B38" s="93" t="str">
        <f>B12</f>
        <v>鍵盤位置</v>
      </c>
      <c r="C38" s="217">
        <f xml:space="preserve"> LEN(D38)</f>
        <v>33</v>
      </c>
      <c r="D38" s="91" t="str">
        <f xml:space="preserve"> _xlfn.CONCAT(D12:AJ12)</f>
        <v>1qra2wsxedfvyhbncuj8,kimp/4367zol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2" cm="1">
        <f t="array" ref="AT38" xml:space="preserve"> ROW() - ROW($2:$2)</f>
        <v>36</v>
      </c>
      <c r="AU38" s="128" cm="1">
        <f t="array" aca="1" ref="AU38" ca="1" xml:space="preserve"> INDIRECT( ADDRESS( ROW($C$13), COLUMN($C$13) +$AT38) )</f>
        <v>0</v>
      </c>
      <c r="AV38" s="207" cm="1">
        <f t="array" aca="1" ref="AV38" ca="1" xml:space="preserve"> INDIRECT( ADDRESS( ROW($C$14), COLUMN($C$14) +$AT38) )</f>
        <v>0</v>
      </c>
      <c r="AW38" s="133" cm="1">
        <f t="array" aca="1" ref="AW38" ca="1" xml:space="preserve"> INDIRECT( ADDRESS( ROW($C$15), COLUMN($C$15) +$AT38) )</f>
        <v>0</v>
      </c>
      <c r="AX38" s="134" cm="1">
        <f t="array" aca="1" ref="AX38" ca="1" xml:space="preserve"> INDIRECT( ADDRESS( ROW($C$12), COLUMN($C$12) +$AT38) )</f>
        <v>0</v>
      </c>
    </row>
    <row r="39" spans="2:50" s="12" customFormat="1" ht="38.1" customHeight="1">
      <c r="B39" s="85" t="str">
        <f>B13</f>
        <v>注音符號</v>
      </c>
      <c r="C39" s="218">
        <f>LEN(D39)</f>
        <v>33</v>
      </c>
      <c r="D39" s="85" t="str">
        <f xml:space="preserve"> _xlfn.CONCAT(D13:AJ13)</f>
        <v>ㄅㄆㆠㄇㄉㄊㄋㄌㄍㄎㆣㄫㄗㄘㆡㄙㄏㄧㄨㄚㄝㄜㆦㆬㄣㄥˋ˪ˊ˫入鼻濁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2" cm="1">
        <f t="array" ref="AT39" xml:space="preserve"> ROW() - ROW($2:$2)</f>
        <v>37</v>
      </c>
      <c r="AU39" s="128" cm="1">
        <f t="array" aca="1" ref="AU39" ca="1" xml:space="preserve"> INDIRECT( ADDRESS( ROW($C$13), COLUMN($C$13) +$AT39) )</f>
        <v>0</v>
      </c>
      <c r="AV39" s="207" cm="1">
        <f t="array" aca="1" ref="AV39" ca="1" xml:space="preserve"> INDIRECT( ADDRESS( ROW($C$14), COLUMN($C$14) +$AT39) )</f>
        <v>0</v>
      </c>
      <c r="AW39" s="133" cm="1">
        <f t="array" aca="1" ref="AW39" ca="1" xml:space="preserve"> INDIRECT( ADDRESS( ROW($C$15), COLUMN($C$15) +$AT39) )</f>
        <v>0</v>
      </c>
      <c r="AX39" s="134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6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2" cm="1">
        <f t="array" ref="AT40" xml:space="preserve"> ROW() - ROW($2:$2)</f>
        <v>38</v>
      </c>
      <c r="AU40" s="128" cm="1">
        <f t="array" aca="1" ref="AU40" ca="1" xml:space="preserve"> INDIRECT( ADDRESS( ROW($C$13), COLUMN($C$13) +$AT40) )</f>
        <v>0</v>
      </c>
      <c r="AV40" s="207" cm="1">
        <f t="array" aca="1" ref="AV40" ca="1" xml:space="preserve"> INDIRECT( ADDRESS( ROW($C$14), COLUMN($C$14) +$AT40) )</f>
        <v>0</v>
      </c>
      <c r="AW40" s="133" cm="1">
        <f t="array" aca="1" ref="AW40" ca="1" xml:space="preserve"> INDIRECT( ADDRESS( ROW($C$15), COLUMN($C$15) +$AT40) )</f>
        <v>0</v>
      </c>
      <c r="AX40" s="134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7" t="str">
        <f xml:space="preserve"> "- xlit|" &amp; D38 &amp; "|" &amp; D39 &amp; "|"</f>
        <v>- xlit|1qra2wsxedfvyhbncuj8,kimp/4367zol|ㄅㄆㆠㄇㄉㄊㄋㄌㄍㄎㆣㄫㄗㄘㆡㄙㄏㄧㄨㄚㄝㄜㆦㆬㄣㄥˋ˪ˊ˫入鼻濁|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2" cm="1">
        <f t="array" ref="AT41" xml:space="preserve"> ROW() - ROW($2:$2)</f>
        <v>39</v>
      </c>
      <c r="AU41" s="128" cm="1">
        <f t="array" aca="1" ref="AU41" ca="1" xml:space="preserve"> INDIRECT( ADDRESS( ROW($C$13), COLUMN($C$13) +$AT41) )</f>
        <v>0</v>
      </c>
      <c r="AV41" s="207" cm="1">
        <f t="array" aca="1" ref="AV41" ca="1" xml:space="preserve"> INDIRECT( ADDRESS( ROW($C$14), COLUMN($C$14) +$AT41) )</f>
        <v>0</v>
      </c>
      <c r="AW41" s="133" cm="1">
        <f t="array" aca="1" ref="AW41" ca="1" xml:space="preserve"> INDIRECT( ADDRESS( ROW($C$15), COLUMN($C$15) +$AT41) )</f>
        <v>0</v>
      </c>
      <c r="AX41" s="134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212" cm="1">
        <f t="array" ref="AT42" xml:space="preserve"> ROW() - ROW($2:$2)</f>
        <v>40</v>
      </c>
      <c r="AU42" s="128" cm="1">
        <f t="array" aca="1" ref="AU42" ca="1" xml:space="preserve"> INDIRECT( ADDRESS( ROW($C$13), COLUMN($C$13) +$AT42) )</f>
        <v>0</v>
      </c>
      <c r="AV42" s="207" cm="1">
        <f t="array" aca="1" ref="AV42" ca="1" xml:space="preserve"> INDIRECT( ADDRESS( ROW($C$14), COLUMN($C$14) +$AT42) )</f>
        <v>0</v>
      </c>
      <c r="AW42" s="133" cm="1">
        <f t="array" aca="1" ref="AW42" ca="1" xml:space="preserve"> INDIRECT( ADDRESS( ROW($C$15), COLUMN($C$15) +$AT42) )</f>
        <v>0</v>
      </c>
      <c r="AX42" s="134" cm="1">
        <f t="array" aca="1" ref="AX42" ca="1" xml:space="preserve"> INDIRECT( ADDRESS( ROW($C$12), COLUMN($C$12) +$AT42) )</f>
        <v>0</v>
      </c>
    </row>
    <row r="43" spans="2:50" ht="38.1" customHeight="1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212" cm="1">
        <f t="array" ref="AT43" xml:space="preserve"> ROW() - ROW($2:$2)</f>
        <v>41</v>
      </c>
      <c r="AU43" s="128" cm="1">
        <f t="array" aca="1" ref="AU43" ca="1" xml:space="preserve"> INDIRECT( ADDRESS( ROW($C$13), COLUMN($C$13) +$AT43) )</f>
        <v>0</v>
      </c>
      <c r="AV43" s="207" cm="1">
        <f t="array" aca="1" ref="AV43" ca="1" xml:space="preserve"> INDIRECT( ADDRESS( ROW($C$14), COLUMN($C$14) +$AT43) )</f>
        <v>0</v>
      </c>
      <c r="AW43" s="133" cm="1">
        <f t="array" aca="1" ref="AW43" ca="1" xml:space="preserve"> INDIRECT( ADDRESS( ROW($C$15), COLUMN($C$15) +$AT43) )</f>
        <v>0</v>
      </c>
      <c r="AX43" s="134" cm="1">
        <f t="array" aca="1" ref="AX43" ca="1" xml:space="preserve"> INDIRECT( ADDRESS( ROW($C$12), COLUMN($C$12) +$AT43) )</f>
        <v>0</v>
      </c>
    </row>
    <row r="44" spans="2:50" ht="38.1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212" cm="1">
        <f t="array" ref="AT44" xml:space="preserve"> ROW() - ROW($2:$2)</f>
        <v>42</v>
      </c>
      <c r="AU44" s="128" cm="1">
        <f t="array" aca="1" ref="AU44" ca="1" xml:space="preserve"> INDIRECT( ADDRESS( ROW($C$13), COLUMN($C$13) +$AT44) )</f>
        <v>0</v>
      </c>
      <c r="AV44" s="207" cm="1">
        <f t="array" aca="1" ref="AV44" ca="1" xml:space="preserve"> INDIRECT( ADDRESS( ROW($C$14), COLUMN($C$14) +$AT44) )</f>
        <v>0</v>
      </c>
      <c r="AW44" s="133" cm="1">
        <f t="array" aca="1" ref="AW44" ca="1" xml:space="preserve"> INDIRECT( ADDRESS( ROW($C$15), COLUMN($C$15) +$AT44) )</f>
        <v>0</v>
      </c>
      <c r="AX44" s="134" cm="1">
        <f t="array" aca="1" ref="AX44" ca="1" xml:space="preserve"> INDIRECT( ADDRESS( ROW($C$12), COLUMN($C$12) +$AT44) )</f>
        <v>0</v>
      </c>
    </row>
    <row r="45" spans="2:50" ht="38.1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212" cm="1">
        <f t="array" ref="AT45" xml:space="preserve"> ROW() - ROW($2:$2)</f>
        <v>43</v>
      </c>
      <c r="AU45" s="128" cm="1">
        <f t="array" aca="1" ref="AU45" ca="1" xml:space="preserve"> INDIRECT( ADDRESS( ROW($C$13), COLUMN($C$13) +$AT45) )</f>
        <v>11</v>
      </c>
      <c r="AV45" s="207" cm="1">
        <f t="array" aca="1" ref="AV45" ca="1" xml:space="preserve"> INDIRECT( ADDRESS( ROW($C$14), COLUMN($C$14) +$AT45) )</f>
        <v>12</v>
      </c>
      <c r="AW45" s="133" cm="1">
        <f t="array" aca="1" ref="AW45" ca="1" xml:space="preserve"> INDIRECT( ADDRESS( ROW($C$15), COLUMN($C$15) +$AT45) )</f>
        <v>13</v>
      </c>
      <c r="AX45" s="134" cm="1">
        <f t="array" aca="1" ref="AX45" ca="1" xml:space="preserve"> INDIRECT( ADDRESS( ROW($C$12), COLUMN($C$12) +$AT45) )</f>
        <v>10</v>
      </c>
    </row>
    <row r="46" spans="2:50" ht="38.1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212" cm="1">
        <f t="array" ref="AT46" xml:space="preserve"> ROW() - ROW($2:$2)</f>
        <v>44</v>
      </c>
      <c r="AU46" s="128" t="str" cm="1">
        <f t="array" aca="1" ref="AU46" ca="1" xml:space="preserve"> INDIRECT( ADDRESS( ROW($C$13), COLUMN($C$13) +$AT46) )</f>
        <v>ㆣ</v>
      </c>
      <c r="AV46" s="207" t="str" cm="1">
        <f t="array" aca="1" ref="AV46" ca="1" xml:space="preserve"> INDIRECT( ADDRESS( ROW($C$14), COLUMN($C$14) +$AT46) )</f>
        <v>ㄫ</v>
      </c>
      <c r="AW46" s="133" t="str" cm="1">
        <f t="array" aca="1" ref="AW46" ca="1" xml:space="preserve"> INDIRECT( ADDRESS( ROW($C$15), COLUMN($C$15) +$AT46) )</f>
        <v>ㄗ</v>
      </c>
      <c r="AX46" s="134" t="str" cm="1">
        <f t="array" aca="1" ref="AX46" ca="1" xml:space="preserve"> INDIRECT( ADDRESS( ROW($C$12), COLUMN($C$12) +$AT46) )</f>
        <v>ㄎ</v>
      </c>
    </row>
    <row r="47" spans="2:50" ht="38.1" customHeight="1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212" cm="1">
        <f t="array" ref="AT47" xml:space="preserve"> ROW() - ROW($2:$2)</f>
        <v>45</v>
      </c>
      <c r="AU47" s="128" t="str" cm="1">
        <f t="array" aca="1" ref="AU47" ca="1" xml:space="preserve"> INDIRECT( ADDRESS( ROW($C$13), COLUMN($C$13) +$AT47) )</f>
        <v>g</v>
      </c>
      <c r="AV47" s="207" t="str" cm="1">
        <f t="array" aca="1" ref="AV47" ca="1" xml:space="preserve"> INDIRECT( ADDRESS( ROW($C$14), COLUMN($C$14) +$AT47) )</f>
        <v>ng</v>
      </c>
      <c r="AW47" s="133" t="str" cm="1">
        <f t="array" aca="1" ref="AW47" ca="1" xml:space="preserve"> INDIRECT( ADDRESS( ROW($C$15), COLUMN($C$15) +$AT47) )</f>
        <v>c</v>
      </c>
      <c r="AX47" s="134" t="str" cm="1">
        <f t="array" aca="1" ref="AX47" ca="1" xml:space="preserve"> INDIRECT( ADDRESS( ROW($C$12), COLUMN($C$12) +$AT47) )</f>
        <v>kh</v>
      </c>
    </row>
    <row r="48" spans="2:50" ht="38.1" customHeight="1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212" cm="1">
        <f t="array" ref="AT48" xml:space="preserve"> ROW() - ROW($2:$2)</f>
        <v>46</v>
      </c>
      <c r="AU48" s="128" t="str" cm="1">
        <f t="array" aca="1" ref="AU48" ca="1" xml:space="preserve"> INDIRECT( ADDRESS( ROW($C$13), COLUMN($C$13) +$AT48) )</f>
        <v>g</v>
      </c>
      <c r="AV48" s="207" t="str" cm="1">
        <f t="array" aca="1" ref="AV48" ca="1" xml:space="preserve"> INDIRECT( ADDRESS( ROW($C$14), COLUMN($C$14) +$AT48) )</f>
        <v>w</v>
      </c>
      <c r="AW48" s="133" t="str" cm="1">
        <f t="array" aca="1" ref="AW48" ca="1" xml:space="preserve"> INDIRECT( ADDRESS( ROW($C$15), COLUMN($C$15) +$AT48) )</f>
        <v>c</v>
      </c>
      <c r="AX48" s="134" t="str" cm="1">
        <f t="array" aca="1" ref="AX48" ca="1" xml:space="preserve"> INDIRECT( ADDRESS( ROW($C$12), COLUMN($C$12) +$AT48) )</f>
        <v>K</v>
      </c>
    </row>
    <row r="49" spans="2:50" ht="38.1" customHeight="1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212" cm="1">
        <f t="array" ref="AT49" xml:space="preserve"> ROW() - ROW($2:$2)</f>
        <v>47</v>
      </c>
      <c r="AU49" s="128" t="str" cm="1">
        <f t="array" aca="1" ref="AU49" ca="1" xml:space="preserve"> INDIRECT( ADDRESS( ROW($C$13), COLUMN($C$13) +$AT49) )</f>
        <v>f</v>
      </c>
      <c r="AV49" s="207" t="str" cm="1">
        <f t="array" aca="1" ref="AV49" ca="1" xml:space="preserve"> INDIRECT( ADDRESS( ROW($C$14), COLUMN($C$14) +$AT49) )</f>
        <v>v</v>
      </c>
      <c r="AW49" s="133" t="str" cm="1">
        <f t="array" aca="1" ref="AW49" ca="1" xml:space="preserve"> INDIRECT( ADDRESS( ROW($C$15), COLUMN($C$15) +$AT49) )</f>
        <v>y</v>
      </c>
      <c r="AX49" s="134" t="str" cm="1">
        <f t="array" aca="1" ref="AX49" ca="1" xml:space="preserve"> INDIRECT( ADDRESS( ROW($C$12), COLUMN($C$12) +$AT49) )</f>
        <v>d</v>
      </c>
    </row>
    <row r="50" spans="2:50" ht="38.1" customHeight="1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212" cm="1">
        <f t="array" ref="AT50" xml:space="preserve"> ROW() - ROW($2:$2)</f>
        <v>48</v>
      </c>
      <c r="AU50" s="128" cm="1">
        <f t="array" aca="1" ref="AU50" ca="1" xml:space="preserve"> INDIRECT( ADDRESS( ROW($C$13), COLUMN($C$13) +$AT50) )</f>
        <v>0</v>
      </c>
      <c r="AV50" s="207" cm="1">
        <f t="array" aca="1" ref="AV50" ca="1" xml:space="preserve"> INDIRECT( ADDRESS( ROW($C$14), COLUMN($C$14) +$AT50) )</f>
        <v>0</v>
      </c>
      <c r="AW50" s="133" cm="1">
        <f t="array" aca="1" ref="AW50" ca="1" xml:space="preserve"> INDIRECT( ADDRESS( ROW($C$15), COLUMN($C$15) +$AT50) )</f>
        <v>0</v>
      </c>
      <c r="AX50" s="134" cm="1">
        <f t="array" aca="1" ref="AX50" ca="1" xml:space="preserve"> INDIRECT( ADDRESS( ROW($C$12), COLUMN($C$12) +$AT50) )</f>
        <v>0</v>
      </c>
    </row>
    <row r="51" spans="2:50" ht="38.1" customHeight="1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212" cm="1">
        <f t="array" ref="AT51" xml:space="preserve"> ROW() - ROW($2:$2)</f>
        <v>49</v>
      </c>
      <c r="AU51" s="128" cm="1">
        <f t="array" aca="1" ref="AU51" ca="1" xml:space="preserve"> INDIRECT( ADDRESS( ROW($C$13), COLUMN($C$13) +$AT51) )</f>
        <v>0</v>
      </c>
      <c r="AV51" s="207" cm="1">
        <f t="array" aca="1" ref="AV51" ca="1" xml:space="preserve"> INDIRECT( ADDRESS( ROW($C$14), COLUMN($C$14) +$AT51) )</f>
        <v>0</v>
      </c>
      <c r="AW51" s="133" cm="1">
        <f t="array" aca="1" ref="AW51" ca="1" xml:space="preserve"> INDIRECT( ADDRESS( ROW($C$15), COLUMN($C$15) +$AT51) )</f>
        <v>0</v>
      </c>
      <c r="AX51" s="134" cm="1">
        <f t="array" aca="1" ref="AX51" ca="1" xml:space="preserve"> INDIRECT( ADDRESS( ROW($C$12), COLUMN($C$12) +$AT51) )</f>
        <v>0</v>
      </c>
    </row>
    <row r="52" spans="2:50" ht="38.1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212" cm="1">
        <f t="array" ref="AT52" xml:space="preserve"> ROW() - ROW($2:$2)</f>
        <v>50</v>
      </c>
      <c r="AU52" s="128" cm="1">
        <f t="array" aca="1" ref="AU52" ca="1" xml:space="preserve"> INDIRECT( ADDRESS( ROW($C$13), COLUMN($C$13) +$AT52) )</f>
        <v>0</v>
      </c>
      <c r="AV52" s="207" cm="1">
        <f t="array" aca="1" ref="AV52" ca="1" xml:space="preserve"> INDIRECT( ADDRESS( ROW($C$14), COLUMN($C$14) +$AT52) )</f>
        <v>0</v>
      </c>
      <c r="AW52" s="133" cm="1">
        <f t="array" aca="1" ref="AW52" ca="1" xml:space="preserve"> INDIRECT( ADDRESS( ROW($C$15), COLUMN($C$15) +$AT52) )</f>
        <v>0</v>
      </c>
      <c r="AX52" s="134" cm="1">
        <f t="array" aca="1" ref="AX52" ca="1" xml:space="preserve"> INDIRECT( ADDRESS( ROW($C$12), COLUMN($C$12) +$AT52) )</f>
        <v>0</v>
      </c>
    </row>
    <row r="53" spans="2:50" ht="38.1" customHeight="1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212" cm="1">
        <f t="array" ref="AT53" xml:space="preserve"> ROW() - ROW($2:$2)</f>
        <v>51</v>
      </c>
      <c r="AU53" s="128" cm="1">
        <f t="array" aca="1" ref="AU53" ca="1" xml:space="preserve"> INDIRECT( ADDRESS( ROW($C$13), COLUMN($C$13) +$AT53) )</f>
        <v>0</v>
      </c>
      <c r="AV53" s="207" cm="1">
        <f t="array" aca="1" ref="AV53" ca="1" xml:space="preserve"> INDIRECT( ADDRESS( ROW($C$14), COLUMN($C$14) +$AT53) )</f>
        <v>0</v>
      </c>
      <c r="AW53" s="133" cm="1">
        <f t="array" aca="1" ref="AW53" ca="1" xml:space="preserve"> INDIRECT( ADDRESS( ROW($C$15), COLUMN($C$15) +$AT53) )</f>
        <v>0</v>
      </c>
      <c r="AX53" s="134" cm="1">
        <f t="array" aca="1" ref="AX53" ca="1" xml:space="preserve"> INDIRECT( ADDRESS( ROW($C$12), COLUMN($C$12) +$AT53) )</f>
        <v>0</v>
      </c>
    </row>
    <row r="54" spans="2:50" ht="38.1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2:50" ht="38.1" customHeight="1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2:50" ht="38.1" customHeight="1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2:50"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2:50"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2:50"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</sheetData>
  <mergeCells count="57">
    <mergeCell ref="B2:D2"/>
    <mergeCell ref="E2:G2"/>
    <mergeCell ref="H2:J2"/>
    <mergeCell ref="K2:M2"/>
    <mergeCell ref="N2:P2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AD4:AF4"/>
    <mergeCell ref="AG4:AI4"/>
    <mergeCell ref="AJ4:AL4"/>
    <mergeCell ref="AM4:AO4"/>
    <mergeCell ref="AJ5:AK5"/>
    <mergeCell ref="AM5:AN5"/>
    <mergeCell ref="D6:F6"/>
    <mergeCell ref="G6:I6"/>
    <mergeCell ref="J6:L6"/>
    <mergeCell ref="M6:O6"/>
    <mergeCell ref="P6:R6"/>
    <mergeCell ref="S6:U6"/>
    <mergeCell ref="V6:X6"/>
    <mergeCell ref="AG5:AH5"/>
    <mergeCell ref="Y6:AA6"/>
    <mergeCell ref="AB6:AD6"/>
    <mergeCell ref="AE6:AG6"/>
    <mergeCell ref="AH6:AJ6"/>
    <mergeCell ref="AH7:AI7"/>
    <mergeCell ref="AF8:AH8"/>
    <mergeCell ref="E8:G8"/>
    <mergeCell ref="H8:J8"/>
    <mergeCell ref="K8:M8"/>
    <mergeCell ref="N8:P8"/>
    <mergeCell ref="Q8:S8"/>
    <mergeCell ref="E9:F9"/>
    <mergeCell ref="T8:V8"/>
    <mergeCell ref="W8:Y8"/>
    <mergeCell ref="Z8:AB8"/>
    <mergeCell ref="AC8:AE8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</sheetViews>
  <sheetFormatPr defaultColWidth="10.8984375" defaultRowHeight="30"/>
  <cols>
    <col min="1" max="1" width="3.69921875" style="13" customWidth="1"/>
    <col min="2" max="2" width="10.8984375" style="13"/>
    <col min="3" max="3" width="21.5" style="132" customWidth="1"/>
    <col min="4" max="4" width="21.5" style="148" customWidth="1"/>
    <col min="5" max="6" width="21.5" style="142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8" t="s">
        <v>11</v>
      </c>
      <c r="D3" s="143" t="s">
        <v>12</v>
      </c>
      <c r="E3" s="133" t="s">
        <v>169</v>
      </c>
      <c r="F3" s="134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8" t="s">
        <v>41</v>
      </c>
      <c r="D4" s="143" t="s">
        <v>132</v>
      </c>
      <c r="E4" s="133" t="s">
        <v>204</v>
      </c>
      <c r="F4" s="134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8" t="s">
        <v>96</v>
      </c>
      <c r="D5" s="143" t="s">
        <v>169</v>
      </c>
      <c r="E5" s="135" t="s">
        <v>306</v>
      </c>
      <c r="F5" s="134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8" t="s">
        <v>59</v>
      </c>
      <c r="D6" s="143" t="s">
        <v>131</v>
      </c>
      <c r="E6" s="133" t="s">
        <v>131</v>
      </c>
      <c r="F6" s="134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9" t="s">
        <v>13</v>
      </c>
      <c r="D7" s="144" t="s">
        <v>14</v>
      </c>
      <c r="E7" s="136" t="s">
        <v>307</v>
      </c>
      <c r="F7" s="137" t="s">
        <v>177</v>
      </c>
    </row>
    <row r="8" spans="2:63">
      <c r="B8" s="42">
        <f t="shared" si="2"/>
        <v>6</v>
      </c>
      <c r="C8" s="128" t="s">
        <v>43</v>
      </c>
      <c r="D8" s="143" t="s">
        <v>44</v>
      </c>
      <c r="E8" s="133" t="s">
        <v>205</v>
      </c>
      <c r="F8" s="134" t="s">
        <v>105</v>
      </c>
    </row>
    <row r="9" spans="2:63">
      <c r="B9" s="42">
        <f t="shared" si="2"/>
        <v>7</v>
      </c>
      <c r="C9" s="128" t="s">
        <v>71</v>
      </c>
      <c r="D9" s="143" t="s">
        <v>72</v>
      </c>
      <c r="E9" s="133" t="s">
        <v>72</v>
      </c>
      <c r="F9" s="134" t="s">
        <v>178</v>
      </c>
    </row>
    <row r="10" spans="2:63">
      <c r="B10" s="43">
        <f t="shared" si="2"/>
        <v>8</v>
      </c>
      <c r="C10" s="130" t="s">
        <v>98</v>
      </c>
      <c r="D10" s="145" t="s">
        <v>99</v>
      </c>
      <c r="E10" s="138" t="s">
        <v>208</v>
      </c>
      <c r="F10" s="139" t="s">
        <v>57</v>
      </c>
    </row>
    <row r="11" spans="2:63">
      <c r="B11" s="14">
        <f t="shared" si="2"/>
        <v>9</v>
      </c>
      <c r="C11" s="128" t="s">
        <v>45</v>
      </c>
      <c r="D11" s="143" t="s">
        <v>46</v>
      </c>
      <c r="E11" s="133" t="s">
        <v>133</v>
      </c>
      <c r="F11" s="134" t="s">
        <v>30</v>
      </c>
    </row>
    <row r="12" spans="2:63">
      <c r="B12" s="14">
        <f t="shared" si="2"/>
        <v>10</v>
      </c>
      <c r="C12" s="128" t="s">
        <v>73</v>
      </c>
      <c r="D12" s="143" t="s">
        <v>134</v>
      </c>
      <c r="E12" s="133" t="s">
        <v>209</v>
      </c>
      <c r="F12" s="134" t="s">
        <v>61</v>
      </c>
    </row>
    <row r="13" spans="2:63">
      <c r="B13" s="14">
        <f t="shared" si="2"/>
        <v>11</v>
      </c>
      <c r="C13" s="128" t="s">
        <v>48</v>
      </c>
      <c r="D13" s="143" t="s">
        <v>133</v>
      </c>
      <c r="E13" s="133" t="s">
        <v>308</v>
      </c>
      <c r="F13" s="134" t="s">
        <v>170</v>
      </c>
    </row>
    <row r="14" spans="2:63">
      <c r="B14" s="14">
        <f t="shared" si="2"/>
        <v>12</v>
      </c>
      <c r="C14" s="128" t="s">
        <v>76</v>
      </c>
      <c r="D14" s="143" t="s">
        <v>135</v>
      </c>
      <c r="E14" s="135" t="s">
        <v>309</v>
      </c>
      <c r="F14" s="134" t="s">
        <v>173</v>
      </c>
    </row>
    <row r="15" spans="2:63">
      <c r="B15" s="41">
        <f t="shared" si="2"/>
        <v>13</v>
      </c>
      <c r="C15" s="129" t="s">
        <v>50</v>
      </c>
      <c r="D15" s="144" t="s">
        <v>51</v>
      </c>
      <c r="E15" s="136" t="s">
        <v>310</v>
      </c>
      <c r="F15" s="137" t="s">
        <v>33</v>
      </c>
    </row>
    <row r="16" spans="2:63">
      <c r="B16" s="42">
        <f t="shared" si="2"/>
        <v>14</v>
      </c>
      <c r="C16" s="128" t="s">
        <v>78</v>
      </c>
      <c r="D16" s="143" t="s">
        <v>142</v>
      </c>
      <c r="E16" s="133" t="s">
        <v>311</v>
      </c>
      <c r="F16" s="134" t="s">
        <v>72</v>
      </c>
    </row>
    <row r="17" spans="2:6">
      <c r="B17" s="42">
        <f t="shared" si="2"/>
        <v>15</v>
      </c>
      <c r="C17" s="128" t="s">
        <v>112</v>
      </c>
      <c r="D17" s="143" t="s">
        <v>141</v>
      </c>
      <c r="E17" s="133" t="s">
        <v>312</v>
      </c>
      <c r="F17" s="134" t="s">
        <v>101</v>
      </c>
    </row>
    <row r="18" spans="2:6">
      <c r="B18" s="43">
        <f t="shared" si="2"/>
        <v>16</v>
      </c>
      <c r="C18" s="130" t="s">
        <v>104</v>
      </c>
      <c r="D18" s="145" t="s">
        <v>143</v>
      </c>
      <c r="E18" s="138" t="s">
        <v>143</v>
      </c>
      <c r="F18" s="139" t="s">
        <v>183</v>
      </c>
    </row>
    <row r="19" spans="2:6">
      <c r="B19" s="14">
        <f t="shared" si="2"/>
        <v>17</v>
      </c>
      <c r="C19" s="128" t="s">
        <v>47</v>
      </c>
      <c r="D19" s="143" t="s">
        <v>137</v>
      </c>
      <c r="E19" s="133" t="s">
        <v>313</v>
      </c>
      <c r="F19" s="134" t="s">
        <v>31</v>
      </c>
    </row>
    <row r="20" spans="2:6">
      <c r="B20" s="14">
        <f t="shared" si="2"/>
        <v>18</v>
      </c>
      <c r="C20" s="128" t="s">
        <v>75</v>
      </c>
      <c r="D20" s="143" t="s">
        <v>139</v>
      </c>
      <c r="E20" s="133" t="s">
        <v>314</v>
      </c>
      <c r="F20" s="134" t="s">
        <v>181</v>
      </c>
    </row>
    <row r="21" spans="2:6">
      <c r="B21" s="14">
        <f t="shared" si="2"/>
        <v>19</v>
      </c>
      <c r="C21" s="128" t="s">
        <v>111</v>
      </c>
      <c r="D21" s="143" t="s">
        <v>138</v>
      </c>
      <c r="E21" s="133" t="s">
        <v>49</v>
      </c>
      <c r="F21" s="134" t="s">
        <v>180</v>
      </c>
    </row>
    <row r="22" spans="2:6">
      <c r="B22" s="14">
        <f t="shared" si="2"/>
        <v>20</v>
      </c>
      <c r="C22" s="128" t="s">
        <v>102</v>
      </c>
      <c r="D22" s="143" t="s">
        <v>140</v>
      </c>
      <c r="E22" s="133" t="s">
        <v>172</v>
      </c>
      <c r="F22" s="134" t="s">
        <v>182</v>
      </c>
    </row>
    <row r="23" spans="2:6">
      <c r="B23" s="40">
        <f t="shared" si="2"/>
        <v>21</v>
      </c>
      <c r="C23" s="131" t="s">
        <v>100</v>
      </c>
      <c r="D23" s="146" t="s">
        <v>136</v>
      </c>
      <c r="E23" s="140" t="s">
        <v>65</v>
      </c>
      <c r="F23" s="141" t="s">
        <v>179</v>
      </c>
    </row>
    <row r="24" spans="2:6">
      <c r="B24" s="44">
        <f t="shared" si="2"/>
        <v>22</v>
      </c>
      <c r="C24" s="129" t="s">
        <v>24</v>
      </c>
      <c r="D24" s="144" t="s">
        <v>144</v>
      </c>
      <c r="E24" s="136" t="s">
        <v>144</v>
      </c>
      <c r="F24" s="137" t="s">
        <v>184</v>
      </c>
    </row>
    <row r="25" spans="2:6">
      <c r="B25" s="14">
        <f t="shared" si="2"/>
        <v>23</v>
      </c>
      <c r="C25" s="128" t="s">
        <v>113</v>
      </c>
      <c r="D25" s="143" t="s">
        <v>145</v>
      </c>
      <c r="E25" s="133" t="s">
        <v>316</v>
      </c>
      <c r="F25" s="134" t="s">
        <v>53</v>
      </c>
    </row>
    <row r="26" spans="2:6">
      <c r="B26" s="14">
        <f t="shared" si="2"/>
        <v>24</v>
      </c>
      <c r="C26" s="128" t="s">
        <v>54</v>
      </c>
      <c r="D26" s="143" t="s">
        <v>146</v>
      </c>
      <c r="E26" s="133" t="s">
        <v>315</v>
      </c>
      <c r="F26" s="134" t="s">
        <v>35</v>
      </c>
    </row>
    <row r="27" spans="2:6">
      <c r="B27" s="14">
        <f t="shared" si="2"/>
        <v>25</v>
      </c>
      <c r="C27" s="128" t="s">
        <v>114</v>
      </c>
      <c r="D27" s="143" t="s">
        <v>147</v>
      </c>
      <c r="E27" s="133" t="s">
        <v>317</v>
      </c>
      <c r="F27" s="134" t="s">
        <v>46</v>
      </c>
    </row>
    <row r="28" spans="2:6">
      <c r="B28" s="14">
        <f t="shared" si="2"/>
        <v>26</v>
      </c>
      <c r="C28" s="128" t="s">
        <v>115</v>
      </c>
      <c r="D28" s="143" t="s">
        <v>83</v>
      </c>
      <c r="E28" s="133" t="s">
        <v>146</v>
      </c>
      <c r="F28" s="134" t="s">
        <v>83</v>
      </c>
    </row>
    <row r="29" spans="2:6">
      <c r="B29" s="14">
        <f t="shared" si="2"/>
        <v>27</v>
      </c>
      <c r="C29" s="128" t="s">
        <v>56</v>
      </c>
      <c r="D29" s="143" t="s">
        <v>148</v>
      </c>
      <c r="E29" s="133" t="s">
        <v>148</v>
      </c>
      <c r="F29" s="134" t="s">
        <v>36</v>
      </c>
    </row>
    <row r="30" spans="2:6">
      <c r="B30" s="45">
        <f t="shared" si="2"/>
        <v>28</v>
      </c>
      <c r="C30" s="130" t="s">
        <v>116</v>
      </c>
      <c r="D30" s="145" t="s">
        <v>149</v>
      </c>
      <c r="E30" s="138" t="s">
        <v>318</v>
      </c>
      <c r="F30" s="139" t="s">
        <v>185</v>
      </c>
    </row>
    <row r="31" spans="2:6">
      <c r="B31" s="44">
        <f t="shared" si="2"/>
        <v>29</v>
      </c>
      <c r="C31" s="129" t="s">
        <v>52</v>
      </c>
      <c r="D31" s="144" t="s">
        <v>161</v>
      </c>
      <c r="E31" s="136">
        <v>0</v>
      </c>
      <c r="F31" s="137" t="s">
        <v>34</v>
      </c>
    </row>
    <row r="32" spans="2:6">
      <c r="B32" s="14">
        <f t="shared" si="2"/>
        <v>30</v>
      </c>
      <c r="C32" s="128" t="s">
        <v>122</v>
      </c>
      <c r="D32" s="143" t="s">
        <v>162</v>
      </c>
      <c r="E32" s="133"/>
      <c r="F32" s="134" t="s">
        <v>103</v>
      </c>
    </row>
    <row r="33" spans="2:6">
      <c r="B33" s="14">
        <f t="shared" si="2"/>
        <v>31</v>
      </c>
      <c r="C33" s="128" t="s">
        <v>80</v>
      </c>
      <c r="D33" s="143" t="s">
        <v>163</v>
      </c>
      <c r="E33" s="133"/>
      <c r="F33" s="134" t="s">
        <v>65</v>
      </c>
    </row>
    <row r="34" spans="2:6">
      <c r="B34" s="45">
        <f t="shared" si="2"/>
        <v>32</v>
      </c>
      <c r="C34" s="130" t="s">
        <v>123</v>
      </c>
      <c r="D34" s="145" t="s">
        <v>164</v>
      </c>
      <c r="E34" s="138"/>
      <c r="F34" s="139" t="s">
        <v>124</v>
      </c>
    </row>
    <row r="35" spans="2:6">
      <c r="B35" s="14">
        <f t="shared" si="2"/>
        <v>33</v>
      </c>
      <c r="C35" s="128" t="s">
        <v>26</v>
      </c>
      <c r="D35" s="143" t="s">
        <v>150</v>
      </c>
      <c r="E35" s="133" t="s">
        <v>163</v>
      </c>
      <c r="F35" s="134" t="s">
        <v>186</v>
      </c>
    </row>
    <row r="36" spans="2:6">
      <c r="B36" s="14">
        <f t="shared" si="2"/>
        <v>34</v>
      </c>
      <c r="C36" s="128" t="s">
        <v>117</v>
      </c>
      <c r="D36" s="143" t="s">
        <v>151</v>
      </c>
      <c r="E36" s="133" t="s">
        <v>34</v>
      </c>
      <c r="F36" s="134" t="s">
        <v>99</v>
      </c>
    </row>
    <row r="37" spans="2:6">
      <c r="B37" s="14">
        <f t="shared" si="2"/>
        <v>35</v>
      </c>
      <c r="C37" s="128" t="s">
        <v>84</v>
      </c>
      <c r="D37" s="143" t="s">
        <v>152</v>
      </c>
      <c r="E37" s="133" t="s">
        <v>319</v>
      </c>
      <c r="F37" s="134" t="s">
        <v>67</v>
      </c>
    </row>
    <row r="38" spans="2:6">
      <c r="B38" s="14">
        <f t="shared" si="2"/>
        <v>36</v>
      </c>
      <c r="C38" s="128" t="s">
        <v>118</v>
      </c>
      <c r="D38" s="143" t="s">
        <v>153</v>
      </c>
      <c r="E38" s="133" t="s">
        <v>320</v>
      </c>
      <c r="F38" s="134" t="s">
        <v>187</v>
      </c>
    </row>
    <row r="39" spans="2:6">
      <c r="B39" s="14">
        <f t="shared" si="2"/>
        <v>37</v>
      </c>
      <c r="C39" s="128" t="s">
        <v>119</v>
      </c>
      <c r="D39" s="143" t="s">
        <v>154</v>
      </c>
      <c r="E39" s="133" t="s">
        <v>61</v>
      </c>
      <c r="F39" s="134" t="s">
        <v>188</v>
      </c>
    </row>
    <row r="40" spans="2:6">
      <c r="B40" s="14">
        <f t="shared" si="2"/>
        <v>38</v>
      </c>
      <c r="C40" s="128" t="s">
        <v>120</v>
      </c>
      <c r="D40" s="143" t="s">
        <v>155</v>
      </c>
      <c r="E40" s="133" t="s">
        <v>28</v>
      </c>
      <c r="F40" s="134" t="s">
        <v>70</v>
      </c>
    </row>
    <row r="41" spans="2:6">
      <c r="B41" s="14">
        <f t="shared" si="2"/>
        <v>39</v>
      </c>
      <c r="C41" s="128" t="s">
        <v>106</v>
      </c>
      <c r="D41" s="143" t="s">
        <v>131</v>
      </c>
      <c r="E41" s="133" t="s">
        <v>63</v>
      </c>
      <c r="F41" s="134" t="s">
        <v>189</v>
      </c>
    </row>
    <row r="42" spans="2:6">
      <c r="B42" s="14">
        <f t="shared" si="2"/>
        <v>40</v>
      </c>
      <c r="C42" s="128" t="s">
        <v>27</v>
      </c>
      <c r="D42" s="143" t="s">
        <v>156</v>
      </c>
      <c r="E42" s="133" t="s">
        <v>91</v>
      </c>
      <c r="F42" s="134" t="s">
        <v>12</v>
      </c>
    </row>
    <row r="43" spans="2:6">
      <c r="B43" s="14">
        <f t="shared" si="2"/>
        <v>41</v>
      </c>
      <c r="C43" s="128" t="s">
        <v>58</v>
      </c>
      <c r="D43" s="143" t="s">
        <v>157</v>
      </c>
      <c r="E43" s="133">
        <v>1</v>
      </c>
      <c r="F43" s="134" t="s">
        <v>190</v>
      </c>
    </row>
    <row r="44" spans="2:6">
      <c r="B44" s="14">
        <f t="shared" si="2"/>
        <v>42</v>
      </c>
      <c r="C44" s="128" t="s">
        <v>85</v>
      </c>
      <c r="D44" s="143" t="s">
        <v>158</v>
      </c>
      <c r="E44" s="133">
        <v>2</v>
      </c>
      <c r="F44" s="134" t="s">
        <v>191</v>
      </c>
    </row>
    <row r="45" spans="2:6">
      <c r="B45" s="14">
        <f t="shared" si="2"/>
        <v>43</v>
      </c>
      <c r="C45" s="128" t="s">
        <v>107</v>
      </c>
      <c r="D45" s="143" t="s">
        <v>159</v>
      </c>
      <c r="E45" s="133">
        <v>3</v>
      </c>
      <c r="F45" s="134" t="s">
        <v>192</v>
      </c>
    </row>
    <row r="46" spans="2:6">
      <c r="B46" s="14">
        <f t="shared" si="2"/>
        <v>44</v>
      </c>
      <c r="C46" s="128" t="s">
        <v>121</v>
      </c>
      <c r="D46" s="147" t="s">
        <v>160</v>
      </c>
      <c r="E46" s="133">
        <v>5</v>
      </c>
      <c r="F46" s="134" t="s">
        <v>193</v>
      </c>
    </row>
    <row r="47" spans="2:6">
      <c r="B47" s="14">
        <f t="shared" si="2"/>
        <v>45</v>
      </c>
      <c r="C47" s="128" t="s">
        <v>108</v>
      </c>
      <c r="D47" s="143"/>
      <c r="E47" s="133">
        <v>7</v>
      </c>
      <c r="F47" s="134" t="s">
        <v>81</v>
      </c>
    </row>
    <row r="48" spans="2:6">
      <c r="B48" s="44">
        <f t="shared" si="2"/>
        <v>46</v>
      </c>
      <c r="C48" s="129" t="s">
        <v>124</v>
      </c>
      <c r="D48" s="144">
        <v>1</v>
      </c>
      <c r="E48" s="136"/>
      <c r="F48" s="137" t="s">
        <v>194</v>
      </c>
    </row>
    <row r="49" spans="2:6">
      <c r="B49" s="14">
        <f t="shared" si="2"/>
        <v>47</v>
      </c>
      <c r="C49" s="128" t="s">
        <v>17</v>
      </c>
      <c r="D49" s="143">
        <v>2</v>
      </c>
      <c r="E49" s="133"/>
      <c r="F49" s="134" t="s">
        <v>195</v>
      </c>
    </row>
    <row r="50" spans="2:6">
      <c r="B50" s="14">
        <f t="shared" si="2"/>
        <v>48</v>
      </c>
      <c r="C50" s="128" t="s">
        <v>15</v>
      </c>
      <c r="D50" s="143">
        <v>3</v>
      </c>
      <c r="E50" s="133"/>
      <c r="F50" s="134" t="s">
        <v>97</v>
      </c>
    </row>
    <row r="51" spans="2:6">
      <c r="B51" s="14">
        <f t="shared" si="2"/>
        <v>49</v>
      </c>
      <c r="C51" s="128" t="s">
        <v>125</v>
      </c>
      <c r="D51" s="143" t="s">
        <v>165</v>
      </c>
      <c r="E51" s="133"/>
      <c r="F51" s="134" t="s">
        <v>14</v>
      </c>
    </row>
    <row r="52" spans="2:6">
      <c r="B52" s="14">
        <f t="shared" si="2"/>
        <v>50</v>
      </c>
      <c r="C52" s="128" t="s">
        <v>126</v>
      </c>
      <c r="D52" s="143" t="s">
        <v>166</v>
      </c>
      <c r="E52" s="133"/>
      <c r="F52" s="134" t="s">
        <v>49</v>
      </c>
    </row>
    <row r="53" spans="2:6">
      <c r="B53" s="14">
        <f t="shared" si="2"/>
        <v>51</v>
      </c>
      <c r="C53" s="128" t="s">
        <v>127</v>
      </c>
      <c r="D53" s="143" t="s">
        <v>167</v>
      </c>
      <c r="E53" s="133"/>
      <c r="F53" s="134" t="s">
        <v>172</v>
      </c>
    </row>
    <row r="54" spans="2:6">
      <c r="B54" s="14">
        <f t="shared" si="2"/>
        <v>52</v>
      </c>
      <c r="C54" s="128" t="s">
        <v>128</v>
      </c>
      <c r="D54" s="143" t="s">
        <v>168</v>
      </c>
      <c r="E54" s="133"/>
      <c r="F54" s="134" t="s">
        <v>196</v>
      </c>
    </row>
    <row r="55" spans="2:6">
      <c r="B55" s="14">
        <f t="shared" si="2"/>
        <v>53</v>
      </c>
      <c r="C55" s="128" t="s">
        <v>21</v>
      </c>
      <c r="D55" s="143">
        <v>5</v>
      </c>
      <c r="E55" s="133"/>
      <c r="F55" s="134" t="s">
        <v>197</v>
      </c>
    </row>
    <row r="56" spans="2:6">
      <c r="B56" s="14">
        <f t="shared" si="2"/>
        <v>54</v>
      </c>
      <c r="C56" s="128" t="s">
        <v>19</v>
      </c>
      <c r="D56" s="143">
        <v>7</v>
      </c>
      <c r="E56" s="133"/>
      <c r="F56" s="134" t="s">
        <v>198</v>
      </c>
    </row>
    <row r="57" spans="2:6">
      <c r="B57" s="45">
        <f t="shared" si="2"/>
        <v>55</v>
      </c>
      <c r="C57" s="130" t="s">
        <v>129</v>
      </c>
      <c r="D57" s="145">
        <v>8</v>
      </c>
      <c r="E57" s="138"/>
      <c r="F57" s="13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>
      <selection activeCell="O61" sqref="O61"/>
    </sheetView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7" customWidth="1"/>
    <col min="4" max="5" width="13" style="142" customWidth="1"/>
    <col min="6" max="6" width="13" style="148" customWidth="1"/>
    <col min="7" max="7" width="6.3984375" style="13" customWidth="1"/>
    <col min="8" max="8" width="6.796875" style="13" customWidth="1"/>
    <col min="9" max="10" width="12.69921875" style="192" customWidth="1"/>
    <col min="11" max="11" width="12.69921875" style="142" customWidth="1"/>
    <col min="12" max="12" width="12.69921875" style="148" customWidth="1"/>
    <col min="13" max="13" width="6.3984375" style="13" customWidth="1"/>
    <col min="14" max="14" width="6.796875" style="13" customWidth="1"/>
    <col min="15" max="16" width="12.69921875" style="192" customWidth="1"/>
    <col min="17" max="17" width="12.69921875" style="142" customWidth="1"/>
    <col min="18" max="18" width="12.69921875" style="148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4" t="s">
        <v>717</v>
      </c>
      <c r="H1" s="204" t="s">
        <v>481</v>
      </c>
      <c r="N1" s="204" t="s">
        <v>698</v>
      </c>
    </row>
    <row r="2" spans="2:76" s="15" customFormat="1" ht="24" thickBot="1">
      <c r="B2" s="195" t="s">
        <v>109</v>
      </c>
      <c r="C2" s="196" t="s">
        <v>110</v>
      </c>
      <c r="D2" s="199" t="s">
        <v>556</v>
      </c>
      <c r="E2" s="198" t="s">
        <v>341</v>
      </c>
      <c r="F2" s="197" t="s">
        <v>379</v>
      </c>
      <c r="H2" s="200" t="s">
        <v>109</v>
      </c>
      <c r="I2" s="201" t="s">
        <v>537</v>
      </c>
      <c r="J2" s="201" t="s">
        <v>538</v>
      </c>
      <c r="K2" s="202" t="s">
        <v>341</v>
      </c>
      <c r="L2" s="203" t="s">
        <v>379</v>
      </c>
      <c r="N2" s="200" t="s">
        <v>109</v>
      </c>
      <c r="O2" s="196" t="s">
        <v>110</v>
      </c>
      <c r="P2" s="199" t="s">
        <v>705</v>
      </c>
      <c r="Q2" s="202" t="s">
        <v>341</v>
      </c>
      <c r="R2" s="203" t="s">
        <v>379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8" t="s">
        <v>11</v>
      </c>
      <c r="D3" s="134" t="s">
        <v>175</v>
      </c>
      <c r="E3" s="133" t="s">
        <v>204</v>
      </c>
      <c r="F3" s="143" t="s">
        <v>12</v>
      </c>
      <c r="H3" s="14">
        <v>1</v>
      </c>
      <c r="I3" s="193" t="s">
        <v>52</v>
      </c>
      <c r="J3" s="193" t="s">
        <v>539</v>
      </c>
      <c r="K3" s="133" t="s">
        <v>53</v>
      </c>
      <c r="L3" s="143" t="s">
        <v>53</v>
      </c>
      <c r="N3" s="14">
        <v>1</v>
      </c>
      <c r="O3" s="193" t="s">
        <v>703</v>
      </c>
      <c r="P3" s="211" t="s">
        <v>25</v>
      </c>
      <c r="Q3" s="209" t="s">
        <v>25</v>
      </c>
      <c r="R3" s="208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8" t="s">
        <v>41</v>
      </c>
      <c r="D4" s="134" t="s">
        <v>25</v>
      </c>
      <c r="E4" s="133" t="s">
        <v>356</v>
      </c>
      <c r="F4" s="143" t="s">
        <v>132</v>
      </c>
      <c r="H4" s="14">
        <f>H3+1</f>
        <v>2</v>
      </c>
      <c r="I4" s="193" t="s">
        <v>80</v>
      </c>
      <c r="J4" s="193" t="s">
        <v>540</v>
      </c>
      <c r="K4" s="133" t="s">
        <v>81</v>
      </c>
      <c r="L4" s="143" t="s">
        <v>81</v>
      </c>
      <c r="N4" s="14">
        <f>N3+1</f>
        <v>2</v>
      </c>
      <c r="O4" s="193" t="s">
        <v>541</v>
      </c>
      <c r="P4" s="211" t="s">
        <v>687</v>
      </c>
      <c r="Q4" s="209" t="s">
        <v>25</v>
      </c>
      <c r="R4" s="208" t="s">
        <v>699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8" t="s">
        <v>96</v>
      </c>
      <c r="D5" s="134" t="s">
        <v>171</v>
      </c>
      <c r="E5" s="135" t="s">
        <v>169</v>
      </c>
      <c r="F5" s="143" t="s">
        <v>169</v>
      </c>
      <c r="H5" s="14">
        <f t="shared" ref="H5:H37" si="2">H4+1</f>
        <v>3</v>
      </c>
      <c r="I5" s="193" t="s">
        <v>24</v>
      </c>
      <c r="J5" s="193" t="s">
        <v>541</v>
      </c>
      <c r="K5" s="135" t="s">
        <v>25</v>
      </c>
      <c r="L5" s="143" t="s">
        <v>25</v>
      </c>
      <c r="N5" s="14">
        <f t="shared" ref="N5:N12" si="3">N4+1</f>
        <v>3</v>
      </c>
      <c r="O5" s="193" t="s">
        <v>702</v>
      </c>
      <c r="P5" s="211" t="s">
        <v>707</v>
      </c>
      <c r="Q5" s="210" t="s">
        <v>408</v>
      </c>
      <c r="R5" s="208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8" t="s">
        <v>59</v>
      </c>
      <c r="D6" s="134" t="s">
        <v>176</v>
      </c>
      <c r="E6" s="133" t="s">
        <v>169</v>
      </c>
      <c r="F6" s="143" t="s">
        <v>131</v>
      </c>
      <c r="H6" s="14">
        <f t="shared" si="2"/>
        <v>4</v>
      </c>
      <c r="I6" s="193" t="s">
        <v>551</v>
      </c>
      <c r="J6" s="193" t="s">
        <v>552</v>
      </c>
      <c r="K6" s="133" t="s">
        <v>83</v>
      </c>
      <c r="L6" s="143" t="s">
        <v>55</v>
      </c>
      <c r="N6" s="14">
        <f t="shared" si="3"/>
        <v>4</v>
      </c>
      <c r="O6" s="193" t="s">
        <v>710</v>
      </c>
      <c r="P6" s="211" t="s">
        <v>708</v>
      </c>
      <c r="Q6" s="210" t="s">
        <v>408</v>
      </c>
      <c r="R6" s="208" t="s">
        <v>711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9" t="s">
        <v>13</v>
      </c>
      <c r="D7" s="137" t="s">
        <v>177</v>
      </c>
      <c r="E7" s="136" t="s">
        <v>205</v>
      </c>
      <c r="F7" s="144" t="s">
        <v>14</v>
      </c>
      <c r="H7" s="14">
        <f t="shared" si="2"/>
        <v>5</v>
      </c>
      <c r="I7" s="193" t="s">
        <v>56</v>
      </c>
      <c r="J7" s="193" t="s">
        <v>553</v>
      </c>
      <c r="K7" s="133" t="s">
        <v>83</v>
      </c>
      <c r="L7" s="143" t="s">
        <v>83</v>
      </c>
      <c r="N7" s="14">
        <f t="shared" si="3"/>
        <v>5</v>
      </c>
      <c r="O7" s="193" t="s">
        <v>119</v>
      </c>
      <c r="P7" s="211" t="s">
        <v>154</v>
      </c>
      <c r="Q7" s="210" t="s">
        <v>712</v>
      </c>
      <c r="R7" s="208" t="s">
        <v>154</v>
      </c>
    </row>
    <row r="8" spans="2:76">
      <c r="B8" s="42">
        <f t="shared" si="1"/>
        <v>6</v>
      </c>
      <c r="C8" s="188" t="s">
        <v>43</v>
      </c>
      <c r="D8" s="134" t="s">
        <v>105</v>
      </c>
      <c r="E8" s="133" t="s">
        <v>357</v>
      </c>
      <c r="F8" s="143" t="s">
        <v>44</v>
      </c>
      <c r="H8" s="14">
        <f t="shared" si="2"/>
        <v>6</v>
      </c>
      <c r="I8" s="193" t="s">
        <v>551</v>
      </c>
      <c r="J8" s="193" t="s">
        <v>552</v>
      </c>
      <c r="K8" s="133" t="s">
        <v>57</v>
      </c>
      <c r="L8" s="143" t="s">
        <v>57</v>
      </c>
      <c r="N8" s="14">
        <f t="shared" si="3"/>
        <v>6</v>
      </c>
      <c r="O8" s="193" t="s">
        <v>704</v>
      </c>
      <c r="P8" s="211" t="s">
        <v>709</v>
      </c>
      <c r="Q8" s="210" t="s">
        <v>652</v>
      </c>
      <c r="R8" s="208" t="s">
        <v>700</v>
      </c>
    </row>
    <row r="9" spans="2:76">
      <c r="B9" s="42">
        <f t="shared" si="1"/>
        <v>7</v>
      </c>
      <c r="C9" s="188" t="s">
        <v>71</v>
      </c>
      <c r="D9" s="134" t="s">
        <v>178</v>
      </c>
      <c r="E9" s="133" t="s">
        <v>307</v>
      </c>
      <c r="F9" s="143" t="s">
        <v>72</v>
      </c>
      <c r="H9" s="42">
        <f t="shared" si="2"/>
        <v>7</v>
      </c>
      <c r="I9" s="193" t="s">
        <v>26</v>
      </c>
      <c r="J9" s="193" t="s">
        <v>542</v>
      </c>
      <c r="K9" s="133" t="s">
        <v>35</v>
      </c>
      <c r="L9" s="143" t="s">
        <v>496</v>
      </c>
      <c r="N9" s="14">
        <f t="shared" si="3"/>
        <v>7</v>
      </c>
      <c r="O9" s="193" t="s">
        <v>27</v>
      </c>
      <c r="P9" s="211" t="s">
        <v>663</v>
      </c>
      <c r="Q9" s="210" t="s">
        <v>664</v>
      </c>
      <c r="R9" s="208" t="s">
        <v>663</v>
      </c>
    </row>
    <row r="10" spans="2:76">
      <c r="B10" s="43">
        <f t="shared" si="1"/>
        <v>8</v>
      </c>
      <c r="C10" s="190" t="s">
        <v>98</v>
      </c>
      <c r="D10" s="139" t="s">
        <v>57</v>
      </c>
      <c r="E10" s="138" t="s">
        <v>307</v>
      </c>
      <c r="F10" s="145" t="s">
        <v>99</v>
      </c>
      <c r="H10" s="42">
        <f t="shared" si="2"/>
        <v>8</v>
      </c>
      <c r="I10" s="193" t="s">
        <v>84</v>
      </c>
      <c r="J10" s="193" t="s">
        <v>543</v>
      </c>
      <c r="K10" s="133" t="s">
        <v>34</v>
      </c>
      <c r="L10" s="143" t="s">
        <v>499</v>
      </c>
      <c r="N10" s="14">
        <f t="shared" si="3"/>
        <v>8</v>
      </c>
      <c r="O10" s="193" t="s">
        <v>704</v>
      </c>
      <c r="P10" s="211" t="s">
        <v>713</v>
      </c>
      <c r="Q10" s="210" t="s">
        <v>664</v>
      </c>
      <c r="R10" s="208" t="s">
        <v>701</v>
      </c>
    </row>
    <row r="11" spans="2:76">
      <c r="B11" s="14">
        <f t="shared" si="1"/>
        <v>9</v>
      </c>
      <c r="C11" s="188" t="s">
        <v>45</v>
      </c>
      <c r="D11" s="134" t="s">
        <v>30</v>
      </c>
      <c r="E11" s="133" t="s">
        <v>209</v>
      </c>
      <c r="F11" s="143" t="s">
        <v>46</v>
      </c>
      <c r="H11" s="14">
        <f t="shared" si="2"/>
        <v>9</v>
      </c>
      <c r="I11" s="193" t="s">
        <v>501</v>
      </c>
      <c r="J11" s="193" t="s">
        <v>544</v>
      </c>
      <c r="K11" s="133" t="s">
        <v>503</v>
      </c>
      <c r="L11" s="143" t="s">
        <v>503</v>
      </c>
      <c r="N11" s="14">
        <f t="shared" si="3"/>
        <v>9</v>
      </c>
      <c r="O11" s="193" t="s">
        <v>85</v>
      </c>
      <c r="P11" s="211" t="s">
        <v>714</v>
      </c>
      <c r="Q11" s="210" t="s">
        <v>671</v>
      </c>
      <c r="R11" s="208" t="s">
        <v>672</v>
      </c>
    </row>
    <row r="12" spans="2:76">
      <c r="B12" s="14">
        <f t="shared" si="1"/>
        <v>10</v>
      </c>
      <c r="C12" s="188" t="s">
        <v>73</v>
      </c>
      <c r="D12" s="134" t="s">
        <v>61</v>
      </c>
      <c r="E12" s="133" t="s">
        <v>358</v>
      </c>
      <c r="F12" s="143" t="s">
        <v>134</v>
      </c>
      <c r="H12" s="14">
        <f t="shared" si="2"/>
        <v>10</v>
      </c>
      <c r="I12" s="193" t="s">
        <v>504</v>
      </c>
      <c r="J12" s="193" t="s">
        <v>545</v>
      </c>
      <c r="K12" s="133" t="s">
        <v>506</v>
      </c>
      <c r="L12" s="143" t="s">
        <v>506</v>
      </c>
      <c r="N12" s="14">
        <f t="shared" si="3"/>
        <v>10</v>
      </c>
      <c r="O12" s="193" t="s">
        <v>706</v>
      </c>
      <c r="P12" s="211" t="s">
        <v>715</v>
      </c>
      <c r="Q12" s="210" t="s">
        <v>671</v>
      </c>
      <c r="R12" s="208" t="s">
        <v>716</v>
      </c>
    </row>
    <row r="13" spans="2:76">
      <c r="B13" s="14">
        <f t="shared" si="1"/>
        <v>11</v>
      </c>
      <c r="C13" s="188" t="s">
        <v>48</v>
      </c>
      <c r="D13" s="134" t="s">
        <v>170</v>
      </c>
      <c r="E13" s="133" t="s">
        <v>133</v>
      </c>
      <c r="F13" s="143" t="s">
        <v>133</v>
      </c>
      <c r="H13" s="14">
        <f t="shared" si="2"/>
        <v>11</v>
      </c>
      <c r="I13" s="193" t="s">
        <v>508</v>
      </c>
      <c r="J13" s="193" t="s">
        <v>546</v>
      </c>
      <c r="K13" s="133" t="s">
        <v>511</v>
      </c>
      <c r="L13" s="143" t="s">
        <v>511</v>
      </c>
      <c r="O13" s="13"/>
      <c r="P13" s="13"/>
      <c r="Q13" s="13"/>
      <c r="R13" s="13"/>
    </row>
    <row r="14" spans="2:76">
      <c r="B14" s="14">
        <f t="shared" si="1"/>
        <v>12</v>
      </c>
      <c r="C14" s="188" t="s">
        <v>76</v>
      </c>
      <c r="D14" s="134" t="s">
        <v>173</v>
      </c>
      <c r="E14" s="135" t="s">
        <v>133</v>
      </c>
      <c r="F14" s="143" t="s">
        <v>135</v>
      </c>
      <c r="H14" s="14">
        <f t="shared" si="2"/>
        <v>12</v>
      </c>
      <c r="I14" s="193" t="s">
        <v>513</v>
      </c>
      <c r="J14" s="193" t="s">
        <v>547</v>
      </c>
      <c r="K14" s="135" t="s">
        <v>516</v>
      </c>
      <c r="L14" s="143" t="s">
        <v>515</v>
      </c>
      <c r="O14" s="13"/>
      <c r="P14" s="13"/>
      <c r="Q14" s="13"/>
      <c r="R14" s="13"/>
    </row>
    <row r="15" spans="2:76">
      <c r="B15" s="41">
        <f t="shared" si="1"/>
        <v>13</v>
      </c>
      <c r="C15" s="189" t="s">
        <v>50</v>
      </c>
      <c r="D15" s="137" t="s">
        <v>33</v>
      </c>
      <c r="E15" s="136" t="s">
        <v>311</v>
      </c>
      <c r="F15" s="144" t="s">
        <v>51</v>
      </c>
      <c r="H15" s="42">
        <f t="shared" si="2"/>
        <v>13</v>
      </c>
      <c r="I15" s="193" t="s">
        <v>518</v>
      </c>
      <c r="J15" s="193" t="s">
        <v>548</v>
      </c>
      <c r="K15" s="133" t="s">
        <v>520</v>
      </c>
      <c r="L15" s="143" t="s">
        <v>520</v>
      </c>
      <c r="O15" s="13"/>
      <c r="P15" s="13"/>
      <c r="Q15" s="13"/>
      <c r="R15" s="13"/>
    </row>
    <row r="16" spans="2:76">
      <c r="B16" s="42">
        <f t="shared" si="1"/>
        <v>14</v>
      </c>
      <c r="C16" s="188" t="s">
        <v>78</v>
      </c>
      <c r="D16" s="134" t="s">
        <v>72</v>
      </c>
      <c r="E16" s="133" t="s">
        <v>340</v>
      </c>
      <c r="F16" s="143" t="s">
        <v>142</v>
      </c>
      <c r="H16" s="42">
        <f t="shared" si="2"/>
        <v>14</v>
      </c>
      <c r="I16" s="193" t="s">
        <v>522</v>
      </c>
      <c r="J16" s="193" t="s">
        <v>549</v>
      </c>
      <c r="K16" s="133" t="s">
        <v>524</v>
      </c>
      <c r="L16" s="143" t="s">
        <v>524</v>
      </c>
      <c r="O16" s="13"/>
      <c r="P16" s="13"/>
      <c r="Q16" s="13"/>
      <c r="R16" s="13"/>
    </row>
    <row r="17" spans="2:18">
      <c r="B17" s="42">
        <f t="shared" si="1"/>
        <v>15</v>
      </c>
      <c r="C17" s="188" t="s">
        <v>112</v>
      </c>
      <c r="D17" s="134" t="s">
        <v>101</v>
      </c>
      <c r="E17" s="133" t="s">
        <v>141</v>
      </c>
      <c r="F17" s="143" t="s">
        <v>141</v>
      </c>
      <c r="H17" s="42">
        <f t="shared" si="2"/>
        <v>15</v>
      </c>
      <c r="I17" s="193" t="s">
        <v>555</v>
      </c>
      <c r="J17" s="193" t="s">
        <v>554</v>
      </c>
      <c r="K17" s="133" t="s">
        <v>528</v>
      </c>
      <c r="L17" s="143" t="s">
        <v>528</v>
      </c>
      <c r="O17" s="13"/>
      <c r="P17" s="13"/>
      <c r="Q17" s="13"/>
      <c r="R17" s="13"/>
    </row>
    <row r="18" spans="2:18">
      <c r="B18" s="43">
        <f t="shared" si="1"/>
        <v>16</v>
      </c>
      <c r="C18" s="190" t="s">
        <v>104</v>
      </c>
      <c r="D18" s="139" t="s">
        <v>183</v>
      </c>
      <c r="E18" s="138" t="s">
        <v>143</v>
      </c>
      <c r="F18" s="145" t="s">
        <v>143</v>
      </c>
      <c r="H18" s="42">
        <f t="shared" si="2"/>
        <v>16</v>
      </c>
      <c r="I18" s="193" t="s">
        <v>531</v>
      </c>
      <c r="J18" s="193" t="s">
        <v>550</v>
      </c>
      <c r="K18" s="133" t="s">
        <v>534</v>
      </c>
      <c r="L18" s="143" t="s">
        <v>533</v>
      </c>
      <c r="O18" s="13"/>
      <c r="P18" s="13"/>
      <c r="Q18" s="13"/>
      <c r="R18" s="13"/>
    </row>
    <row r="19" spans="2:18">
      <c r="B19" s="14">
        <f t="shared" si="1"/>
        <v>17</v>
      </c>
      <c r="C19" s="188" t="s">
        <v>47</v>
      </c>
      <c r="D19" s="134" t="s">
        <v>31</v>
      </c>
      <c r="E19" s="133" t="s">
        <v>311</v>
      </c>
      <c r="F19" s="143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8" t="s">
        <v>75</v>
      </c>
      <c r="D20" s="134" t="s">
        <v>181</v>
      </c>
      <c r="E20" s="133" t="s">
        <v>340</v>
      </c>
      <c r="F20" s="143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8" t="s">
        <v>111</v>
      </c>
      <c r="D21" s="134" t="s">
        <v>180</v>
      </c>
      <c r="E21" s="133" t="s">
        <v>141</v>
      </c>
      <c r="F21" s="143" t="s">
        <v>138</v>
      </c>
      <c r="H21" s="204" t="s">
        <v>481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8" t="s">
        <v>102</v>
      </c>
      <c r="D22" s="134" t="s">
        <v>182</v>
      </c>
      <c r="E22" s="133" t="s">
        <v>143</v>
      </c>
      <c r="F22" s="143" t="s">
        <v>140</v>
      </c>
      <c r="H22" s="200" t="s">
        <v>109</v>
      </c>
      <c r="I22" s="201" t="s">
        <v>537</v>
      </c>
      <c r="J22" s="201" t="s">
        <v>538</v>
      </c>
      <c r="K22" s="202" t="s">
        <v>341</v>
      </c>
      <c r="L22" s="203" t="s">
        <v>379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1" t="s">
        <v>100</v>
      </c>
      <c r="D23" s="141" t="s">
        <v>179</v>
      </c>
      <c r="E23" s="140" t="s">
        <v>136</v>
      </c>
      <c r="F23" s="146" t="s">
        <v>136</v>
      </c>
      <c r="H23" s="14">
        <v>1</v>
      </c>
      <c r="I23" s="193" t="s">
        <v>122</v>
      </c>
      <c r="J23" s="193"/>
      <c r="K23" s="209" t="s">
        <v>407</v>
      </c>
      <c r="L23" s="208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9" t="s">
        <v>24</v>
      </c>
      <c r="D24" s="137" t="s">
        <v>184</v>
      </c>
      <c r="E24" s="136" t="s">
        <v>144</v>
      </c>
      <c r="F24" s="144" t="s">
        <v>144</v>
      </c>
      <c r="H24" s="14">
        <f>H23+1</f>
        <v>2</v>
      </c>
      <c r="I24" s="193" t="s">
        <v>123</v>
      </c>
      <c r="J24" s="193"/>
      <c r="K24" s="209" t="s">
        <v>406</v>
      </c>
      <c r="L24" s="208"/>
      <c r="O24" s="13"/>
      <c r="P24" s="13"/>
      <c r="Q24" s="13"/>
      <c r="R24" s="13"/>
    </row>
    <row r="25" spans="2:18">
      <c r="B25" s="14">
        <f t="shared" si="1"/>
        <v>23</v>
      </c>
      <c r="C25" s="188" t="s">
        <v>113</v>
      </c>
      <c r="D25" s="134" t="s">
        <v>53</v>
      </c>
      <c r="E25" s="133" t="s">
        <v>478</v>
      </c>
      <c r="F25" s="143" t="s">
        <v>145</v>
      </c>
      <c r="H25" s="14">
        <f t="shared" si="2"/>
        <v>3</v>
      </c>
      <c r="I25" s="193" t="s">
        <v>113</v>
      </c>
      <c r="J25" s="193" t="str">
        <f xml:space="preserve"> LEFT(I25, IF(LEN(I25)=1, 1, LEN(I25)-1)) &amp; "ㆷ"</f>
        <v>ㆩㆷ</v>
      </c>
      <c r="K25" s="210" t="s">
        <v>408</v>
      </c>
      <c r="L25" s="208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8" t="s">
        <v>54</v>
      </c>
      <c r="D26" s="134" t="s">
        <v>35</v>
      </c>
      <c r="E26" s="133" t="s">
        <v>315</v>
      </c>
      <c r="F26" s="143" t="s">
        <v>146</v>
      </c>
      <c r="H26" s="14">
        <f t="shared" si="2"/>
        <v>4</v>
      </c>
      <c r="I26" s="193" t="s">
        <v>114</v>
      </c>
      <c r="J26" s="193" t="str">
        <f t="shared" ref="J26:J29" si="4" xml:space="preserve"> LEFT(I26, IF(LEN(I26)=1, 1, LEN(I26)-1)) &amp; "ㆷ"</f>
        <v>ㆧㆷ</v>
      </c>
      <c r="K26" s="209" t="s">
        <v>404</v>
      </c>
      <c r="L26" s="208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8" t="s">
        <v>114</v>
      </c>
      <c r="D27" s="134" t="s">
        <v>46</v>
      </c>
      <c r="E27" s="133" t="s">
        <v>479</v>
      </c>
      <c r="F27" s="143" t="s">
        <v>147</v>
      </c>
      <c r="H27" s="14">
        <f t="shared" si="2"/>
        <v>5</v>
      </c>
      <c r="I27" s="193" t="s">
        <v>116</v>
      </c>
      <c r="J27" s="193" t="str">
        <f t="shared" si="4"/>
        <v>ㆥㆷ</v>
      </c>
      <c r="K27" s="209" t="s">
        <v>405</v>
      </c>
      <c r="L27" s="208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8" t="s">
        <v>115</v>
      </c>
      <c r="D28" s="134" t="s">
        <v>83</v>
      </c>
      <c r="E28" s="133" t="s">
        <v>146</v>
      </c>
      <c r="F28" s="143" t="s">
        <v>83</v>
      </c>
      <c r="H28" s="14">
        <f t="shared" si="2"/>
        <v>6</v>
      </c>
      <c r="I28" s="193" t="s">
        <v>117</v>
      </c>
      <c r="J28" s="193"/>
      <c r="K28" s="209" t="s">
        <v>578</v>
      </c>
      <c r="L28" s="208" t="s">
        <v>579</v>
      </c>
      <c r="O28" s="13"/>
      <c r="P28" s="13"/>
      <c r="Q28" s="13"/>
      <c r="R28" s="13"/>
    </row>
    <row r="29" spans="2:18">
      <c r="B29" s="14">
        <f t="shared" si="1"/>
        <v>27</v>
      </c>
      <c r="C29" s="188" t="s">
        <v>56</v>
      </c>
      <c r="D29" s="134" t="s">
        <v>36</v>
      </c>
      <c r="E29" s="133" t="s">
        <v>148</v>
      </c>
      <c r="F29" s="143" t="s">
        <v>148</v>
      </c>
      <c r="H29" s="42">
        <f t="shared" si="2"/>
        <v>7</v>
      </c>
      <c r="I29" s="193" t="s">
        <v>118</v>
      </c>
      <c r="J29" s="193" t="str">
        <f t="shared" si="4"/>
        <v>ㆯㆷ</v>
      </c>
      <c r="K29" s="209" t="s">
        <v>585</v>
      </c>
      <c r="L29" s="208" t="s">
        <v>586</v>
      </c>
      <c r="O29" s="13"/>
      <c r="P29" s="13"/>
      <c r="Q29" s="13"/>
      <c r="R29" s="13"/>
    </row>
    <row r="30" spans="2:18">
      <c r="B30" s="45">
        <f t="shared" si="1"/>
        <v>28</v>
      </c>
      <c r="C30" s="190" t="s">
        <v>116</v>
      </c>
      <c r="D30" s="139" t="s">
        <v>185</v>
      </c>
      <c r="E30" s="138" t="s">
        <v>480</v>
      </c>
      <c r="F30" s="145" t="s">
        <v>149</v>
      </c>
      <c r="H30" s="42">
        <f t="shared" si="2"/>
        <v>8</v>
      </c>
      <c r="I30" s="193" t="s">
        <v>590</v>
      </c>
      <c r="J30" s="193"/>
      <c r="K30" s="209" t="s">
        <v>592</v>
      </c>
      <c r="L30" s="208" t="s">
        <v>593</v>
      </c>
      <c r="O30" s="13"/>
      <c r="P30" s="13"/>
      <c r="Q30" s="13"/>
      <c r="R30" s="13"/>
    </row>
    <row r="31" spans="2:18">
      <c r="B31" s="44">
        <f t="shared" si="1"/>
        <v>29</v>
      </c>
      <c r="C31" s="189" t="s">
        <v>52</v>
      </c>
      <c r="D31" s="137" t="s">
        <v>34</v>
      </c>
      <c r="E31" s="136" t="s">
        <v>161</v>
      </c>
      <c r="F31" s="144" t="s">
        <v>161</v>
      </c>
      <c r="H31" s="14">
        <f t="shared" si="2"/>
        <v>9</v>
      </c>
      <c r="I31" s="193" t="s">
        <v>597</v>
      </c>
      <c r="J31" s="193" t="s">
        <v>598</v>
      </c>
      <c r="K31" s="209" t="s">
        <v>600</v>
      </c>
      <c r="L31" s="208" t="s">
        <v>601</v>
      </c>
      <c r="O31" s="13"/>
      <c r="P31" s="13"/>
      <c r="Q31" s="13"/>
      <c r="R31" s="13"/>
    </row>
    <row r="32" spans="2:18">
      <c r="B32" s="14">
        <f t="shared" si="1"/>
        <v>30</v>
      </c>
      <c r="C32" s="188" t="s">
        <v>122</v>
      </c>
      <c r="D32" s="134" t="s">
        <v>103</v>
      </c>
      <c r="E32" s="133" t="s">
        <v>725</v>
      </c>
      <c r="F32" s="143" t="s">
        <v>162</v>
      </c>
      <c r="H32" s="14">
        <f t="shared" si="2"/>
        <v>10</v>
      </c>
      <c r="I32" s="193" t="s">
        <v>605</v>
      </c>
      <c r="J32" s="193"/>
      <c r="K32" s="209" t="s">
        <v>607</v>
      </c>
      <c r="L32" s="208" t="s">
        <v>608</v>
      </c>
      <c r="O32" s="13"/>
      <c r="P32" s="13"/>
      <c r="Q32" s="13"/>
      <c r="R32" s="13"/>
    </row>
    <row r="33" spans="2:18">
      <c r="B33" s="14">
        <f t="shared" si="1"/>
        <v>31</v>
      </c>
      <c r="C33" s="188" t="s">
        <v>80</v>
      </c>
      <c r="D33" s="134" t="s">
        <v>65</v>
      </c>
      <c r="E33" s="133" t="s">
        <v>163</v>
      </c>
      <c r="F33" s="143" t="s">
        <v>163</v>
      </c>
      <c r="H33" s="14">
        <f t="shared" si="2"/>
        <v>11</v>
      </c>
      <c r="I33" s="193" t="s">
        <v>611</v>
      </c>
      <c r="J33" s="193"/>
      <c r="K33" s="209" t="s">
        <v>613</v>
      </c>
      <c r="L33" s="208" t="s">
        <v>646</v>
      </c>
      <c r="O33" s="13"/>
      <c r="P33" s="13"/>
      <c r="Q33" s="13"/>
      <c r="R33" s="13"/>
    </row>
    <row r="34" spans="2:18">
      <c r="B34" s="45">
        <f t="shared" si="1"/>
        <v>32</v>
      </c>
      <c r="C34" s="190" t="s">
        <v>123</v>
      </c>
      <c r="D34" s="139" t="s">
        <v>124</v>
      </c>
      <c r="E34" s="138" t="s">
        <v>726</v>
      </c>
      <c r="F34" s="145" t="s">
        <v>164</v>
      </c>
      <c r="H34" s="14">
        <f t="shared" si="2"/>
        <v>12</v>
      </c>
      <c r="I34" s="193" t="s">
        <v>618</v>
      </c>
      <c r="J34" s="193"/>
      <c r="K34" s="210" t="s">
        <v>620</v>
      </c>
      <c r="L34" s="208" t="s">
        <v>621</v>
      </c>
      <c r="O34" s="13"/>
      <c r="P34" s="13"/>
      <c r="Q34" s="13"/>
      <c r="R34" s="13"/>
    </row>
    <row r="35" spans="2:18">
      <c r="B35" s="14">
        <f t="shared" si="1"/>
        <v>33</v>
      </c>
      <c r="C35" s="188" t="s">
        <v>26</v>
      </c>
      <c r="D35" s="134" t="s">
        <v>186</v>
      </c>
      <c r="E35" s="133" t="s">
        <v>718</v>
      </c>
      <c r="F35" s="143" t="s">
        <v>150</v>
      </c>
      <c r="H35" s="14">
        <f t="shared" si="2"/>
        <v>13</v>
      </c>
      <c r="I35" s="194" t="s">
        <v>625</v>
      </c>
      <c r="J35" s="194"/>
      <c r="K35" s="209" t="s">
        <v>627</v>
      </c>
      <c r="L35" s="208" t="s">
        <v>628</v>
      </c>
      <c r="O35" s="13"/>
      <c r="P35" s="13"/>
      <c r="Q35" s="13"/>
      <c r="R35" s="13"/>
    </row>
    <row r="36" spans="2:18">
      <c r="B36" s="14">
        <f t="shared" si="1"/>
        <v>34</v>
      </c>
      <c r="C36" s="188" t="s">
        <v>117</v>
      </c>
      <c r="D36" s="134" t="s">
        <v>99</v>
      </c>
      <c r="E36" s="133" t="s">
        <v>727</v>
      </c>
      <c r="F36" s="143" t="s">
        <v>151</v>
      </c>
      <c r="H36" s="14">
        <f t="shared" si="2"/>
        <v>14</v>
      </c>
      <c r="I36" s="194" t="s">
        <v>632</v>
      </c>
      <c r="J36" s="194"/>
      <c r="K36" s="209" t="s">
        <v>634</v>
      </c>
      <c r="L36" s="208" t="s">
        <v>635</v>
      </c>
      <c r="O36" s="13"/>
      <c r="P36" s="13"/>
      <c r="Q36" s="13"/>
      <c r="R36" s="13"/>
    </row>
    <row r="37" spans="2:18">
      <c r="B37" s="14">
        <f t="shared" si="1"/>
        <v>35</v>
      </c>
      <c r="C37" s="188" t="s">
        <v>84</v>
      </c>
      <c r="D37" s="134" t="s">
        <v>67</v>
      </c>
      <c r="E37" s="133" t="s">
        <v>719</v>
      </c>
      <c r="F37" s="143" t="s">
        <v>152</v>
      </c>
      <c r="H37" s="14">
        <f t="shared" si="2"/>
        <v>15</v>
      </c>
      <c r="I37" s="194" t="s">
        <v>638</v>
      </c>
      <c r="J37" s="194" t="s">
        <v>639</v>
      </c>
      <c r="K37" s="209" t="s">
        <v>641</v>
      </c>
      <c r="L37" s="208" t="s">
        <v>647</v>
      </c>
      <c r="O37" s="13"/>
      <c r="P37" s="13"/>
      <c r="Q37" s="13"/>
      <c r="R37" s="13"/>
    </row>
    <row r="38" spans="2:18">
      <c r="B38" s="14">
        <f t="shared" si="1"/>
        <v>36</v>
      </c>
      <c r="C38" s="188" t="s">
        <v>118</v>
      </c>
      <c r="D38" s="134" t="s">
        <v>187</v>
      </c>
      <c r="E38" s="133" t="s">
        <v>728</v>
      </c>
      <c r="F38" s="143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8" t="s">
        <v>119</v>
      </c>
      <c r="D39" s="134" t="s">
        <v>188</v>
      </c>
      <c r="E39" s="133" t="s">
        <v>712</v>
      </c>
      <c r="F39" s="143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8" t="s">
        <v>120</v>
      </c>
      <c r="D40" s="134" t="s">
        <v>70</v>
      </c>
      <c r="E40" s="133" t="s">
        <v>720</v>
      </c>
      <c r="F40" s="143" t="s">
        <v>155</v>
      </c>
      <c r="H40" s="204" t="s">
        <v>648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8" t="s">
        <v>688</v>
      </c>
      <c r="D41" s="134" t="s">
        <v>189</v>
      </c>
      <c r="E41" s="133" t="s">
        <v>306</v>
      </c>
      <c r="F41" s="143" t="s">
        <v>131</v>
      </c>
      <c r="H41" s="200" t="s">
        <v>109</v>
      </c>
      <c r="I41" s="201" t="s">
        <v>537</v>
      </c>
      <c r="J41" s="201" t="s">
        <v>538</v>
      </c>
      <c r="K41" s="202" t="s">
        <v>341</v>
      </c>
      <c r="L41" s="203" t="s">
        <v>379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8" t="s">
        <v>27</v>
      </c>
      <c r="D42" s="134" t="s">
        <v>12</v>
      </c>
      <c r="E42" s="133" t="s">
        <v>721</v>
      </c>
      <c r="F42" s="143" t="s">
        <v>156</v>
      </c>
      <c r="H42" s="14">
        <v>1</v>
      </c>
      <c r="I42" s="193" t="s">
        <v>689</v>
      </c>
      <c r="J42" s="193" t="str">
        <f xml:space="preserve"> LEFT(I42, IF(LEN(I42)=1, 1, LEN(I42)-1)) &amp; "ㆴ"</f>
        <v>ㄧㆴ</v>
      </c>
      <c r="K42" s="209" t="s">
        <v>650</v>
      </c>
      <c r="L42" s="208" t="s">
        <v>649</v>
      </c>
      <c r="O42" s="13"/>
      <c r="P42" s="13"/>
      <c r="Q42" s="13"/>
      <c r="R42" s="13"/>
    </row>
    <row r="43" spans="2:18">
      <c r="B43" s="14">
        <f t="shared" si="1"/>
        <v>41</v>
      </c>
      <c r="C43" s="188" t="s">
        <v>58</v>
      </c>
      <c r="D43" s="134" t="s">
        <v>190</v>
      </c>
      <c r="E43" s="133" t="s">
        <v>722</v>
      </c>
      <c r="F43" s="143" t="s">
        <v>157</v>
      </c>
      <c r="H43" s="14">
        <f>H42+1</f>
        <v>2</v>
      </c>
      <c r="I43" s="193" t="s">
        <v>690</v>
      </c>
      <c r="J43" s="193" t="str">
        <f xml:space="preserve"> LEFT(I43, IF(LEN(I43)=1, 1, LEN(I43)-1)) &amp; "ㆴ"</f>
        <v>ㆰㆴ</v>
      </c>
      <c r="K43" s="209" t="s">
        <v>652</v>
      </c>
      <c r="L43" s="208" t="s">
        <v>651</v>
      </c>
      <c r="O43" s="13"/>
      <c r="P43" s="13"/>
      <c r="Q43" s="13"/>
      <c r="R43" s="13"/>
    </row>
    <row r="44" spans="2:18">
      <c r="B44" s="14">
        <f t="shared" si="1"/>
        <v>42</v>
      </c>
      <c r="C44" s="188" t="s">
        <v>85</v>
      </c>
      <c r="D44" s="134" t="s">
        <v>191</v>
      </c>
      <c r="E44" s="133" t="s">
        <v>723</v>
      </c>
      <c r="F44" s="143" t="s">
        <v>158</v>
      </c>
      <c r="H44" s="14">
        <f t="shared" ref="H44:H45" si="5">H43+1</f>
        <v>3</v>
      </c>
      <c r="I44" s="193" t="s">
        <v>120</v>
      </c>
      <c r="J44" s="193" t="str">
        <f t="shared" ref="J44:J45" si="6" xml:space="preserve"> LEFT(I44, IF(LEN(I44)=1, 1, LEN(I44)-1)) &amp; "ㆴ"</f>
        <v>ㆱㆴ</v>
      </c>
      <c r="K44" s="210" t="s">
        <v>653</v>
      </c>
      <c r="L44" s="208" t="s">
        <v>654</v>
      </c>
      <c r="O44" s="13"/>
      <c r="P44" s="13"/>
      <c r="Q44" s="13"/>
      <c r="R44" s="13"/>
    </row>
    <row r="45" spans="2:18">
      <c r="B45" s="14">
        <f t="shared" si="1"/>
        <v>43</v>
      </c>
      <c r="C45" s="188" t="s">
        <v>107</v>
      </c>
      <c r="D45" s="134" t="s">
        <v>192</v>
      </c>
      <c r="E45" s="133" t="s">
        <v>724</v>
      </c>
      <c r="F45" s="143" t="s">
        <v>159</v>
      </c>
      <c r="H45" s="14">
        <f t="shared" si="5"/>
        <v>4</v>
      </c>
      <c r="I45" s="193" t="s">
        <v>691</v>
      </c>
      <c r="J45" s="193" t="str">
        <f t="shared" si="6"/>
        <v>ㄧㆴ</v>
      </c>
      <c r="K45" s="209" t="s">
        <v>656</v>
      </c>
      <c r="L45" s="208" t="s">
        <v>655</v>
      </c>
      <c r="O45" s="13"/>
      <c r="P45" s="13"/>
      <c r="Q45" s="13"/>
      <c r="R45" s="13"/>
    </row>
    <row r="46" spans="2:18">
      <c r="B46" s="14">
        <f t="shared" si="1"/>
        <v>44</v>
      </c>
      <c r="C46" s="188" t="s">
        <v>121</v>
      </c>
      <c r="D46" s="134" t="s">
        <v>193</v>
      </c>
      <c r="E46" s="133" t="s">
        <v>697</v>
      </c>
      <c r="F46" s="147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8" t="s">
        <v>108</v>
      </c>
      <c r="D47" s="134" t="s">
        <v>81</v>
      </c>
      <c r="E47" s="133" t="s">
        <v>308</v>
      </c>
      <c r="F47" s="143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9" t="s">
        <v>124</v>
      </c>
      <c r="D48" s="137" t="s">
        <v>194</v>
      </c>
      <c r="E48" s="136"/>
      <c r="F48" s="144">
        <v>1</v>
      </c>
      <c r="H48" s="204" t="s">
        <v>692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8" t="s">
        <v>17</v>
      </c>
      <c r="D49" s="134" t="s">
        <v>195</v>
      </c>
      <c r="E49" s="133"/>
      <c r="F49" s="143">
        <v>2</v>
      </c>
      <c r="H49" s="200" t="s">
        <v>109</v>
      </c>
      <c r="I49" s="201" t="s">
        <v>537</v>
      </c>
      <c r="J49" s="201" t="s">
        <v>538</v>
      </c>
      <c r="K49" s="202" t="s">
        <v>341</v>
      </c>
      <c r="L49" s="203" t="s">
        <v>379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8" t="s">
        <v>15</v>
      </c>
      <c r="D50" s="134" t="s">
        <v>97</v>
      </c>
      <c r="E50" s="133"/>
      <c r="F50" s="143">
        <v>3</v>
      </c>
      <c r="H50" s="14">
        <v>1</v>
      </c>
      <c r="I50" s="193" t="s">
        <v>58</v>
      </c>
      <c r="J50" s="193" t="str">
        <f xml:space="preserve"> LEFT(I50, IF(LEN(I50)=1, 1, LEN(I50)-1)) &amp; "ㆵ"</f>
        <v>ㄣㆵ</v>
      </c>
      <c r="K50" s="209" t="s">
        <v>72</v>
      </c>
      <c r="L50" s="208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8" t="s">
        <v>125</v>
      </c>
      <c r="D51" s="134" t="s">
        <v>14</v>
      </c>
      <c r="E51" s="133"/>
      <c r="F51" s="143" t="s">
        <v>165</v>
      </c>
      <c r="H51" s="14">
        <f>H50+1</f>
        <v>2</v>
      </c>
      <c r="I51" s="193" t="s">
        <v>657</v>
      </c>
      <c r="J51" s="193" t="str">
        <f t="shared" ref="J51:J55" si="7" xml:space="preserve"> LEFT(I51, IF(LEN(I51)=1, 1, LEN(I51)-1)) &amp; "ㆵ"</f>
        <v>ㄧㆵ</v>
      </c>
      <c r="K51" s="209" t="s">
        <v>658</v>
      </c>
      <c r="L51" s="208" t="s">
        <v>659</v>
      </c>
      <c r="O51" s="13"/>
      <c r="P51" s="13"/>
      <c r="Q51" s="13"/>
      <c r="R51" s="13"/>
    </row>
    <row r="52" spans="2:18">
      <c r="B52" s="14">
        <f t="shared" si="1"/>
        <v>50</v>
      </c>
      <c r="C52" s="188" t="s">
        <v>126</v>
      </c>
      <c r="D52" s="134" t="s">
        <v>49</v>
      </c>
      <c r="E52" s="133"/>
      <c r="F52" s="143" t="s">
        <v>166</v>
      </c>
      <c r="H52" s="14">
        <f t="shared" ref="H52:H55" si="8">H51+1</f>
        <v>3</v>
      </c>
      <c r="I52" s="193" t="s">
        <v>660</v>
      </c>
      <c r="J52" s="193" t="str">
        <f t="shared" si="7"/>
        <v>ㄨㆵ</v>
      </c>
      <c r="K52" s="210" t="s">
        <v>661</v>
      </c>
      <c r="L52" s="208" t="s">
        <v>662</v>
      </c>
      <c r="O52" s="13"/>
      <c r="P52" s="13"/>
      <c r="Q52" s="13"/>
      <c r="R52" s="13"/>
    </row>
    <row r="53" spans="2:18">
      <c r="B53" s="14">
        <f t="shared" si="1"/>
        <v>51</v>
      </c>
      <c r="C53" s="188" t="s">
        <v>127</v>
      </c>
      <c r="D53" s="134" t="s">
        <v>172</v>
      </c>
      <c r="E53" s="133"/>
      <c r="F53" s="143" t="s">
        <v>167</v>
      </c>
      <c r="H53" s="14">
        <f t="shared" si="8"/>
        <v>4</v>
      </c>
      <c r="I53" s="193" t="s">
        <v>27</v>
      </c>
      <c r="J53" s="193" t="str">
        <f t="shared" si="7"/>
        <v>ㄢㆵ</v>
      </c>
      <c r="K53" s="209" t="s">
        <v>663</v>
      </c>
      <c r="L53" s="208" t="s">
        <v>664</v>
      </c>
      <c r="O53" s="13"/>
      <c r="P53" s="13"/>
      <c r="Q53" s="13"/>
      <c r="R53" s="13"/>
    </row>
    <row r="54" spans="2:18">
      <c r="B54" s="14">
        <f t="shared" si="1"/>
        <v>52</v>
      </c>
      <c r="C54" s="188" t="s">
        <v>128</v>
      </c>
      <c r="D54" s="134" t="s">
        <v>196</v>
      </c>
      <c r="E54" s="133"/>
      <c r="F54" s="143" t="s">
        <v>168</v>
      </c>
      <c r="H54" s="14">
        <f t="shared" si="8"/>
        <v>5</v>
      </c>
      <c r="I54" s="193" t="s">
        <v>665</v>
      </c>
      <c r="J54" s="193" t="str">
        <f t="shared" si="7"/>
        <v>ㄧㆵ</v>
      </c>
      <c r="K54" s="209" t="s">
        <v>666</v>
      </c>
      <c r="L54" s="208" t="s">
        <v>667</v>
      </c>
      <c r="O54" s="13"/>
      <c r="P54" s="13"/>
      <c r="Q54" s="13"/>
      <c r="R54" s="13"/>
    </row>
    <row r="55" spans="2:18">
      <c r="B55" s="14">
        <f t="shared" si="1"/>
        <v>53</v>
      </c>
      <c r="C55" s="188" t="s">
        <v>21</v>
      </c>
      <c r="D55" s="134" t="s">
        <v>197</v>
      </c>
      <c r="E55" s="133"/>
      <c r="F55" s="143">
        <v>5</v>
      </c>
      <c r="H55" s="14">
        <f t="shared" si="8"/>
        <v>6</v>
      </c>
      <c r="I55" s="193" t="s">
        <v>668</v>
      </c>
      <c r="J55" s="193" t="str">
        <f t="shared" si="7"/>
        <v>ㄨㆵ</v>
      </c>
      <c r="K55" s="209" t="s">
        <v>669</v>
      </c>
      <c r="L55" s="208" t="s">
        <v>670</v>
      </c>
      <c r="O55" s="13"/>
      <c r="P55" s="13"/>
      <c r="Q55" s="13"/>
      <c r="R55" s="13"/>
    </row>
    <row r="56" spans="2:18">
      <c r="B56" s="14">
        <f t="shared" si="1"/>
        <v>54</v>
      </c>
      <c r="C56" s="188" t="s">
        <v>19</v>
      </c>
      <c r="D56" s="134" t="s">
        <v>198</v>
      </c>
      <c r="E56" s="133"/>
      <c r="F56" s="143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90" t="s">
        <v>129</v>
      </c>
      <c r="D57" s="139"/>
      <c r="E57" s="138"/>
      <c r="F57" s="145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4" t="s">
        <v>693</v>
      </c>
      <c r="O58" s="13"/>
      <c r="P58" s="13"/>
      <c r="Q58" s="13"/>
      <c r="R58" s="13"/>
    </row>
    <row r="59" spans="2:18" ht="33" thickBot="1">
      <c r="H59" s="200" t="s">
        <v>109</v>
      </c>
      <c r="I59" s="201" t="s">
        <v>537</v>
      </c>
      <c r="J59" s="201" t="s">
        <v>538</v>
      </c>
      <c r="K59" s="202" t="s">
        <v>341</v>
      </c>
      <c r="L59" s="203" t="s">
        <v>379</v>
      </c>
      <c r="O59" s="13"/>
      <c r="P59" s="13"/>
      <c r="Q59" s="13"/>
      <c r="R59" s="13"/>
    </row>
    <row r="60" spans="2:18" ht="33" thickTop="1">
      <c r="H60" s="14">
        <v>1</v>
      </c>
      <c r="I60" s="193" t="s">
        <v>85</v>
      </c>
      <c r="J60" s="193" t="str">
        <f xml:space="preserve"> LEFT(I60, IF(LEN(I60)=1, 1, LEN(I60)-1)) &amp; "ㆻ"</f>
        <v>ㄤㆻ</v>
      </c>
      <c r="K60" s="209" t="s">
        <v>671</v>
      </c>
      <c r="L60" s="208" t="s">
        <v>672</v>
      </c>
      <c r="O60" s="13"/>
      <c r="P60" s="13"/>
      <c r="Q60" s="13"/>
      <c r="R60" s="13"/>
    </row>
    <row r="61" spans="2:18">
      <c r="H61" s="14">
        <f>H60+1</f>
        <v>2</v>
      </c>
      <c r="I61" s="193" t="s">
        <v>121</v>
      </c>
      <c r="J61" s="193" t="str">
        <f t="shared" ref="J61:J66" si="9" xml:space="preserve"> LEFT(I61, IF(LEN(I61)=1, 1, LEN(I61)-1)) &amp; "ㆻ"</f>
        <v>ㄥㆻ</v>
      </c>
      <c r="K61" s="209" t="s">
        <v>674</v>
      </c>
      <c r="L61" s="208"/>
      <c r="O61" s="13"/>
      <c r="P61" s="13"/>
      <c r="Q61" s="13"/>
      <c r="R61" s="13"/>
    </row>
    <row r="62" spans="2:18">
      <c r="H62" s="14">
        <f t="shared" ref="H62:H65" si="10">H61+1</f>
        <v>3</v>
      </c>
      <c r="I62" s="193" t="s">
        <v>107</v>
      </c>
      <c r="J62" s="193" t="str">
        <f t="shared" si="9"/>
        <v>ㆲㆻ</v>
      </c>
      <c r="K62" s="210" t="s">
        <v>724</v>
      </c>
      <c r="L62" s="208" t="s">
        <v>675</v>
      </c>
      <c r="O62" s="13"/>
      <c r="P62" s="13"/>
      <c r="Q62" s="13"/>
      <c r="R62" s="13"/>
    </row>
    <row r="63" spans="2:18">
      <c r="H63" s="14">
        <f t="shared" si="10"/>
        <v>4</v>
      </c>
      <c r="I63" s="193" t="s">
        <v>676</v>
      </c>
      <c r="J63" s="193" t="str">
        <f t="shared" si="9"/>
        <v>ㄧㆻ</v>
      </c>
      <c r="K63" s="209" t="s">
        <v>677</v>
      </c>
      <c r="L63" s="208" t="s">
        <v>678</v>
      </c>
      <c r="O63" s="13"/>
      <c r="P63" s="13"/>
      <c r="Q63" s="13"/>
      <c r="R63" s="13"/>
    </row>
    <row r="64" spans="2:18">
      <c r="H64" s="14">
        <f t="shared" si="10"/>
        <v>5</v>
      </c>
      <c r="I64" s="193" t="s">
        <v>679</v>
      </c>
      <c r="J64" s="193" t="str">
        <f t="shared" si="9"/>
        <v>ㄧㆻ</v>
      </c>
      <c r="K64" s="209" t="s">
        <v>682</v>
      </c>
      <c r="L64" s="208" t="s">
        <v>680</v>
      </c>
      <c r="O64" s="13"/>
      <c r="P64" s="13"/>
      <c r="Q64" s="13"/>
      <c r="R64" s="13"/>
    </row>
    <row r="65" spans="8:18">
      <c r="H65" s="14">
        <f t="shared" si="10"/>
        <v>6</v>
      </c>
      <c r="I65" s="193" t="s">
        <v>681</v>
      </c>
      <c r="J65" s="193" t="str">
        <f t="shared" si="9"/>
        <v>ㄧㆻ</v>
      </c>
      <c r="K65" s="209" t="s">
        <v>682</v>
      </c>
      <c r="L65" s="208" t="s">
        <v>683</v>
      </c>
      <c r="O65" s="13"/>
      <c r="P65" s="13"/>
      <c r="Q65" s="13"/>
      <c r="R65" s="13"/>
    </row>
    <row r="66" spans="8:18">
      <c r="H66" s="14">
        <v>7</v>
      </c>
      <c r="I66" s="193" t="s">
        <v>684</v>
      </c>
      <c r="J66" s="193" t="str">
        <f t="shared" si="9"/>
        <v>ㄨㆻ</v>
      </c>
      <c r="K66" s="209" t="s">
        <v>685</v>
      </c>
      <c r="L66" s="208" t="s">
        <v>686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4" t="s">
        <v>694</v>
      </c>
      <c r="O69" s="13"/>
      <c r="P69" s="13"/>
      <c r="Q69" s="13"/>
      <c r="R69" s="13"/>
    </row>
    <row r="70" spans="8:18" ht="33" thickBot="1">
      <c r="H70" s="200" t="s">
        <v>109</v>
      </c>
      <c r="I70" s="201" t="s">
        <v>537</v>
      </c>
      <c r="J70" s="201" t="s">
        <v>538</v>
      </c>
      <c r="K70" s="202" t="s">
        <v>341</v>
      </c>
      <c r="L70" s="203" t="s">
        <v>379</v>
      </c>
      <c r="O70" s="13"/>
      <c r="P70" s="13"/>
      <c r="Q70" s="13"/>
      <c r="R70" s="13"/>
    </row>
    <row r="71" spans="8:18" ht="33" thickTop="1">
      <c r="H71" s="14">
        <v>1</v>
      </c>
      <c r="I71" s="193" t="s">
        <v>106</v>
      </c>
      <c r="J71" s="193" t="str">
        <f t="shared" ref="J71:J72" si="11" xml:space="preserve"> LEFT(I71, IF(LEN(I71)=1, 1, LEN(I71)-1)) &amp; "ㆷ"</f>
        <v>ㆬㆷ</v>
      </c>
      <c r="K71" s="209" t="s">
        <v>90</v>
      </c>
      <c r="L71" s="208" t="s">
        <v>70</v>
      </c>
      <c r="O71" s="13"/>
      <c r="P71" s="13"/>
      <c r="Q71" s="13"/>
      <c r="R71" s="13"/>
    </row>
    <row r="72" spans="8:18">
      <c r="H72" s="14">
        <f>H71+1</f>
        <v>2</v>
      </c>
      <c r="I72" s="193" t="s">
        <v>695</v>
      </c>
      <c r="J72" s="193" t="str">
        <f t="shared" si="11"/>
        <v>ㆭㆷ</v>
      </c>
      <c r="K72" s="209" t="s">
        <v>63</v>
      </c>
      <c r="L72" s="208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32" workbookViewId="0">
      <selection activeCell="T43" sqref="T43"/>
    </sheetView>
  </sheetViews>
  <sheetFormatPr defaultRowHeight="30" outlineLevelCol="2"/>
  <cols>
    <col min="1" max="1" width="79" style="219" customWidth="1"/>
    <col min="2" max="2" width="3.796875" style="219" bestFit="1" customWidth="1"/>
    <col min="3" max="4" width="3.796875" style="219" customWidth="1"/>
    <col min="5" max="5" width="10" style="219" customWidth="1" outlineLevel="1"/>
    <col min="6" max="6" width="10.09765625" style="220" customWidth="1" outlineLevel="2"/>
    <col min="7" max="8" width="10.09765625" style="221" customWidth="1" outlineLevel="1"/>
    <col min="9" max="9" width="10.09765625" style="220" customWidth="1" outlineLevel="2"/>
    <col min="10" max="10" width="3.796875" style="219" customWidth="1" outlineLevel="1"/>
    <col min="11" max="11" width="3.796875" style="219" customWidth="1"/>
    <col min="12" max="12" width="10" style="219" bestFit="1" customWidth="1"/>
    <col min="13" max="13" width="10.09765625" style="219" customWidth="1"/>
    <col min="14" max="14" width="10.09765625" style="222" customWidth="1"/>
    <col min="15" max="16" width="3.796875" style="219" customWidth="1"/>
    <col min="17" max="17" width="10" style="219" bestFit="1" customWidth="1"/>
    <col min="18" max="18" width="10.09765625" style="220" customWidth="1"/>
    <col min="19" max="19" width="10.09765625" style="221" customWidth="1"/>
    <col min="20" max="22" width="8.796875" style="219"/>
    <col min="23" max="27" width="11.796875" style="219" customWidth="1"/>
    <col min="28" max="16384" width="8.796875" style="219"/>
  </cols>
  <sheetData>
    <row r="1" spans="1:27">
      <c r="E1" s="219" t="s">
        <v>731</v>
      </c>
      <c r="L1" s="219" t="s">
        <v>732</v>
      </c>
      <c r="Q1" s="219" t="s">
        <v>733</v>
      </c>
    </row>
    <row r="2" spans="1:27" ht="25.5">
      <c r="A2" s="219" t="s">
        <v>734</v>
      </c>
      <c r="F2" s="223" t="s">
        <v>735</v>
      </c>
      <c r="G2" s="223" t="s">
        <v>736</v>
      </c>
      <c r="H2" s="224" t="s">
        <v>737</v>
      </c>
      <c r="I2" s="223" t="s">
        <v>738</v>
      </c>
      <c r="M2" s="225" t="s">
        <v>736</v>
      </c>
      <c r="N2" s="226" t="s">
        <v>739</v>
      </c>
      <c r="R2" s="223" t="s">
        <v>737</v>
      </c>
      <c r="S2" s="224" t="s">
        <v>738</v>
      </c>
      <c r="W2" s="227" t="s">
        <v>473</v>
      </c>
      <c r="X2" s="227" t="s">
        <v>412</v>
      </c>
      <c r="Y2" s="227" t="s">
        <v>410</v>
      </c>
      <c r="Z2" s="227" t="s">
        <v>409</v>
      </c>
      <c r="AA2" s="227" t="s">
        <v>399</v>
      </c>
    </row>
    <row r="3" spans="1:27">
      <c r="A3" s="228" t="s">
        <v>740</v>
      </c>
      <c r="B3" s="219">
        <f xml:space="preserve"> LEN(A3)</f>
        <v>42</v>
      </c>
      <c r="E3" s="219">
        <v>1</v>
      </c>
      <c r="F3" s="229" t="str">
        <f t="shared" ref="F3:F44" si="0" xml:space="preserve"> IFERROR(  INDEX(拼音字母, MATCH(H3, 鍵盤位置, 0)), "")</f>
        <v>p</v>
      </c>
      <c r="G3" s="230" t="s">
        <v>12</v>
      </c>
      <c r="H3" s="231">
        <v>1</v>
      </c>
      <c r="I3" s="232" t="str">
        <f t="shared" ref="I3:I44" si="1" xml:space="preserve"> IFERROR(  INDEX(方音符號, MATCH($H3, 鍵盤位置, 0)), "")</f>
        <v>ㄅ</v>
      </c>
      <c r="L3" s="219">
        <v>1</v>
      </c>
      <c r="M3" s="233" t="str">
        <f t="shared" ref="M3:M28" si="2" xml:space="preserve"> MID($A$7, $E3, 1)</f>
        <v>p</v>
      </c>
      <c r="N3" s="233" t="str">
        <f t="shared" ref="N3:N28" si="3" xml:space="preserve"> MID($A$8, $E3, 1)</f>
        <v>ㄅ</v>
      </c>
      <c r="Q3" s="219">
        <v>1</v>
      </c>
      <c r="R3" s="234" t="str">
        <f t="shared" ref="R3:R43" si="4" xml:space="preserve"> MID($A$12, $E3, 1)</f>
        <v>1</v>
      </c>
      <c r="S3" s="234" t="str">
        <f t="shared" ref="S3:S43" si="5" xml:space="preserve"> MID($A$13, $E3, 1)</f>
        <v>ㄅ</v>
      </c>
      <c r="W3" s="222">
        <v>1</v>
      </c>
      <c r="X3" s="222" t="s">
        <v>11</v>
      </c>
      <c r="Y3" s="235" t="s">
        <v>12</v>
      </c>
      <c r="Z3" s="236" t="s">
        <v>12</v>
      </c>
      <c r="AA3" s="237" t="s">
        <v>430</v>
      </c>
    </row>
    <row r="4" spans="1:27">
      <c r="A4" s="228" t="s">
        <v>741</v>
      </c>
      <c r="B4" s="219">
        <f xml:space="preserve"> LEN(A4)</f>
        <v>42</v>
      </c>
      <c r="E4" s="219">
        <v>2</v>
      </c>
      <c r="F4" s="238" t="str">
        <f t="shared" si="0"/>
        <v>ph</v>
      </c>
      <c r="G4" s="239" t="s">
        <v>37</v>
      </c>
      <c r="H4" s="240" t="s">
        <v>171</v>
      </c>
      <c r="I4" s="241" t="str">
        <f t="shared" si="1"/>
        <v>ㄆ</v>
      </c>
      <c r="L4" s="219">
        <v>2</v>
      </c>
      <c r="M4" s="233" t="str">
        <f t="shared" si="2"/>
        <v>P</v>
      </c>
      <c r="N4" s="233" t="str">
        <f t="shared" si="3"/>
        <v>ㄆ</v>
      </c>
      <c r="Q4" s="219">
        <v>2</v>
      </c>
      <c r="R4" s="234" t="str">
        <f t="shared" si="4"/>
        <v>q</v>
      </c>
      <c r="S4" s="234" t="str">
        <f t="shared" si="5"/>
        <v>ㄆ</v>
      </c>
      <c r="W4" s="242" t="s">
        <v>742</v>
      </c>
      <c r="X4" s="222" t="s">
        <v>41</v>
      </c>
      <c r="Y4" s="235" t="s">
        <v>42</v>
      </c>
      <c r="Z4" s="236" t="s">
        <v>37</v>
      </c>
      <c r="AA4" s="237" t="s">
        <v>429</v>
      </c>
    </row>
    <row r="5" spans="1:27">
      <c r="E5" s="219">
        <v>3</v>
      </c>
      <c r="F5" s="238" t="str">
        <f t="shared" si="0"/>
        <v>m</v>
      </c>
      <c r="G5" s="239" t="s">
        <v>70</v>
      </c>
      <c r="H5" s="240" t="s">
        <v>25</v>
      </c>
      <c r="I5" s="241" t="str">
        <f t="shared" si="1"/>
        <v>ㄇ</v>
      </c>
      <c r="L5" s="219">
        <v>3</v>
      </c>
      <c r="M5" s="233" t="str">
        <f t="shared" si="2"/>
        <v>b</v>
      </c>
      <c r="N5" s="233" t="str">
        <f t="shared" si="3"/>
        <v>ㆠ</v>
      </c>
      <c r="Q5" s="219">
        <v>3</v>
      </c>
      <c r="R5" s="234" t="str">
        <f t="shared" si="4"/>
        <v>a</v>
      </c>
      <c r="S5" s="234" t="str">
        <f t="shared" si="5"/>
        <v>ㄇ</v>
      </c>
      <c r="W5" s="242" t="s">
        <v>743</v>
      </c>
      <c r="X5" s="222" t="s">
        <v>59</v>
      </c>
      <c r="Y5" s="235" t="s">
        <v>70</v>
      </c>
      <c r="Z5" s="236" t="s">
        <v>744</v>
      </c>
      <c r="AA5" s="237" t="s">
        <v>427</v>
      </c>
    </row>
    <row r="6" spans="1:27">
      <c r="A6" s="219" t="s">
        <v>745</v>
      </c>
      <c r="E6" s="219">
        <v>4</v>
      </c>
      <c r="F6" s="243" t="str">
        <f t="shared" si="0"/>
        <v>b</v>
      </c>
      <c r="G6" s="244" t="s">
        <v>97</v>
      </c>
      <c r="H6" s="245" t="s">
        <v>172</v>
      </c>
      <c r="I6" s="246" t="str">
        <f t="shared" si="1"/>
        <v>ㆠ</v>
      </c>
      <c r="L6" s="219">
        <v>4</v>
      </c>
      <c r="M6" s="233" t="str">
        <f t="shared" si="2"/>
        <v>t</v>
      </c>
      <c r="N6" s="233" t="str">
        <f t="shared" si="3"/>
        <v>ㄉ</v>
      </c>
      <c r="Q6" s="219">
        <v>4</v>
      </c>
      <c r="R6" s="234" t="str">
        <f t="shared" si="4"/>
        <v>z</v>
      </c>
      <c r="S6" s="234" t="str">
        <f t="shared" si="5"/>
        <v>ㆠ</v>
      </c>
      <c r="W6" s="247" t="s">
        <v>746</v>
      </c>
      <c r="X6" s="222" t="s">
        <v>96</v>
      </c>
      <c r="Y6" s="235" t="s">
        <v>97</v>
      </c>
      <c r="Z6" s="236" t="s">
        <v>97</v>
      </c>
      <c r="AA6" s="237" t="s">
        <v>428</v>
      </c>
    </row>
    <row r="7" spans="1:27">
      <c r="A7" s="228" t="s">
        <v>747</v>
      </c>
      <c r="B7" s="219">
        <f xml:space="preserve"> LEN(A7)</f>
        <v>26</v>
      </c>
      <c r="E7" s="219">
        <v>5</v>
      </c>
      <c r="F7" s="238" t="str">
        <f t="shared" si="0"/>
        <v>t</v>
      </c>
      <c r="G7" s="239" t="s">
        <v>14</v>
      </c>
      <c r="H7" s="240">
        <v>2</v>
      </c>
      <c r="I7" s="241" t="str">
        <f t="shared" si="1"/>
        <v>ㄉ</v>
      </c>
      <c r="L7" s="219">
        <v>5</v>
      </c>
      <c r="M7" s="233" t="str">
        <f t="shared" si="2"/>
        <v>T</v>
      </c>
      <c r="N7" s="233" t="str">
        <f t="shared" si="3"/>
        <v>ㄊ</v>
      </c>
      <c r="Q7" s="219">
        <v>5</v>
      </c>
      <c r="R7" s="234" t="str">
        <f t="shared" si="4"/>
        <v>2</v>
      </c>
      <c r="S7" s="234" t="str">
        <f t="shared" si="5"/>
        <v>ㄉ</v>
      </c>
      <c r="W7" s="222">
        <v>2</v>
      </c>
      <c r="X7" s="222" t="s">
        <v>13</v>
      </c>
      <c r="Y7" s="235" t="s">
        <v>14</v>
      </c>
      <c r="Z7" s="236" t="s">
        <v>14</v>
      </c>
      <c r="AA7" s="237" t="s">
        <v>426</v>
      </c>
    </row>
    <row r="8" spans="1:27">
      <c r="A8" s="228" t="s">
        <v>748</v>
      </c>
      <c r="B8" s="219">
        <f xml:space="preserve"> LEN(A8)</f>
        <v>26</v>
      </c>
      <c r="E8" s="219">
        <v>6</v>
      </c>
      <c r="F8" s="238" t="str">
        <f t="shared" si="0"/>
        <v>th</v>
      </c>
      <c r="G8" s="239" t="s">
        <v>32</v>
      </c>
      <c r="H8" s="240" t="s">
        <v>177</v>
      </c>
      <c r="I8" s="241" t="str">
        <f t="shared" si="1"/>
        <v>ㄊ</v>
      </c>
      <c r="L8" s="219">
        <v>6</v>
      </c>
      <c r="M8" s="233" t="str">
        <f t="shared" si="2"/>
        <v>d</v>
      </c>
      <c r="N8" s="233" t="str">
        <f t="shared" si="3"/>
        <v>ㄌ</v>
      </c>
      <c r="Q8" s="219">
        <v>6</v>
      </c>
      <c r="R8" s="234" t="str">
        <f t="shared" si="4"/>
        <v>w</v>
      </c>
      <c r="S8" s="234" t="str">
        <f t="shared" si="5"/>
        <v>ㄊ</v>
      </c>
      <c r="W8" s="242" t="s">
        <v>749</v>
      </c>
      <c r="X8" s="222" t="s">
        <v>43</v>
      </c>
      <c r="Y8" s="235" t="s">
        <v>44</v>
      </c>
      <c r="Z8" s="236" t="s">
        <v>32</v>
      </c>
      <c r="AA8" s="237" t="s">
        <v>425</v>
      </c>
    </row>
    <row r="9" spans="1:27">
      <c r="E9" s="219">
        <v>7</v>
      </c>
      <c r="F9" s="238" t="str">
        <f t="shared" si="0"/>
        <v>n</v>
      </c>
      <c r="G9" s="239" t="s">
        <v>72</v>
      </c>
      <c r="H9" s="240" t="s">
        <v>105</v>
      </c>
      <c r="I9" s="241" t="str">
        <f t="shared" si="1"/>
        <v>ㄋ</v>
      </c>
      <c r="L9" s="219">
        <v>7</v>
      </c>
      <c r="M9" s="233" t="str">
        <f t="shared" si="2"/>
        <v>k</v>
      </c>
      <c r="N9" s="233" t="str">
        <f t="shared" si="3"/>
        <v>ㄍ</v>
      </c>
      <c r="Q9" s="219">
        <v>7</v>
      </c>
      <c r="R9" s="234" t="str">
        <f t="shared" si="4"/>
        <v>s</v>
      </c>
      <c r="S9" s="234" t="str">
        <f t="shared" si="5"/>
        <v>ㄋ</v>
      </c>
      <c r="W9" s="242" t="s">
        <v>750</v>
      </c>
      <c r="X9" s="222" t="s">
        <v>71</v>
      </c>
      <c r="Y9" s="235" t="s">
        <v>72</v>
      </c>
      <c r="Z9" s="236" t="s">
        <v>751</v>
      </c>
      <c r="AA9" s="237" t="s">
        <v>424</v>
      </c>
    </row>
    <row r="10" spans="1:27">
      <c r="E10" s="219">
        <v>8</v>
      </c>
      <c r="F10" s="248" t="str">
        <f t="shared" si="0"/>
        <v>l</v>
      </c>
      <c r="G10" s="249" t="s">
        <v>170</v>
      </c>
      <c r="H10" s="250" t="s">
        <v>178</v>
      </c>
      <c r="I10" s="251" t="str">
        <f t="shared" si="1"/>
        <v>ㄌ</v>
      </c>
      <c r="L10" s="219">
        <v>8</v>
      </c>
      <c r="M10" s="233" t="str">
        <f t="shared" si="2"/>
        <v>K</v>
      </c>
      <c r="N10" s="233" t="str">
        <f t="shared" si="3"/>
        <v>ㄎ</v>
      </c>
      <c r="Q10" s="219">
        <v>8</v>
      </c>
      <c r="R10" s="234" t="str">
        <f t="shared" si="4"/>
        <v>x</v>
      </c>
      <c r="S10" s="234" t="str">
        <f t="shared" si="5"/>
        <v>ㄌ</v>
      </c>
      <c r="W10" s="242" t="s">
        <v>752</v>
      </c>
      <c r="X10" s="222" t="s">
        <v>98</v>
      </c>
      <c r="Y10" s="235" t="s">
        <v>99</v>
      </c>
      <c r="Z10" s="236" t="s">
        <v>170</v>
      </c>
      <c r="AA10" s="237" t="s">
        <v>423</v>
      </c>
    </row>
    <row r="11" spans="1:27">
      <c r="A11" s="219" t="s">
        <v>733</v>
      </c>
      <c r="E11" s="219">
        <v>9</v>
      </c>
      <c r="F11" s="229" t="str">
        <f t="shared" si="0"/>
        <v>k</v>
      </c>
      <c r="G11" s="230" t="s">
        <v>46</v>
      </c>
      <c r="H11" s="231" t="s">
        <v>57</v>
      </c>
      <c r="I11" s="252" t="str">
        <f t="shared" si="1"/>
        <v>ㄍ</v>
      </c>
      <c r="L11" s="219">
        <v>9</v>
      </c>
      <c r="M11" s="233" t="str">
        <f t="shared" si="2"/>
        <v>g</v>
      </c>
      <c r="N11" s="233" t="str">
        <f t="shared" si="3"/>
        <v>ㆣ</v>
      </c>
      <c r="Q11" s="219">
        <v>9</v>
      </c>
      <c r="R11" s="234" t="str">
        <f t="shared" si="4"/>
        <v>e</v>
      </c>
      <c r="S11" s="234" t="str">
        <f t="shared" si="5"/>
        <v>ㄍ</v>
      </c>
      <c r="W11" s="242" t="s">
        <v>753</v>
      </c>
      <c r="X11" s="222" t="s">
        <v>45</v>
      </c>
      <c r="Y11" s="235" t="s">
        <v>46</v>
      </c>
      <c r="Z11" s="236" t="s">
        <v>46</v>
      </c>
      <c r="AA11" s="237" t="s">
        <v>422</v>
      </c>
    </row>
    <row r="12" spans="1:27">
      <c r="A12" s="228" t="s">
        <v>754</v>
      </c>
      <c r="B12" s="219">
        <f xml:space="preserve"> LEN(A12)</f>
        <v>41</v>
      </c>
      <c r="E12" s="219">
        <v>10</v>
      </c>
      <c r="F12" s="238" t="str">
        <f t="shared" si="0"/>
        <v>kh</v>
      </c>
      <c r="G12" s="239" t="s">
        <v>66</v>
      </c>
      <c r="H12" s="240" t="s">
        <v>170</v>
      </c>
      <c r="I12" s="241" t="str">
        <f t="shared" si="1"/>
        <v>ㄎ</v>
      </c>
      <c r="L12" s="219">
        <v>10</v>
      </c>
      <c r="M12" s="253" t="str">
        <f t="shared" si="2"/>
        <v>c</v>
      </c>
      <c r="N12" s="253" t="str">
        <f t="shared" si="3"/>
        <v>ㄗ</v>
      </c>
      <c r="Q12" s="219">
        <v>10</v>
      </c>
      <c r="R12" s="234" t="str">
        <f t="shared" si="4"/>
        <v>d</v>
      </c>
      <c r="S12" s="234" t="str">
        <f t="shared" si="5"/>
        <v>ㄎ</v>
      </c>
      <c r="W12" s="242" t="s">
        <v>755</v>
      </c>
      <c r="X12" s="222" t="s">
        <v>73</v>
      </c>
      <c r="Y12" s="235" t="s">
        <v>74</v>
      </c>
      <c r="Z12" s="236" t="s">
        <v>66</v>
      </c>
      <c r="AA12" s="237" t="s">
        <v>421</v>
      </c>
    </row>
    <row r="13" spans="1:27">
      <c r="A13" s="271" t="s">
        <v>804</v>
      </c>
      <c r="B13" s="219">
        <f xml:space="preserve"> LEN(A13)</f>
        <v>41</v>
      </c>
      <c r="E13" s="219">
        <v>11</v>
      </c>
      <c r="F13" s="248" t="str">
        <f t="shared" si="0"/>
        <v>h</v>
      </c>
      <c r="G13" s="249" t="s">
        <v>101</v>
      </c>
      <c r="H13" s="250" t="s">
        <v>173</v>
      </c>
      <c r="I13" s="251" t="str">
        <f t="shared" si="1"/>
        <v>ㄏ</v>
      </c>
      <c r="L13" s="219">
        <v>11</v>
      </c>
      <c r="M13" s="253" t="str">
        <f t="shared" si="2"/>
        <v>C</v>
      </c>
      <c r="N13" s="253" t="str">
        <f t="shared" si="3"/>
        <v>ㄘ</v>
      </c>
      <c r="Q13" s="219">
        <v>11</v>
      </c>
      <c r="R13" s="234" t="str">
        <f t="shared" si="4"/>
        <v>c</v>
      </c>
      <c r="S13" s="234" t="str">
        <f t="shared" si="5"/>
        <v>ㄏ</v>
      </c>
      <c r="W13" s="242" t="s">
        <v>756</v>
      </c>
      <c r="X13" s="222" t="s">
        <v>100</v>
      </c>
      <c r="Y13" s="235" t="s">
        <v>101</v>
      </c>
      <c r="Z13" s="236" t="s">
        <v>101</v>
      </c>
      <c r="AA13" s="237" t="s">
        <v>418</v>
      </c>
    </row>
    <row r="14" spans="1:27">
      <c r="E14" s="219">
        <v>12</v>
      </c>
      <c r="F14" s="238" t="str">
        <f t="shared" si="0"/>
        <v>ci</v>
      </c>
      <c r="G14" s="230" t="s">
        <v>103</v>
      </c>
      <c r="H14" s="231" t="s">
        <v>179</v>
      </c>
      <c r="I14" s="252" t="str">
        <f t="shared" si="1"/>
        <v>ㄐ</v>
      </c>
      <c r="L14" s="219">
        <v>12</v>
      </c>
      <c r="M14" s="233" t="str">
        <f t="shared" si="2"/>
        <v>z</v>
      </c>
      <c r="N14" s="233" t="str">
        <f t="shared" si="3"/>
        <v>ㆡ</v>
      </c>
      <c r="Q14" s="219">
        <v>12</v>
      </c>
      <c r="R14" s="234" t="str">
        <f t="shared" si="4"/>
        <v>r</v>
      </c>
      <c r="S14" s="234" t="str">
        <f t="shared" si="5"/>
        <v>ㄐ</v>
      </c>
      <c r="W14" s="242" t="s">
        <v>757</v>
      </c>
      <c r="X14" s="222" t="s">
        <v>47</v>
      </c>
      <c r="Y14" s="235" t="s">
        <v>758</v>
      </c>
      <c r="Z14" s="236" t="s">
        <v>759</v>
      </c>
      <c r="AA14" s="237" t="s">
        <v>760</v>
      </c>
    </row>
    <row r="15" spans="1:27">
      <c r="E15" s="219">
        <v>13</v>
      </c>
      <c r="F15" s="238" t="str">
        <f t="shared" si="0"/>
        <v>chi</v>
      </c>
      <c r="G15" s="239" t="s">
        <v>65</v>
      </c>
      <c r="H15" s="240" t="s">
        <v>180</v>
      </c>
      <c r="I15" s="241" t="str">
        <f t="shared" si="1"/>
        <v>ㄑ</v>
      </c>
      <c r="L15" s="219">
        <v>13</v>
      </c>
      <c r="M15" s="233" t="str">
        <f t="shared" si="2"/>
        <v>s</v>
      </c>
      <c r="N15" s="233" t="str">
        <f t="shared" si="3"/>
        <v>ㄙ</v>
      </c>
      <c r="Q15" s="219">
        <v>13</v>
      </c>
      <c r="R15" s="234" t="str">
        <f t="shared" si="4"/>
        <v>f</v>
      </c>
      <c r="S15" s="234" t="str">
        <f t="shared" si="5"/>
        <v>ㄑ</v>
      </c>
      <c r="W15" s="242" t="s">
        <v>761</v>
      </c>
      <c r="X15" s="222" t="s">
        <v>75</v>
      </c>
      <c r="Y15" s="235" t="s">
        <v>762</v>
      </c>
      <c r="Z15" s="236" t="s">
        <v>763</v>
      </c>
      <c r="AA15" s="237" t="s">
        <v>764</v>
      </c>
    </row>
    <row r="16" spans="1:27">
      <c r="E16" s="219">
        <v>14</v>
      </c>
      <c r="F16" s="243" t="str">
        <f t="shared" si="0"/>
        <v>si</v>
      </c>
      <c r="G16" s="244" t="s">
        <v>60</v>
      </c>
      <c r="H16" s="245" t="s">
        <v>181</v>
      </c>
      <c r="I16" s="246" t="str">
        <f t="shared" si="1"/>
        <v>ㄒ</v>
      </c>
      <c r="L16" s="219">
        <v>14</v>
      </c>
      <c r="M16" s="233" t="str">
        <f t="shared" si="2"/>
        <v>h</v>
      </c>
      <c r="N16" s="233" t="str">
        <f t="shared" si="3"/>
        <v>ㄏ</v>
      </c>
      <c r="Q16" s="219">
        <v>14</v>
      </c>
      <c r="R16" s="234" t="str">
        <f t="shared" si="4"/>
        <v>v</v>
      </c>
      <c r="S16" s="234" t="str">
        <f t="shared" si="5"/>
        <v>ㄒ</v>
      </c>
      <c r="W16" s="242" t="s">
        <v>765</v>
      </c>
      <c r="X16" s="222" t="s">
        <v>102</v>
      </c>
      <c r="Y16" s="235" t="s">
        <v>766</v>
      </c>
      <c r="Z16" s="236" t="s">
        <v>766</v>
      </c>
      <c r="AA16" s="237" t="s">
        <v>767</v>
      </c>
    </row>
    <row r="17" spans="5:27">
      <c r="E17" s="219">
        <v>15</v>
      </c>
      <c r="F17" s="229" t="str">
        <f t="shared" si="0"/>
        <v>g</v>
      </c>
      <c r="G17" s="230" t="s">
        <v>49</v>
      </c>
      <c r="H17" s="231" t="s">
        <v>14</v>
      </c>
      <c r="I17" s="252" t="str">
        <f t="shared" si="1"/>
        <v>ㆣ</v>
      </c>
      <c r="L17" s="219">
        <v>15</v>
      </c>
      <c r="M17" s="233" t="str">
        <f t="shared" si="2"/>
        <v>i</v>
      </c>
      <c r="N17" s="233" t="str">
        <f t="shared" si="3"/>
        <v>ㄧ</v>
      </c>
      <c r="Q17" s="219">
        <v>15</v>
      </c>
      <c r="R17" s="234" t="str">
        <f t="shared" si="4"/>
        <v>t</v>
      </c>
      <c r="S17" s="234" t="str">
        <f t="shared" si="5"/>
        <v>ㆣ</v>
      </c>
      <c r="W17" s="247" t="s">
        <v>768</v>
      </c>
      <c r="X17" s="222" t="s">
        <v>48</v>
      </c>
      <c r="Y17" s="235" t="s">
        <v>49</v>
      </c>
      <c r="Z17" s="236" t="s">
        <v>49</v>
      </c>
      <c r="AA17" s="237" t="s">
        <v>420</v>
      </c>
    </row>
    <row r="18" spans="5:27">
      <c r="E18" s="219">
        <v>16</v>
      </c>
      <c r="F18" s="238" t="str">
        <f t="shared" si="0"/>
        <v>ng</v>
      </c>
      <c r="G18" s="239" t="s">
        <v>171</v>
      </c>
      <c r="H18" s="240" t="s">
        <v>49</v>
      </c>
      <c r="I18" s="241" t="str">
        <f t="shared" si="1"/>
        <v>ㄫ</v>
      </c>
      <c r="L18" s="219">
        <v>16</v>
      </c>
      <c r="M18" s="233" t="str">
        <f t="shared" si="2"/>
        <v>u</v>
      </c>
      <c r="N18" s="233" t="str">
        <f t="shared" si="3"/>
        <v>ㄨ</v>
      </c>
      <c r="Q18" s="219">
        <v>16</v>
      </c>
      <c r="R18" s="234" t="str">
        <f t="shared" si="4"/>
        <v>g</v>
      </c>
      <c r="S18" s="234" t="str">
        <f t="shared" si="5"/>
        <v>ㄫ</v>
      </c>
      <c r="W18" s="247" t="s">
        <v>769</v>
      </c>
      <c r="X18" s="222" t="s">
        <v>76</v>
      </c>
      <c r="Y18" s="235" t="s">
        <v>77</v>
      </c>
      <c r="Z18" s="236" t="s">
        <v>770</v>
      </c>
      <c r="AA18" s="237" t="s">
        <v>419</v>
      </c>
    </row>
    <row r="19" spans="5:27">
      <c r="E19" s="219">
        <v>17</v>
      </c>
      <c r="F19" s="243" t="str">
        <f t="shared" si="0"/>
        <v>ji</v>
      </c>
      <c r="G19" s="244" t="s">
        <v>172</v>
      </c>
      <c r="H19" s="245" t="s">
        <v>97</v>
      </c>
      <c r="I19" s="246" t="str">
        <f t="shared" si="1"/>
        <v>ㆢ</v>
      </c>
      <c r="L19" s="219">
        <v>17</v>
      </c>
      <c r="M19" s="233" t="str">
        <f t="shared" si="2"/>
        <v>a</v>
      </c>
      <c r="N19" s="233" t="str">
        <f t="shared" si="3"/>
        <v>ㄚ</v>
      </c>
      <c r="Q19" s="219">
        <v>17</v>
      </c>
      <c r="R19" s="234" t="str">
        <f t="shared" si="4"/>
        <v>b</v>
      </c>
      <c r="S19" s="234" t="str">
        <f t="shared" si="5"/>
        <v>ㆡ</v>
      </c>
      <c r="W19" s="247" t="s">
        <v>771</v>
      </c>
      <c r="X19" s="222" t="s">
        <v>111</v>
      </c>
      <c r="Y19" s="235" t="s">
        <v>323</v>
      </c>
      <c r="Z19" s="236" t="s">
        <v>772</v>
      </c>
      <c r="AA19" s="237" t="s">
        <v>773</v>
      </c>
    </row>
    <row r="20" spans="5:27">
      <c r="E20" s="219">
        <v>18</v>
      </c>
      <c r="F20" s="254" t="str">
        <f t="shared" si="0"/>
        <v>c</v>
      </c>
      <c r="G20" s="255" t="s">
        <v>173</v>
      </c>
      <c r="H20" s="256" t="s">
        <v>182</v>
      </c>
      <c r="I20" s="257" t="str">
        <f t="shared" si="1"/>
        <v>ㄗ</v>
      </c>
      <c r="L20" s="219">
        <v>18</v>
      </c>
      <c r="M20" s="233" t="str">
        <f t="shared" si="2"/>
        <v>o</v>
      </c>
      <c r="N20" s="233" t="str">
        <f t="shared" si="3"/>
        <v>ㆦ</v>
      </c>
      <c r="Q20" s="219">
        <v>18</v>
      </c>
      <c r="R20" s="258" t="str">
        <f t="shared" si="4"/>
        <v>y</v>
      </c>
      <c r="S20" s="258" t="str">
        <f t="shared" si="5"/>
        <v>ㄗ</v>
      </c>
      <c r="W20" s="247" t="s">
        <v>771</v>
      </c>
      <c r="X20" s="222" t="s">
        <v>112</v>
      </c>
      <c r="Y20" s="235" t="s">
        <v>323</v>
      </c>
      <c r="Z20" s="236" t="s">
        <v>172</v>
      </c>
      <c r="AA20" s="237" t="s">
        <v>415</v>
      </c>
    </row>
    <row r="21" spans="5:27">
      <c r="E21" s="219">
        <v>19</v>
      </c>
      <c r="F21" s="259" t="str">
        <f t="shared" si="0"/>
        <v>ch</v>
      </c>
      <c r="G21" s="260" t="s">
        <v>88</v>
      </c>
      <c r="H21" s="261" t="s">
        <v>101</v>
      </c>
      <c r="I21" s="262" t="str">
        <f t="shared" si="1"/>
        <v>ㄘ</v>
      </c>
      <c r="L21" s="219">
        <v>19</v>
      </c>
      <c r="M21" s="233" t="str">
        <f t="shared" si="2"/>
        <v>ø</v>
      </c>
      <c r="N21" s="233" t="str">
        <f t="shared" si="3"/>
        <v>ㄜ</v>
      </c>
      <c r="Q21" s="219">
        <v>19</v>
      </c>
      <c r="R21" s="258" t="str">
        <f t="shared" si="4"/>
        <v>h</v>
      </c>
      <c r="S21" s="258" t="str">
        <f t="shared" si="5"/>
        <v>ㄘ</v>
      </c>
      <c r="W21" s="242" t="s">
        <v>774</v>
      </c>
      <c r="X21" s="222" t="s">
        <v>50</v>
      </c>
      <c r="Y21" s="235" t="s">
        <v>756</v>
      </c>
      <c r="Z21" s="236" t="s">
        <v>173</v>
      </c>
      <c r="AA21" s="237" t="s">
        <v>417</v>
      </c>
    </row>
    <row r="22" spans="5:27">
      <c r="E22" s="219">
        <v>20</v>
      </c>
      <c r="F22" s="243" t="str">
        <f t="shared" si="0"/>
        <v>s</v>
      </c>
      <c r="G22" s="244" t="s">
        <v>105</v>
      </c>
      <c r="H22" s="245" t="s">
        <v>72</v>
      </c>
      <c r="I22" s="246" t="str">
        <f t="shared" si="1"/>
        <v>ㄙ</v>
      </c>
      <c r="L22" s="219">
        <v>20</v>
      </c>
      <c r="M22" s="233" t="str">
        <f t="shared" si="2"/>
        <v>e</v>
      </c>
      <c r="N22" s="233" t="str">
        <f t="shared" si="3"/>
        <v>ㆤ</v>
      </c>
      <c r="Q22" s="219">
        <v>20</v>
      </c>
      <c r="R22" s="234" t="str">
        <f t="shared" si="4"/>
        <v>n</v>
      </c>
      <c r="S22" s="234" t="str">
        <f t="shared" si="5"/>
        <v>ㄙ</v>
      </c>
      <c r="W22" s="242" t="s">
        <v>775</v>
      </c>
      <c r="X22" s="222" t="s">
        <v>78</v>
      </c>
      <c r="Y22" s="235" t="s">
        <v>776</v>
      </c>
      <c r="Z22" s="236" t="s">
        <v>88</v>
      </c>
      <c r="AA22" s="237" t="s">
        <v>416</v>
      </c>
    </row>
    <row r="23" spans="5:27">
      <c r="E23" s="219">
        <v>21</v>
      </c>
      <c r="F23" s="263" t="str">
        <f t="shared" si="0"/>
        <v>i</v>
      </c>
      <c r="G23" s="264" t="s">
        <v>53</v>
      </c>
      <c r="H23" s="264" t="s">
        <v>81</v>
      </c>
      <c r="I23" s="265" t="str">
        <f t="shared" si="1"/>
        <v>ㄧ</v>
      </c>
      <c r="L23" s="219">
        <v>21</v>
      </c>
      <c r="M23" s="233" t="str">
        <f t="shared" si="2"/>
        <v>I</v>
      </c>
      <c r="N23" s="233" t="str">
        <f t="shared" si="3"/>
        <v>ㄞ</v>
      </c>
      <c r="Q23" s="219">
        <v>21</v>
      </c>
      <c r="R23" s="234" t="str">
        <f t="shared" si="4"/>
        <v>u</v>
      </c>
      <c r="S23" s="234" t="str">
        <f t="shared" si="5"/>
        <v>ㄧ</v>
      </c>
      <c r="W23" s="242" t="s">
        <v>777</v>
      </c>
      <c r="X23" s="222" t="s">
        <v>104</v>
      </c>
      <c r="Y23" s="235" t="s">
        <v>105</v>
      </c>
      <c r="Z23" s="236" t="s">
        <v>105</v>
      </c>
      <c r="AA23" s="237" t="s">
        <v>414</v>
      </c>
    </row>
    <row r="24" spans="5:27">
      <c r="E24" s="219">
        <v>22</v>
      </c>
      <c r="F24" s="263" t="str">
        <f t="shared" si="0"/>
        <v>u</v>
      </c>
      <c r="G24" s="264" t="s">
        <v>81</v>
      </c>
      <c r="H24" s="264" t="s">
        <v>103</v>
      </c>
      <c r="I24" s="265" t="str">
        <f t="shared" si="1"/>
        <v>ㄨ</v>
      </c>
      <c r="L24" s="219">
        <v>22</v>
      </c>
      <c r="M24" s="233" t="str">
        <f t="shared" si="2"/>
        <v>U</v>
      </c>
      <c r="N24" s="233" t="str">
        <f t="shared" si="3"/>
        <v>ㄠ</v>
      </c>
      <c r="Q24" s="219">
        <v>22</v>
      </c>
      <c r="R24" s="234" t="str">
        <f t="shared" si="4"/>
        <v>j</v>
      </c>
      <c r="S24" s="234" t="str">
        <f t="shared" si="5"/>
        <v>ㄨ</v>
      </c>
      <c r="W24" s="242" t="s">
        <v>778</v>
      </c>
      <c r="X24" s="222" t="s">
        <v>52</v>
      </c>
      <c r="Y24" s="266" t="s">
        <v>53</v>
      </c>
      <c r="Z24" s="267" t="s">
        <v>53</v>
      </c>
      <c r="AA24" s="268" t="s">
        <v>396</v>
      </c>
    </row>
    <row r="25" spans="5:27">
      <c r="E25" s="219">
        <v>23</v>
      </c>
      <c r="F25" s="263" t="str">
        <f t="shared" si="0"/>
        <v>m</v>
      </c>
      <c r="G25" s="264" t="s">
        <v>90</v>
      </c>
      <c r="H25" s="264" t="s">
        <v>70</v>
      </c>
      <c r="I25" s="265" t="str">
        <f t="shared" si="1"/>
        <v>ㆬ</v>
      </c>
      <c r="L25" s="219">
        <v>23</v>
      </c>
      <c r="M25" s="233" t="str">
        <f t="shared" si="2"/>
        <v>B</v>
      </c>
      <c r="N25" s="233" t="str">
        <f t="shared" si="3"/>
        <v>ㆬ</v>
      </c>
      <c r="Q25" s="219">
        <v>23</v>
      </c>
      <c r="R25" s="234" t="str">
        <f t="shared" si="4"/>
        <v>m</v>
      </c>
      <c r="S25" s="234" t="str">
        <f t="shared" si="5"/>
        <v>ㆬ</v>
      </c>
      <c r="W25" s="242" t="s">
        <v>779</v>
      </c>
      <c r="X25" s="222" t="s">
        <v>80</v>
      </c>
      <c r="Y25" s="266" t="s">
        <v>81</v>
      </c>
      <c r="Z25" s="267" t="s">
        <v>81</v>
      </c>
      <c r="AA25" s="268" t="s">
        <v>394</v>
      </c>
    </row>
    <row r="26" spans="5:27">
      <c r="E26" s="219">
        <v>24</v>
      </c>
      <c r="F26" s="263" t="str">
        <f t="shared" si="0"/>
        <v/>
      </c>
      <c r="G26" s="264" t="s">
        <v>25</v>
      </c>
      <c r="H26" s="264" t="s">
        <v>183</v>
      </c>
      <c r="I26" s="265" t="str">
        <f t="shared" si="1"/>
        <v/>
      </c>
      <c r="L26" s="219">
        <v>24</v>
      </c>
      <c r="M26" s="233" t="str">
        <f t="shared" si="2"/>
        <v>D</v>
      </c>
      <c r="N26" s="233" t="str">
        <f t="shared" si="3"/>
        <v>ㄣ</v>
      </c>
      <c r="Q26" s="219">
        <v>24</v>
      </c>
      <c r="R26" s="234" t="str">
        <f t="shared" si="4"/>
        <v>8</v>
      </c>
      <c r="S26" s="234" t="str">
        <f t="shared" si="5"/>
        <v>ㄚ</v>
      </c>
      <c r="W26" s="242" t="s">
        <v>780</v>
      </c>
      <c r="X26" s="222" t="s">
        <v>106</v>
      </c>
      <c r="Y26" s="266" t="s">
        <v>70</v>
      </c>
      <c r="Z26" s="267" t="s">
        <v>90</v>
      </c>
      <c r="AA26" s="268" t="s">
        <v>388</v>
      </c>
    </row>
    <row r="27" spans="5:27">
      <c r="E27" s="219">
        <v>25</v>
      </c>
      <c r="F27" s="263" t="str">
        <f t="shared" si="0"/>
        <v>oo</v>
      </c>
      <c r="G27" s="264" t="s">
        <v>83</v>
      </c>
      <c r="H27" s="264" t="s">
        <v>53</v>
      </c>
      <c r="I27" s="265" t="str">
        <f t="shared" si="1"/>
        <v>ㆦ</v>
      </c>
      <c r="L27" s="219">
        <v>25</v>
      </c>
      <c r="M27" s="233" t="str">
        <f t="shared" si="2"/>
        <v>G</v>
      </c>
      <c r="N27" s="233" t="str">
        <f t="shared" si="3"/>
        <v>ㆭ</v>
      </c>
      <c r="Q27" s="219">
        <v>25</v>
      </c>
      <c r="R27" s="234" t="str">
        <f t="shared" si="4"/>
        <v>i</v>
      </c>
      <c r="S27" s="234" t="str">
        <f t="shared" si="5"/>
        <v>ㆦ</v>
      </c>
      <c r="W27" s="222">
        <v>8</v>
      </c>
      <c r="X27" s="222" t="s">
        <v>24</v>
      </c>
      <c r="Y27" s="266" t="s">
        <v>25</v>
      </c>
      <c r="Z27" s="267" t="s">
        <v>25</v>
      </c>
      <c r="AA27" s="268" t="s">
        <v>398</v>
      </c>
    </row>
    <row r="28" spans="5:27">
      <c r="E28" s="219">
        <v>26</v>
      </c>
      <c r="F28" s="263" t="str">
        <f t="shared" si="0"/>
        <v>o</v>
      </c>
      <c r="G28" s="264" t="s">
        <v>781</v>
      </c>
      <c r="H28" s="264" t="s">
        <v>46</v>
      </c>
      <c r="I28" s="265" t="str">
        <f t="shared" si="1"/>
        <v>ㄜ</v>
      </c>
      <c r="L28" s="219">
        <v>26</v>
      </c>
      <c r="M28" s="233" t="str">
        <f t="shared" si="2"/>
        <v>N</v>
      </c>
      <c r="N28" s="233" t="str">
        <f t="shared" si="3"/>
        <v>ｎ</v>
      </c>
      <c r="Q28" s="219">
        <v>26</v>
      </c>
      <c r="R28" s="234" t="str">
        <f t="shared" si="4"/>
        <v>k</v>
      </c>
      <c r="S28" s="234" t="str">
        <f t="shared" si="5"/>
        <v>ㄜ</v>
      </c>
      <c r="W28" s="242" t="s">
        <v>782</v>
      </c>
      <c r="X28" s="222" t="s">
        <v>54</v>
      </c>
      <c r="Y28" s="266" t="s">
        <v>55</v>
      </c>
      <c r="Z28" s="267" t="s">
        <v>83</v>
      </c>
      <c r="AA28" s="268" t="s">
        <v>391</v>
      </c>
    </row>
    <row r="29" spans="5:27">
      <c r="E29" s="219">
        <v>27</v>
      </c>
      <c r="F29" s="263" t="str">
        <f t="shared" si="0"/>
        <v>am</v>
      </c>
      <c r="G29" s="264" t="s">
        <v>92</v>
      </c>
      <c r="H29" s="264" t="s">
        <v>187</v>
      </c>
      <c r="I29" s="265" t="str">
        <f t="shared" si="1"/>
        <v>ㆰ</v>
      </c>
      <c r="N29" s="219"/>
      <c r="Q29" s="219">
        <v>27</v>
      </c>
      <c r="R29" s="234" t="str">
        <f t="shared" si="4"/>
        <v>,</v>
      </c>
      <c r="S29" s="234" t="str">
        <f t="shared" si="5"/>
        <v>ㆰ</v>
      </c>
      <c r="W29" s="242" t="s">
        <v>783</v>
      </c>
      <c r="X29" s="222" t="s">
        <v>82</v>
      </c>
      <c r="Y29" s="266" t="s">
        <v>83</v>
      </c>
      <c r="Z29" s="267" t="s">
        <v>781</v>
      </c>
      <c r="AA29" s="268" t="s">
        <v>389</v>
      </c>
    </row>
    <row r="30" spans="5:27">
      <c r="E30" s="219">
        <v>28</v>
      </c>
      <c r="F30" s="263" t="str">
        <f t="shared" si="0"/>
        <v/>
      </c>
      <c r="G30" s="264" t="s">
        <v>35</v>
      </c>
      <c r="H30" s="264" t="s">
        <v>185</v>
      </c>
      <c r="I30" s="265" t="str">
        <f t="shared" si="1"/>
        <v/>
      </c>
      <c r="N30" s="219"/>
      <c r="Q30" s="219">
        <v>28</v>
      </c>
      <c r="R30" s="234" t="str">
        <f t="shared" si="4"/>
        <v>9</v>
      </c>
      <c r="S30" s="234" t="str">
        <f t="shared" si="5"/>
        <v>ㄞ</v>
      </c>
      <c r="W30" s="242">
        <v>9</v>
      </c>
      <c r="X30" s="222" t="s">
        <v>26</v>
      </c>
      <c r="Y30" s="266" t="s">
        <v>496</v>
      </c>
      <c r="Z30" s="267" t="s">
        <v>35</v>
      </c>
      <c r="AA30" s="268" t="s">
        <v>784</v>
      </c>
    </row>
    <row r="31" spans="5:27">
      <c r="E31" s="219">
        <v>29</v>
      </c>
      <c r="F31" s="263" t="str">
        <f t="shared" si="0"/>
        <v>e</v>
      </c>
      <c r="G31" s="264" t="s">
        <v>57</v>
      </c>
      <c r="H31" s="264" t="s">
        <v>83</v>
      </c>
      <c r="I31" s="265" t="str">
        <f t="shared" si="1"/>
        <v>ㆤ</v>
      </c>
      <c r="N31" s="219"/>
      <c r="Q31" s="219">
        <v>29</v>
      </c>
      <c r="R31" s="234" t="str">
        <f t="shared" si="4"/>
        <v>o</v>
      </c>
      <c r="S31" s="234" t="str">
        <f t="shared" si="5"/>
        <v>ㆤ</v>
      </c>
      <c r="W31" s="242" t="s">
        <v>785</v>
      </c>
      <c r="X31" s="222" t="s">
        <v>56</v>
      </c>
      <c r="Y31" s="266" t="s">
        <v>57</v>
      </c>
      <c r="Z31" s="267" t="s">
        <v>57</v>
      </c>
      <c r="AA31" s="268" t="s">
        <v>385</v>
      </c>
    </row>
    <row r="32" spans="5:27">
      <c r="E32" s="219">
        <v>30</v>
      </c>
      <c r="F32" s="263" t="str">
        <f t="shared" si="0"/>
        <v>au</v>
      </c>
      <c r="G32" s="264" t="s">
        <v>34</v>
      </c>
      <c r="H32" s="264" t="s">
        <v>99</v>
      </c>
      <c r="I32" s="265" t="str">
        <f t="shared" si="1"/>
        <v>ㄠ</v>
      </c>
      <c r="N32" s="219"/>
      <c r="Q32" s="219">
        <v>30</v>
      </c>
      <c r="R32" s="234" t="str">
        <f t="shared" si="4"/>
        <v>l</v>
      </c>
      <c r="S32" s="234" t="str">
        <f t="shared" si="5"/>
        <v>ㄠ</v>
      </c>
      <c r="W32" s="247" t="s">
        <v>786</v>
      </c>
      <c r="X32" s="222" t="s">
        <v>84</v>
      </c>
      <c r="Y32" s="266" t="s">
        <v>499</v>
      </c>
      <c r="Z32" s="267" t="s">
        <v>34</v>
      </c>
      <c r="AA32" s="268" t="s">
        <v>787</v>
      </c>
    </row>
    <row r="33" spans="5:27">
      <c r="E33" s="219">
        <v>31</v>
      </c>
      <c r="F33" s="263" t="str">
        <f t="shared" si="0"/>
        <v>ong</v>
      </c>
      <c r="G33" s="264" t="s">
        <v>33</v>
      </c>
      <c r="H33" s="264" t="s">
        <v>788</v>
      </c>
      <c r="I33" s="265" t="str">
        <f t="shared" si="1"/>
        <v>ㆲ</v>
      </c>
      <c r="N33" s="219"/>
      <c r="Q33" s="219">
        <v>31</v>
      </c>
      <c r="R33" s="234" t="str">
        <f t="shared" si="4"/>
        <v>.</v>
      </c>
      <c r="S33" s="234" t="str">
        <f t="shared" si="5"/>
        <v>ㆲ</v>
      </c>
      <c r="W33" s="269" t="s">
        <v>789</v>
      </c>
      <c r="X33" s="222" t="s">
        <v>107</v>
      </c>
      <c r="Y33" s="266" t="s">
        <v>675</v>
      </c>
      <c r="Z33" s="267" t="s">
        <v>674</v>
      </c>
      <c r="AA33" s="268" t="s">
        <v>790</v>
      </c>
    </row>
    <row r="34" spans="5:27">
      <c r="E34" s="219">
        <v>32</v>
      </c>
      <c r="F34" s="263" t="str">
        <f t="shared" si="0"/>
        <v/>
      </c>
      <c r="G34" s="264" t="s">
        <v>67</v>
      </c>
      <c r="H34" s="264" t="s">
        <v>189</v>
      </c>
      <c r="I34" s="265" t="str">
        <f t="shared" si="1"/>
        <v/>
      </c>
      <c r="N34" s="219"/>
      <c r="Q34" s="219">
        <v>32</v>
      </c>
      <c r="R34" s="234" t="str">
        <f t="shared" si="4"/>
        <v>0</v>
      </c>
      <c r="S34" s="234" t="str">
        <f t="shared" si="5"/>
        <v>ㄢ</v>
      </c>
      <c r="W34" s="247">
        <v>0</v>
      </c>
      <c r="X34" s="222" t="s">
        <v>27</v>
      </c>
      <c r="Y34" s="266" t="s">
        <v>663</v>
      </c>
      <c r="Z34" s="267" t="s">
        <v>664</v>
      </c>
      <c r="AA34" s="268" t="s">
        <v>791</v>
      </c>
    </row>
    <row r="35" spans="5:27">
      <c r="E35" s="219">
        <v>33</v>
      </c>
      <c r="F35" s="263" t="str">
        <f t="shared" si="0"/>
        <v>-n</v>
      </c>
      <c r="G35" s="264" t="s">
        <v>61</v>
      </c>
      <c r="H35" s="264" t="s">
        <v>12</v>
      </c>
      <c r="I35" s="265" t="str">
        <f t="shared" si="1"/>
        <v>ㄣ</v>
      </c>
      <c r="N35" s="219"/>
      <c r="Q35" s="219">
        <v>33</v>
      </c>
      <c r="R35" s="234" t="str">
        <f t="shared" si="4"/>
        <v>p</v>
      </c>
      <c r="S35" s="234" t="str">
        <f t="shared" si="5"/>
        <v>ㄣ</v>
      </c>
      <c r="W35" s="242" t="s">
        <v>792</v>
      </c>
      <c r="X35" s="222" t="s">
        <v>58</v>
      </c>
      <c r="Y35" s="266" t="s">
        <v>345</v>
      </c>
      <c r="Z35" s="267" t="s">
        <v>61</v>
      </c>
      <c r="AA35" s="268" t="s">
        <v>387</v>
      </c>
    </row>
    <row r="36" spans="5:27">
      <c r="E36" s="219">
        <v>34</v>
      </c>
      <c r="F36" s="263" t="str">
        <f t="shared" si="0"/>
        <v>ang</v>
      </c>
      <c r="G36" s="264" t="s">
        <v>28</v>
      </c>
      <c r="H36" s="264" t="s">
        <v>190</v>
      </c>
      <c r="I36" s="265" t="str">
        <f t="shared" si="1"/>
        <v>ㄤ</v>
      </c>
      <c r="N36" s="219"/>
      <c r="Q36" s="219">
        <v>34</v>
      </c>
      <c r="R36" s="234" t="str">
        <f t="shared" si="4"/>
        <v>;</v>
      </c>
      <c r="S36" s="234" t="str">
        <f t="shared" si="5"/>
        <v>ㄤ</v>
      </c>
      <c r="W36" s="242" t="s">
        <v>793</v>
      </c>
      <c r="X36" s="222" t="s">
        <v>85</v>
      </c>
      <c r="Y36" s="266" t="s">
        <v>672</v>
      </c>
      <c r="Z36" s="267" t="s">
        <v>671</v>
      </c>
      <c r="AA36" s="268" t="s">
        <v>794</v>
      </c>
    </row>
    <row r="37" spans="5:27">
      <c r="E37" s="219">
        <v>35</v>
      </c>
      <c r="F37" s="263" t="str">
        <f t="shared" si="0"/>
        <v>-ng</v>
      </c>
      <c r="G37" s="264" t="s">
        <v>63</v>
      </c>
      <c r="H37" s="264" t="s">
        <v>192</v>
      </c>
      <c r="I37" s="265" t="str">
        <f t="shared" si="1"/>
        <v>ㄥ</v>
      </c>
      <c r="N37" s="219"/>
      <c r="Q37" s="219">
        <v>35</v>
      </c>
      <c r="R37" s="234" t="str">
        <f t="shared" si="4"/>
        <v>/</v>
      </c>
      <c r="S37" s="234" t="str">
        <f t="shared" si="5"/>
        <v>ㆭ</v>
      </c>
      <c r="W37" s="269" t="s">
        <v>795</v>
      </c>
      <c r="X37" s="222" t="s">
        <v>121</v>
      </c>
      <c r="Y37" s="266" t="s">
        <v>329</v>
      </c>
      <c r="Z37" s="267" t="s">
        <v>673</v>
      </c>
      <c r="AA37" s="268" t="s">
        <v>796</v>
      </c>
    </row>
    <row r="38" spans="5:27">
      <c r="E38" s="219">
        <v>36</v>
      </c>
      <c r="F38" s="263" t="str">
        <f t="shared" si="0"/>
        <v/>
      </c>
      <c r="G38" s="264" t="s">
        <v>91</v>
      </c>
      <c r="H38" s="264" t="s">
        <v>193</v>
      </c>
      <c r="I38" s="265" t="str">
        <f t="shared" si="1"/>
        <v/>
      </c>
      <c r="N38" s="219"/>
      <c r="Q38" s="219">
        <v>36</v>
      </c>
      <c r="R38" s="234" t="str">
        <f t="shared" si="4"/>
        <v>-</v>
      </c>
      <c r="S38" s="234" t="str">
        <f t="shared" si="5"/>
        <v>ｎ</v>
      </c>
      <c r="W38" s="269" t="s">
        <v>795</v>
      </c>
      <c r="X38" s="222" t="s">
        <v>108</v>
      </c>
      <c r="Y38" s="266" t="s">
        <v>77</v>
      </c>
      <c r="Z38" s="267" t="s">
        <v>63</v>
      </c>
      <c r="AA38" s="268" t="s">
        <v>386</v>
      </c>
    </row>
    <row r="39" spans="5:27">
      <c r="E39" s="219">
        <v>37</v>
      </c>
      <c r="F39" s="263" t="str">
        <f t="shared" si="0"/>
        <v/>
      </c>
      <c r="G39" s="264" t="s">
        <v>175</v>
      </c>
      <c r="H39" s="264" t="s">
        <v>124</v>
      </c>
      <c r="I39" s="265" t="str">
        <f t="shared" si="1"/>
        <v/>
      </c>
      <c r="N39" s="219"/>
      <c r="Q39" s="219">
        <v>37</v>
      </c>
      <c r="R39" s="234" t="str">
        <f t="shared" si="4"/>
        <v>4</v>
      </c>
      <c r="S39" s="234" t="str">
        <f t="shared" si="5"/>
        <v>ˋ</v>
      </c>
      <c r="W39" s="247" t="s">
        <v>797</v>
      </c>
      <c r="X39" s="222" t="s">
        <v>119</v>
      </c>
      <c r="Y39" s="266" t="s">
        <v>651</v>
      </c>
      <c r="Z39" s="267" t="s">
        <v>652</v>
      </c>
      <c r="AA39" s="268" t="s">
        <v>798</v>
      </c>
    </row>
    <row r="40" spans="5:27">
      <c r="E40" s="219">
        <v>38</v>
      </c>
      <c r="F40" s="263" t="str">
        <f t="shared" si="0"/>
        <v/>
      </c>
      <c r="G40" s="264" t="s">
        <v>176</v>
      </c>
      <c r="H40" s="264" t="s">
        <v>194</v>
      </c>
      <c r="I40" s="265" t="str">
        <f t="shared" si="1"/>
        <v/>
      </c>
      <c r="N40" s="219"/>
      <c r="Q40" s="219">
        <v>38</v>
      </c>
      <c r="R40" s="234" t="str">
        <f t="shared" si="4"/>
        <v>3</v>
      </c>
      <c r="S40" s="234" t="str">
        <f t="shared" si="5"/>
        <v>˪</v>
      </c>
      <c r="W40" s="242" t="s">
        <v>797</v>
      </c>
      <c r="X40" s="222" t="s">
        <v>120</v>
      </c>
      <c r="Y40" s="266" t="s">
        <v>654</v>
      </c>
      <c r="Z40" s="267" t="s">
        <v>653</v>
      </c>
      <c r="AA40" s="268" t="s">
        <v>799</v>
      </c>
    </row>
    <row r="41" spans="5:27">
      <c r="E41" s="219">
        <v>39</v>
      </c>
      <c r="F41" s="263" t="str">
        <f t="shared" si="0"/>
        <v/>
      </c>
      <c r="G41" s="264" t="s">
        <v>195</v>
      </c>
      <c r="H41" s="264" t="s">
        <v>195</v>
      </c>
      <c r="I41" s="265" t="str">
        <f t="shared" si="1"/>
        <v/>
      </c>
      <c r="N41" s="219"/>
      <c r="Q41" s="219">
        <v>39</v>
      </c>
      <c r="R41" s="234" t="str">
        <f t="shared" si="4"/>
        <v>6</v>
      </c>
      <c r="S41" s="234" t="str">
        <f t="shared" si="5"/>
        <v>ˊ</v>
      </c>
      <c r="W41" s="247"/>
      <c r="X41" s="222" t="s">
        <v>113</v>
      </c>
      <c r="Y41" s="266" t="s">
        <v>324</v>
      </c>
      <c r="Z41" s="267" t="s">
        <v>408</v>
      </c>
      <c r="AA41" s="268" t="s">
        <v>397</v>
      </c>
    </row>
    <row r="42" spans="5:27">
      <c r="E42" s="219">
        <v>40</v>
      </c>
      <c r="F42" s="263" t="str">
        <f t="shared" si="0"/>
        <v/>
      </c>
      <c r="G42" s="264" t="s">
        <v>197</v>
      </c>
      <c r="H42" s="264" t="s">
        <v>196</v>
      </c>
      <c r="I42" s="265" t="str">
        <f t="shared" si="1"/>
        <v/>
      </c>
      <c r="N42" s="219"/>
      <c r="Q42" s="219">
        <v>40</v>
      </c>
      <c r="R42" s="234" t="str">
        <f t="shared" si="4"/>
        <v>5</v>
      </c>
      <c r="S42" s="234" t="str">
        <f t="shared" si="5"/>
        <v>˫</v>
      </c>
      <c r="W42" s="242"/>
      <c r="X42" s="222" t="s">
        <v>122</v>
      </c>
      <c r="Y42" s="266" t="s">
        <v>327</v>
      </c>
      <c r="Z42" s="267" t="s">
        <v>407</v>
      </c>
      <c r="AA42" s="268" t="s">
        <v>395</v>
      </c>
    </row>
    <row r="43" spans="5:27">
      <c r="E43" s="219">
        <v>41</v>
      </c>
      <c r="F43" s="263" t="str">
        <f t="shared" si="0"/>
        <v/>
      </c>
      <c r="G43" s="264" t="s">
        <v>198</v>
      </c>
      <c r="H43" s="264" t="s">
        <v>197</v>
      </c>
      <c r="I43" s="265" t="str">
        <f t="shared" si="1"/>
        <v/>
      </c>
      <c r="N43" s="219"/>
      <c r="Q43" s="219">
        <v>41</v>
      </c>
      <c r="R43" s="234" t="str">
        <f t="shared" si="4"/>
        <v>7</v>
      </c>
      <c r="S43" s="234" t="str">
        <f t="shared" si="5"/>
        <v>．</v>
      </c>
      <c r="W43" s="242"/>
      <c r="X43" s="222" t="s">
        <v>123</v>
      </c>
      <c r="Y43" s="266" t="s">
        <v>328</v>
      </c>
      <c r="Z43" s="267" t="s">
        <v>406</v>
      </c>
      <c r="AA43" s="268" t="s">
        <v>393</v>
      </c>
    </row>
    <row r="44" spans="5:27">
      <c r="E44" s="219">
        <v>42</v>
      </c>
      <c r="F44" s="263" t="str">
        <f t="shared" si="0"/>
        <v/>
      </c>
      <c r="G44" s="264" t="s">
        <v>189</v>
      </c>
      <c r="H44" s="264" t="s">
        <v>198</v>
      </c>
      <c r="I44" s="265" t="str">
        <f t="shared" si="1"/>
        <v/>
      </c>
      <c r="N44" s="219"/>
      <c r="S44" s="220"/>
      <c r="W44" s="242"/>
      <c r="X44" s="222" t="s">
        <v>116</v>
      </c>
      <c r="Y44" s="266" t="s">
        <v>326</v>
      </c>
      <c r="Z44" s="267" t="s">
        <v>405</v>
      </c>
      <c r="AA44" s="268" t="s">
        <v>392</v>
      </c>
    </row>
    <row r="45" spans="5:27">
      <c r="N45" s="219"/>
      <c r="S45" s="220"/>
      <c r="W45" s="242"/>
      <c r="X45" s="222" t="s">
        <v>114</v>
      </c>
      <c r="Y45" s="266" t="s">
        <v>325</v>
      </c>
      <c r="Z45" s="267" t="s">
        <v>404</v>
      </c>
      <c r="AA45" s="268" t="s">
        <v>390</v>
      </c>
    </row>
    <row r="46" spans="5:27">
      <c r="W46" s="242"/>
      <c r="X46" s="222" t="s">
        <v>117</v>
      </c>
      <c r="Y46" s="266" t="s">
        <v>579</v>
      </c>
      <c r="Z46" s="267" t="s">
        <v>578</v>
      </c>
      <c r="AA46" s="268" t="s">
        <v>800</v>
      </c>
    </row>
    <row r="47" spans="5:27">
      <c r="W47" s="242"/>
      <c r="X47" s="222" t="s">
        <v>118</v>
      </c>
      <c r="Y47" s="266" t="s">
        <v>586</v>
      </c>
      <c r="Z47" s="267" t="s">
        <v>585</v>
      </c>
      <c r="AA47" s="268" t="s">
        <v>801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482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483</v>
      </c>
      <c r="K2" s="205" t="s">
        <v>122</v>
      </c>
      <c r="L2" s="205"/>
      <c r="M2" s="205" t="s">
        <v>557</v>
      </c>
      <c r="N2" s="206" t="s">
        <v>407</v>
      </c>
      <c r="O2" s="205" t="s">
        <v>327</v>
      </c>
      <c r="P2" s="205" t="s">
        <v>558</v>
      </c>
      <c r="Q2" s="205" t="s">
        <v>559</v>
      </c>
      <c r="R2" s="205" t="s">
        <v>560</v>
      </c>
    </row>
    <row r="3" spans="2:18">
      <c r="B3" t="s">
        <v>80</v>
      </c>
      <c r="C3" t="s">
        <v>484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485</v>
      </c>
      <c r="K3" s="205" t="s">
        <v>123</v>
      </c>
      <c r="L3" s="205"/>
      <c r="M3" s="205" t="s">
        <v>561</v>
      </c>
      <c r="N3" s="206" t="s">
        <v>406</v>
      </c>
      <c r="O3" s="205"/>
      <c r="P3" s="205"/>
      <c r="Q3" s="205"/>
      <c r="R3" s="205"/>
    </row>
    <row r="4" spans="2:18">
      <c r="B4" t="s">
        <v>24</v>
      </c>
      <c r="C4" t="s">
        <v>486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487</v>
      </c>
      <c r="K4" s="205" t="s">
        <v>113</v>
      </c>
      <c r="L4" s="205" t="s">
        <v>562</v>
      </c>
      <c r="M4" s="205" t="s">
        <v>563</v>
      </c>
      <c r="N4" s="206" t="s">
        <v>408</v>
      </c>
      <c r="O4" s="205" t="s">
        <v>324</v>
      </c>
      <c r="P4" s="205" t="s">
        <v>564</v>
      </c>
      <c r="Q4" s="205" t="s">
        <v>565</v>
      </c>
      <c r="R4" s="205" t="s">
        <v>566</v>
      </c>
    </row>
    <row r="5" spans="2:18">
      <c r="B5" t="s">
        <v>488</v>
      </c>
      <c r="C5" t="s">
        <v>489</v>
      </c>
      <c r="D5" t="s">
        <v>488</v>
      </c>
      <c r="E5" t="s">
        <v>83</v>
      </c>
      <c r="F5" t="s">
        <v>55</v>
      </c>
      <c r="G5" t="s">
        <v>490</v>
      </c>
      <c r="H5" t="s">
        <v>55</v>
      </c>
      <c r="I5" t="s">
        <v>491</v>
      </c>
      <c r="K5" s="205" t="s">
        <v>114</v>
      </c>
      <c r="L5" s="205" t="s">
        <v>567</v>
      </c>
      <c r="M5" s="205" t="s">
        <v>568</v>
      </c>
      <c r="N5" s="206" t="s">
        <v>404</v>
      </c>
      <c r="O5" s="205" t="s">
        <v>325</v>
      </c>
      <c r="P5" s="205" t="s">
        <v>569</v>
      </c>
      <c r="Q5" s="205" t="s">
        <v>570</v>
      </c>
      <c r="R5" s="205" t="s">
        <v>571</v>
      </c>
    </row>
    <row r="6" spans="2:18">
      <c r="B6" t="s">
        <v>82</v>
      </c>
      <c r="C6" t="s">
        <v>492</v>
      </c>
      <c r="D6" t="s">
        <v>488</v>
      </c>
      <c r="E6" t="s">
        <v>83</v>
      </c>
      <c r="F6" t="s">
        <v>83</v>
      </c>
      <c r="G6" t="s">
        <v>83</v>
      </c>
      <c r="H6" t="s">
        <v>83</v>
      </c>
      <c r="I6" t="s">
        <v>493</v>
      </c>
      <c r="K6" s="205" t="s">
        <v>116</v>
      </c>
      <c r="L6" s="205" t="s">
        <v>572</v>
      </c>
      <c r="M6" s="205" t="s">
        <v>573</v>
      </c>
      <c r="N6" s="206" t="s">
        <v>405</v>
      </c>
      <c r="O6" s="205" t="s">
        <v>326</v>
      </c>
      <c r="P6" s="205" t="s">
        <v>574</v>
      </c>
      <c r="Q6" s="205" t="s">
        <v>575</v>
      </c>
      <c r="R6" s="205" t="s">
        <v>576</v>
      </c>
    </row>
    <row r="7" spans="2:18">
      <c r="B7" t="s">
        <v>488</v>
      </c>
      <c r="C7" t="s">
        <v>489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494</v>
      </c>
      <c r="K7" s="205" t="s">
        <v>117</v>
      </c>
      <c r="L7" s="205"/>
      <c r="M7" s="205" t="s">
        <v>577</v>
      </c>
      <c r="N7" s="206" t="s">
        <v>578</v>
      </c>
      <c r="O7" s="205" t="s">
        <v>579</v>
      </c>
      <c r="P7" s="205" t="s">
        <v>580</v>
      </c>
      <c r="Q7" s="205" t="s">
        <v>581</v>
      </c>
      <c r="R7" s="205" t="s">
        <v>582</v>
      </c>
    </row>
    <row r="8" spans="2:18">
      <c r="B8" t="s">
        <v>26</v>
      </c>
      <c r="C8" t="s">
        <v>495</v>
      </c>
      <c r="D8" t="s">
        <v>496</v>
      </c>
      <c r="E8" t="s">
        <v>35</v>
      </c>
      <c r="F8" t="s">
        <v>496</v>
      </c>
      <c r="G8" t="s">
        <v>496</v>
      </c>
      <c r="H8" t="s">
        <v>496</v>
      </c>
      <c r="I8" t="s">
        <v>497</v>
      </c>
      <c r="K8" s="205" t="s">
        <v>118</v>
      </c>
      <c r="L8" s="205" t="s">
        <v>583</v>
      </c>
      <c r="M8" s="205" t="s">
        <v>584</v>
      </c>
      <c r="N8" s="206" t="s">
        <v>585</v>
      </c>
      <c r="O8" s="205" t="s">
        <v>586</v>
      </c>
      <c r="P8" s="205" t="s">
        <v>587</v>
      </c>
      <c r="Q8" s="205" t="s">
        <v>588</v>
      </c>
      <c r="R8" s="205" t="s">
        <v>589</v>
      </c>
    </row>
    <row r="9" spans="2:18">
      <c r="B9" t="s">
        <v>84</v>
      </c>
      <c r="C9" t="s">
        <v>498</v>
      </c>
      <c r="D9" t="s">
        <v>499</v>
      </c>
      <c r="E9" t="s">
        <v>34</v>
      </c>
      <c r="F9" t="s">
        <v>499</v>
      </c>
      <c r="G9" t="s">
        <v>499</v>
      </c>
      <c r="H9" t="s">
        <v>499</v>
      </c>
      <c r="I9" t="s">
        <v>500</v>
      </c>
      <c r="K9" s="205" t="s">
        <v>590</v>
      </c>
      <c r="L9" s="205"/>
      <c r="M9" s="205" t="s">
        <v>591</v>
      </c>
      <c r="N9" s="206" t="s">
        <v>592</v>
      </c>
      <c r="O9" s="205" t="s">
        <v>593</v>
      </c>
      <c r="P9" s="205" t="s">
        <v>594</v>
      </c>
      <c r="Q9" s="205" t="s">
        <v>595</v>
      </c>
      <c r="R9" s="205" t="s">
        <v>596</v>
      </c>
    </row>
    <row r="10" spans="2:18">
      <c r="B10" t="s">
        <v>501</v>
      </c>
      <c r="C10" t="s">
        <v>502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47</v>
      </c>
      <c r="K10" s="205" t="s">
        <v>597</v>
      </c>
      <c r="L10" s="205" t="s">
        <v>598</v>
      </c>
      <c r="M10" s="205" t="s">
        <v>599</v>
      </c>
      <c r="N10" s="206" t="s">
        <v>600</v>
      </c>
      <c r="O10" s="205" t="s">
        <v>601</v>
      </c>
      <c r="P10" s="205" t="s">
        <v>602</v>
      </c>
      <c r="Q10" s="205" t="s">
        <v>603</v>
      </c>
      <c r="R10" s="205" t="s">
        <v>604</v>
      </c>
    </row>
    <row r="11" spans="2:18">
      <c r="B11" t="s">
        <v>504</v>
      </c>
      <c r="C11" t="s">
        <v>505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507</v>
      </c>
      <c r="K11" s="205" t="s">
        <v>605</v>
      </c>
      <c r="L11" s="205"/>
      <c r="M11" s="205" t="s">
        <v>606</v>
      </c>
      <c r="N11" s="206" t="s">
        <v>607</v>
      </c>
      <c r="O11" s="205" t="s">
        <v>608</v>
      </c>
      <c r="P11" s="205" t="s">
        <v>609</v>
      </c>
      <c r="Q11" s="205" t="s">
        <v>610</v>
      </c>
      <c r="R11" s="205"/>
    </row>
    <row r="12" spans="2:18">
      <c r="B12" t="s">
        <v>508</v>
      </c>
      <c r="C12" t="s">
        <v>509</v>
      </c>
      <c r="D12" t="s">
        <v>510</v>
      </c>
      <c r="E12" t="s">
        <v>511</v>
      </c>
      <c r="F12" t="s">
        <v>511</v>
      </c>
      <c r="G12" t="s">
        <v>511</v>
      </c>
      <c r="H12" t="s">
        <v>511</v>
      </c>
      <c r="I12" t="s">
        <v>512</v>
      </c>
      <c r="K12" s="205" t="s">
        <v>611</v>
      </c>
      <c r="L12" s="205"/>
      <c r="M12" s="205" t="s">
        <v>612</v>
      </c>
      <c r="N12" s="206" t="s">
        <v>613</v>
      </c>
      <c r="O12" s="205" t="s">
        <v>614</v>
      </c>
      <c r="P12" s="205" t="s">
        <v>615</v>
      </c>
      <c r="Q12" s="205" t="s">
        <v>616</v>
      </c>
      <c r="R12" s="205" t="s">
        <v>617</v>
      </c>
    </row>
    <row r="13" spans="2:18">
      <c r="B13" t="s">
        <v>513</v>
      </c>
      <c r="C13" t="s">
        <v>514</v>
      </c>
      <c r="D13" t="s">
        <v>515</v>
      </c>
      <c r="E13" t="s">
        <v>516</v>
      </c>
      <c r="F13" t="s">
        <v>515</v>
      </c>
      <c r="G13" t="s">
        <v>515</v>
      </c>
      <c r="H13" t="s">
        <v>515</v>
      </c>
      <c r="I13" t="s">
        <v>517</v>
      </c>
      <c r="K13" s="205" t="s">
        <v>618</v>
      </c>
      <c r="L13" s="205"/>
      <c r="M13" s="205" t="s">
        <v>619</v>
      </c>
      <c r="N13" s="206" t="s">
        <v>620</v>
      </c>
      <c r="O13" s="205" t="s">
        <v>621</v>
      </c>
      <c r="P13" s="205" t="s">
        <v>622</v>
      </c>
      <c r="Q13" s="205" t="s">
        <v>623</v>
      </c>
      <c r="R13" s="205" t="s">
        <v>624</v>
      </c>
    </row>
    <row r="14" spans="2:18">
      <c r="B14" t="s">
        <v>518</v>
      </c>
      <c r="C14" t="s">
        <v>519</v>
      </c>
      <c r="D14" t="s">
        <v>520</v>
      </c>
      <c r="E14" t="s">
        <v>520</v>
      </c>
      <c r="F14" t="s">
        <v>520</v>
      </c>
      <c r="G14" t="s">
        <v>520</v>
      </c>
      <c r="H14" t="s">
        <v>520</v>
      </c>
      <c r="I14" t="s">
        <v>521</v>
      </c>
      <c r="K14" s="205" t="s">
        <v>625</v>
      </c>
      <c r="L14" s="205"/>
      <c r="M14" s="205" t="s">
        <v>626</v>
      </c>
      <c r="N14" s="206" t="s">
        <v>627</v>
      </c>
      <c r="O14" s="205" t="s">
        <v>628</v>
      </c>
      <c r="P14" s="205" t="s">
        <v>629</v>
      </c>
      <c r="Q14" s="205" t="s">
        <v>630</v>
      </c>
      <c r="R14" s="205" t="s">
        <v>631</v>
      </c>
    </row>
    <row r="15" spans="2:18">
      <c r="B15" t="s">
        <v>522</v>
      </c>
      <c r="C15" t="s">
        <v>523</v>
      </c>
      <c r="D15" t="s">
        <v>524</v>
      </c>
      <c r="E15" t="s">
        <v>524</v>
      </c>
      <c r="F15" t="s">
        <v>524</v>
      </c>
      <c r="G15" t="s">
        <v>525</v>
      </c>
      <c r="H15" t="s">
        <v>524</v>
      </c>
      <c r="I15" t="s">
        <v>526</v>
      </c>
      <c r="K15" s="205" t="s">
        <v>632</v>
      </c>
      <c r="L15" s="205"/>
      <c r="M15" s="205" t="s">
        <v>633</v>
      </c>
      <c r="N15" s="206" t="s">
        <v>634</v>
      </c>
      <c r="O15" s="205" t="s">
        <v>635</v>
      </c>
      <c r="P15" s="205" t="s">
        <v>636</v>
      </c>
      <c r="Q15" s="205" t="s">
        <v>637</v>
      </c>
      <c r="R15" s="205"/>
    </row>
    <row r="16" spans="2:18" ht="34.5">
      <c r="B16" t="s">
        <v>484</v>
      </c>
      <c r="C16" t="s">
        <v>527</v>
      </c>
      <c r="D16" t="s">
        <v>528</v>
      </c>
      <c r="E16" t="s">
        <v>528</v>
      </c>
      <c r="F16" t="s">
        <v>528</v>
      </c>
      <c r="G16" t="s">
        <v>529</v>
      </c>
      <c r="H16" t="s">
        <v>528</v>
      </c>
      <c r="I16" t="s">
        <v>530</v>
      </c>
      <c r="K16" s="205" t="s">
        <v>638</v>
      </c>
      <c r="L16" s="205" t="s">
        <v>639</v>
      </c>
      <c r="M16" s="205" t="s">
        <v>640</v>
      </c>
      <c r="N16" s="206" t="s">
        <v>641</v>
      </c>
      <c r="O16" s="205" t="s">
        <v>642</v>
      </c>
      <c r="P16" s="205" t="s">
        <v>643</v>
      </c>
      <c r="Q16" s="205" t="s">
        <v>644</v>
      </c>
      <c r="R16" s="205" t="s">
        <v>645</v>
      </c>
    </row>
    <row r="17" spans="2:9">
      <c r="B17" t="s">
        <v>531</v>
      </c>
      <c r="C17" t="s">
        <v>532</v>
      </c>
      <c r="D17" t="s">
        <v>533</v>
      </c>
      <c r="E17" t="s">
        <v>534</v>
      </c>
      <c r="F17" t="s">
        <v>533</v>
      </c>
      <c r="G17" t="s">
        <v>535</v>
      </c>
      <c r="H17" t="s">
        <v>533</v>
      </c>
      <c r="I17" t="s">
        <v>536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0.8984375" defaultRowHeight="25.5"/>
  <cols>
    <col min="1" max="1" width="3.5" style="95" customWidth="1"/>
    <col min="2" max="2" width="28.8984375" style="95" customWidth="1"/>
    <col min="3" max="47" width="8.69921875" style="95" customWidth="1"/>
    <col min="48" max="16384" width="10.8984375" style="95"/>
  </cols>
  <sheetData>
    <row r="1" spans="1:47" ht="17.100000000000001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335"/>
      <c r="AR1" s="335"/>
      <c r="AS1" s="97"/>
      <c r="AT1" s="97"/>
      <c r="AU1" s="97"/>
    </row>
    <row r="2" spans="1:47" s="96" customFormat="1" ht="34.5">
      <c r="B2" s="102" t="s">
        <v>334</v>
      </c>
    </row>
    <row r="3" spans="1:47" s="96" customFormat="1" ht="23.25">
      <c r="B3" s="127" t="s">
        <v>333</v>
      </c>
      <c r="C3" s="126" cm="1">
        <f t="array" ref="C3" xml:space="preserve"> COLUMN() - COLUMN($B:$B)</f>
        <v>1</v>
      </c>
      <c r="D3" s="126" cm="1">
        <f t="array" ref="D3" xml:space="preserve"> COLUMN() - COLUMN($B:$B)</f>
        <v>2</v>
      </c>
      <c r="E3" s="126" cm="1">
        <f t="array" ref="E3" xml:space="preserve"> COLUMN() - COLUMN($B:$B)</f>
        <v>3</v>
      </c>
      <c r="F3" s="126" cm="1">
        <f t="array" ref="F3" xml:space="preserve"> COLUMN() - COLUMN($B:$B)</f>
        <v>4</v>
      </c>
      <c r="G3" s="126" cm="1">
        <f t="array" ref="G3" xml:space="preserve"> COLUMN() - COLUMN($B:$B)</f>
        <v>5</v>
      </c>
      <c r="H3" s="126" cm="1">
        <f t="array" ref="H3" xml:space="preserve"> COLUMN() - COLUMN($B:$B)</f>
        <v>6</v>
      </c>
      <c r="I3" s="126" cm="1">
        <f t="array" ref="I3" xml:space="preserve"> COLUMN() - COLUMN($B:$B)</f>
        <v>7</v>
      </c>
      <c r="J3" s="126" cm="1">
        <f t="array" ref="J3" xml:space="preserve"> COLUMN() - COLUMN($B:$B)</f>
        <v>8</v>
      </c>
      <c r="K3" s="126" cm="1">
        <f t="array" ref="K3" xml:space="preserve"> COLUMN() - COLUMN($B:$B)</f>
        <v>9</v>
      </c>
      <c r="L3" s="126" cm="1">
        <f t="array" ref="L3" xml:space="preserve"> COLUMN() - COLUMN($B:$B)</f>
        <v>10</v>
      </c>
      <c r="M3" s="126" cm="1">
        <f t="array" ref="M3" xml:space="preserve"> COLUMN() - COLUMN($B:$B)</f>
        <v>11</v>
      </c>
      <c r="N3" s="126" cm="1">
        <f t="array" ref="N3" xml:space="preserve"> COLUMN() - COLUMN($B:$B)</f>
        <v>12</v>
      </c>
      <c r="O3" s="126" cm="1">
        <f t="array" ref="O3" xml:space="preserve"> COLUMN() - COLUMN($B:$B)</f>
        <v>13</v>
      </c>
      <c r="P3" s="126" cm="1">
        <f t="array" ref="P3" xml:space="preserve"> COLUMN() - COLUMN($B:$B)</f>
        <v>14</v>
      </c>
      <c r="Q3" s="126" cm="1">
        <f t="array" ref="Q3" xml:space="preserve"> COLUMN() - COLUMN($B:$B)</f>
        <v>15</v>
      </c>
      <c r="R3" s="126" cm="1">
        <f t="array" ref="R3" xml:space="preserve"> COLUMN() - COLUMN($B:$B)</f>
        <v>16</v>
      </c>
      <c r="S3" s="126" cm="1">
        <f t="array" ref="S3" xml:space="preserve"> COLUMN() - COLUMN($B:$B)</f>
        <v>17</v>
      </c>
      <c r="T3" s="126" cm="1">
        <f t="array" ref="T3" xml:space="preserve"> COLUMN() - COLUMN($B:$B)</f>
        <v>18</v>
      </c>
      <c r="U3" s="126" cm="1">
        <f t="array" ref="U3" xml:space="preserve"> COLUMN() - COLUMN($B:$B)</f>
        <v>19</v>
      </c>
      <c r="V3" s="126" cm="1">
        <f t="array" ref="V3" xml:space="preserve"> COLUMN() - COLUMN($B:$B)</f>
        <v>20</v>
      </c>
      <c r="W3" s="126" cm="1">
        <f t="array" ref="W3" xml:space="preserve"> COLUMN() - COLUMN($B:$B)</f>
        <v>21</v>
      </c>
      <c r="X3" s="126" cm="1">
        <f t="array" ref="X3" xml:space="preserve"> COLUMN() - COLUMN($B:$B)</f>
        <v>22</v>
      </c>
      <c r="Y3" s="126" cm="1">
        <f t="array" ref="Y3" xml:space="preserve"> COLUMN() - COLUMN($B:$B)</f>
        <v>23</v>
      </c>
      <c r="Z3" s="126" cm="1">
        <f t="array" ref="Z3" xml:space="preserve"> COLUMN() - COLUMN($B:$B)</f>
        <v>24</v>
      </c>
      <c r="AA3" s="126" cm="1">
        <f t="array" ref="AA3" xml:space="preserve"> COLUMN() - COLUMN($B:$B)</f>
        <v>25</v>
      </c>
      <c r="AB3" s="126" cm="1">
        <f t="array" ref="AB3" xml:space="preserve"> COLUMN() - COLUMN($B:$B)</f>
        <v>26</v>
      </c>
      <c r="AC3" s="126" cm="1">
        <f t="array" ref="AC3" xml:space="preserve"> COLUMN() - COLUMN($B:$B)</f>
        <v>27</v>
      </c>
      <c r="AD3" s="126" cm="1">
        <f t="array" ref="AD3" xml:space="preserve"> COLUMN() - COLUMN($B:$B)</f>
        <v>28</v>
      </c>
      <c r="AE3" s="126" cm="1">
        <f t="array" ref="AE3" xml:space="preserve"> COLUMN() - COLUMN($B:$B)</f>
        <v>29</v>
      </c>
      <c r="AF3" s="126" cm="1">
        <f t="array" ref="AF3" xml:space="preserve"> COLUMN() - COLUMN($B:$B)</f>
        <v>30</v>
      </c>
      <c r="AG3" s="126" cm="1">
        <f t="array" ref="AG3" xml:space="preserve"> COLUMN() - COLUMN($B:$B)</f>
        <v>31</v>
      </c>
      <c r="AH3" s="126" cm="1">
        <f t="array" ref="AH3" xml:space="preserve"> COLUMN() - COLUMN($B:$B)</f>
        <v>32</v>
      </c>
      <c r="AI3" s="126" cm="1">
        <f t="array" ref="AI3" xml:space="preserve"> COLUMN() - COLUMN($B:$B)</f>
        <v>33</v>
      </c>
      <c r="AJ3" s="126" cm="1">
        <f t="array" ref="AJ3" xml:space="preserve"> COLUMN() - COLUMN($B:$B)</f>
        <v>34</v>
      </c>
      <c r="AK3" s="126" cm="1">
        <f t="array" ref="AK3" xml:space="preserve"> COLUMN() - COLUMN($B:$B)</f>
        <v>35</v>
      </c>
      <c r="AL3" s="126" cm="1">
        <f t="array" ref="AL3" xml:space="preserve"> COLUMN() - COLUMN($B:$B)</f>
        <v>36</v>
      </c>
      <c r="AM3" s="126" cm="1">
        <f t="array" ref="AM3" xml:space="preserve"> COLUMN() - COLUMN($B:$B)</f>
        <v>37</v>
      </c>
      <c r="AN3" s="126" cm="1">
        <f t="array" ref="AN3" xml:space="preserve"> COLUMN() - COLUMN($B:$B)</f>
        <v>38</v>
      </c>
      <c r="AO3" s="126" cm="1">
        <f t="array" ref="AO3" xml:space="preserve"> COLUMN() - COLUMN($B:$B)</f>
        <v>39</v>
      </c>
      <c r="AP3" s="126" cm="1">
        <f t="array" ref="AP3" xml:space="preserve"> COLUMN() - COLUMN($B:$B)</f>
        <v>40</v>
      </c>
      <c r="AQ3" s="126" cm="1">
        <f t="array" ref="AQ3" xml:space="preserve"> COLUMN() - COLUMN($B:$B)</f>
        <v>41</v>
      </c>
      <c r="AR3" s="126" cm="1">
        <f t="array" ref="AR3" xml:space="preserve"> COLUMN() - COLUMN($B:$B)</f>
        <v>42</v>
      </c>
      <c r="AS3" s="126" cm="1">
        <f t="array" ref="AS3" xml:space="preserve"> COLUMN() - COLUMN($B:$B)</f>
        <v>43</v>
      </c>
      <c r="AT3" s="126" cm="1">
        <f t="array" ref="AT3" xml:space="preserve"> COLUMN() - COLUMN($B:$B)</f>
        <v>44</v>
      </c>
      <c r="AU3" s="126" cm="1">
        <f t="array" ref="AU3" xml:space="preserve"> COLUMN() - COLUMN($B:$B)</f>
        <v>45</v>
      </c>
    </row>
    <row r="4" spans="1:47" s="96" customFormat="1" ht="32.25">
      <c r="B4" s="125" t="str">
        <f>'[2](5)鍵盤表'!B16</f>
        <v>方音符號</v>
      </c>
      <c r="C4" s="123" t="str">
        <f>'[2](5)鍵盤表'!C16</f>
        <v>ㄅ</v>
      </c>
      <c r="D4" s="123" t="str">
        <f>'[2](5)鍵盤表'!D16</f>
        <v>ㄆ</v>
      </c>
      <c r="E4" s="123" t="str">
        <f>'[2](5)鍵盤表'!E16</f>
        <v>ㄇ</v>
      </c>
      <c r="F4" s="124" t="str">
        <f>'[2](5)鍵盤表'!F16</f>
        <v>ㆠ</v>
      </c>
      <c r="G4" s="123" t="str">
        <f>'[2](5)鍵盤表'!G16</f>
        <v>ㄉ</v>
      </c>
      <c r="H4" s="123" t="str">
        <f>'[2](5)鍵盤表'!H16</f>
        <v>ㄊ</v>
      </c>
      <c r="I4" s="123" t="str">
        <f>'[2](5)鍵盤表'!I16</f>
        <v>ㄋ</v>
      </c>
      <c r="J4" s="123" t="str">
        <f>'[2](5)鍵盤表'!J16</f>
        <v>ㄌ</v>
      </c>
      <c r="K4" s="123" t="str">
        <f>'[2](5)鍵盤表'!K16</f>
        <v>ㄍ</v>
      </c>
      <c r="L4" s="123" t="str">
        <f>'[2](5)鍵盤表'!L16</f>
        <v>ㄎ</v>
      </c>
      <c r="M4" s="123" t="str">
        <f>'[2](5)鍵盤表'!M16</f>
        <v>ㄏ</v>
      </c>
      <c r="N4" s="124" t="str">
        <f>'[2](5)鍵盤表'!N16</f>
        <v>ㆣ</v>
      </c>
      <c r="O4" s="124" t="str">
        <f>'[2](5)鍵盤表'!O16</f>
        <v>ㄫ</v>
      </c>
      <c r="P4" s="123" t="str">
        <f>'[2](5)鍵盤表'!P16</f>
        <v>ㄗ</v>
      </c>
      <c r="Q4" s="123" t="str">
        <f>'[2](5)鍵盤表'!Q16</f>
        <v>ㄘ</v>
      </c>
      <c r="R4" s="123" t="str">
        <f>'[2](5)鍵盤表'!R16</f>
        <v>ㄙ</v>
      </c>
      <c r="S4" s="124" t="str">
        <f>'[2](5)鍵盤表'!S16</f>
        <v>ㆡ</v>
      </c>
      <c r="T4" s="123" t="str">
        <f>'[2](5)鍵盤表'!T16</f>
        <v>ㄐ</v>
      </c>
      <c r="U4" s="123" t="str">
        <f>'[2](5)鍵盤表'!U16</f>
        <v>ㄑ</v>
      </c>
      <c r="V4" s="123" t="str">
        <f>'[2](5)鍵盤表'!V16</f>
        <v>ㄒ</v>
      </c>
      <c r="W4" s="124" t="str">
        <f>'[2](5)鍵盤表'!W16</f>
        <v>ㆢ</v>
      </c>
      <c r="X4" s="123" t="str">
        <f>'[2](5)鍵盤表'!X16</f>
        <v>ㄧ</v>
      </c>
      <c r="Y4" s="123" t="str">
        <f>'[2](5)鍵盤表'!Y16</f>
        <v>ㄨ</v>
      </c>
      <c r="Z4" s="123" t="str">
        <f>'[2](5)鍵盤表'!Z16</f>
        <v>ㄚ</v>
      </c>
      <c r="AA4" s="124" t="str">
        <f>'[2](5)鍵盤表'!AA16</f>
        <v>ㆦ</v>
      </c>
      <c r="AB4" s="123" t="str">
        <f>'[2](5)鍵盤表'!AB16</f>
        <v>ㄜ</v>
      </c>
      <c r="AC4" s="124" t="str">
        <f>'[2](5)鍵盤表'!AC16</f>
        <v>ㆤ</v>
      </c>
      <c r="AD4" s="124" t="str">
        <f>'[2](5)鍵盤表'!AD16</f>
        <v>ㆬ</v>
      </c>
      <c r="AE4" s="124" t="str">
        <f>'[2](5)鍵盤表'!AE16</f>
        <v>ㆭ</v>
      </c>
      <c r="AF4" s="123" t="str">
        <f>'[2](5)鍵盤表'!AF16</f>
        <v>ㄞ</v>
      </c>
      <c r="AG4" s="123" t="str">
        <f>'[2](5)鍵盤表'!AG16</f>
        <v>ㄠ</v>
      </c>
      <c r="AH4" s="124" t="str">
        <f>'[2](5)鍵盤表'!AH16</f>
        <v>ㆰ</v>
      </c>
      <c r="AI4" s="123" t="str">
        <f>'[2](5)鍵盤表'!AI16</f>
        <v>ㆱ</v>
      </c>
      <c r="AJ4" s="123" t="str">
        <f>'[2](5)鍵盤表'!AJ16</f>
        <v>ㄢ</v>
      </c>
      <c r="AK4" s="124" t="str">
        <f>'[2](5)鍵盤表'!AK16</f>
        <v>ㄣ</v>
      </c>
      <c r="AL4" s="124" t="str">
        <f>'[2](5)鍵盤表'!AL16</f>
        <v>ㄤ</v>
      </c>
      <c r="AM4" s="123" t="str">
        <f>'[2](5)鍵盤表'!AM16</f>
        <v>ㄥ</v>
      </c>
      <c r="AN4" s="123" t="str">
        <f>'[2](5)鍵盤表'!AN16</f>
        <v>ㆲ</v>
      </c>
      <c r="AO4" s="123" t="str">
        <f>'[2](5)鍵盤表'!AO16</f>
        <v>ｎ</v>
      </c>
      <c r="AP4" s="123">
        <f>'[2](5)鍵盤表'!AP16</f>
        <v>0</v>
      </c>
      <c r="AQ4" s="123" t="str">
        <f>'[2](5)鍵盤表'!AQ16</f>
        <v>˪</v>
      </c>
      <c r="AR4" s="123" t="str">
        <f>'[2](5)鍵盤表'!AR16</f>
        <v>ˋ</v>
      </c>
      <c r="AS4" s="123" t="str">
        <f>'[2](5)鍵盤表'!AS16</f>
        <v>˫</v>
      </c>
      <c r="AT4" s="123" t="str">
        <f>'[2](5)鍵盤表'!AT16</f>
        <v>ˊ</v>
      </c>
      <c r="AU4" s="123" t="str">
        <f>'[2](5)鍵盤表'!AU16</f>
        <v>·</v>
      </c>
    </row>
    <row r="5" spans="1:47" s="96" customFormat="1" ht="32.25">
      <c r="B5" s="122" t="str">
        <f>'[2](5)鍵盤表'!B17</f>
        <v>國際音標</v>
      </c>
      <c r="C5" s="120" t="str">
        <f>'[2](5)鍵盤表'!C17</f>
        <v>p</v>
      </c>
      <c r="D5" s="120" t="str">
        <f>'[2](5)鍵盤表'!D17</f>
        <v>pʰ</v>
      </c>
      <c r="E5" s="120" t="str">
        <f>'[2](5)鍵盤表'!E17</f>
        <v>m</v>
      </c>
      <c r="F5" s="119" t="str">
        <f>'[2](5)鍵盤表'!F17</f>
        <v>b</v>
      </c>
      <c r="G5" s="120" t="str">
        <f>'[2](5)鍵盤表'!G17</f>
        <v>t</v>
      </c>
      <c r="H5" s="120" t="str">
        <f>'[2](5)鍵盤表'!H17</f>
        <v>tʰ</v>
      </c>
      <c r="I5" s="120" t="str">
        <f>'[2](5)鍵盤表'!I17</f>
        <v>n</v>
      </c>
      <c r="J5" s="120" t="str">
        <f>'[2](5)鍵盤表'!J17</f>
        <v>l</v>
      </c>
      <c r="K5" s="120" t="str">
        <f>'[2](5)鍵盤表'!K17</f>
        <v>k</v>
      </c>
      <c r="L5" s="120" t="str">
        <f>'[2](5)鍵盤表'!L17</f>
        <v>kʰ</v>
      </c>
      <c r="M5" s="120" t="str">
        <f>'[2](5)鍵盤表'!M17</f>
        <v>h</v>
      </c>
      <c r="N5" s="119" t="str">
        <f>'[2](5)鍵盤表'!N17</f>
        <v>g</v>
      </c>
      <c r="O5" s="119" t="str">
        <f>'[2](5)鍵盤表'!O17</f>
        <v>ŋ</v>
      </c>
      <c r="P5" s="120" t="str">
        <f>'[2](5)鍵盤表'!P17</f>
        <v>t͡s</v>
      </c>
      <c r="Q5" s="120" t="str">
        <f>'[2](5)鍵盤表'!Q17</f>
        <v>t͡sʰ</v>
      </c>
      <c r="R5" s="120" t="str">
        <f>'[2](5)鍵盤表'!R17</f>
        <v>s</v>
      </c>
      <c r="S5" s="119" t="str">
        <f>'[2](5)鍵盤表'!S17</f>
        <v xml:space="preserve"> 	d͡z / z</v>
      </c>
      <c r="T5" s="120" t="str">
        <f>'[2](5)鍵盤表'!T17</f>
        <v xml:space="preserve"> 	t͡ɕ</v>
      </c>
      <c r="U5" s="120" t="str">
        <f>'[2](5)鍵盤表'!U17</f>
        <v>t͡ɕʰ</v>
      </c>
      <c r="V5" s="120" t="str">
        <f>'[2](5)鍵盤表'!V17</f>
        <v>ɕ</v>
      </c>
      <c r="W5" s="119" t="str">
        <f>'[2](5)鍵盤表'!W17</f>
        <v>d͡ʑ / ʑ[</v>
      </c>
      <c r="X5" s="120" t="str">
        <f>'[2](5)鍵盤表'!X17</f>
        <v>i</v>
      </c>
      <c r="Y5" s="120" t="str">
        <f>'[2](5)鍵盤表'!Y17</f>
        <v>u</v>
      </c>
      <c r="Z5" s="120" t="str">
        <f>'[2](5)鍵盤表'!Z17</f>
        <v>a</v>
      </c>
      <c r="AA5" s="119" t="str">
        <f>'[2](5)鍵盤表'!AA17</f>
        <v>ɔ</v>
      </c>
      <c r="AB5" s="120" t="str">
        <f>'[2](5)鍵盤表'!AB17</f>
        <v>o</v>
      </c>
      <c r="AC5" s="119" t="str">
        <f>'[2](5)鍵盤表'!AC17</f>
        <v>e</v>
      </c>
      <c r="AD5" s="121" t="str">
        <f>'[2](5)鍵盤表'!AD17</f>
        <v>m̩</v>
      </c>
      <c r="AE5" s="121" t="str">
        <f>'[2](5)鍵盤表'!AE17</f>
        <v>ŋ̍</v>
      </c>
      <c r="AF5" s="120" t="str">
        <f>'[2](5)鍵盤表'!AF17</f>
        <v>ai</v>
      </c>
      <c r="AG5" s="120" t="str">
        <f>'[2](5)鍵盤表'!AG17</f>
        <v>au</v>
      </c>
      <c r="AH5" s="119" t="str">
        <f>'[2](5)鍵盤表'!AH17</f>
        <v>am</v>
      </c>
      <c r="AI5" s="120" t="str">
        <f>'[2](5)鍵盤表'!AI17</f>
        <v>ɔm</v>
      </c>
      <c r="AJ5" s="120" t="str">
        <f>'[2](5)鍵盤表'!AJ17</f>
        <v>an</v>
      </c>
      <c r="AK5" s="119" t="str">
        <f>'[2](5)鍵盤表'!AK17</f>
        <v>n</v>
      </c>
      <c r="AL5" s="119" t="str">
        <f>'[2](5)鍵盤表'!AL17</f>
        <v>aŋ</v>
      </c>
      <c r="AM5" s="118" t="str">
        <f>'[2](5)鍵盤表'!AM17</f>
        <v>əŋ</v>
      </c>
      <c r="AN5" s="118" t="str">
        <f>'[2](5)鍵盤表'!AN17</f>
        <v>ɔŋ</v>
      </c>
      <c r="AO5" s="118" t="str">
        <f>'[2](5)鍵盤表'!AO17</f>
        <v>ã</v>
      </c>
      <c r="AP5" s="117">
        <f>'[2](5)鍵盤表'!AP17</f>
        <v>1</v>
      </c>
      <c r="AQ5" s="117">
        <f>'[2](5)鍵盤表'!AQ17</f>
        <v>0</v>
      </c>
      <c r="AR5" s="117">
        <f>'[2](5)鍵盤表'!AR17</f>
        <v>0</v>
      </c>
      <c r="AS5" s="117">
        <f>'[2](5)鍵盤表'!AS17</f>
        <v>0</v>
      </c>
      <c r="AT5" s="117">
        <f>'[2](5)鍵盤表'!AT17</f>
        <v>0</v>
      </c>
      <c r="AU5" s="117">
        <f>'[2](5)鍵盤表'!AU17</f>
        <v>0</v>
      </c>
    </row>
    <row r="6" spans="1:47" s="96" customFormat="1">
      <c r="B6" s="116" t="str">
        <f>'[2](5)鍵盤表'!B18</f>
        <v>羅馬拼音</v>
      </c>
      <c r="C6" s="114" t="str">
        <f>'[2](5)鍵盤表'!C18</f>
        <v>p</v>
      </c>
      <c r="D6" s="114" t="str">
        <f>'[2](5)鍵盤表'!D18</f>
        <v>ph</v>
      </c>
      <c r="E6" s="114" t="str">
        <f>'[2](5)鍵盤表'!E18</f>
        <v>m</v>
      </c>
      <c r="F6" s="112" t="str">
        <f>'[2](5)鍵盤表'!F18</f>
        <v>b</v>
      </c>
      <c r="G6" s="114" t="str">
        <f>'[2](5)鍵盤表'!G18</f>
        <v>t</v>
      </c>
      <c r="H6" s="114" t="str">
        <f>'[2](5)鍵盤表'!H18</f>
        <v>th</v>
      </c>
      <c r="I6" s="114" t="str">
        <f>'[2](5)鍵盤表'!I18</f>
        <v>n</v>
      </c>
      <c r="J6" s="114" t="str">
        <f>'[2](5)鍵盤表'!J18</f>
        <v>l</v>
      </c>
      <c r="K6" s="114" t="str">
        <f>'[2](5)鍵盤表'!K18</f>
        <v>k</v>
      </c>
      <c r="L6" s="114" t="str">
        <f>'[2](5)鍵盤表'!L18</f>
        <v>kh</v>
      </c>
      <c r="M6" s="114" t="str">
        <f>'[2](5)鍵盤表'!M18</f>
        <v>h</v>
      </c>
      <c r="N6" s="112" t="str">
        <f>'[2](5)鍵盤表'!N18</f>
        <v>g</v>
      </c>
      <c r="O6" s="112" t="str">
        <f>'[2](5)鍵盤表'!O18</f>
        <v>ng</v>
      </c>
      <c r="P6" s="114" t="str">
        <f>'[2](5)鍵盤表'!P18</f>
        <v>ts</v>
      </c>
      <c r="Q6" s="114" t="str">
        <f>'[2](5)鍵盤表'!Q18</f>
        <v>tsh</v>
      </c>
      <c r="R6" s="114" t="str">
        <f>'[2](5)鍵盤表'!R18</f>
        <v>s</v>
      </c>
      <c r="S6" s="112" t="str">
        <f>'[2](5)鍵盤表'!S18</f>
        <v>j</v>
      </c>
      <c r="T6" s="114" t="str">
        <f>'[2](5)鍵盤表'!T18</f>
        <v>tsi</v>
      </c>
      <c r="U6" s="114" t="str">
        <f>'[2](5)鍵盤表'!U18</f>
        <v>tshi</v>
      </c>
      <c r="V6" s="114" t="str">
        <f>'[2](5)鍵盤表'!V18</f>
        <v>si</v>
      </c>
      <c r="W6" s="112" t="str">
        <f>'[2](5)鍵盤表'!W18</f>
        <v>ji</v>
      </c>
      <c r="X6" s="114" t="str">
        <f>'[2](5)鍵盤表'!X18</f>
        <v>i</v>
      </c>
      <c r="Y6" s="114" t="str">
        <f>'[2](5)鍵盤表'!Y18</f>
        <v>u</v>
      </c>
      <c r="Z6" s="114" t="str">
        <f>'[2](5)鍵盤表'!Z18</f>
        <v>a</v>
      </c>
      <c r="AA6" s="112" t="str">
        <f>'[2](5)鍵盤表'!AA18</f>
        <v>oo</v>
      </c>
      <c r="AB6" s="114" t="str">
        <f>'[2](5)鍵盤表'!AB18</f>
        <v>o</v>
      </c>
      <c r="AC6" s="112" t="str">
        <f>'[2](5)鍵盤表'!AC18</f>
        <v>e</v>
      </c>
      <c r="AD6" s="115" t="str">
        <f>'[2](5)鍵盤表'!AD18</f>
        <v>-m</v>
      </c>
      <c r="AE6" s="115" t="str">
        <f>'[2](5)鍵盤表'!AE18</f>
        <v>-ng</v>
      </c>
      <c r="AF6" s="114" t="str">
        <f>'[2](5)鍵盤表'!AF18</f>
        <v>ai</v>
      </c>
      <c r="AG6" s="114" t="str">
        <f>'[2](5)鍵盤表'!AG18</f>
        <v>au</v>
      </c>
      <c r="AH6" s="112" t="str">
        <f>'[2](5)鍵盤表'!AH18</f>
        <v>am</v>
      </c>
      <c r="AI6" s="114" t="str">
        <f>'[2](5)鍵盤表'!AI18</f>
        <v>om</v>
      </c>
      <c r="AJ6" s="114" t="str">
        <f>'[2](5)鍵盤表'!AJ18</f>
        <v>an</v>
      </c>
      <c r="AK6" s="112" t="str">
        <f>'[2](5)鍵盤表'!AK18</f>
        <v>-n</v>
      </c>
      <c r="AL6" s="112" t="str">
        <f>'[2](5)鍵盤表'!AL18</f>
        <v>ang</v>
      </c>
      <c r="AM6" s="113" t="str">
        <f>'[2](5)鍵盤表'!AM18</f>
        <v>-ng</v>
      </c>
      <c r="AN6" s="113" t="str">
        <f>'[2](5)鍵盤表'!AN18</f>
        <v>ong</v>
      </c>
      <c r="AO6" s="113" t="str">
        <f>'[2](5)鍵盤表'!AO18</f>
        <v>-nn</v>
      </c>
      <c r="AP6" s="112">
        <f>'[2](5)鍵盤表'!AP18</f>
        <v>1</v>
      </c>
      <c r="AQ6" s="112">
        <f>'[2](5)鍵盤表'!AQ18</f>
        <v>3</v>
      </c>
      <c r="AR6" s="112">
        <f>'[2](5)鍵盤表'!AR18</f>
        <v>2</v>
      </c>
      <c r="AS6" s="112">
        <f>'[2](5)鍵盤表'!AS18</f>
        <v>7</v>
      </c>
      <c r="AT6" s="112">
        <f>'[2](5)鍵盤表'!AT18</f>
        <v>5</v>
      </c>
      <c r="AU6" s="112">
        <f>'[2](5)鍵盤表'!AU18</f>
        <v>8</v>
      </c>
    </row>
    <row r="7" spans="1:47" s="96" customFormat="1" ht="23.25">
      <c r="B7" s="104" t="str">
        <f>'[2](5)鍵盤表'!B19</f>
        <v>拼音字母</v>
      </c>
      <c r="C7" s="111" t="str">
        <f>'[2](5)鍵盤表'!C19</f>
        <v>p</v>
      </c>
      <c r="D7" s="111" t="str">
        <f>'[2](5)鍵盤表'!D19</f>
        <v>P</v>
      </c>
      <c r="E7" s="111" t="str">
        <f>'[2](5)鍵盤表'!E19</f>
        <v>m</v>
      </c>
      <c r="F7" s="111" t="str">
        <f>'[2](5)鍵盤表'!F19</f>
        <v>b</v>
      </c>
      <c r="G7" s="111" t="str">
        <f>'[2](5)鍵盤表'!G19</f>
        <v>t</v>
      </c>
      <c r="H7" s="111" t="str">
        <f>'[2](5)鍵盤表'!H19</f>
        <v>T</v>
      </c>
      <c r="I7" s="111" t="str">
        <f>'[2](5)鍵盤表'!I19</f>
        <v>d</v>
      </c>
      <c r="J7" s="111" t="str">
        <f>'[2](5)鍵盤表'!J19</f>
        <v>d</v>
      </c>
      <c r="K7" s="111" t="str">
        <f>'[2](5)鍵盤表'!K19</f>
        <v>k</v>
      </c>
      <c r="L7" s="111" t="str">
        <f>'[2](5)鍵盤表'!L19</f>
        <v>K</v>
      </c>
      <c r="M7" s="111" t="str">
        <f>'[2](5)鍵盤表'!M19</f>
        <v>h</v>
      </c>
      <c r="N7" s="111" t="str">
        <f>'[2](5)鍵盤表'!N19</f>
        <v>g</v>
      </c>
      <c r="O7" s="111" t="str">
        <f>'[2](5)鍵盤表'!O19</f>
        <v>g</v>
      </c>
      <c r="P7" s="111" t="str">
        <f>'[2](5)鍵盤表'!P19</f>
        <v>c</v>
      </c>
      <c r="Q7" s="111" t="str">
        <f>'[2](5)鍵盤表'!Q19</f>
        <v>C</v>
      </c>
      <c r="R7" s="111" t="str">
        <f>'[2](5)鍵盤表'!R19</f>
        <v>s</v>
      </c>
      <c r="S7" s="111" t="str">
        <f>'[2](5)鍵盤表'!S19</f>
        <v>z</v>
      </c>
      <c r="T7" s="111" t="str">
        <f>'[2](5)鍵盤表'!T19</f>
        <v>ci</v>
      </c>
      <c r="U7" s="111" t="str">
        <f>'[2](5)鍵盤表'!U19</f>
        <v>Ci</v>
      </c>
      <c r="V7" s="111" t="str">
        <f>'[2](5)鍵盤表'!V19</f>
        <v>si</v>
      </c>
      <c r="W7" s="111" t="str">
        <f>'[2](5)鍵盤表'!W19</f>
        <v>zi</v>
      </c>
      <c r="X7" s="111" t="str">
        <f>'[2](5)鍵盤表'!X19</f>
        <v>i</v>
      </c>
      <c r="Y7" s="111" t="str">
        <f>'[2](5)鍵盤表'!Y19</f>
        <v>u</v>
      </c>
      <c r="Z7" s="111" t="str">
        <f>'[2](5)鍵盤表'!Z19</f>
        <v>a</v>
      </c>
      <c r="AA7" s="111" t="str">
        <f>'[2](5)鍵盤表'!AA19</f>
        <v>o</v>
      </c>
      <c r="AB7" s="111" t="str">
        <f>'[2](5)鍵盤表'!AB19</f>
        <v>ø</v>
      </c>
      <c r="AC7" s="111" t="str">
        <f>'[2](5)鍵盤表'!AC19</f>
        <v>e</v>
      </c>
      <c r="AD7" s="111" t="str">
        <f>'[2](5)鍵盤表'!AD19</f>
        <v>B</v>
      </c>
      <c r="AE7" s="111" t="str">
        <f>'[2](5)鍵盤表'!AE19</f>
        <v>G</v>
      </c>
      <c r="AF7" s="111" t="str">
        <f>'[2](5)鍵盤表'!AF19</f>
        <v>I</v>
      </c>
      <c r="AG7" s="111" t="str">
        <f>'[2](5)鍵盤表'!AG19</f>
        <v>U</v>
      </c>
      <c r="AH7" s="111" t="str">
        <f>'[2](5)鍵盤表'!AH19</f>
        <v>aB</v>
      </c>
      <c r="AI7" s="111" t="str">
        <f>'[2](5)鍵盤表'!AI19</f>
        <v>oB</v>
      </c>
      <c r="AJ7" s="111" t="str">
        <f>'[2](5)鍵盤表'!AJ19</f>
        <v>aD</v>
      </c>
      <c r="AK7" s="111" t="str">
        <f>'[2](5)鍵盤表'!AK19</f>
        <v>D</v>
      </c>
      <c r="AL7" s="111" t="str">
        <f>'[2](5)鍵盤表'!AL19</f>
        <v>aG</v>
      </c>
      <c r="AM7" s="111" t="str">
        <f>'[2](5)鍵盤表'!AM19</f>
        <v>øG</v>
      </c>
      <c r="AN7" s="111" t="str">
        <f>'[2](5)鍵盤表'!AN19</f>
        <v>oG</v>
      </c>
      <c r="AO7" s="111" t="str">
        <f>'[2](5)鍵盤表'!AO19</f>
        <v>N</v>
      </c>
      <c r="AP7" s="111" t="str">
        <f>'[2](5)鍵盤表'!AP19</f>
        <v/>
      </c>
      <c r="AQ7" s="111" t="str">
        <f>'[2](5)鍵盤表'!AQ19</f>
        <v/>
      </c>
      <c r="AR7" s="111" t="str">
        <f>'[2](5)鍵盤表'!AR19</f>
        <v/>
      </c>
      <c r="AS7" s="111" t="str">
        <f>'[2](5)鍵盤表'!AS19</f>
        <v/>
      </c>
      <c r="AT7" s="111" t="str">
        <f>'[2](5)鍵盤表'!AT19</f>
        <v/>
      </c>
      <c r="AU7" s="111" t="str">
        <f>'[2](5)鍵盤表'!AU19</f>
        <v/>
      </c>
    </row>
    <row r="8" spans="1:47" s="96" customFormat="1" ht="23.25">
      <c r="B8" s="110" t="str">
        <f>'[2](5)鍵盤表'!B20</f>
        <v>鍵盤按鍵</v>
      </c>
      <c r="C8" s="106" t="str">
        <f>'[2](5)鍵盤表'!C20</f>
        <v>1</v>
      </c>
      <c r="D8" s="106" t="str">
        <f>'[2](5)鍵盤表'!D20</f>
        <v>q</v>
      </c>
      <c r="E8" s="106" t="str">
        <f>'[2](5)鍵盤表'!E20</f>
        <v>a</v>
      </c>
      <c r="F8" s="106" t="str">
        <f>'[2](5)鍵盤表'!F20</f>
        <v>z</v>
      </c>
      <c r="G8" s="106" t="str">
        <f>'[2](5)鍵盤表'!G20</f>
        <v>2</v>
      </c>
      <c r="H8" s="106" t="str">
        <f>'[2](5)鍵盤表'!H20</f>
        <v>w</v>
      </c>
      <c r="I8" s="106" t="str">
        <f>'[2](5)鍵盤表'!I20</f>
        <v>s</v>
      </c>
      <c r="J8" s="106" t="str">
        <f>'[2](5)鍵盤表'!J20</f>
        <v>x</v>
      </c>
      <c r="K8" s="106" t="str">
        <f>'[2](5)鍵盤表'!K20</f>
        <v>e</v>
      </c>
      <c r="L8" s="106" t="str">
        <f>'[2](5)鍵盤表'!L20</f>
        <v>d</v>
      </c>
      <c r="M8" s="106" t="str">
        <f>'[2](5)鍵盤表'!M20</f>
        <v>c</v>
      </c>
      <c r="N8" s="106" t="str">
        <f>'[2](5)鍵盤表'!N20</f>
        <v>t</v>
      </c>
      <c r="O8" s="106" t="str">
        <f>'[2](5)鍵盤表'!O20</f>
        <v>g</v>
      </c>
      <c r="P8" s="106" t="str">
        <f>'[2](5)鍵盤表'!P20</f>
        <v>y</v>
      </c>
      <c r="Q8" s="106" t="str">
        <f>'[2](5)鍵盤表'!Q20</f>
        <v>h</v>
      </c>
      <c r="R8" s="106" t="str">
        <f>'[2](5)鍵盤表'!R20</f>
        <v>n</v>
      </c>
      <c r="S8" s="106" t="str">
        <f>'[2](5)鍵盤表'!S20</f>
        <v>b</v>
      </c>
      <c r="T8" s="106" t="str">
        <f>'[2](5)鍵盤表'!T20</f>
        <v>r</v>
      </c>
      <c r="U8" s="106" t="str">
        <f>'[2](5)鍵盤表'!U20</f>
        <v>f</v>
      </c>
      <c r="V8" s="106" t="str">
        <f>'[2](5)鍵盤表'!V20</f>
        <v>v</v>
      </c>
      <c r="W8" s="106" t="str">
        <f>'[2](5)鍵盤表'!W20</f>
        <v>b</v>
      </c>
      <c r="X8" s="106" t="str">
        <f>'[2](5)鍵盤表'!X20</f>
        <v>u</v>
      </c>
      <c r="Y8" s="106" t="str">
        <f>'[2](5)鍵盤表'!Y20</f>
        <v>j</v>
      </c>
      <c r="Z8" s="106" t="str">
        <f>'[2](5)鍵盤表'!Z20</f>
        <v>8</v>
      </c>
      <c r="AA8" s="106" t="str">
        <f>'[2](5)鍵盤表'!AA20</f>
        <v>i</v>
      </c>
      <c r="AB8" s="106" t="str">
        <f>'[2](5)鍵盤表'!AB20</f>
        <v>k</v>
      </c>
      <c r="AC8" s="106" t="str">
        <f>'[2](5)鍵盤表'!AC20</f>
        <v>o</v>
      </c>
      <c r="AD8" s="106" t="str">
        <f>'[2](5)鍵盤表'!AD20</f>
        <v>m</v>
      </c>
      <c r="AE8" s="106" t="str">
        <f>'[2](5)鍵盤表'!AE20</f>
        <v>/</v>
      </c>
      <c r="AF8" s="106" t="str">
        <f>'[2](5)鍵盤表'!AF20</f>
        <v>9</v>
      </c>
      <c r="AG8" s="106" t="str">
        <f>'[2](5)鍵盤表'!AG20</f>
        <v>l</v>
      </c>
      <c r="AH8" s="106" t="str">
        <f>'[2](5)鍵盤表'!AH20</f>
        <v>,</v>
      </c>
      <c r="AI8" s="106" t="str">
        <f>'[2](5)鍵盤表'!AI20</f>
        <v>,</v>
      </c>
      <c r="AJ8" s="106" t="str">
        <f>'[2](5)鍵盤表'!AJ20</f>
        <v>0</v>
      </c>
      <c r="AK8" s="106" t="str">
        <f>'[2](5)鍵盤表'!AK20</f>
        <v>p</v>
      </c>
      <c r="AL8" s="106" t="str">
        <f>'[2](5)鍵盤表'!AL20</f>
        <v>;</v>
      </c>
      <c r="AM8" s="106" t="str">
        <f>'[2](5)鍵盤表'!AM20</f>
        <v/>
      </c>
      <c r="AN8" s="106" t="str">
        <f>'[2](5)鍵盤表'!AN20</f>
        <v>.</v>
      </c>
      <c r="AO8" s="106" t="str">
        <f>'[2](5)鍵盤表'!AO20</f>
        <v>-</v>
      </c>
      <c r="AP8" s="106" t="str">
        <f>'[2](5)鍵盤表'!AP20</f>
        <v/>
      </c>
      <c r="AQ8" s="106" t="str">
        <f>'[2](5)鍵盤表'!AQ20</f>
        <v>3</v>
      </c>
      <c r="AR8" s="106" t="str">
        <f>'[2](5)鍵盤表'!AR20</f>
        <v>4</v>
      </c>
      <c r="AS8" s="106" t="str">
        <f>'[2](5)鍵盤表'!AS20</f>
        <v>5</v>
      </c>
      <c r="AT8" s="106" t="str">
        <f>'[2](5)鍵盤表'!AT20</f>
        <v>6</v>
      </c>
      <c r="AU8" s="106" t="str">
        <f>'[2](5)鍵盤表'!AU20</f>
        <v/>
      </c>
    </row>
    <row r="9" spans="1:47" s="96" customFormat="1" ht="23.25">
      <c r="B9" s="110" t="str">
        <f>'[2](5)鍵盤表'!B21</f>
        <v>鍵盤行號</v>
      </c>
      <c r="C9" s="106">
        <f>'[2](5)鍵盤表'!C21</f>
        <v>1</v>
      </c>
      <c r="D9" s="106">
        <f>'[2](5)鍵盤表'!D21</f>
        <v>1</v>
      </c>
      <c r="E9" s="106">
        <f>'[2](5)鍵盤表'!E21</f>
        <v>1</v>
      </c>
      <c r="F9" s="106">
        <f>'[2](5)鍵盤表'!F21</f>
        <v>1</v>
      </c>
      <c r="G9" s="109">
        <f>'[2](5)鍵盤表'!G21</f>
        <v>2</v>
      </c>
      <c r="H9" s="109">
        <f>'[2](5)鍵盤表'!H21</f>
        <v>2</v>
      </c>
      <c r="I9" s="109">
        <f>'[2](5)鍵盤表'!I21</f>
        <v>2</v>
      </c>
      <c r="J9" s="109">
        <f>'[2](5)鍵盤表'!J21</f>
        <v>2</v>
      </c>
      <c r="K9" s="106">
        <f>'[2](5)鍵盤表'!K21</f>
        <v>3</v>
      </c>
      <c r="L9" s="106">
        <f>'[2](5)鍵盤表'!L21</f>
        <v>3</v>
      </c>
      <c r="M9" s="106">
        <f>'[2](5)鍵盤表'!M21</f>
        <v>3</v>
      </c>
      <c r="N9" s="106">
        <f>'[2](5)鍵盤表'!N21</f>
        <v>3</v>
      </c>
      <c r="O9" s="108">
        <f>'[2](5)鍵盤表'!O21</f>
        <v>5</v>
      </c>
      <c r="P9" s="109">
        <f>'[2](5)鍵盤表'!P21</f>
        <v>6</v>
      </c>
      <c r="Q9" s="109">
        <f>'[2](5)鍵盤表'!Q21</f>
        <v>6</v>
      </c>
      <c r="R9" s="109">
        <f>'[2](5)鍵盤表'!R21</f>
        <v>6</v>
      </c>
      <c r="S9" s="108">
        <f>'[2](5)鍵盤表'!S21</f>
        <v>5</v>
      </c>
      <c r="T9" s="106">
        <f>'[2](5)鍵盤表'!T21</f>
        <v>4</v>
      </c>
      <c r="U9" s="106">
        <f>'[2](5)鍵盤表'!U21</f>
        <v>4</v>
      </c>
      <c r="V9" s="106">
        <f>'[2](5)鍵盤表'!V21</f>
        <v>4</v>
      </c>
      <c r="W9" s="107">
        <f>'[2](5)鍵盤表'!W21</f>
        <v>5</v>
      </c>
      <c r="X9" s="106">
        <f>'[2](5)鍵盤表'!X21</f>
        <v>7</v>
      </c>
      <c r="Y9" s="106">
        <f>'[2](5)鍵盤表'!Y21</f>
        <v>7</v>
      </c>
      <c r="Z9" s="106">
        <f>'[2](5)鍵盤表'!Z21</f>
        <v>8</v>
      </c>
      <c r="AA9" s="106">
        <f>'[2](5)鍵盤表'!AA21</f>
        <v>8</v>
      </c>
      <c r="AB9" s="106">
        <f>'[2](5)鍵盤表'!AB21</f>
        <v>8</v>
      </c>
      <c r="AC9" s="106">
        <f>'[2](5)鍵盤表'!AC21</f>
        <v>9</v>
      </c>
      <c r="AD9" s="106">
        <f>'[2](5)鍵盤表'!AD21</f>
        <v>7</v>
      </c>
      <c r="AE9" s="106">
        <f>'[2](5)鍵盤表'!AE21</f>
        <v>7</v>
      </c>
      <c r="AF9" s="106">
        <f>'[2](5)鍵盤表'!AF21</f>
        <v>9</v>
      </c>
      <c r="AG9" s="106">
        <f>'[2](5)鍵盤表'!AG21</f>
        <v>9</v>
      </c>
      <c r="AH9" s="106">
        <f>'[2](5)鍵盤表'!AH21</f>
        <v>8</v>
      </c>
      <c r="AI9" s="106">
        <f>'[2](5)鍵盤表'!AI21</f>
        <v>8</v>
      </c>
      <c r="AJ9" s="106">
        <f>'[2](5)鍵盤表'!AJ21</f>
        <v>0</v>
      </c>
      <c r="AK9" s="106">
        <f>'[2](5)鍵盤表'!AK21</f>
        <v>0</v>
      </c>
      <c r="AL9" s="106">
        <f>'[2](5)鍵盤表'!AL21</f>
        <v>0</v>
      </c>
      <c r="AM9" s="106">
        <f>'[2](5)鍵盤表'!AM21</f>
        <v>0</v>
      </c>
      <c r="AN9" s="106">
        <f>'[2](5)鍵盤表'!AN21</f>
        <v>0</v>
      </c>
      <c r="AO9" s="106" t="str">
        <f>'[2](5)鍵盤表'!AO21</f>
        <v>A</v>
      </c>
      <c r="AP9" s="106" t="str">
        <f>'[2](5)鍵盤表'!AP21</f>
        <v>&lt;SP&gt;</v>
      </c>
      <c r="AQ9" s="106">
        <f>'[2](5)鍵盤表'!AQ21</f>
        <v>3</v>
      </c>
      <c r="AR9" s="106">
        <f>'[2](5)鍵盤表'!AR21</f>
        <v>4</v>
      </c>
      <c r="AS9" s="106">
        <f>'[2](5)鍵盤表'!AS21</f>
        <v>5</v>
      </c>
      <c r="AT9" s="106">
        <f>'[2](5)鍵盤表'!AT21</f>
        <v>6</v>
      </c>
      <c r="AU9" s="106">
        <f>'[2](5)鍵盤表'!AU21</f>
        <v>7</v>
      </c>
    </row>
    <row r="10" spans="1:47" s="96" customFormat="1" ht="23.25"/>
    <row r="11" spans="1:47" s="96" customFormat="1" ht="23.25">
      <c r="B11" s="104" t="str">
        <f>B7</f>
        <v>拼音字母</v>
      </c>
      <c r="C11" s="333" t="str">
        <f xml:space="preserve"> _xlfn.CONCAT(C7:AO7)</f>
        <v>pPmbtTddkKhggcCszciCisiziiuaoøeBGIUaBoBaDDaGøGoGN</v>
      </c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</row>
    <row r="12" spans="1:47" s="96" customFormat="1" ht="23.25">
      <c r="B12" s="105" t="str">
        <f>B8</f>
        <v>鍵盤按鍵</v>
      </c>
      <c r="C12" s="334" t="str">
        <f xml:space="preserve"> _xlfn.CONCAT(C8:AO8)</f>
        <v>1qaz2wsxedctgyhnbrfvbuj8ikom/9l,,0p;.-</v>
      </c>
      <c r="D12" s="334"/>
      <c r="E12" s="334"/>
      <c r="F12" s="334"/>
      <c r="G12" s="334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  <c r="X12" s="334"/>
      <c r="Y12" s="334"/>
      <c r="Z12" s="334"/>
    </row>
    <row r="13" spans="1:47" s="96" customFormat="1" ht="23.25"/>
    <row r="14" spans="1:47" s="96" customFormat="1" ht="34.5">
      <c r="B14" s="102" t="s">
        <v>330</v>
      </c>
    </row>
    <row r="15" spans="1:47" s="96" customFormat="1" ht="23.25">
      <c r="B15" s="332" t="str">
        <f xml:space="preserve"> "- xlit|" &amp; C11 &amp; "|" &amp; C12 &amp; "|"</f>
        <v>- xlit|pPmbtTddkKhggcCszciCisiziiuaoøeBGIUaBoBaDDaGøGoGN|1qaz2wsxedctgyhnbrfvbuj8ikom/9l,,0p;.-|</v>
      </c>
      <c r="C15" s="332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</row>
    <row r="16" spans="1:47" s="96" customFormat="1" ht="23.25"/>
    <row r="17" spans="2:26" s="96" customFormat="1" ht="34.5">
      <c r="B17" s="102" t="s">
        <v>332</v>
      </c>
    </row>
    <row r="18" spans="2:26" s="96" customFormat="1" ht="23.25"/>
    <row r="19" spans="2:26" s="96" customFormat="1" ht="23.25">
      <c r="B19" s="104" t="str">
        <f>B7</f>
        <v>拼音字母</v>
      </c>
      <c r="C19" s="333" t="str">
        <f xml:space="preserve"> _xlfn.CONCAT(C7:AO7)</f>
        <v>pPmbtTddkKhggcCszciCisiziiuaoøeBGIUaBoBaDDaGøGoGN</v>
      </c>
      <c r="D19" s="333"/>
      <c r="E19" s="333"/>
      <c r="F19" s="333"/>
      <c r="G19" s="333"/>
      <c r="H19" s="333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</row>
    <row r="20" spans="2:26" s="96" customFormat="1" ht="23.25">
      <c r="B20" s="103" t="str">
        <f>B4</f>
        <v>方音符號</v>
      </c>
      <c r="C20" s="334" t="str">
        <f xml:space="preserve"> _xlfn.CONCAT( C4:AO4)</f>
        <v>ㄅㄆㄇㆠㄉㄊㄋㄌㄍㄎㄏㆣㄫㄗㄘㄙㆡㄐㄑㄒㆢㄧㄨㄚㆦㄜㆤㆬㆭㄞㄠㆰㆱㄢㄣㄤㄥㆲｎ</v>
      </c>
      <c r="D20" s="334"/>
      <c r="E20" s="334"/>
      <c r="F20" s="334"/>
      <c r="G20" s="334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  <c r="X20" s="334"/>
      <c r="Y20" s="334"/>
      <c r="Z20" s="334"/>
    </row>
    <row r="21" spans="2:26" s="96" customFormat="1" ht="23.25"/>
    <row r="22" spans="2:26" s="96" customFormat="1" ht="34.5">
      <c r="B22" s="102" t="s">
        <v>330</v>
      </c>
    </row>
    <row r="23" spans="2:26" s="96" customFormat="1" ht="23.25">
      <c r="B23" s="33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32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</row>
    <row r="24" spans="2:26" s="96" customFormat="1" ht="23.25"/>
    <row r="25" spans="2:26" s="96" customFormat="1" ht="34.5">
      <c r="B25" s="102" t="s">
        <v>331</v>
      </c>
    </row>
    <row r="26" spans="2:26" s="96" customFormat="1" ht="23.25"/>
    <row r="27" spans="2:26" s="96" customFormat="1" ht="23.25">
      <c r="B27" s="104" t="str">
        <f>B12</f>
        <v>鍵盤按鍵</v>
      </c>
      <c r="C27" s="333" t="str">
        <f xml:space="preserve"> _xlfn.CONCAT(C8:AO8)</f>
        <v>1qaz2wsxedctgyhnbrfvbuj8ikom/9l,,0p;.-</v>
      </c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</row>
    <row r="28" spans="2:26" s="96" customFormat="1" ht="23.25">
      <c r="B28" s="103" t="str">
        <f>B4</f>
        <v>方音符號</v>
      </c>
      <c r="C28" s="334" t="str">
        <f>_xlfn.CONCAT(C4:AO4)</f>
        <v>ㄅㄆㄇㆠㄉㄊㄋㄌㄍㄎㄏㆣㄫㄗㄘㄙㆡㄐㄑㄒㆢㄧㄨㄚㆦㄜㆤㆬㆭㄞㄠㆰㆱㄢㄣㄤㄥㆲｎ</v>
      </c>
      <c r="D28" s="334"/>
      <c r="E28" s="334"/>
      <c r="F28" s="334"/>
      <c r="G28" s="334"/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</row>
    <row r="29" spans="2:26" s="96" customFormat="1" ht="23.25"/>
    <row r="30" spans="2:26" s="96" customFormat="1" ht="34.5">
      <c r="B30" s="102" t="s">
        <v>330</v>
      </c>
    </row>
    <row r="31" spans="2:26" s="96" customFormat="1" ht="23.25">
      <c r="B31" s="33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32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</row>
    <row r="32" spans="2:26" s="96" customFormat="1" ht="23.25"/>
    <row r="33" spans="1:47" s="98" customFormat="1">
      <c r="A33" s="99"/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s="98" customFormat="1">
      <c r="A34" s="99"/>
      <c r="B34" s="100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100"/>
      <c r="AR34" s="99"/>
      <c r="AS34" s="99"/>
      <c r="AT34" s="99"/>
      <c r="AU34" s="99"/>
    </row>
    <row r="35" spans="1:47" s="98" customFormat="1">
      <c r="A35" s="99"/>
      <c r="B35" s="100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100"/>
      <c r="AR35" s="100"/>
      <c r="AS35" s="99"/>
      <c r="AT35" s="99"/>
      <c r="AU35" s="99"/>
    </row>
    <row r="36" spans="1:47" s="98" customFormat="1">
      <c r="A36" s="99"/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100"/>
      <c r="AR36" s="100"/>
      <c r="AS36" s="99"/>
      <c r="AT36" s="99"/>
      <c r="AU36" s="99"/>
    </row>
    <row r="37" spans="1:47" s="98" customFormat="1">
      <c r="A37" s="99"/>
      <c r="B37" s="100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9"/>
      <c r="AS37" s="99"/>
      <c r="AT37" s="99"/>
      <c r="AU37" s="99"/>
    </row>
    <row r="38" spans="1:4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335"/>
      <c r="AR38" s="335"/>
      <c r="AS38" s="97"/>
      <c r="AT38" s="97"/>
      <c r="AU38" s="97"/>
    </row>
    <row r="39" spans="1:47" s="9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57" t="s">
        <v>211</v>
      </c>
      <c r="C2" s="357"/>
      <c r="D2" s="357"/>
      <c r="E2" s="357" t="s">
        <v>212</v>
      </c>
      <c r="F2" s="357"/>
      <c r="G2" s="357" t="s">
        <v>213</v>
      </c>
      <c r="H2" s="357"/>
      <c r="I2" s="357" t="s">
        <v>214</v>
      </c>
      <c r="J2" s="357"/>
      <c r="K2" s="357" t="s">
        <v>215</v>
      </c>
      <c r="L2" s="357"/>
      <c r="M2" s="357"/>
      <c r="N2" s="357"/>
      <c r="O2" s="357" t="s">
        <v>216</v>
      </c>
      <c r="P2" s="357"/>
    </row>
    <row r="3" spans="2:16" s="23" customFormat="1" ht="33" hidden="1" customHeight="1" outlineLevel="1">
      <c r="B3" s="357" t="s">
        <v>217</v>
      </c>
      <c r="C3" s="357"/>
      <c r="D3" s="357"/>
      <c r="E3" s="357" t="s">
        <v>212</v>
      </c>
      <c r="F3" s="357"/>
      <c r="G3" s="357" t="s">
        <v>218</v>
      </c>
      <c r="H3" s="357"/>
      <c r="I3" s="357" t="s">
        <v>219</v>
      </c>
      <c r="J3" s="357"/>
      <c r="K3" s="357" t="s">
        <v>220</v>
      </c>
      <c r="L3" s="357"/>
      <c r="M3" s="357"/>
      <c r="N3" s="357"/>
      <c r="O3" s="357" t="s">
        <v>216</v>
      </c>
      <c r="P3" s="357"/>
    </row>
    <row r="4" spans="2:16" s="23" customFormat="1" ht="33" hidden="1" customHeight="1" outlineLevel="1">
      <c r="B4" s="357" t="s">
        <v>221</v>
      </c>
      <c r="C4" s="357"/>
      <c r="D4" s="357"/>
      <c r="E4" s="357" t="s">
        <v>212</v>
      </c>
      <c r="F4" s="357"/>
      <c r="G4" s="357" t="s">
        <v>222</v>
      </c>
      <c r="H4" s="357"/>
      <c r="I4" s="357" t="s">
        <v>219</v>
      </c>
      <c r="J4" s="357"/>
      <c r="K4" s="357" t="s">
        <v>223</v>
      </c>
      <c r="L4" s="357"/>
      <c r="M4" s="357"/>
      <c r="N4" s="357"/>
      <c r="O4" s="357" t="s">
        <v>216</v>
      </c>
      <c r="P4" s="357"/>
    </row>
    <row r="5" spans="2:16" s="23" customFormat="1" ht="33" hidden="1" customHeight="1" outlineLevel="1">
      <c r="B5" s="357" t="s">
        <v>224</v>
      </c>
      <c r="C5" s="357"/>
      <c r="D5" s="357"/>
      <c r="E5" s="357" t="s">
        <v>225</v>
      </c>
      <c r="F5" s="357"/>
      <c r="G5" s="357" t="s">
        <v>226</v>
      </c>
      <c r="H5" s="357"/>
      <c r="I5" s="357" t="s">
        <v>227</v>
      </c>
      <c r="J5" s="357"/>
      <c r="K5" s="357" t="s">
        <v>226</v>
      </c>
      <c r="L5" s="357"/>
      <c r="M5" s="357"/>
      <c r="N5" s="357"/>
      <c r="O5" s="357" t="s">
        <v>228</v>
      </c>
      <c r="P5" s="357"/>
    </row>
    <row r="6" spans="2:16" ht="9" customHeight="1" collapsed="1"/>
    <row r="7" spans="2:16" ht="69.95" customHeight="1">
      <c r="B7" s="350" t="s">
        <v>229</v>
      </c>
      <c r="C7" s="351"/>
      <c r="D7" s="352"/>
      <c r="E7" s="353" t="s">
        <v>225</v>
      </c>
      <c r="F7" s="354"/>
      <c r="G7" s="345" t="s">
        <v>230</v>
      </c>
      <c r="H7" s="346"/>
      <c r="I7" s="355" t="s">
        <v>231</v>
      </c>
      <c r="J7" s="356"/>
      <c r="K7" s="345" t="s">
        <v>232</v>
      </c>
      <c r="L7" s="346"/>
      <c r="M7" s="345" t="s">
        <v>233</v>
      </c>
      <c r="N7" s="346"/>
      <c r="O7" s="345" t="s">
        <v>234</v>
      </c>
      <c r="P7" s="346"/>
    </row>
    <row r="8" spans="2:16" ht="39" customHeight="1">
      <c r="B8" s="336" t="s">
        <v>235</v>
      </c>
      <c r="C8" s="347" t="s">
        <v>236</v>
      </c>
      <c r="D8" s="348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36"/>
      <c r="C9" s="347"/>
      <c r="D9" s="348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36"/>
      <c r="C10" s="347"/>
      <c r="D10" s="344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36"/>
      <c r="C11" s="347"/>
      <c r="D11" s="344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36"/>
      <c r="C12" s="337" t="s">
        <v>255</v>
      </c>
      <c r="D12" s="349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36"/>
      <c r="C13" s="337"/>
      <c r="D13" s="349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36" t="s">
        <v>260</v>
      </c>
      <c r="C14" s="342" t="s">
        <v>236</v>
      </c>
      <c r="D14" s="338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36"/>
      <c r="C15" s="342"/>
      <c r="D15" s="338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36"/>
      <c r="C16" s="342"/>
      <c r="D16" s="344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36"/>
      <c r="C17" s="342"/>
      <c r="D17" s="344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36"/>
      <c r="C18" s="337" t="s">
        <v>255</v>
      </c>
      <c r="D18" s="338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36"/>
      <c r="C19" s="337"/>
      <c r="D19" s="338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36" t="s">
        <v>277</v>
      </c>
      <c r="C20" s="342" t="s">
        <v>236</v>
      </c>
      <c r="D20" s="338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36"/>
      <c r="C21" s="342"/>
      <c r="D21" s="338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36"/>
      <c r="C22" s="342"/>
      <c r="D22" s="343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36"/>
      <c r="C23" s="342"/>
      <c r="D23" s="34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36" t="s">
        <v>286</v>
      </c>
      <c r="C24" s="337" t="s">
        <v>255</v>
      </c>
      <c r="D24" s="338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36"/>
      <c r="C25" s="337"/>
      <c r="D25" s="338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36" t="s">
        <v>292</v>
      </c>
      <c r="C26" s="337" t="s">
        <v>255</v>
      </c>
      <c r="D26" s="338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36"/>
      <c r="C27" s="337"/>
      <c r="D27" s="338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39" t="s">
        <v>297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40" t="s">
        <v>301</v>
      </c>
      <c r="D32" s="341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5</vt:i4>
      </vt:variant>
    </vt:vector>
  </HeadingPairs>
  <TitlesOfParts>
    <vt:vector size="13" baseType="lpstr">
      <vt:lpstr>鍵盤圖</vt:lpstr>
      <vt:lpstr>RIME對映編碼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(原設計)'!方音符號</vt:lpstr>
      <vt:lpstr>'RIME對映編碼 (原設計)'!拼音字母</vt:lpstr>
      <vt:lpstr>'RIME對映編碼 (原設計)'!按鍵編碼</vt:lpstr>
      <vt:lpstr>'RIME對映編碼 (原設計)'!國際音標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2024-06-03T06:33:31Z</dcterms:modified>
</cp:coreProperties>
</file>