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50D544A8-EFF4-4C3A-AE65-58B3D9FC7DA4}" xr6:coauthVersionLast="47" xr6:coauthVersionMax="47" xr10:uidLastSave="{00000000-0000-0000-0000-000000000000}"/>
  <bookViews>
    <workbookView xWindow="-120" yWindow="-120" windowWidth="38640" windowHeight="15840" activeTab="4" xr2:uid="{00000000-000D-0000-FFFF-FFFF00000000}"/>
    <workbookView xWindow="-28920" yWindow="-120" windowWidth="29040" windowHeight="15840" activeTab="1" xr2:uid="{379EB0F0-B0BB-4AD0-A067-A77233E6AABD}"/>
  </bookViews>
  <sheets>
    <sheet name="鍵盤圖" sheetId="4" r:id="rId1"/>
    <sheet name="工作表1" sheetId="11" r:id="rId2"/>
    <sheet name="聲韻母" sheetId="2" r:id="rId3"/>
    <sheet name="RIME編碼" sheetId="7" r:id="rId4"/>
    <sheet name="RIME編碼 (2)" sheetId="10" r:id="rId5"/>
    <sheet name="RIME編碼 (原設計)" sheetId="9" r:id="rId6"/>
    <sheet name="說明" sheetId="5" r:id="rId7"/>
    <sheet name="原方音鍵盤圖" sheetId="6" r:id="rId8"/>
    <sheet name="工作表3" sheetId="8" r:id="rId9"/>
  </sheets>
  <definedNames>
    <definedName name="方音符號" localSheetId="4">'RIME編碼 (2)'!$X$3:$X$47</definedName>
    <definedName name="方音符號" localSheetId="5">'RIME編碼 (原設計)'!$X$3:$X$47</definedName>
    <definedName name="方音符號">RIME編碼!$AA$3:$AA$45</definedName>
    <definedName name="字典編碼">RIME編碼!$AB$3:$AB$45</definedName>
    <definedName name="拼音字母" localSheetId="4">'RIME編碼 (2)'!$Y$3:$Y$47</definedName>
    <definedName name="拼音字母" localSheetId="5">'RIME編碼 (原設計)'!$Y$3:$Y$47</definedName>
    <definedName name="拼音字母">RIME編碼!$AC$3:$AC$45</definedName>
    <definedName name="按鍵編碼" localSheetId="4">'RIME編碼 (2)'!$Z$3:$Z$47</definedName>
    <definedName name="按鍵編碼" localSheetId="5">'RIME編碼 (原設計)'!$Z$3:$Z$47</definedName>
    <definedName name="按鍵編碼">RIME編碼!$AD$3:$AD$45</definedName>
    <definedName name="國際音標" localSheetId="4">'RIME編碼 (2)'!$AA$3:$AA$47</definedName>
    <definedName name="國際音標" localSheetId="5">'RIME編碼 (原設計)'!$AA$3:$AA$47</definedName>
    <definedName name="國際音標">RIME編碼!$AE$3:$AE$45</definedName>
    <definedName name="鍵盤位置" localSheetId="4">'RIME編碼 (2)'!$W$3:$W$47</definedName>
    <definedName name="鍵盤位置" localSheetId="5">'RIME編碼 (原設計)'!$W$3:$W$47</definedName>
    <definedName name="鍵盤位置">RIME編碼!$W$3:$W$40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0" l="1"/>
  <c r="F5" i="10"/>
  <c r="F6" i="10"/>
  <c r="F7" i="10"/>
  <c r="F8" i="10"/>
  <c r="F9" i="10"/>
  <c r="F10" i="10"/>
  <c r="F11" i="10"/>
  <c r="F12" i="10"/>
  <c r="F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AC4" i="10"/>
  <c r="AC5" i="10" s="1"/>
  <c r="AC6" i="10" s="1"/>
  <c r="AC7" i="10" s="1"/>
  <c r="AC8" i="10" s="1"/>
  <c r="AC9" i="10" s="1"/>
  <c r="AC10" i="10" s="1"/>
  <c r="AC11" i="10" s="1"/>
  <c r="AC12" i="10" s="1"/>
  <c r="AC13" i="10" s="1"/>
  <c r="AC14" i="10" s="1"/>
  <c r="AC15" i="10" s="1"/>
  <c r="AC16" i="10" s="1"/>
  <c r="AC17" i="10" s="1"/>
  <c r="AC18" i="10" s="1"/>
  <c r="AC19" i="10" s="1"/>
  <c r="AC20" i="10" s="1"/>
  <c r="AC21" i="10" s="1"/>
  <c r="AC22" i="10" s="1"/>
  <c r="AC23" i="10" s="1"/>
  <c r="AC24" i="10" s="1"/>
  <c r="AC25" i="10" s="1"/>
  <c r="AC26" i="10" s="1"/>
  <c r="AC27" i="10" s="1"/>
  <c r="AC28" i="10" s="1"/>
  <c r="AC29" i="10" s="1"/>
  <c r="AC30" i="10" s="1"/>
  <c r="AC31" i="10" s="1"/>
  <c r="AC32" i="10" s="1"/>
  <c r="AC33" i="10" s="1"/>
  <c r="AC34" i="10" s="1"/>
  <c r="AC35" i="10" s="1"/>
  <c r="AC36" i="10" s="1"/>
  <c r="AC37" i="10" s="1"/>
  <c r="AC38" i="10" s="1"/>
  <c r="AC39" i="10" s="1"/>
  <c r="AC40" i="10" s="1"/>
  <c r="AC41" i="10" s="1"/>
  <c r="AC42" i="10" s="1"/>
  <c r="AC43" i="10" s="1"/>
  <c r="AC44" i="10" s="1"/>
  <c r="AC45" i="10" s="1"/>
  <c r="AC46" i="10" s="1"/>
  <c r="AC47" i="10" s="1"/>
  <c r="AC48" i="10" s="1"/>
  <c r="AC49" i="10" s="1"/>
  <c r="AC50" i="10" s="1"/>
  <c r="AC51" i="10" s="1"/>
  <c r="AC52" i="10" s="1"/>
  <c r="AC53" i="10" s="1"/>
  <c r="AC54" i="10" s="1"/>
  <c r="AC55" i="10" s="1"/>
  <c r="AC56" i="10" s="1"/>
  <c r="AC57" i="10" s="1"/>
  <c r="G4" i="10" l="1"/>
  <c r="H4" i="10"/>
  <c r="G5" i="10"/>
  <c r="H5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G30" i="10"/>
  <c r="H30" i="10"/>
  <c r="G31" i="10"/>
  <c r="H31" i="10"/>
  <c r="G32" i="10"/>
  <c r="H32" i="10"/>
  <c r="G33" i="10"/>
  <c r="H33" i="10"/>
  <c r="G34" i="10"/>
  <c r="H34" i="10"/>
  <c r="G35" i="10"/>
  <c r="H35" i="10"/>
  <c r="G36" i="10"/>
  <c r="H36" i="10"/>
  <c r="G37" i="10"/>
  <c r="H37" i="10"/>
  <c r="G3" i="10"/>
  <c r="H3" i="10"/>
  <c r="V3" i="7" a="1"/>
  <c r="V3" i="7" s="1"/>
  <c r="V4" i="7" a="1"/>
  <c r="V4" i="7"/>
  <c r="V5" i="7" a="1"/>
  <c r="V5" i="7" s="1"/>
  <c r="V6" i="7" a="1"/>
  <c r="V6" i="7"/>
  <c r="H4" i="7" l="1"/>
  <c r="F31" i="7"/>
  <c r="A14" i="7"/>
  <c r="A9" i="7"/>
  <c r="A3" i="7"/>
  <c r="V45" i="7" a="1"/>
  <c r="V45" i="7" s="1"/>
  <c r="V44" i="7" a="1"/>
  <c r="V44" i="7" s="1"/>
  <c r="V43" i="7" a="1"/>
  <c r="V43" i="7" s="1"/>
  <c r="V42" i="7" a="1"/>
  <c r="V42" i="7" s="1"/>
  <c r="V41" i="7" a="1"/>
  <c r="V41" i="7" s="1"/>
  <c r="V40" i="7" a="1"/>
  <c r="V40" i="7" s="1"/>
  <c r="V39" i="7" a="1"/>
  <c r="V39" i="7" s="1"/>
  <c r="V38" i="7" a="1"/>
  <c r="V38" i="7" s="1"/>
  <c r="V37" i="7" a="1"/>
  <c r="V37" i="7" s="1"/>
  <c r="V36" i="7" a="1"/>
  <c r="V36" i="7" s="1"/>
  <c r="V35" i="7" a="1"/>
  <c r="V35" i="7" s="1"/>
  <c r="V34" i="7" a="1"/>
  <c r="V34" i="7" s="1"/>
  <c r="V33" i="7" a="1"/>
  <c r="V33" i="7" s="1"/>
  <c r="V32" i="7" a="1"/>
  <c r="V32" i="7" s="1"/>
  <c r="V31" i="7" a="1"/>
  <c r="V31" i="7" s="1"/>
  <c r="V30" i="7" a="1"/>
  <c r="V30" i="7" s="1"/>
  <c r="V29" i="7" a="1"/>
  <c r="V29" i="7" s="1"/>
  <c r="V28" i="7" a="1"/>
  <c r="V28" i="7" s="1"/>
  <c r="V27" i="7" a="1"/>
  <c r="V27" i="7" s="1"/>
  <c r="V26" i="7" a="1"/>
  <c r="V26" i="7" s="1"/>
  <c r="V25" i="7" a="1"/>
  <c r="V25" i="7" s="1"/>
  <c r="V24" i="7" a="1"/>
  <c r="V24" i="7" s="1"/>
  <c r="V23" i="7" a="1"/>
  <c r="V23" i="7" s="1"/>
  <c r="V22" i="7" a="1"/>
  <c r="V22" i="7" s="1"/>
  <c r="V21" i="7" a="1"/>
  <c r="V21" i="7" s="1"/>
  <c r="V20" i="7" a="1"/>
  <c r="V20" i="7" s="1"/>
  <c r="V19" i="7" a="1"/>
  <c r="V19" i="7" s="1"/>
  <c r="V18" i="7" a="1"/>
  <c r="V18" i="7" s="1"/>
  <c r="V17" i="7" a="1"/>
  <c r="V17" i="7" s="1"/>
  <c r="V16" i="7" a="1"/>
  <c r="V16" i="7" s="1"/>
  <c r="V15" i="7" a="1"/>
  <c r="V15" i="7" s="1"/>
  <c r="V14" i="7" a="1"/>
  <c r="V14" i="7" s="1"/>
  <c r="V13" i="7" a="1"/>
  <c r="V13" i="7" s="1"/>
  <c r="V12" i="7" a="1"/>
  <c r="V12" i="7" s="1"/>
  <c r="V11" i="7" a="1"/>
  <c r="V11" i="7" s="1"/>
  <c r="V10" i="7" a="1"/>
  <c r="V10" i="7" s="1"/>
  <c r="V9" i="7" a="1"/>
  <c r="V9" i="7" s="1"/>
  <c r="V8" i="7" a="1"/>
  <c r="V8" i="7" s="1"/>
  <c r="V7" i="7" a="1"/>
  <c r="V7" i="7" s="1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" i="7"/>
  <c r="I4" i="7"/>
  <c r="H5" i="7"/>
  <c r="I5" i="7"/>
  <c r="H6" i="7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H15" i="7"/>
  <c r="I15" i="7"/>
  <c r="H16" i="7"/>
  <c r="I16" i="7"/>
  <c r="H17" i="7"/>
  <c r="I17" i="7"/>
  <c r="H18" i="7"/>
  <c r="I18" i="7"/>
  <c r="H19" i="7"/>
  <c r="I19" i="7"/>
  <c r="H20" i="7"/>
  <c r="I20" i="7"/>
  <c r="H21" i="7"/>
  <c r="I21" i="7"/>
  <c r="H22" i="7"/>
  <c r="I22" i="7"/>
  <c r="H23" i="7"/>
  <c r="I23" i="7"/>
  <c r="H24" i="7"/>
  <c r="I24" i="7"/>
  <c r="H25" i="7"/>
  <c r="I25" i="7"/>
  <c r="H26" i="7"/>
  <c r="I26" i="7"/>
  <c r="H27" i="7"/>
  <c r="I27" i="7"/>
  <c r="H28" i="7"/>
  <c r="I28" i="7"/>
  <c r="H29" i="7"/>
  <c r="I29" i="7"/>
  <c r="H30" i="7"/>
  <c r="I30" i="7"/>
  <c r="H31" i="7"/>
  <c r="I31" i="7"/>
  <c r="I3" i="7"/>
  <c r="H3" i="7"/>
  <c r="Q28" i="7" a="1"/>
  <c r="Q28" i="7"/>
  <c r="Q29" i="7" a="1"/>
  <c r="Q29" i="7" s="1"/>
  <c r="Q30" i="7" a="1"/>
  <c r="Q30" i="7" s="1"/>
  <c r="Q31" i="7" a="1"/>
  <c r="Q31" i="7" s="1"/>
  <c r="Q32" i="7" a="1"/>
  <c r="Q32" i="7" s="1"/>
  <c r="Q33" i="7" a="1"/>
  <c r="Q33" i="7" s="1"/>
  <c r="Q4" i="7" a="1"/>
  <c r="Q4" i="7" s="1"/>
  <c r="Q5" i="7" a="1"/>
  <c r="Q5" i="7" s="1"/>
  <c r="Q6" i="7" a="1"/>
  <c r="Q6" i="7" s="1"/>
  <c r="Q7" i="7" a="1"/>
  <c r="Q7" i="7" s="1"/>
  <c r="Q8" i="7" a="1"/>
  <c r="Q8" i="7" s="1"/>
  <c r="Q9" i="7" a="1"/>
  <c r="Q9" i="7" s="1"/>
  <c r="Q10" i="7" a="1"/>
  <c r="Q10" i="7" s="1"/>
  <c r="Q11" i="7" a="1"/>
  <c r="Q11" i="7" s="1"/>
  <c r="Q12" i="7" a="1"/>
  <c r="Q12" i="7" s="1"/>
  <c r="Q13" i="7" a="1"/>
  <c r="Q13" i="7" s="1"/>
  <c r="Q14" i="7" a="1"/>
  <c r="Q14" i="7" s="1"/>
  <c r="Q15" i="7" a="1"/>
  <c r="Q15" i="7" s="1"/>
  <c r="Q16" i="7" a="1"/>
  <c r="Q16" i="7" s="1"/>
  <c r="Q17" i="7" a="1"/>
  <c r="Q17" i="7" s="1"/>
  <c r="Q18" i="7" a="1"/>
  <c r="Q18" i="7" s="1"/>
  <c r="Q19" i="7" a="1"/>
  <c r="Q19" i="7" s="1"/>
  <c r="Q20" i="7" a="1"/>
  <c r="Q20" i="7" s="1"/>
  <c r="Q21" i="7" a="1"/>
  <c r="Q21" i="7" s="1"/>
  <c r="Q22" i="7" a="1"/>
  <c r="Q22" i="7" s="1"/>
  <c r="Q23" i="7" a="1"/>
  <c r="Q23" i="7" s="1"/>
  <c r="Q24" i="7" a="1"/>
  <c r="Q24" i="7" s="1"/>
  <c r="Q25" i="7" a="1"/>
  <c r="Q25" i="7" s="1"/>
  <c r="Q26" i="7" a="1"/>
  <c r="Q26" i="7" s="1"/>
  <c r="Q27" i="7" a="1"/>
  <c r="Q27" i="7" s="1"/>
  <c r="Q3" i="7" a="1"/>
  <c r="Q3" i="7" s="1"/>
  <c r="S28" i="10"/>
  <c r="R28" i="10"/>
  <c r="N28" i="10"/>
  <c r="M28" i="10"/>
  <c r="S27" i="10"/>
  <c r="R27" i="10"/>
  <c r="N27" i="10"/>
  <c r="M27" i="10"/>
  <c r="S26" i="10"/>
  <c r="R26" i="10"/>
  <c r="N26" i="10"/>
  <c r="M26" i="10"/>
  <c r="S25" i="10"/>
  <c r="R25" i="10"/>
  <c r="N25" i="10"/>
  <c r="M25" i="10"/>
  <c r="S24" i="10"/>
  <c r="R24" i="10"/>
  <c r="N24" i="10"/>
  <c r="M24" i="10"/>
  <c r="S23" i="10"/>
  <c r="R23" i="10"/>
  <c r="N23" i="10"/>
  <c r="M23" i="10"/>
  <c r="S22" i="10"/>
  <c r="R22" i="10"/>
  <c r="N22" i="10"/>
  <c r="M22" i="10"/>
  <c r="S21" i="10"/>
  <c r="R21" i="10"/>
  <c r="N21" i="10"/>
  <c r="M21" i="10"/>
  <c r="S20" i="10"/>
  <c r="R20" i="10"/>
  <c r="N20" i="10"/>
  <c r="M20" i="10"/>
  <c r="S19" i="10"/>
  <c r="R19" i="10"/>
  <c r="N19" i="10"/>
  <c r="M19" i="10"/>
  <c r="S18" i="10"/>
  <c r="R18" i="10"/>
  <c r="N18" i="10"/>
  <c r="M18" i="10"/>
  <c r="S17" i="10"/>
  <c r="R17" i="10"/>
  <c r="N17" i="10"/>
  <c r="M17" i="10"/>
  <c r="S16" i="10"/>
  <c r="R16" i="10"/>
  <c r="N16" i="10"/>
  <c r="M16" i="10"/>
  <c r="S15" i="10"/>
  <c r="R15" i="10"/>
  <c r="N15" i="10"/>
  <c r="M15" i="10"/>
  <c r="S14" i="10"/>
  <c r="R14" i="10"/>
  <c r="N14" i="10"/>
  <c r="M14" i="10"/>
  <c r="S13" i="10"/>
  <c r="R13" i="10"/>
  <c r="N13" i="10"/>
  <c r="M13" i="10"/>
  <c r="B13" i="10"/>
  <c r="S12" i="10"/>
  <c r="R12" i="10"/>
  <c r="N12" i="10"/>
  <c r="M12" i="10"/>
  <c r="B12" i="10"/>
  <c r="S11" i="10"/>
  <c r="R11" i="10"/>
  <c r="N11" i="10"/>
  <c r="M11" i="10"/>
  <c r="S10" i="10"/>
  <c r="R10" i="10"/>
  <c r="N10" i="10"/>
  <c r="M10" i="10"/>
  <c r="S9" i="10"/>
  <c r="R9" i="10"/>
  <c r="N9" i="10"/>
  <c r="M9" i="10"/>
  <c r="S8" i="10"/>
  <c r="R8" i="10"/>
  <c r="N8" i="10"/>
  <c r="M8" i="10"/>
  <c r="B8" i="10"/>
  <c r="S7" i="10"/>
  <c r="R7" i="10"/>
  <c r="N7" i="10"/>
  <c r="M7" i="10"/>
  <c r="B7" i="10"/>
  <c r="S6" i="10"/>
  <c r="R6" i="10"/>
  <c r="N6" i="10"/>
  <c r="M6" i="10"/>
  <c r="S5" i="10"/>
  <c r="R5" i="10"/>
  <c r="N5" i="10"/>
  <c r="M5" i="10"/>
  <c r="S4" i="10"/>
  <c r="R4" i="10"/>
  <c r="N4" i="10"/>
  <c r="M4" i="10"/>
  <c r="B4" i="10"/>
  <c r="S3" i="10"/>
  <c r="R3" i="10"/>
  <c r="N3" i="10"/>
  <c r="M3" i="10"/>
  <c r="B3" i="10"/>
  <c r="AA9" i="4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K26" i="2"/>
  <c r="L26" i="2"/>
  <c r="M26" i="2"/>
  <c r="N26" i="2"/>
  <c r="D23" i="2"/>
  <c r="R9" i="4"/>
  <c r="P5" i="4"/>
  <c r="AD9" i="4"/>
  <c r="X9" i="4"/>
  <c r="O9" i="4"/>
  <c r="Q7" i="4"/>
  <c r="AG9" i="6"/>
  <c r="AD9" i="6"/>
  <c r="AA9" i="6"/>
  <c r="X9" i="6"/>
  <c r="U9" i="6"/>
  <c r="R9" i="6"/>
  <c r="O9" i="6"/>
  <c r="L9" i="6"/>
  <c r="I9" i="6"/>
  <c r="F9" i="6"/>
  <c r="AF7" i="6"/>
  <c r="AC7" i="6"/>
  <c r="Z7" i="6"/>
  <c r="W7" i="6"/>
  <c r="T7" i="6"/>
  <c r="Q7" i="6"/>
  <c r="N7" i="6"/>
  <c r="K7" i="6"/>
  <c r="H7" i="6"/>
  <c r="E7" i="6"/>
  <c r="AE5" i="6"/>
  <c r="AB5" i="6"/>
  <c r="Y5" i="6"/>
  <c r="V5" i="6"/>
  <c r="S5" i="6"/>
  <c r="P5" i="6"/>
  <c r="M5" i="6"/>
  <c r="J5" i="6"/>
  <c r="G5" i="6"/>
  <c r="D5" i="6"/>
  <c r="AD3" i="6"/>
  <c r="AA3" i="6"/>
  <c r="X3" i="6"/>
  <c r="F3" i="6"/>
  <c r="C3" i="6"/>
  <c r="L9" i="4"/>
  <c r="K7" i="4"/>
  <c r="J5" i="4"/>
  <c r="AE5" i="4"/>
  <c r="Z7" i="4"/>
  <c r="Y5" i="4"/>
  <c r="X3" i="4"/>
  <c r="U9" i="4"/>
  <c r="T7" i="4"/>
  <c r="S5" i="4"/>
  <c r="W7" i="4"/>
  <c r="V5" i="4"/>
  <c r="I9" i="4"/>
  <c r="H7" i="4"/>
  <c r="G5" i="4"/>
  <c r="F3" i="4"/>
  <c r="E7" i="4"/>
  <c r="D5" i="4"/>
  <c r="C3" i="4"/>
  <c r="A10" i="7" l="1"/>
  <c r="A11" i="7" s="1"/>
  <c r="A4" i="7"/>
  <c r="A15" i="7"/>
  <c r="B14" i="7"/>
  <c r="B9" i="7"/>
  <c r="B3" i="7"/>
  <c r="B10" i="7" l="1"/>
  <c r="B15" i="7"/>
  <c r="A16" i="7"/>
  <c r="B4" i="7"/>
  <c r="A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<sst xmlns="http://schemas.openxmlformats.org/spreadsheetml/2006/main" count="2918" uniqueCount="841">
  <si>
    <t>a</t>
    <phoneticPr fontId="1" type="noConversion"/>
  </si>
  <si>
    <t>i</t>
    <phoneticPr fontId="1" type="noConversion"/>
  </si>
  <si>
    <t>u</t>
    <phoneticPr fontId="1" type="noConversion"/>
  </si>
  <si>
    <t>m</t>
    <phoneticPr fontId="1" type="noConversion"/>
  </si>
  <si>
    <t>n</t>
    <phoneticPr fontId="1" type="noConversion"/>
  </si>
  <si>
    <t>ng</t>
    <phoneticPr fontId="1" type="noConversion"/>
  </si>
  <si>
    <t>歌</t>
    <phoneticPr fontId="1" type="noConversion"/>
  </si>
  <si>
    <t>o</t>
    <phoneticPr fontId="1" type="noConversion"/>
  </si>
  <si>
    <t>e</t>
    <phoneticPr fontId="1" type="noConversion"/>
  </si>
  <si>
    <t>文</t>
    <phoneticPr fontId="1" type="noConversion"/>
  </si>
  <si>
    <t>船</t>
    <phoneticPr fontId="1" type="noConversion"/>
  </si>
  <si>
    <t>來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</si>
  <si>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</si>
  <si>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</si>
  <si>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</si>
  <si>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ph</t>
    <phoneticPr fontId="1" type="noConversion"/>
  </si>
  <si>
    <t>b</t>
    <phoneticPr fontId="1" type="noConversion"/>
  </si>
  <si>
    <t>t</t>
    <phoneticPr fontId="1" type="noConversion"/>
  </si>
  <si>
    <t>th</t>
    <phoneticPr fontId="1" type="noConversion"/>
  </si>
  <si>
    <t>s</t>
    <phoneticPr fontId="1" type="noConversion"/>
  </si>
  <si>
    <t>k</t>
    <phoneticPr fontId="1" type="noConversion"/>
  </si>
  <si>
    <t>kh</t>
    <phoneticPr fontId="1" type="noConversion"/>
  </si>
  <si>
    <t>h</t>
    <phoneticPr fontId="1" type="noConversion"/>
  </si>
  <si>
    <t>l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</si>
  <si>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</si>
  <si>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</si>
  <si>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</si>
  <si>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</si>
  <si>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</si>
  <si>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</si>
  <si>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</si>
  <si>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</si>
  <si>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</si>
  <si>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</si>
  <si>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</si>
  <si>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</si>
  <si>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</si>
  <si>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</si>
  <si>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</si>
  <si>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</si>
  <si>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</si>
  <si>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</si>
  <si>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</si>
  <si>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</si>
  <si>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</si>
  <si>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</si>
  <si>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</si>
  <si>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</si>
  <si>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</si>
  <si>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</si>
  <si>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示例：</t>
  </si>
  <si>
    <t>字      拼音v1.23               三拼v2.0</t>
  </si>
  <si>
    <t>二      njiih           n+i+ih          NIN</t>
  </si>
  <si>
    <t>三      sam             s+a+m           SAD</t>
  </si>
  <si>
    <t>四      siih            s+i+ih          SIN</t>
  </si>
  <si>
    <t>五      ngox            ng+o+x          WOQ</t>
  </si>
  <si>
    <t>七      chit            ch+i+t          VIT</t>
  </si>
  <si>
    <t>八      pret            p+re+t          PDT</t>
  </si>
  <si>
    <t>九      kiux            k+iu+x          KNQ</t>
  </si>
  <si>
    <t>十      zjip            zj+i+p          IIP</t>
  </si>
  <si>
    <t>一      qjit            q+i+t           QIT</t>
    <phoneticPr fontId="1" type="noConversion"/>
  </si>
  <si>
    <t>說明：</t>
  </si>
  <si>
    <t>章組用元音字母，其餘用輔音字母。</t>
  </si>
  <si>
    <t>a,e,i,o,u,y保持原位，但帶介音的都需要記憶。</t>
  </si>
  <si>
    <t>透</t>
    <phoneticPr fontId="1" type="noConversion"/>
  </si>
  <si>
    <t>日</t>
    <phoneticPr fontId="1" type="noConversion"/>
  </si>
  <si>
    <r>
      <t>六      liuk            l+iu+</t>
    </r>
    <r>
      <rPr>
        <sz val="12"/>
        <color indexed="10"/>
        <rFont val="宋体"/>
      </rPr>
      <t>p</t>
    </r>
    <r>
      <rPr>
        <sz val="12"/>
        <rFont val="宋体"/>
      </rPr>
      <t xml:space="preserve">          LNP</t>
    </r>
    <phoneticPr fontId="1" type="noConversion"/>
  </si>
  <si>
    <t>首碼盡可能按照現有的中古拼音，字母組合安排拼音裏沒用的聲母，</t>
    <phoneticPr fontId="1" type="noConversion"/>
  </si>
  <si>
    <t>中碼設定相對隨意，不過帶r和不帶r的都在鍵盤上相鄰以方便記憶。</t>
    <phoneticPr fontId="1" type="noConversion"/>
  </si>
  <si>
    <t>爲了能排入26個字母，有些韻插了空，如“介腹”一表中黃色方格所示。</t>
    <phoneticPr fontId="1" type="noConversion"/>
  </si>
  <si>
    <t>入聲直接用p,t,k，次入用下面一排的b。</t>
    <phoneticPr fontId="1" type="noConversion"/>
  </si>
  <si>
    <t>尾碼同韻的舒聲不同調爲一列，從上到下爲上、平、去。</t>
    <phoneticPr fontId="1" type="noConversion"/>
  </si>
  <si>
    <t>還有主元音相同的基本都在一起，最左邊a，次左e，右邊i,u,o。</t>
    <phoneticPr fontId="1" type="noConversion"/>
  </si>
  <si>
    <t>千</t>
    <phoneticPr fontId="1" type="noConversion"/>
  </si>
  <si>
    <t>ㄅ</t>
  </si>
  <si>
    <t>ㄆ</t>
  </si>
  <si>
    <t>ㄇ</t>
  </si>
  <si>
    <t>ㆠ</t>
  </si>
  <si>
    <t>ㄉ</t>
  </si>
  <si>
    <t>ㄊ</t>
  </si>
  <si>
    <t>ㄋ</t>
  </si>
  <si>
    <t>聲母 (21)</t>
  </si>
  <si>
    <t>ㄌ</t>
  </si>
  <si>
    <t>ㄍ</t>
  </si>
  <si>
    <t>ㆣ</t>
  </si>
  <si>
    <t>ㄎ</t>
  </si>
  <si>
    <t>ㄫ</t>
  </si>
  <si>
    <t>ㄏ</t>
  </si>
  <si>
    <t>ㄐ</t>
  </si>
  <si>
    <t>ㆢ</t>
  </si>
  <si>
    <t>ㄑ</t>
  </si>
  <si>
    <t>ㄒ</t>
  </si>
  <si>
    <t>ㄗ</t>
  </si>
  <si>
    <t>ㆡ</t>
  </si>
  <si>
    <t>ㄘ</t>
  </si>
  <si>
    <t>ㄙ</t>
  </si>
  <si>
    <t>[p]</t>
  </si>
  <si>
    <t>[b]</t>
  </si>
  <si>
    <t>[pʰ]</t>
  </si>
  <si>
    <t>[m]</t>
  </si>
  <si>
    <t>[t]</t>
  </si>
  <si>
    <t>[tʰ]</t>
  </si>
  <si>
    <t>[n]</t>
  </si>
  <si>
    <t>[l]</t>
  </si>
  <si>
    <t>[k]</t>
  </si>
  <si>
    <t>[g]</t>
  </si>
  <si>
    <t>[kʰ]</t>
  </si>
  <si>
    <t>[ŋ]</t>
  </si>
  <si>
    <t>[h]</t>
  </si>
  <si>
    <t>[t͡ɕ]</t>
  </si>
  <si>
    <t>[d͡ʑ]</t>
  </si>
  <si>
    <t>[t͡ɕʰ]</t>
  </si>
  <si>
    <t>[ɕ]</t>
  </si>
  <si>
    <t>[t͡s]</t>
  </si>
  <si>
    <t>[d͡z]</t>
  </si>
  <si>
    <t>[t͡sʰ]</t>
  </si>
  <si>
    <t>[s]</t>
  </si>
  <si>
    <t>韻母 (24)</t>
  </si>
  <si>
    <t>ㄚ</t>
  </si>
  <si>
    <t>ㆩ</t>
  </si>
  <si>
    <t>ㆦ</t>
  </si>
  <si>
    <t>ㆧ</t>
  </si>
  <si>
    <t>ㄜ</t>
  </si>
  <si>
    <t>ㆤ</t>
  </si>
  <si>
    <t>ㆥ</t>
  </si>
  <si>
    <t>ㄞ</t>
  </si>
  <si>
    <t>ㆮ</t>
  </si>
  <si>
    <t>ㄠ</t>
  </si>
  <si>
    <t>ㆯ</t>
  </si>
  <si>
    <t>ㆰ</t>
  </si>
  <si>
    <t>ㆱ</t>
  </si>
  <si>
    <t>ㆬ</t>
  </si>
  <si>
    <t>ㄢ</t>
  </si>
  <si>
    <t>ㄣ</t>
  </si>
  <si>
    <t>ㄤ</t>
  </si>
  <si>
    <t>ㆲ</t>
  </si>
  <si>
    <t>ㄥ</t>
  </si>
  <si>
    <t>ㆭ</t>
  </si>
  <si>
    <t>ㄧ</t>
  </si>
  <si>
    <t>ㆪ</t>
  </si>
  <si>
    <t>ㄨ</t>
  </si>
  <si>
    <t>ㆫ</t>
  </si>
  <si>
    <t>[a]</t>
  </si>
  <si>
    <t>[ã]</t>
  </si>
  <si>
    <t>[ɔ]</t>
  </si>
  <si>
    <t>[ɔ̃]</t>
  </si>
  <si>
    <t>[ə]</t>
  </si>
  <si>
    <t>[e]</t>
  </si>
  <si>
    <t>[ẽ]</t>
  </si>
  <si>
    <t>[ai]</t>
  </si>
  <si>
    <t>[ãĩ]</t>
  </si>
  <si>
    <t>[au]</t>
  </si>
  <si>
    <t>[ãũ]</t>
  </si>
  <si>
    <t>[am]</t>
  </si>
  <si>
    <t>[ɔm]</t>
  </si>
  <si>
    <t>[m̩]</t>
  </si>
  <si>
    <t>[an]</t>
  </si>
  <si>
    <t>[ən]</t>
  </si>
  <si>
    <t>[aŋ]</t>
  </si>
  <si>
    <t>[ɔŋ]</t>
  </si>
  <si>
    <t>[əŋ]</t>
  </si>
  <si>
    <t>[ŋ̍]</t>
  </si>
  <si>
    <t>[i]</t>
  </si>
  <si>
    <t>[ĩ]</t>
  </si>
  <si>
    <t>[u]</t>
  </si>
  <si>
    <t>[ũ]</t>
  </si>
  <si>
    <t>p</t>
  </si>
  <si>
    <t>b</t>
  </si>
  <si>
    <t>t</t>
  </si>
  <si>
    <t>k</t>
  </si>
  <si>
    <t>g</t>
  </si>
  <si>
    <t>g</t>
    <phoneticPr fontId="1" type="noConversion"/>
  </si>
  <si>
    <t>h</t>
  </si>
  <si>
    <t>tsi</t>
    <phoneticPr fontId="1" type="noConversion"/>
  </si>
  <si>
    <t>ji</t>
    <phoneticPr fontId="1" type="noConversion"/>
  </si>
  <si>
    <t>tshi</t>
    <phoneticPr fontId="1" type="noConversion"/>
  </si>
  <si>
    <t>si</t>
  </si>
  <si>
    <t>si</t>
    <phoneticPr fontId="1" type="noConversion"/>
  </si>
  <si>
    <t>ts</t>
    <phoneticPr fontId="1" type="noConversion"/>
  </si>
  <si>
    <t>tsh</t>
    <phoneticPr fontId="1" type="noConversion"/>
  </si>
  <si>
    <t>s</t>
  </si>
  <si>
    <t>邊</t>
    <phoneticPr fontId="1" type="noConversion"/>
  </si>
  <si>
    <t>皮</t>
    <phoneticPr fontId="1" type="noConversion"/>
  </si>
  <si>
    <t>棉</t>
    <phoneticPr fontId="1" type="noConversion"/>
  </si>
  <si>
    <t>mî</t>
    <phoneticPr fontId="1" type="noConversion"/>
  </si>
  <si>
    <t>phuê</t>
    <phoneticPr fontId="1" type="noConversion"/>
  </si>
  <si>
    <t>pinn</t>
    <phoneticPr fontId="1" type="noConversion"/>
  </si>
  <si>
    <t>bûn</t>
    <phoneticPr fontId="1" type="noConversion"/>
  </si>
  <si>
    <t>大</t>
    <phoneticPr fontId="1" type="noConversion"/>
  </si>
  <si>
    <t>年</t>
    <phoneticPr fontId="1" type="noConversion"/>
  </si>
  <si>
    <t>義</t>
    <phoneticPr fontId="1" type="noConversion"/>
  </si>
  <si>
    <t>苦</t>
    <phoneticPr fontId="1" type="noConversion"/>
  </si>
  <si>
    <t>喜</t>
    <phoneticPr fontId="1" type="noConversion"/>
  </si>
  <si>
    <t>錢</t>
    <phoneticPr fontId="1" type="noConversion"/>
  </si>
  <si>
    <t>消</t>
    <phoneticPr fontId="1" type="noConversion"/>
  </si>
  <si>
    <t>醋</t>
    <phoneticPr fontId="1" type="noConversion"/>
  </si>
  <si>
    <t>蘇</t>
    <phoneticPr fontId="1" type="noConversion"/>
  </si>
  <si>
    <t>tuā</t>
    <phoneticPr fontId="1" type="noConversion"/>
  </si>
  <si>
    <t>thàu</t>
    <phoneticPr fontId="1" type="noConversion"/>
  </si>
  <si>
    <t>nî</t>
    <phoneticPr fontId="1" type="noConversion"/>
  </si>
  <si>
    <t>lâi</t>
    <phoneticPr fontId="1" type="noConversion"/>
  </si>
  <si>
    <t>kua</t>
    <phoneticPr fontId="1" type="noConversion"/>
  </si>
  <si>
    <t>gī</t>
    <phoneticPr fontId="1" type="noConversion"/>
  </si>
  <si>
    <t>khóo</t>
    <phoneticPr fontId="1" type="noConversion"/>
  </si>
  <si>
    <t>hí</t>
    <phoneticPr fontId="1" type="noConversion"/>
  </si>
  <si>
    <t>tsînn</t>
    <phoneticPr fontId="1" type="noConversion"/>
  </si>
  <si>
    <t>ji̍t</t>
    <phoneticPr fontId="1" type="noConversion"/>
  </si>
  <si>
    <t>tshing</t>
    <phoneticPr fontId="1" type="noConversion"/>
  </si>
  <si>
    <t>siau</t>
    <phoneticPr fontId="1" type="noConversion"/>
  </si>
  <si>
    <t>tsûn</t>
    <phoneticPr fontId="1" type="noConversion"/>
  </si>
  <si>
    <t>jua̍h</t>
    <phoneticPr fontId="1" type="noConversion"/>
  </si>
  <si>
    <t>熱</t>
    <phoneticPr fontId="1" type="noConversion"/>
  </si>
  <si>
    <t>tshòo</t>
    <phoneticPr fontId="1" type="noConversion"/>
  </si>
  <si>
    <t>soo</t>
    <phoneticPr fontId="1" type="noConversion"/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</si>
  <si>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</si>
  <si>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</si>
  <si>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</si>
  <si>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</t>
    </r>
    <r>
      <rPr>
        <sz val="16"/>
        <rFont val="STKaiti"/>
        <family val="1"/>
        <charset val="134"/>
      </rPr>
      <t>m]</t>
    </r>
  </si>
  <si>
    <r>
      <t>[a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</si>
  <si>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ɔŋ</t>
    </r>
    <r>
      <rPr>
        <sz val="16"/>
        <rFont val="STKaiti"/>
        <family val="1"/>
        <charset val="134"/>
      </rPr>
      <t>]</t>
    </r>
  </si>
  <si>
    <r>
      <t>[ə</t>
    </r>
    <r>
      <rPr>
        <sz val="16"/>
        <rFont val="宋体"/>
      </rPr>
      <t>ŋ</t>
    </r>
    <r>
      <rPr>
        <sz val="16"/>
        <rFont val="STKaiti"/>
        <family val="1"/>
        <charset val="134"/>
      </rPr>
      <t>]</t>
    </r>
  </si>
  <si>
    <r>
      <t>[</t>
    </r>
    <r>
      <rPr>
        <sz val="16"/>
        <rFont val="宋体"/>
      </rPr>
      <t>ŋ</t>
    </r>
    <r>
      <rPr>
        <sz val="16"/>
        <rFont val="STKaiti"/>
        <family val="1"/>
        <charset val="134"/>
      </rPr>
      <t>̍]</t>
    </r>
  </si>
  <si>
    <t>a</t>
  </si>
  <si>
    <t>ann</t>
    <phoneticPr fontId="1" type="noConversion"/>
  </si>
  <si>
    <t>oo</t>
    <phoneticPr fontId="1" type="noConversion"/>
  </si>
  <si>
    <t>onn</t>
    <phoneticPr fontId="1" type="noConversion"/>
  </si>
  <si>
    <t>o</t>
  </si>
  <si>
    <t>e</t>
  </si>
  <si>
    <t>enn</t>
    <phoneticPr fontId="1" type="noConversion"/>
  </si>
  <si>
    <t>ai</t>
    <phoneticPr fontId="1" type="noConversion"/>
  </si>
  <si>
    <t>ainn</t>
    <phoneticPr fontId="1" type="noConversion"/>
  </si>
  <si>
    <t>au</t>
    <phoneticPr fontId="1" type="noConversion"/>
  </si>
  <si>
    <t>aunn</t>
    <phoneticPr fontId="1" type="noConversion"/>
  </si>
  <si>
    <t>am</t>
    <phoneticPr fontId="1" type="noConversion"/>
  </si>
  <si>
    <t>om</t>
    <phoneticPr fontId="1" type="noConversion"/>
  </si>
  <si>
    <t>an</t>
    <phoneticPr fontId="1" type="noConversion"/>
  </si>
  <si>
    <t>-n</t>
    <phoneticPr fontId="1" type="noConversion"/>
  </si>
  <si>
    <t>-ng</t>
    <phoneticPr fontId="1" type="noConversion"/>
  </si>
  <si>
    <t>ang</t>
    <phoneticPr fontId="1" type="noConversion"/>
  </si>
  <si>
    <t>ong</t>
    <phoneticPr fontId="1" type="noConversion"/>
  </si>
  <si>
    <t>i</t>
  </si>
  <si>
    <t>inn</t>
    <phoneticPr fontId="1" type="noConversion"/>
  </si>
  <si>
    <t>u</t>
  </si>
  <si>
    <t>unn</t>
    <phoneticPr fontId="1" type="noConversion"/>
  </si>
  <si>
    <t>阿</t>
    <phoneticPr fontId="1" type="noConversion"/>
  </si>
  <si>
    <t>衫</t>
    <phoneticPr fontId="1" type="noConversion"/>
  </si>
  <si>
    <t>好</t>
    <phoneticPr fontId="1" type="noConversion"/>
  </si>
  <si>
    <t>啞</t>
    <phoneticPr fontId="1" type="noConversion"/>
  </si>
  <si>
    <t>嬰</t>
    <phoneticPr fontId="1" type="noConversion"/>
  </si>
  <si>
    <t>愛</t>
    <phoneticPr fontId="1" type="noConversion"/>
  </si>
  <si>
    <t>歹</t>
    <phoneticPr fontId="1" type="noConversion"/>
  </si>
  <si>
    <t>跳</t>
    <phoneticPr fontId="1" type="noConversion"/>
  </si>
  <si>
    <t>喓</t>
    <phoneticPr fontId="1" type="noConversion"/>
  </si>
  <si>
    <t>甘</t>
    <phoneticPr fontId="1" type="noConversion"/>
  </si>
  <si>
    <t>蔘</t>
    <phoneticPr fontId="1" type="noConversion"/>
  </si>
  <si>
    <t>音</t>
    <phoneticPr fontId="1" type="noConversion"/>
  </si>
  <si>
    <t>限</t>
    <phoneticPr fontId="1" type="noConversion"/>
  </si>
  <si>
    <t>因</t>
    <phoneticPr fontId="1" type="noConversion"/>
  </si>
  <si>
    <t>港</t>
    <phoneticPr fontId="1" type="noConversion"/>
  </si>
  <si>
    <t>王</t>
    <phoneticPr fontId="1" type="noConversion"/>
  </si>
  <si>
    <t>永</t>
    <phoneticPr fontId="1" type="noConversion"/>
  </si>
  <si>
    <t>黄</t>
    <phoneticPr fontId="1" type="noConversion"/>
  </si>
  <si>
    <t>天</t>
    <phoneticPr fontId="1" type="noConversion"/>
  </si>
  <si>
    <t>武</t>
    <phoneticPr fontId="1" type="noConversion"/>
  </si>
  <si>
    <t>張</t>
    <phoneticPr fontId="1" type="noConversion"/>
  </si>
  <si>
    <t>tiunn</t>
    <phoneticPr fontId="1" type="noConversion"/>
  </si>
  <si>
    <t>bú</t>
    <phoneticPr fontId="1" type="noConversion"/>
  </si>
  <si>
    <t>thinn</t>
    <phoneticPr fontId="1" type="noConversion"/>
  </si>
  <si>
    <t>si̍k</t>
    <phoneticPr fontId="1" type="noConversion"/>
  </si>
  <si>
    <t>食</t>
    <phoneticPr fontId="1" type="noConversion"/>
  </si>
  <si>
    <t>n̂g</t>
    <phoneticPr fontId="1" type="noConversion"/>
  </si>
  <si>
    <t>íng</t>
    <phoneticPr fontId="1" type="noConversion"/>
  </si>
  <si>
    <t>ông</t>
    <phoneticPr fontId="1" type="noConversion"/>
  </si>
  <si>
    <t>káng</t>
    <phoneticPr fontId="1" type="noConversion"/>
  </si>
  <si>
    <t>sann</t>
    <phoneticPr fontId="1" type="noConversion"/>
  </si>
  <si>
    <t>hónn</t>
    <phoneticPr fontId="1" type="noConversion"/>
  </si>
  <si>
    <t>火</t>
    <phoneticPr fontId="1" type="noConversion"/>
  </si>
  <si>
    <t>hó</t>
    <phoneticPr fontId="1" type="noConversion"/>
  </si>
  <si>
    <t>é</t>
    <phoneticPr fontId="1" type="noConversion"/>
  </si>
  <si>
    <t>ài</t>
    <phoneticPr fontId="1" type="noConversion"/>
  </si>
  <si>
    <t>pháinn</t>
    <phoneticPr fontId="1" type="noConversion"/>
  </si>
  <si>
    <t>thiàu</t>
    <phoneticPr fontId="1" type="noConversion"/>
  </si>
  <si>
    <t>iaunn</t>
    <phoneticPr fontId="1" type="noConversion"/>
  </si>
  <si>
    <t>kam</t>
    <phoneticPr fontId="1" type="noConversion"/>
  </si>
  <si>
    <t>som</t>
    <phoneticPr fontId="1" type="noConversion"/>
  </si>
  <si>
    <t>im</t>
    <phoneticPr fontId="1" type="noConversion"/>
  </si>
  <si>
    <t>hān</t>
    <phoneticPr fontId="1" type="noConversion"/>
  </si>
  <si>
    <t>in</t>
    <phoneticPr fontId="1" type="noConversion"/>
  </si>
  <si>
    <t>-nn</t>
    <phoneticPr fontId="1" type="noConversion"/>
  </si>
  <si>
    <r>
      <rPr>
        <sz val="18"/>
        <color theme="9"/>
        <rFont val="LXGW WenKai Mono TC"/>
      </rPr>
      <t>˪</t>
    </r>
    <r>
      <rPr>
        <sz val="10"/>
        <color theme="9"/>
        <rFont val="LXGW WenKai Mono TC"/>
      </rPr>
      <t>(陰去)</t>
    </r>
    <phoneticPr fontId="1" type="noConversion"/>
  </si>
  <si>
    <r>
      <rPr>
        <sz val="18"/>
        <color theme="9"/>
        <rFont val="LXGW WenKai Mono TC"/>
      </rPr>
      <t>ˋ</t>
    </r>
    <r>
      <rPr>
        <sz val="10"/>
        <color theme="9"/>
        <rFont val="LXGW WenKai Mono TC"/>
      </rPr>
      <t>(陰上)</t>
    </r>
    <phoneticPr fontId="1" type="noConversion"/>
  </si>
  <si>
    <r>
      <rPr>
        <sz val="18"/>
        <color theme="9"/>
        <rFont val="LXGW WenKai Mono TC"/>
      </rPr>
      <t>˫</t>
    </r>
    <r>
      <rPr>
        <sz val="10"/>
        <color theme="9"/>
        <rFont val="LXGW WenKai Mono TC"/>
      </rPr>
      <t>(陽去)</t>
    </r>
    <phoneticPr fontId="1" type="noConversion"/>
  </si>
  <si>
    <r>
      <rPr>
        <sz val="18"/>
        <color theme="9"/>
        <rFont val="LXGW WenKai Mono TC"/>
      </rPr>
      <t>ˊ</t>
    </r>
    <r>
      <rPr>
        <sz val="10"/>
        <color theme="9"/>
        <rFont val="LXGW WenKai Mono TC"/>
      </rPr>
      <t>(陽平)</t>
    </r>
    <phoneticPr fontId="1" type="noConversion"/>
  </si>
  <si>
    <r>
      <t xml:space="preserve"> </t>
    </r>
    <r>
      <rPr>
        <sz val="18"/>
        <color theme="9"/>
        <rFont val="LXGW WenKai Mono TC"/>
      </rPr>
      <t xml:space="preserve"> ̇</t>
    </r>
    <r>
      <rPr>
        <sz val="10"/>
        <color theme="9"/>
        <rFont val="LXGW WenKai Mono TC"/>
      </rPr>
      <t>(入声)</t>
    </r>
    <phoneticPr fontId="1" type="noConversion"/>
  </si>
  <si>
    <t>方音符號</t>
    <phoneticPr fontId="1" type="noConversion"/>
  </si>
  <si>
    <t>國際音標</t>
    <phoneticPr fontId="1" type="noConversion"/>
  </si>
  <si>
    <t>舉例漢字</t>
    <phoneticPr fontId="1" type="noConversion"/>
  </si>
  <si>
    <t>舉例拼音</t>
    <phoneticPr fontId="1" type="noConversion"/>
  </si>
  <si>
    <t>字典編碼</t>
    <phoneticPr fontId="1" type="noConversion"/>
  </si>
  <si>
    <t>ci</t>
  </si>
  <si>
    <t>zi</t>
  </si>
  <si>
    <t>Ci</t>
  </si>
  <si>
    <t>P</t>
  </si>
  <si>
    <t>bN</t>
  </si>
  <si>
    <t>T</t>
  </si>
  <si>
    <t>dN</t>
  </si>
  <si>
    <t>d</t>
  </si>
  <si>
    <t>K</t>
  </si>
  <si>
    <t>gN</t>
  </si>
  <si>
    <t>c</t>
  </si>
  <si>
    <t>z</t>
  </si>
  <si>
    <t>C</t>
  </si>
  <si>
    <t>台羅韻碼</t>
    <phoneticPr fontId="1" type="noConversion"/>
  </si>
  <si>
    <t>台羅聲碼</t>
    <phoneticPr fontId="1" type="noConversion"/>
  </si>
  <si>
    <t>Na</t>
  </si>
  <si>
    <t>No</t>
  </si>
  <si>
    <t>ø</t>
  </si>
  <si>
    <t>Ne</t>
  </si>
  <si>
    <t>I</t>
  </si>
  <si>
    <t>NI</t>
  </si>
  <si>
    <t>U</t>
  </si>
  <si>
    <t>NU</t>
  </si>
  <si>
    <t>aB</t>
  </si>
  <si>
    <t>oB</t>
  </si>
  <si>
    <t>B</t>
  </si>
  <si>
    <t>aD</t>
  </si>
  <si>
    <t>D</t>
  </si>
  <si>
    <t>aG</t>
  </si>
  <si>
    <t>oG</t>
  </si>
  <si>
    <t>øG</t>
  </si>
  <si>
    <t>G</t>
  </si>
  <si>
    <t>Ni</t>
  </si>
  <si>
    <t>Nu</t>
  </si>
  <si>
    <t>ann</t>
  </si>
  <si>
    <t>oo</t>
  </si>
  <si>
    <t>onn</t>
  </si>
  <si>
    <t>enn</t>
  </si>
  <si>
    <t>ai</t>
  </si>
  <si>
    <t>ainn</t>
  </si>
  <si>
    <t>au</t>
  </si>
  <si>
    <t>aunn</t>
  </si>
  <si>
    <t>am</t>
  </si>
  <si>
    <t>om</t>
  </si>
  <si>
    <t>m</t>
  </si>
  <si>
    <t>an</t>
  </si>
  <si>
    <t>-n</t>
  </si>
  <si>
    <t>ang</t>
  </si>
  <si>
    <t>ong</t>
  </si>
  <si>
    <t>-ng</t>
  </si>
  <si>
    <t>ng</t>
  </si>
  <si>
    <t>inn</t>
  </si>
  <si>
    <t>unn</t>
  </si>
  <si>
    <t>ph</t>
  </si>
  <si>
    <t>th</t>
  </si>
  <si>
    <t>n</t>
  </si>
  <si>
    <t>l</t>
  </si>
  <si>
    <t>kh</t>
  </si>
  <si>
    <t>tsi</t>
  </si>
  <si>
    <t>ji</t>
  </si>
  <si>
    <t>tshi</t>
  </si>
  <si>
    <t>ts</t>
  </si>
  <si>
    <t>tsh</t>
  </si>
  <si>
    <t>國際音標</t>
    <phoneticPr fontId="1" type="noConversion"/>
  </si>
  <si>
    <t>按鍵編碼</t>
    <phoneticPr fontId="1" type="noConversion"/>
  </si>
  <si>
    <t>拼音字母</t>
    <phoneticPr fontId="1" type="noConversion"/>
  </si>
  <si>
    <t>方音符號</t>
  </si>
  <si>
    <t>方音符號</t>
    <phoneticPr fontId="1" type="noConversion"/>
  </si>
  <si>
    <t>, &lt;</t>
    <phoneticPr fontId="1" type="noConversion"/>
  </si>
  <si>
    <t>. &gt;</t>
    <phoneticPr fontId="1" type="noConversion"/>
  </si>
  <si>
    <t>/ ?</t>
    <phoneticPr fontId="1" type="noConversion"/>
  </si>
  <si>
    <t>; :</t>
    <phoneticPr fontId="1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</si>
  <si>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1" type="noConversion"/>
  </si>
  <si>
    <t>m</t>
    <phoneticPr fontId="1" type="noConversion"/>
  </si>
  <si>
    <t>n</t>
    <phoneticPr fontId="1" type="noConversion"/>
  </si>
  <si>
    <t>l</t>
    <phoneticPr fontId="1" type="noConversion"/>
  </si>
  <si>
    <t>b</t>
    <phoneticPr fontId="1" type="noConversion"/>
  </si>
  <si>
    <t>j</t>
  </si>
  <si>
    <t>j</t>
    <phoneticPr fontId="1" type="noConversion"/>
  </si>
  <si>
    <t>N</t>
  </si>
  <si>
    <t>N</t>
    <phoneticPr fontId="1" type="noConversion"/>
  </si>
  <si>
    <t>r</t>
  </si>
  <si>
    <t>r</t>
    <phoneticPr fontId="1" type="noConversion"/>
  </si>
  <si>
    <t>w</t>
  </si>
  <si>
    <t>w</t>
    <phoneticPr fontId="1" type="noConversion"/>
  </si>
  <si>
    <t>W</t>
    <phoneticPr fontId="1" type="noConversion"/>
  </si>
  <si>
    <t>pPmbtTndkKhjJSgqzcCsiuBaoøMIeUYLDQGN123570</t>
  </si>
  <si>
    <t>1qaz2wsxedcrfvtgbyhnujm8ik,9ol.0p;/- 43657</t>
    <phoneticPr fontId="34" type="noConversion"/>
  </si>
  <si>
    <t>拼音字母</t>
    <phoneticPr fontId="34" type="noConversion"/>
  </si>
  <si>
    <t>鍵盤按鍵</t>
  </si>
  <si>
    <t>鍵盤按鍵</t>
    <phoneticPr fontId="34" type="noConversion"/>
  </si>
  <si>
    <t>字典拼音</t>
    <phoneticPr fontId="34" type="noConversion"/>
  </si>
  <si>
    <t>p</t>
    <phoneticPr fontId="34" type="noConversion"/>
  </si>
  <si>
    <t>J</t>
  </si>
  <si>
    <t>S</t>
  </si>
  <si>
    <t>q</t>
  </si>
  <si>
    <t>m</t>
    <phoneticPr fontId="34" type="noConversion"/>
  </si>
  <si>
    <t>ch</t>
  </si>
  <si>
    <t>b</t>
    <phoneticPr fontId="34" type="noConversion"/>
  </si>
  <si>
    <t>t</t>
    <phoneticPr fontId="34" type="noConversion"/>
  </si>
  <si>
    <t>n</t>
    <phoneticPr fontId="34" type="noConversion"/>
  </si>
  <si>
    <t>k</t>
    <phoneticPr fontId="34" type="noConversion"/>
  </si>
  <si>
    <t>h</t>
    <phoneticPr fontId="34" type="noConversion"/>
  </si>
  <si>
    <t>j</t>
    <phoneticPr fontId="34" type="noConversion"/>
  </si>
  <si>
    <t>1</t>
  </si>
  <si>
    <t>2</t>
  </si>
  <si>
    <t>x</t>
  </si>
  <si>
    <t>f</t>
  </si>
  <si>
    <t>f</t>
    <phoneticPr fontId="1" type="noConversion"/>
  </si>
  <si>
    <t>z</t>
    <phoneticPr fontId="1" type="noConversion"/>
  </si>
  <si>
    <t>v</t>
  </si>
  <si>
    <t>v</t>
    <phoneticPr fontId="1" type="noConversion"/>
  </si>
  <si>
    <t>y</t>
  </si>
  <si>
    <t>鍵盤位置</t>
    <phoneticPr fontId="1" type="noConversion"/>
  </si>
  <si>
    <t>z</t>
    <phoneticPr fontId="34" type="noConversion"/>
  </si>
  <si>
    <t>q</t>
    <phoneticPr fontId="34" type="noConversion"/>
  </si>
  <si>
    <t>a</t>
    <phoneticPr fontId="34" type="noConversion"/>
  </si>
  <si>
    <t>w</t>
    <phoneticPr fontId="34" type="noConversion"/>
  </si>
  <si>
    <t>s</t>
    <phoneticPr fontId="34" type="noConversion"/>
  </si>
  <si>
    <t>x</t>
    <phoneticPr fontId="34" type="noConversion"/>
  </si>
  <si>
    <t>e</t>
    <phoneticPr fontId="34" type="noConversion"/>
  </si>
  <si>
    <t>d</t>
    <phoneticPr fontId="34" type="noConversion"/>
  </si>
  <si>
    <t>c</t>
    <phoneticPr fontId="34" type="noConversion"/>
  </si>
  <si>
    <t>g</t>
    <phoneticPr fontId="34" type="noConversion"/>
  </si>
  <si>
    <t>r</t>
    <phoneticPr fontId="34" type="noConversion"/>
  </si>
  <si>
    <t>f</t>
    <phoneticPr fontId="34" type="noConversion"/>
  </si>
  <si>
    <t>v</t>
    <phoneticPr fontId="34" type="noConversion"/>
  </si>
  <si>
    <t>y</t>
    <phoneticPr fontId="34" type="noConversion"/>
  </si>
  <si>
    <t>i</t>
    <phoneticPr fontId="34" type="noConversion"/>
  </si>
  <si>
    <t>o</t>
    <phoneticPr fontId="34" type="noConversion"/>
  </si>
  <si>
    <t>l</t>
    <phoneticPr fontId="34" type="noConversion"/>
  </si>
  <si>
    <t>,</t>
  </si>
  <si>
    <t>,</t>
    <phoneticPr fontId="34" type="noConversion"/>
  </si>
  <si>
    <t>;</t>
  </si>
  <si>
    <t>;</t>
    <phoneticPr fontId="34" type="noConversion"/>
  </si>
  <si>
    <t>/</t>
  </si>
  <si>
    <t>/</t>
    <phoneticPr fontId="34" type="noConversion"/>
  </si>
  <si>
    <t>.</t>
  </si>
  <si>
    <t>.</t>
    <phoneticPr fontId="34" type="noConversion"/>
  </si>
  <si>
    <t>u</t>
    <phoneticPr fontId="34" type="noConversion"/>
  </si>
  <si>
    <t>8</t>
  </si>
  <si>
    <t>M</t>
  </si>
  <si>
    <t>9</t>
  </si>
  <si>
    <t>Y</t>
  </si>
  <si>
    <t>L</t>
  </si>
  <si>
    <t>0</t>
  </si>
  <si>
    <t>Q</t>
  </si>
  <si>
    <t>-</t>
  </si>
  <si>
    <t xml:space="preserve"> </t>
  </si>
  <si>
    <t>4</t>
  </si>
  <si>
    <t>3</t>
  </si>
  <si>
    <t>5</t>
  </si>
  <si>
    <t>6</t>
  </si>
  <si>
    <t>7</t>
  </si>
  <si>
    <t>ci</t>
    <phoneticPr fontId="34" type="noConversion"/>
  </si>
  <si>
    <t>chi</t>
    <phoneticPr fontId="34" type="noConversion"/>
  </si>
  <si>
    <t>ch</t>
    <phoneticPr fontId="34" type="noConversion"/>
  </si>
  <si>
    <t>Speller:</t>
    <phoneticPr fontId="34" type="noConversion"/>
  </si>
  <si>
    <t>comment_format:</t>
    <phoneticPr fontId="34" type="noConversion"/>
  </si>
  <si>
    <t>pPbtTdkKgcCzshiuaoøeIUBDGN</t>
    <phoneticPr fontId="34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</si>
  <si>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</rPr>
      <t>ㄣ</t>
    </r>
    <r>
      <rPr>
        <sz val="18"/>
        <rFont val="BopomofoRuby1909-v1"/>
        <family val="3"/>
        <charset val="136"/>
      </rPr>
      <t>ㆭｎ</t>
    </r>
    <phoneticPr fontId="34" type="noConversion"/>
  </si>
  <si>
    <t>preedit_format:</t>
    <phoneticPr fontId="34" type="noConversion"/>
  </si>
  <si>
    <t>1qaz2wsxedcrfvtgbyhnujm8ik,9ol.0p;/-43657</t>
    <phoneticPr fontId="34" type="noConversion"/>
  </si>
  <si>
    <r>
      <t>ㄅㄆㄇ</t>
    </r>
    <r>
      <rPr>
        <sz val="12"/>
        <rFont val="BopomofoRuby1909-v1"/>
        <family val="3"/>
        <charset val="136"/>
      </rPr>
      <t>ㆠ</t>
    </r>
    <r>
      <rPr>
        <sz val="12"/>
        <rFont val="宋体"/>
      </rPr>
      <t>ㄉㄊㄋㄌㄍㄎㄏㄐㄑㄒ</t>
    </r>
    <r>
      <rPr>
        <sz val="12"/>
        <rFont val="BopomofoRuby1909-v1"/>
        <family val="3"/>
        <charset val="136"/>
      </rPr>
      <t>ㆣ</t>
    </r>
    <r>
      <rPr>
        <sz val="12"/>
        <rFont val="宋体"/>
      </rPr>
      <t>ㄫ</t>
    </r>
    <r>
      <rPr>
        <sz val="12"/>
        <rFont val="BopomofoRuby1909-v1"/>
        <family val="3"/>
        <charset val="136"/>
      </rPr>
      <t>ㆡ</t>
    </r>
    <r>
      <rPr>
        <sz val="12"/>
        <rFont val="宋体"/>
      </rPr>
      <t>ㄗㄘㄙㄧㄨ</t>
    </r>
    <r>
      <rPr>
        <sz val="12"/>
        <rFont val="BopomofoRuby1909-v1"/>
        <family val="3"/>
        <charset val="136"/>
      </rPr>
      <t>ㆬ</t>
    </r>
    <r>
      <rPr>
        <sz val="12"/>
        <rFont val="宋体"/>
      </rPr>
      <t>ㄚ</t>
    </r>
    <r>
      <rPr>
        <sz val="12"/>
        <rFont val="BopomofoRuby1909-v1"/>
        <family val="3"/>
        <charset val="136"/>
      </rPr>
      <t>ㆦ</t>
    </r>
    <r>
      <rPr>
        <sz val="12"/>
        <rFont val="宋体"/>
      </rPr>
      <t>ㄜ</t>
    </r>
    <r>
      <rPr>
        <sz val="12"/>
        <rFont val="BopomofoRuby1909-v1"/>
        <family val="3"/>
        <charset val="136"/>
      </rPr>
      <t>ㆰ</t>
    </r>
    <r>
      <rPr>
        <sz val="12"/>
        <rFont val="宋体"/>
      </rPr>
      <t>ㄞ</t>
    </r>
    <r>
      <rPr>
        <sz val="12"/>
        <rFont val="BopomofoRuby1909-v1"/>
        <family val="3"/>
        <charset val="136"/>
      </rPr>
      <t>ㆤ</t>
    </r>
    <r>
      <rPr>
        <sz val="12"/>
        <rFont val="宋体"/>
      </rPr>
      <t>ㄠ</t>
    </r>
    <r>
      <rPr>
        <sz val="12"/>
        <rFont val="BopomofoRuby1909-v1"/>
        <family val="3"/>
        <charset val="136"/>
      </rPr>
      <t>ㆲ</t>
    </r>
    <r>
      <rPr>
        <sz val="12"/>
        <rFont val="宋体"/>
      </rPr>
      <t>ㄢㄣㄤ</t>
    </r>
    <r>
      <rPr>
        <sz val="12"/>
        <rFont val="BopomofoRuby1909-v1"/>
        <family val="3"/>
        <charset val="136"/>
      </rPr>
      <t>ㆭｎˋ˪ˊ˫．</t>
    </r>
    <phoneticPr fontId="34" type="noConversion"/>
  </si>
  <si>
    <t>Speller</t>
    <phoneticPr fontId="34" type="noConversion"/>
  </si>
  <si>
    <t>comment_format</t>
    <phoneticPr fontId="34" type="noConversion"/>
  </si>
  <si>
    <t>方音符號</t>
    <phoneticPr fontId="34" type="noConversion"/>
  </si>
  <si>
    <t>聲母</t>
  </si>
  <si>
    <t>TPS</t>
  </si>
  <si>
    <t>IPA</t>
  </si>
  <si>
    <t>Yu</t>
  </si>
  <si>
    <t>TL</t>
  </si>
  <si>
    <t>POJ</t>
  </si>
  <si>
    <t>BP</t>
  </si>
  <si>
    <t>Trad</t>
  </si>
  <si>
    <t>邊</t>
  </si>
  <si>
    <t>p?</t>
  </si>
  <si>
    <t>頗</t>
  </si>
  <si>
    <t>?</t>
  </si>
  <si>
    <t>bb</t>
  </si>
  <si>
    <t>門</t>
  </si>
  <si>
    <t>地</t>
  </si>
  <si>
    <t>t?</t>
  </si>
  <si>
    <t>他</t>
  </si>
  <si>
    <t>柳</t>
  </si>
  <si>
    <t>求</t>
  </si>
  <si>
    <t>k?</t>
  </si>
  <si>
    <t>去</t>
  </si>
  <si>
    <t>gg</t>
  </si>
  <si>
    <t>語</t>
  </si>
  <si>
    <t>t??</t>
  </si>
  <si>
    <t>曾</t>
  </si>
  <si>
    <t>t???</t>
  </si>
  <si>
    <t>chh</t>
  </si>
  <si>
    <t>出</t>
  </si>
  <si>
    <t>d??</t>
  </si>
  <si>
    <t>zz</t>
  </si>
  <si>
    <t>入</t>
  </si>
  <si>
    <t>時</t>
  </si>
  <si>
    <t>t?s</t>
  </si>
  <si>
    <t>t?s?</t>
  </si>
  <si>
    <t>d?z</t>
  </si>
  <si>
    <t>喜</t>
  </si>
  <si>
    <t>英</t>
  </si>
  <si>
    <t>韻母</t>
  </si>
  <si>
    <t>入聲</t>
  </si>
  <si>
    <t>膠</t>
  </si>
  <si>
    <t>ah</t>
  </si>
  <si>
    <t>na</t>
  </si>
  <si>
    <t>監</t>
  </si>
  <si>
    <t>annh</t>
  </si>
  <si>
    <t>nah</t>
  </si>
  <si>
    <t>甘</t>
  </si>
  <si>
    <t>ap</t>
  </si>
  <si>
    <t>干</t>
  </si>
  <si>
    <t>at</t>
  </si>
  <si>
    <t>江</t>
  </si>
  <si>
    <t>ak</t>
  </si>
  <si>
    <t>下方各部分另外補充入聲調時的方音符號（補充的音有可能不存在）</t>
  </si>
  <si>
    <t>純母音</t>
  </si>
  <si>
    <t>居</t>
  </si>
  <si>
    <t>龜</t>
  </si>
  <si>
    <t>沽</t>
  </si>
  <si>
    <t>高</t>
  </si>
  <si>
    <t>嘉</t>
  </si>
  <si>
    <t>皆</t>
  </si>
  <si>
    <t>交</t>
  </si>
  <si>
    <t>ㄧㄨ</t>
  </si>
  <si>
    <t>iu</t>
  </si>
  <si>
    <t>ㄧㄚ</t>
  </si>
  <si>
    <t>ia</t>
  </si>
  <si>
    <t>迦</t>
  </si>
  <si>
    <t>ㄧㄜ</t>
  </si>
  <si>
    <t>io</t>
  </si>
  <si>
    <t>茄</t>
  </si>
  <si>
    <t>ㄧㄠ</t>
  </si>
  <si>
    <t>iau</t>
  </si>
  <si>
    <t>iU</t>
  </si>
  <si>
    <t>嬌</t>
  </si>
  <si>
    <t>ㄨㄧ</t>
  </si>
  <si>
    <t>ui</t>
  </si>
  <si>
    <t>規</t>
  </si>
  <si>
    <t>ㄨㄚ</t>
  </si>
  <si>
    <t>ua</t>
  </si>
  <si>
    <t>oa</t>
  </si>
  <si>
    <t>瓜</t>
  </si>
  <si>
    <t>ue</t>
  </si>
  <si>
    <t>oe</t>
  </si>
  <si>
    <t>檜</t>
  </si>
  <si>
    <t>ㄨㄞ</t>
  </si>
  <si>
    <t>uai</t>
  </si>
  <si>
    <t>uI</t>
  </si>
  <si>
    <t>oai</t>
  </si>
  <si>
    <t>乖</t>
  </si>
  <si>
    <t>鼻化韻母</t>
  </si>
  <si>
    <t>ni</t>
  </si>
  <si>
    <t>梔</t>
  </si>
  <si>
    <t>noo</t>
  </si>
  <si>
    <t>姑</t>
  </si>
  <si>
    <t>ne</t>
  </si>
  <si>
    <t>更</t>
  </si>
  <si>
    <t>nai</t>
  </si>
  <si>
    <t>閒</t>
  </si>
  <si>
    <t>nau</t>
  </si>
  <si>
    <t>爻</t>
  </si>
  <si>
    <t>Niu</t>
  </si>
  <si>
    <t>iunn</t>
  </si>
  <si>
    <t>niu</t>
  </si>
  <si>
    <t>薑</t>
  </si>
  <si>
    <t>Nia</t>
  </si>
  <si>
    <t>iann</t>
  </si>
  <si>
    <t>nia</t>
  </si>
  <si>
    <t>驚</t>
  </si>
  <si>
    <t>Nio</t>
  </si>
  <si>
    <t>ionn</t>
  </si>
  <si>
    <t>nio</t>
  </si>
  <si>
    <t>NiU</t>
  </si>
  <si>
    <t>niau</t>
  </si>
  <si>
    <t>嘄</t>
  </si>
  <si>
    <t>Nui</t>
  </si>
  <si>
    <t>uinn</t>
  </si>
  <si>
    <t>nui</t>
  </si>
  <si>
    <t>口關</t>
  </si>
  <si>
    <t>Nua</t>
  </si>
  <si>
    <t>uann</t>
  </si>
  <si>
    <t>nua</t>
  </si>
  <si>
    <t>官</t>
  </si>
  <si>
    <t>Nue</t>
  </si>
  <si>
    <t>uenn</t>
  </si>
  <si>
    <t>nue</t>
  </si>
  <si>
    <t>NuI</t>
  </si>
  <si>
    <t>nuai</t>
  </si>
  <si>
    <t>糜</t>
  </si>
  <si>
    <t>im</t>
  </si>
  <si>
    <t>iB</t>
  </si>
  <si>
    <t>金</t>
  </si>
  <si>
    <t>箴</t>
  </si>
  <si>
    <t>iam</t>
  </si>
  <si>
    <t>iaB</t>
  </si>
  <si>
    <t>兼</t>
  </si>
  <si>
    <t>ㄣ韻尾</t>
  </si>
  <si>
    <t>ㄧㄣ</t>
  </si>
  <si>
    <t>in</t>
  </si>
  <si>
    <t>iD</t>
  </si>
  <si>
    <t>巾</t>
  </si>
  <si>
    <t>ㄨㄣ</t>
  </si>
  <si>
    <t>un</t>
  </si>
  <si>
    <t>uD</t>
  </si>
  <si>
    <t>君</t>
  </si>
  <si>
    <t>ㄧㄢ</t>
  </si>
  <si>
    <t>ian</t>
  </si>
  <si>
    <t>iaD</t>
  </si>
  <si>
    <t>堅</t>
  </si>
  <si>
    <t>ㄨㄢ</t>
  </si>
  <si>
    <t>uan</t>
  </si>
  <si>
    <t>uaD</t>
  </si>
  <si>
    <t>oan</t>
  </si>
  <si>
    <t>觀</t>
  </si>
  <si>
    <t>公</t>
  </si>
  <si>
    <t>ㄧㄤ</t>
  </si>
  <si>
    <t>iaG</t>
  </si>
  <si>
    <t>iang</t>
  </si>
  <si>
    <t>姜</t>
  </si>
  <si>
    <t>ㄧㄥ</t>
  </si>
  <si>
    <t>ing</t>
  </si>
  <si>
    <t>eng</t>
  </si>
  <si>
    <t>經</t>
  </si>
  <si>
    <t>ioG</t>
  </si>
  <si>
    <t>iong</t>
  </si>
  <si>
    <t>恭</t>
  </si>
  <si>
    <t>ㄨㄤ</t>
  </si>
  <si>
    <t>uaG</t>
  </si>
  <si>
    <t>uang</t>
  </si>
  <si>
    <t>oang</t>
  </si>
  <si>
    <t>光</t>
  </si>
  <si>
    <t>韻化子音</t>
  </si>
  <si>
    <t>姆</t>
  </si>
  <si>
    <t>禈</t>
  </si>
  <si>
    <t>（以 ㄚ 為例）</t>
  </si>
  <si>
    <t>ㄚ?</t>
  </si>
  <si>
    <t>a?</t>
  </si>
  <si>
    <t>??</t>
  </si>
  <si>
    <t>ah?</t>
  </si>
  <si>
    <t>ap?</t>
  </si>
  <si>
    <t>at?</t>
  </si>
  <si>
    <t>ak?</t>
  </si>
  <si>
    <t>?、?、? 可視為 ?、ㄣ、? 音在入聲調時的變體</t>
  </si>
  <si>
    <t>ㄧ?</t>
  </si>
  <si>
    <t>ㄨ?</t>
  </si>
  <si>
    <t>o?</t>
  </si>
  <si>
    <t>ㄜ?</t>
  </si>
  <si>
    <t>ㄞ?</t>
  </si>
  <si>
    <t>ㄠ?</t>
  </si>
  <si>
    <t>ㄧㄨ?</t>
  </si>
  <si>
    <t>ㄧㄚ?</t>
  </si>
  <si>
    <t>ㄧㄜ?</t>
  </si>
  <si>
    <t>i?</t>
  </si>
  <si>
    <t>ㄧㄠ?</t>
  </si>
  <si>
    <t>ㄨㄧ?</t>
  </si>
  <si>
    <t>ㄨㄚ?</t>
  </si>
  <si>
    <t>ㄨ??</t>
  </si>
  <si>
    <t>ㄨㄞ?</t>
  </si>
  <si>
    <t>e?</t>
  </si>
  <si>
    <t>ai?</t>
  </si>
  <si>
    <t>au?</t>
  </si>
  <si>
    <t>iu?</t>
  </si>
  <si>
    <t>ㄧ??</t>
  </si>
  <si>
    <t>?a</t>
  </si>
  <si>
    <t>ia?</t>
  </si>
  <si>
    <t>???</t>
  </si>
  <si>
    <t>io?</t>
  </si>
  <si>
    <t>?a?</t>
  </si>
  <si>
    <t>iaunn 伊恩</t>
  </si>
  <si>
    <t>iau?</t>
  </si>
  <si>
    <t>ui?</t>
  </si>
  <si>
    <t>oa?</t>
  </si>
  <si>
    <t>oe?</t>
  </si>
  <si>
    <t>uainn ?自我?</t>
  </si>
  <si>
    <t>oai?</t>
  </si>
  <si>
    <t>ㄧ? 為台南腔的 ㄧ?</t>
  </si>
  <si>
    <t>?韻尾</t>
  </si>
  <si>
    <t>?m</t>
  </si>
  <si>
    <t>i??</t>
  </si>
  <si>
    <t>ua?</t>
  </si>
  <si>
    <t>/i??/ 音在方音符號標為 ㄧ?，但本方案採用更注重發音的寫法 ㄧㄜ?，更能與 ㄧㄥ 對映。</t>
  </si>
  <si>
    <t>m?</t>
  </si>
  <si>
    <t>https://github.com/YuRen-tw/rime-taigi-tps/wiki/%E6%8B%BC%E9%9F%B3%E5%B0%8D%E7%85%A7%E8%A1%A8</t>
    <phoneticPr fontId="34" type="noConversion"/>
  </si>
  <si>
    <t>字典編碼</t>
    <phoneticPr fontId="34" type="noConversion"/>
  </si>
  <si>
    <t>N</t>
    <phoneticPr fontId="34" type="noConversion"/>
  </si>
  <si>
    <t>ㄝ</t>
  </si>
  <si>
    <t>ㄝ</t>
    <phoneticPr fontId="1" type="noConversion"/>
  </si>
  <si>
    <t>濁聲 （喉音）</t>
    <phoneticPr fontId="1" type="noConversion"/>
  </si>
  <si>
    <t>次濁聲 （鼻音）</t>
    <phoneticPr fontId="1" type="noConversion"/>
  </si>
  <si>
    <t>入聲調 （促音）</t>
    <phoneticPr fontId="1" type="noConversion"/>
  </si>
  <si>
    <t>鍵盤位置</t>
    <phoneticPr fontId="1" type="noConversion"/>
  </si>
  <si>
    <t>Ｚ</t>
    <phoneticPr fontId="1" type="noConversion"/>
  </si>
  <si>
    <t>Z</t>
    <phoneticPr fontId="34" type="noConversion"/>
  </si>
  <si>
    <r>
      <t>濁聲</t>
    </r>
    <r>
      <rPr>
        <sz val="18"/>
        <rFont val="BopomofoRuby1909-v1"/>
        <family val="3"/>
        <charset val="136"/>
      </rPr>
      <t>(喉音)</t>
    </r>
    <phoneticPr fontId="34" type="noConversion"/>
  </si>
  <si>
    <r>
      <t>次濁聲</t>
    </r>
    <r>
      <rPr>
        <sz val="18"/>
        <rFont val="BopomofoRuby1909-v1"/>
        <family val="3"/>
        <charset val="136"/>
      </rPr>
      <t>(鼻音)</t>
    </r>
    <phoneticPr fontId="34" type="noConversion"/>
  </si>
  <si>
    <t>入聲(促音)</t>
    <phoneticPr fontId="34" type="noConversion"/>
  </si>
  <si>
    <t>˫(陽去)</t>
    <phoneticPr fontId="1" type="noConversion"/>
  </si>
  <si>
    <t>(喉声)</t>
  </si>
  <si>
    <t>(鼻声)</t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</si>
  <si>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1" type="noConversion"/>
  </si>
  <si>
    <t>ㄚ</t>
    <phoneticPr fontId="34" type="noConversion"/>
  </si>
  <si>
    <t>[a]</t>
    <phoneticPr fontId="34" type="noConversion"/>
  </si>
  <si>
    <t>ㆦ</t>
    <phoneticPr fontId="34" type="noConversion"/>
  </si>
  <si>
    <t>[ɔ]</t>
    <phoneticPr fontId="34" type="noConversion"/>
  </si>
  <si>
    <t>ㄜ</t>
    <phoneticPr fontId="34" type="noConversion"/>
  </si>
  <si>
    <t>[ə]</t>
    <phoneticPr fontId="34" type="noConversion"/>
  </si>
  <si>
    <t>ㄧ</t>
    <phoneticPr fontId="34" type="noConversion"/>
  </si>
  <si>
    <t>[i]</t>
    <phoneticPr fontId="34" type="noConversion"/>
  </si>
  <si>
    <t>ㄨ</t>
    <phoneticPr fontId="34" type="noConversion"/>
  </si>
  <si>
    <t>[u]</t>
    <phoneticPr fontId="34" type="noConversion"/>
  </si>
  <si>
    <t>ㄣ</t>
    <phoneticPr fontId="34" type="noConversion"/>
  </si>
  <si>
    <t/>
  </si>
  <si>
    <t>O</t>
    <phoneticPr fontId="34" type="noConversion"/>
  </si>
  <si>
    <t>Ｌ</t>
    <phoneticPr fontId="34" type="noConversion"/>
  </si>
  <si>
    <t>ｍ</t>
    <phoneticPr fontId="34" type="noConversion"/>
  </si>
  <si>
    <t>M</t>
    <phoneticPr fontId="34" type="noConversion"/>
  </si>
  <si>
    <t>L</t>
    <phoneticPr fontId="1" type="noConversion"/>
  </si>
  <si>
    <t>O</t>
    <phoneticPr fontId="1" type="noConversion"/>
  </si>
  <si>
    <t>P</t>
    <phoneticPr fontId="34" type="noConversion"/>
  </si>
  <si>
    <t>L</t>
    <phoneticPr fontId="34" type="noConversion"/>
  </si>
  <si>
    <t>N/A</t>
    <phoneticPr fontId="34" type="noConversion"/>
  </si>
  <si>
    <t>ng</t>
    <phoneticPr fontId="34" type="noConversion"/>
  </si>
  <si>
    <t>F</t>
    <phoneticPr fontId="34" type="noConversion"/>
  </si>
  <si>
    <t>speller</t>
    <phoneticPr fontId="34" type="noConversion"/>
  </si>
  <si>
    <t>comment</t>
    <phoneticPr fontId="34" type="noConversion"/>
  </si>
  <si>
    <t>preedit</t>
    <phoneticPr fontId="34" type="noConversion"/>
  </si>
  <si>
    <t>Ｐ</t>
    <phoneticPr fontId="34" type="noConversion"/>
  </si>
  <si>
    <t>ㆣ</t>
    <phoneticPr fontId="34" type="noConversion"/>
  </si>
  <si>
    <t>[b]</t>
    <phoneticPr fontId="34" type="noConversion"/>
  </si>
  <si>
    <t>[-n]</t>
    <phoneticPr fontId="34" type="noConversion"/>
  </si>
  <si>
    <r>
      <t>[-</t>
    </r>
    <r>
      <rPr>
        <sz val="18"/>
        <rFont val="Calibri"/>
        <family val="2"/>
      </rPr>
      <t>ŋ</t>
    </r>
    <r>
      <rPr>
        <sz val="18"/>
        <rFont val="Noto Sans TC"/>
        <family val="2"/>
      </rPr>
      <t>]</t>
    </r>
    <phoneticPr fontId="34" type="noConversion"/>
  </si>
  <si>
    <t>聲：n / 韻： N</t>
    <phoneticPr fontId="34" type="noConversion"/>
  </si>
  <si>
    <t>聲：f / 韻：F（分 [feng] 韻尾有 ng）</t>
    <phoneticPr fontId="34" type="noConversion"/>
  </si>
  <si>
    <r>
      <t>聲：</t>
    </r>
    <r>
      <rPr>
        <sz val="18"/>
        <rFont val="Noto Sans TC"/>
        <family val="2"/>
      </rPr>
      <t>m / 韻：M</t>
    </r>
    <phoneticPr fontId="34" type="noConversion"/>
  </si>
  <si>
    <r>
      <t>聲：</t>
    </r>
    <r>
      <rPr>
        <sz val="18"/>
        <rFont val="Noto Sans TC"/>
        <family val="2"/>
      </rPr>
      <t>n / 韻： N</t>
    </r>
    <phoneticPr fontId="34" type="noConversion"/>
  </si>
  <si>
    <t>鍵盤位置</t>
    <phoneticPr fontId="34" type="noConversion"/>
  </si>
  <si>
    <t>ﾟ</t>
    <phoneticPr fontId="34" type="noConversion"/>
  </si>
  <si>
    <t>(入声)</t>
    <phoneticPr fontId="34" type="noConversion"/>
  </si>
  <si>
    <t>˪</t>
  </si>
  <si>
    <t>˪</t>
    <phoneticPr fontId="34" type="noConversion"/>
  </si>
  <si>
    <t>(陰去)</t>
    <phoneticPr fontId="34" type="noConversion"/>
  </si>
  <si>
    <t>ˋ</t>
  </si>
  <si>
    <t>ˋ</t>
    <phoneticPr fontId="34" type="noConversion"/>
  </si>
  <si>
    <t>(陰上)</t>
    <phoneticPr fontId="34" type="noConversion"/>
  </si>
  <si>
    <t>ˊ</t>
  </si>
  <si>
    <t>ˊ</t>
    <phoneticPr fontId="34" type="noConversion"/>
  </si>
  <si>
    <t>(陽平)</t>
    <phoneticPr fontId="34" type="noConversion"/>
  </si>
  <si>
    <t>˫</t>
  </si>
  <si>
    <t>˫</t>
    <phoneticPr fontId="34" type="noConversion"/>
  </si>
  <si>
    <t>(陽去)</t>
    <phoneticPr fontId="34" type="noConversion"/>
  </si>
  <si>
    <t>字典編碼</t>
  </si>
  <si>
    <t>Z</t>
  </si>
  <si>
    <t>Ｍ</t>
  </si>
  <si>
    <t>O</t>
  </si>
  <si>
    <t>F</t>
  </si>
  <si>
    <t>鍵盤位置</t>
  </si>
  <si>
    <r>
      <rPr>
        <sz val="14"/>
        <rFont val="Noto Sans TC"/>
        <family val="2"/>
        <charset val="136"/>
      </rPr>
      <t>字典編碼</t>
    </r>
    <phoneticPr fontId="34" type="noConversion"/>
  </si>
  <si>
    <r>
      <rPr>
        <sz val="18"/>
        <rFont val="Noto Sans TC"/>
        <family val="2"/>
        <charset val="136"/>
      </rPr>
      <t>Ｍ</t>
    </r>
  </si>
  <si>
    <r>
      <rPr>
        <b/>
        <sz val="12"/>
        <color rgb="FFFFFF00"/>
        <rFont val="Noto Sans TC"/>
        <family val="2"/>
        <charset val="136"/>
      </rPr>
      <t>字典編碼</t>
    </r>
    <phoneticPr fontId="34" type="noConversion"/>
  </si>
  <si>
    <r>
      <rPr>
        <sz val="18"/>
        <rFont val="Noto Sans TC"/>
        <family val="2"/>
      </rPr>
      <t>Ｍ</t>
    </r>
    <phoneticPr fontId="34" type="noConversion"/>
  </si>
  <si>
    <r>
      <rPr>
        <b/>
        <sz val="12"/>
        <color rgb="FFFFFF00"/>
        <rFont val="Noto Sans TC"/>
        <family val="2"/>
        <charset val="136"/>
      </rPr>
      <t>鍵盤位置</t>
    </r>
    <phoneticPr fontId="1" type="noConversion"/>
  </si>
  <si>
    <t>序號</t>
  </si>
  <si>
    <t>注音符號</t>
  </si>
  <si>
    <t>台羅拼音</t>
  </si>
  <si>
    <t>輸入碼</t>
    <phoneticPr fontId="94" type="noConversion"/>
  </si>
  <si>
    <t>按鍵字元</t>
  </si>
  <si>
    <t>b</t>
    <phoneticPr fontId="94" type="noConversion"/>
  </si>
  <si>
    <t>ph</t>
    <phoneticPr fontId="94" type="noConversion"/>
  </si>
  <si>
    <t>p</t>
    <phoneticPr fontId="94" type="noConversion"/>
  </si>
  <si>
    <t>m</t>
    <phoneticPr fontId="94" type="noConversion"/>
  </si>
  <si>
    <t>t</t>
    <phoneticPr fontId="94" type="noConversion"/>
  </si>
  <si>
    <t>l</t>
    <phoneticPr fontId="94" type="noConversion"/>
  </si>
  <si>
    <t>g</t>
    <phoneticPr fontId="94" type="noConversion"/>
  </si>
  <si>
    <t>E</t>
  </si>
  <si>
    <t>kh</t>
    <phoneticPr fontId="94" type="noConversion"/>
  </si>
  <si>
    <t>k</t>
    <phoneticPr fontId="94" type="noConversion"/>
  </si>
  <si>
    <t>G</t>
    <phoneticPr fontId="94" type="noConversion"/>
  </si>
  <si>
    <t>ng</t>
    <phoneticPr fontId="94" type="noConversion"/>
  </si>
  <si>
    <t>q</t>
    <phoneticPr fontId="94" type="noConversion"/>
  </si>
  <si>
    <t>c</t>
    <phoneticPr fontId="94" type="noConversion"/>
  </si>
  <si>
    <t>j</t>
    <phoneticPr fontId="94" type="noConversion"/>
  </si>
  <si>
    <t>s</t>
    <phoneticPr fontId="94" type="noConversion"/>
  </si>
  <si>
    <t>tsi</t>
    <phoneticPr fontId="94" type="noConversion"/>
  </si>
  <si>
    <t>R</t>
  </si>
  <si>
    <t>tshi</t>
    <phoneticPr fontId="94" type="noConversion"/>
  </si>
  <si>
    <t>ci</t>
    <phoneticPr fontId="94" type="noConversion"/>
  </si>
  <si>
    <t>ji</t>
    <phoneticPr fontId="94" type="noConversion"/>
  </si>
  <si>
    <t>si</t>
    <phoneticPr fontId="94" type="noConversion"/>
  </si>
  <si>
    <t>h</t>
    <phoneticPr fontId="94" type="noConversion"/>
  </si>
  <si>
    <t>a</t>
    <phoneticPr fontId="94" type="noConversion"/>
  </si>
  <si>
    <t>*</t>
  </si>
  <si>
    <t>ann</t>
    <phoneticPr fontId="94" type="noConversion"/>
  </si>
  <si>
    <t>aN</t>
    <phoneticPr fontId="94" type="noConversion"/>
  </si>
  <si>
    <t>o</t>
    <phoneticPr fontId="94" type="noConversion"/>
  </si>
  <si>
    <t>O</t>
    <phoneticPr fontId="94" type="noConversion"/>
  </si>
  <si>
    <t>onn</t>
    <phoneticPr fontId="94" type="noConversion"/>
  </si>
  <si>
    <t>ON</t>
    <phoneticPr fontId="94" type="noConversion"/>
  </si>
  <si>
    <t>ㄜ</t>
    <phoneticPr fontId="94" type="noConversion"/>
  </si>
  <si>
    <t>e</t>
    <phoneticPr fontId="94" type="noConversion"/>
  </si>
  <si>
    <t>enn</t>
    <phoneticPr fontId="94" type="noConversion"/>
  </si>
  <si>
    <t>eN</t>
    <phoneticPr fontId="94" type="noConversion"/>
  </si>
  <si>
    <t>i</t>
    <phoneticPr fontId="94" type="noConversion"/>
  </si>
  <si>
    <t>inn</t>
    <phoneticPr fontId="94" type="noConversion"/>
  </si>
  <si>
    <t>u</t>
    <phoneticPr fontId="94" type="noConversion"/>
  </si>
  <si>
    <t>unn</t>
    <phoneticPr fontId="94" type="noConversion"/>
  </si>
  <si>
    <t>ai</t>
    <phoneticPr fontId="94" type="noConversion"/>
  </si>
  <si>
    <t>(</t>
  </si>
  <si>
    <t>ainn</t>
    <phoneticPr fontId="94" type="noConversion"/>
  </si>
  <si>
    <t>au</t>
    <phoneticPr fontId="94" type="noConversion"/>
  </si>
  <si>
    <t>y</t>
    <phoneticPr fontId="94" type="noConversion"/>
  </si>
  <si>
    <t>aunn</t>
    <phoneticPr fontId="94" type="noConversion"/>
  </si>
  <si>
    <t>Y</t>
    <phoneticPr fontId="94" type="noConversion"/>
  </si>
  <si>
    <t>am</t>
    <phoneticPr fontId="94" type="noConversion"/>
  </si>
  <si>
    <t>&lt;</t>
  </si>
  <si>
    <t>om</t>
    <phoneticPr fontId="94" type="noConversion"/>
  </si>
  <si>
    <t>an</t>
    <phoneticPr fontId="94" type="noConversion"/>
  </si>
  <si>
    <t>in</t>
    <phoneticPr fontId="94" type="noConversion"/>
  </si>
  <si>
    <t>ang</t>
    <phoneticPr fontId="94" type="noConversion"/>
  </si>
  <si>
    <t>:</t>
  </si>
  <si>
    <t>ong</t>
    <phoneticPr fontId="94" type="noConversion"/>
  </si>
  <si>
    <t>-ng</t>
    <phoneticPr fontId="94" type="noConversion"/>
  </si>
  <si>
    <t>ㆴ</t>
  </si>
  <si>
    <t>p4</t>
    <phoneticPr fontId="94" type="noConversion"/>
  </si>
  <si>
    <t>ㆵ</t>
  </si>
  <si>
    <t>t4</t>
    <phoneticPr fontId="94" type="noConversion"/>
  </si>
  <si>
    <t>ㆻ</t>
  </si>
  <si>
    <t>k4</t>
    <phoneticPr fontId="94" type="noConversion"/>
  </si>
  <si>
    <t>ㆷ</t>
  </si>
  <si>
    <t>h4</t>
    <phoneticPr fontId="94" type="noConversion"/>
  </si>
  <si>
    <t>˙</t>
  </si>
  <si>
    <t>ch</t>
    <phoneticPr fontId="94" type="noConversion"/>
  </si>
  <si>
    <t>P</t>
    <phoneticPr fontId="94" type="noConversion"/>
  </si>
  <si>
    <t>T</t>
    <phoneticPr fontId="94" type="noConversion"/>
  </si>
  <si>
    <t>K</t>
    <phoneticPr fontId="94" type="noConversion"/>
  </si>
  <si>
    <t>C</t>
    <phoneticPr fontId="94" type="noConversion"/>
  </si>
  <si>
    <t>Ci</t>
    <phoneticPr fontId="94" type="noConversion"/>
  </si>
  <si>
    <t>ji</t>
    <phoneticPr fontId="34" type="noConversion"/>
  </si>
  <si>
    <t>si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</si>
</sst>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9">
    <font>
      <sz val="12"/>
      <name val="宋体"/>
      <charset val="134"/>
    </font>
    <font>
      <sz val="9"/>
      <name val="宋体"/>
    </font>
    <font>
      <sz val="12"/>
      <name val="Times New Roman"/>
      <family val="1"/>
    </font>
    <font>
      <b/>
      <sz val="12"/>
      <name val="宋体"/>
    </font>
    <font>
      <b/>
      <sz val="12"/>
      <name val="Times New Roman"/>
      <family val="1"/>
    </font>
    <font>
      <sz val="12"/>
      <color indexed="10"/>
      <name val="宋体"/>
    </font>
    <font>
      <sz val="12"/>
      <color rgb="FFFF0000"/>
      <name val="宋体"/>
    </font>
    <font>
      <sz val="20"/>
      <name val="LXGW WenKai Mono TC"/>
    </font>
    <font>
      <sz val="18"/>
      <name val="LXGW WenKai Mono TC"/>
    </font>
    <font>
      <sz val="18"/>
      <color rgb="FF0000FF"/>
      <name val="LXGW WenKai Mono TC"/>
    </font>
    <font>
      <sz val="18"/>
      <name val="Arial"/>
      <family val="2"/>
    </font>
    <font>
      <sz val="16"/>
      <name val="STKaiti"/>
      <family val="1"/>
      <charset val="134"/>
    </font>
    <font>
      <sz val="16"/>
      <name val="宋体"/>
    </font>
    <font>
      <sz val="16"/>
      <color rgb="FFFF0000"/>
      <name val="STKaiti"/>
      <family val="1"/>
      <charset val="134"/>
    </font>
    <font>
      <sz val="16"/>
      <name val="Arial"/>
      <family val="2"/>
    </font>
    <font>
      <sz val="12"/>
      <color rgb="FFFF0000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宋体"/>
    </font>
    <font>
      <sz val="10"/>
      <color theme="9"/>
      <name val="LXGW WenKai Mono TC"/>
    </font>
    <font>
      <sz val="18"/>
      <color theme="9"/>
      <name val="LXGW WenKai Mono TC"/>
    </font>
    <font>
      <b/>
      <sz val="14"/>
      <name val="LXGW WenKai Mono TC"/>
    </font>
    <font>
      <b/>
      <sz val="14"/>
      <color rgb="FF0070C0"/>
      <name val="LXGW WenKai Mono TC"/>
    </font>
    <font>
      <sz val="12"/>
      <color rgb="FFFF0000"/>
      <name val="Noto Serif TC"/>
      <family val="1"/>
      <charset val="128"/>
    </font>
    <font>
      <sz val="10"/>
      <color rgb="FFFF0000"/>
      <name val="Arial Narrow"/>
      <family val="2"/>
    </font>
    <font>
      <sz val="11"/>
      <color rgb="FFFF0000"/>
      <name val="Arial Narrow"/>
      <family val="2"/>
    </font>
    <font>
      <sz val="12"/>
      <color rgb="FF0070C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sz val="12"/>
      <name val="宋体"/>
    </font>
    <font>
      <sz val="12"/>
      <name val="Microsoft JhengHei"/>
      <family val="2"/>
      <charset val="136"/>
    </font>
    <font>
      <sz val="12"/>
      <name val="BopomofoRuby1909-v1"/>
      <family val="3"/>
      <charset val="136"/>
    </font>
    <font>
      <u/>
      <sz val="12"/>
      <color theme="10"/>
      <name val="宋体"/>
    </font>
    <font>
      <b/>
      <sz val="12"/>
      <name val="Microsoft JhengHei"/>
      <family val="2"/>
      <charset val="136"/>
    </font>
    <font>
      <b/>
      <sz val="12"/>
      <color rgb="FFC00000"/>
      <name val="Microsoft JhengHei"/>
      <family val="2"/>
      <charset val="136"/>
    </font>
    <font>
      <b/>
      <sz val="12"/>
      <name val="SimSun"/>
    </font>
    <font>
      <sz val="9"/>
      <name val="BopomofoRuby1909-v1"/>
      <family val="3"/>
      <charset val="136"/>
    </font>
    <font>
      <b/>
      <sz val="12"/>
      <color rgb="FF00B0F0"/>
      <name val="Times New Roman"/>
      <family val="1"/>
    </font>
    <font>
      <b/>
      <sz val="12"/>
      <color rgb="FF00B0F0"/>
      <name val="宋体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8"/>
      <name val="宋体"/>
    </font>
    <font>
      <sz val="18"/>
      <name val="BopomofoRuby1909-v1"/>
      <family val="3"/>
      <charset val="136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sz val="18"/>
      <color rgb="FFFF0000"/>
      <name val="Arial Narrow"/>
      <family val="2"/>
    </font>
    <font>
      <sz val="18"/>
      <color rgb="FF0070C0"/>
      <name val="Noto Serif TC SemiBold"/>
      <family val="1"/>
      <charset val="128"/>
    </font>
    <font>
      <sz val="12"/>
      <name val="Microsoft JhengHei UI"/>
      <family val="2"/>
      <charset val="136"/>
    </font>
    <font>
      <sz val="18"/>
      <name val="Microsoft JhengHei"/>
      <family val="2"/>
      <charset val="136"/>
    </font>
    <font>
      <sz val="18"/>
      <name val="Microsoft JhengHei U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8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sz val="18"/>
      <color rgb="FFFFC000"/>
      <name val="Noto Sans TC"/>
      <family val="2"/>
    </font>
    <font>
      <b/>
      <sz val="18"/>
      <color rgb="FFFFC000"/>
      <name val="Noto Sans TC"/>
      <family val="2"/>
    </font>
    <font>
      <sz val="18"/>
      <color rgb="FF7030A0"/>
      <name val="Noto Sans TC"/>
      <family val="2"/>
    </font>
    <font>
      <b/>
      <sz val="18"/>
      <color rgb="FF7030A0"/>
      <name val="Noto Sans TC"/>
      <family val="2"/>
    </font>
    <font>
      <sz val="16"/>
      <name val="Noto Sans TC"/>
      <family val="2"/>
      <charset val="136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0"/>
      <color theme="9"/>
      <name val="LXGW WenKai Mono TC"/>
      <family val="3"/>
      <charset val="136"/>
    </font>
    <font>
      <b/>
      <sz val="16"/>
      <color rgb="FFFF0000"/>
      <name val="Times New Roman"/>
      <family val="1"/>
    </font>
    <font>
      <b/>
      <sz val="16"/>
      <color rgb="FFFF0000"/>
      <name val="宋体"/>
    </font>
    <font>
      <sz val="22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color rgb="FFFFFF00"/>
      <name val="Noto Sans TC"/>
      <family val="2"/>
      <charset val="136"/>
    </font>
    <font>
      <b/>
      <sz val="22"/>
      <color rgb="FF00B0F0"/>
      <name val="Noto Sans TC"/>
      <family val="2"/>
    </font>
    <font>
      <sz val="18"/>
      <color rgb="FF0070C0"/>
      <name val="Noto Sans TC"/>
      <family val="2"/>
    </font>
    <font>
      <sz val="18"/>
      <color rgb="FFFF0000"/>
      <name val="Noto Sans TC"/>
      <family val="2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b/>
      <sz val="10"/>
      <color theme="9"/>
      <name val="LXGW WenKai Mono TC"/>
      <family val="3"/>
    </font>
    <font>
      <b/>
      <sz val="24"/>
      <color rgb="FFFF0000"/>
      <name val="Noto Sans TC"/>
      <family val="2"/>
    </font>
    <font>
      <b/>
      <sz val="24"/>
      <color theme="6" tint="-0.249977111117893"/>
      <name val="Noto Sans TC"/>
      <family val="2"/>
    </font>
    <font>
      <sz val="18"/>
      <name val="Calibri"/>
      <family val="2"/>
    </font>
    <font>
      <sz val="16"/>
      <name val="Noto Sans TC"/>
      <family val="2"/>
    </font>
    <font>
      <b/>
      <sz val="22"/>
      <color rgb="FFFF0000"/>
      <name val="Noto Sans TC"/>
      <family val="2"/>
    </font>
    <font>
      <sz val="18"/>
      <color rgb="FFC00000"/>
      <name val="Noto Sans TC"/>
      <family val="2"/>
    </font>
    <font>
      <sz val="12"/>
      <name val="Arial"/>
      <family val="2"/>
    </font>
    <font>
      <sz val="18"/>
      <color rgb="FFFF0000"/>
      <name val="Arial"/>
      <family val="2"/>
    </font>
    <font>
      <sz val="14"/>
      <name val="Arial"/>
      <family val="2"/>
    </font>
    <font>
      <b/>
      <sz val="18"/>
      <color rgb="FFFF0000"/>
      <name val="Arial"/>
      <family val="2"/>
    </font>
    <font>
      <sz val="18"/>
      <color rgb="FFC00000"/>
      <name val="Arial"/>
      <family val="2"/>
    </font>
    <font>
      <b/>
      <sz val="12"/>
      <color rgb="FFFFFF00"/>
      <name val="Arial"/>
      <family val="2"/>
    </font>
    <font>
      <b/>
      <sz val="24"/>
      <color rgb="FFFF0000"/>
      <name val="Arial"/>
      <family val="2"/>
    </font>
    <font>
      <b/>
      <sz val="24"/>
      <color theme="6" tint="-0.249977111117893"/>
      <name val="Arial"/>
      <family val="2"/>
    </font>
    <font>
      <sz val="18"/>
      <color theme="2" tint="-0.249977111117893"/>
      <name val="Arial"/>
      <family val="2"/>
    </font>
    <font>
      <sz val="18"/>
      <color theme="1"/>
      <name val="黒体-繁"/>
      <family val="2"/>
      <charset val="136"/>
    </font>
    <font>
      <sz val="22"/>
      <color rgb="FF00B0F0"/>
      <name val="Arial"/>
      <family val="2"/>
    </font>
    <font>
      <sz val="16"/>
      <name val="Noto Serif TC Medium"/>
    </font>
    <font>
      <sz val="16"/>
      <color rgb="FF000000"/>
      <name val="Noto Serif TC Medium"/>
    </font>
    <font>
      <sz val="9"/>
      <name val="新細明體"/>
      <family val="1"/>
      <charset val="136"/>
      <scheme val="minor"/>
    </font>
    <font>
      <sz val="18"/>
      <color theme="8"/>
      <name val="Noto Serif TC Medium"/>
    </font>
    <font>
      <sz val="24"/>
      <color rgb="FF000000"/>
      <name val="Noto Serif TC Medium"/>
    </font>
    <font>
      <sz val="18"/>
      <name val="Noto Serif TC Medium"/>
    </font>
    <font>
      <sz val="18"/>
      <color rgb="FFFF0000"/>
      <name val="Noto Serif TC Medium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0" fontId="90" fillId="0" borderId="0">
      <alignment vertical="center"/>
    </xf>
  </cellStyleXfs>
  <cellXfs count="2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3" fillId="4" borderId="0" xfId="0" applyFont="1" applyFill="1" applyAlignment="1">
      <alignment horizontal="center"/>
    </xf>
    <xf numFmtId="0" fontId="2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8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27" fillId="0" borderId="0" xfId="0" applyFont="1"/>
    <xf numFmtId="0" fontId="40" fillId="0" borderId="0" xfId="0" applyFont="1"/>
    <xf numFmtId="0" fontId="40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44" fillId="4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0" fillId="4" borderId="0" xfId="0" applyFont="1" applyFill="1" applyAlignment="1">
      <alignment horizontal="center"/>
    </xf>
    <xf numFmtId="0" fontId="45" fillId="5" borderId="0" xfId="0" applyFont="1" applyFill="1" applyAlignment="1">
      <alignment horizontal="center"/>
    </xf>
    <xf numFmtId="0" fontId="45" fillId="0" borderId="0" xfId="0" applyFont="1" applyAlignment="1">
      <alignment horizontal="center"/>
    </xf>
    <xf numFmtId="0" fontId="40" fillId="5" borderId="0" xfId="0" applyFont="1" applyFill="1" applyAlignment="1">
      <alignment horizontal="center"/>
    </xf>
    <xf numFmtId="0" fontId="46" fillId="0" borderId="0" xfId="0" applyFont="1" applyAlignment="1">
      <alignment horizontal="center"/>
    </xf>
    <xf numFmtId="0" fontId="28" fillId="0" borderId="0" xfId="0" quotePrefix="1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7" fillId="0" borderId="0" xfId="0" quotePrefix="1" applyFont="1" applyAlignment="1">
      <alignment horizontal="center"/>
    </xf>
    <xf numFmtId="0" fontId="49" fillId="0" borderId="0" xfId="0" applyFont="1" applyAlignment="1">
      <alignment horizontal="center"/>
    </xf>
    <xf numFmtId="0" fontId="50" fillId="8" borderId="0" xfId="0" applyFont="1" applyFill="1" applyAlignment="1">
      <alignment horizontal="center"/>
    </xf>
    <xf numFmtId="0" fontId="50" fillId="0" borderId="0" xfId="0" applyFont="1" applyAlignment="1">
      <alignment horizontal="center"/>
    </xf>
    <xf numFmtId="0" fontId="50" fillId="0" borderId="0" xfId="0" applyFont="1"/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6" borderId="8" xfId="0" applyFont="1" applyFill="1" applyBorder="1" applyAlignment="1">
      <alignment horizontal="center"/>
    </xf>
    <xf numFmtId="0" fontId="53" fillId="6" borderId="9" xfId="0" applyFont="1" applyFill="1" applyBorder="1" applyAlignment="1">
      <alignment horizontal="center"/>
    </xf>
    <xf numFmtId="0" fontId="53" fillId="6" borderId="0" xfId="0" applyFont="1" applyFill="1" applyAlignment="1">
      <alignment horizontal="center"/>
    </xf>
    <xf numFmtId="0" fontId="53" fillId="6" borderId="11" xfId="0" applyFont="1" applyFill="1" applyBorder="1" applyAlignment="1">
      <alignment horizontal="center"/>
    </xf>
    <xf numFmtId="0" fontId="53" fillId="6" borderId="13" xfId="0" applyFont="1" applyFill="1" applyBorder="1" applyAlignment="1">
      <alignment horizontal="center"/>
    </xf>
    <xf numFmtId="0" fontId="53" fillId="6" borderId="14" xfId="0" applyFont="1" applyFill="1" applyBorder="1" applyAlignment="1">
      <alignment horizontal="center"/>
    </xf>
    <xf numFmtId="0" fontId="53" fillId="7" borderId="0" xfId="0" applyFont="1" applyFill="1" applyAlignment="1">
      <alignment horizontal="center"/>
    </xf>
    <xf numFmtId="0" fontId="54" fillId="6" borderId="13" xfId="0" applyFont="1" applyFill="1" applyBorder="1" applyAlignment="1">
      <alignment horizontal="center"/>
    </xf>
    <xf numFmtId="0" fontId="55" fillId="6" borderId="14" xfId="0" applyFont="1" applyFill="1" applyBorder="1" applyAlignment="1">
      <alignment horizontal="center"/>
    </xf>
    <xf numFmtId="0" fontId="56" fillId="6" borderId="7" xfId="0" applyFont="1" applyFill="1" applyBorder="1"/>
    <xf numFmtId="0" fontId="56" fillId="6" borderId="10" xfId="0" applyFont="1" applyFill="1" applyBorder="1"/>
    <xf numFmtId="0" fontId="56" fillId="6" borderId="12" xfId="0" applyFont="1" applyFill="1" applyBorder="1"/>
    <xf numFmtId="0" fontId="57" fillId="6" borderId="12" xfId="0" applyFont="1" applyFill="1" applyBorder="1"/>
    <xf numFmtId="0" fontId="58" fillId="6" borderId="7" xfId="0" applyFont="1" applyFill="1" applyBorder="1" applyAlignment="1">
      <alignment horizontal="center"/>
    </xf>
    <xf numFmtId="0" fontId="58" fillId="6" borderId="0" xfId="0" applyFont="1" applyFill="1" applyAlignment="1">
      <alignment horizontal="center"/>
    </xf>
    <xf numFmtId="0" fontId="58" fillId="6" borderId="13" xfId="0" applyFont="1" applyFill="1" applyBorder="1" applyAlignment="1">
      <alignment horizontal="center"/>
    </xf>
    <xf numFmtId="0" fontId="59" fillId="6" borderId="13" xfId="0" applyFont="1" applyFill="1" applyBorder="1" applyAlignment="1">
      <alignment horizontal="center"/>
    </xf>
    <xf numFmtId="0" fontId="58" fillId="6" borderId="8" xfId="0" applyFont="1" applyFill="1" applyBorder="1" applyAlignment="1">
      <alignment horizontal="center"/>
    </xf>
    <xf numFmtId="0" fontId="56" fillId="9" borderId="0" xfId="0" applyFont="1" applyFill="1"/>
    <xf numFmtId="0" fontId="50" fillId="9" borderId="0" xfId="0" applyFont="1" applyFill="1" applyAlignment="1">
      <alignment horizontal="center"/>
    </xf>
    <xf numFmtId="0" fontId="58" fillId="9" borderId="0" xfId="0" applyFont="1" applyFill="1" applyAlignment="1">
      <alignment horizontal="center"/>
    </xf>
    <xf numFmtId="0" fontId="60" fillId="0" borderId="0" xfId="0" applyFont="1"/>
    <xf numFmtId="0" fontId="30" fillId="0" borderId="0" xfId="1"/>
    <xf numFmtId="0" fontId="54" fillId="6" borderId="7" xfId="0" applyFont="1" applyFill="1" applyBorder="1"/>
    <xf numFmtId="0" fontId="54" fillId="6" borderId="10" xfId="0" applyFont="1" applyFill="1" applyBorder="1"/>
    <xf numFmtId="0" fontId="54" fillId="8" borderId="0" xfId="0" applyFont="1" applyFill="1" applyAlignment="1">
      <alignment horizontal="center"/>
    </xf>
    <xf numFmtId="0" fontId="55" fillId="6" borderId="8" xfId="0" applyFont="1" applyFill="1" applyBorder="1" applyAlignment="1">
      <alignment horizontal="center"/>
    </xf>
    <xf numFmtId="0" fontId="55" fillId="6" borderId="0" xfId="0" applyFont="1" applyFill="1" applyAlignment="1">
      <alignment horizontal="center"/>
    </xf>
    <xf numFmtId="0" fontId="61" fillId="6" borderId="9" xfId="0" applyFont="1" applyFill="1" applyBorder="1" applyAlignment="1">
      <alignment horizontal="center"/>
    </xf>
    <xf numFmtId="0" fontId="61" fillId="6" borderId="8" xfId="0" applyFont="1" applyFill="1" applyBorder="1" applyAlignment="1">
      <alignment horizontal="center"/>
    </xf>
    <xf numFmtId="0" fontId="61" fillId="6" borderId="11" xfId="0" applyFont="1" applyFill="1" applyBorder="1" applyAlignment="1">
      <alignment horizontal="center"/>
    </xf>
    <xf numFmtId="0" fontId="61" fillId="6" borderId="0" xfId="0" applyFont="1" applyFill="1" applyAlignment="1">
      <alignment horizontal="center"/>
    </xf>
    <xf numFmtId="0" fontId="62" fillId="7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66" fillId="0" borderId="0" xfId="0" applyFont="1" applyAlignment="1">
      <alignment horizontal="left"/>
    </xf>
    <xf numFmtId="0" fontId="67" fillId="0" borderId="0" xfId="0" applyFont="1" applyAlignment="1">
      <alignment horizontal="center"/>
    </xf>
    <xf numFmtId="0" fontId="41" fillId="0" borderId="0" xfId="0" applyFont="1"/>
    <xf numFmtId="0" fontId="68" fillId="0" borderId="0" xfId="0" applyFont="1" applyAlignment="1">
      <alignment horizontal="center"/>
    </xf>
    <xf numFmtId="0" fontId="50" fillId="0" borderId="8" xfId="0" applyFont="1" applyBorder="1" applyAlignment="1">
      <alignment horizontal="center"/>
    </xf>
    <xf numFmtId="0" fontId="70" fillId="0" borderId="8" xfId="0" applyFont="1" applyBorder="1" applyAlignment="1">
      <alignment horizontal="center"/>
    </xf>
    <xf numFmtId="0" fontId="53" fillId="0" borderId="9" xfId="0" applyFont="1" applyBorder="1" applyAlignment="1">
      <alignment horizontal="center"/>
    </xf>
    <xf numFmtId="0" fontId="53" fillId="0" borderId="11" xfId="0" applyFont="1" applyBorder="1" applyAlignment="1">
      <alignment horizontal="center"/>
    </xf>
    <xf numFmtId="0" fontId="53" fillId="0" borderId="13" xfId="0" applyFont="1" applyBorder="1" applyAlignment="1">
      <alignment horizontal="center"/>
    </xf>
    <xf numFmtId="0" fontId="53" fillId="0" borderId="14" xfId="0" applyFont="1" applyBorder="1" applyAlignment="1">
      <alignment horizontal="center"/>
    </xf>
    <xf numFmtId="0" fontId="71" fillId="0" borderId="13" xfId="0" applyFont="1" applyBorder="1" applyAlignment="1">
      <alignment horizontal="center"/>
    </xf>
    <xf numFmtId="0" fontId="69" fillId="0" borderId="8" xfId="0" applyFont="1" applyBorder="1" applyAlignment="1">
      <alignment horizontal="center"/>
    </xf>
    <xf numFmtId="0" fontId="53" fillId="0" borderId="0" xfId="0" quotePrefix="1" applyFont="1"/>
    <xf numFmtId="0" fontId="78" fillId="0" borderId="0" xfId="0" applyFont="1"/>
    <xf numFmtId="0" fontId="40" fillId="0" borderId="7" xfId="0" applyFont="1" applyBorder="1"/>
    <xf numFmtId="0" fontId="40" fillId="0" borderId="10" xfId="0" applyFont="1" applyBorder="1"/>
    <xf numFmtId="0" fontId="40" fillId="0" borderId="12" xfId="0" applyFont="1" applyBorder="1"/>
    <xf numFmtId="0" fontId="4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64" fillId="4" borderId="3" xfId="0" applyFont="1" applyFill="1" applyBorder="1" applyAlignment="1">
      <alignment horizontal="center"/>
    </xf>
    <xf numFmtId="0" fontId="65" fillId="4" borderId="1" xfId="0" applyFont="1" applyFill="1" applyBorder="1" applyAlignment="1">
      <alignment horizontal="center"/>
    </xf>
    <xf numFmtId="0" fontId="65" fillId="4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5" fillId="3" borderId="3" xfId="0" applyFont="1" applyFill="1" applyBorder="1" applyAlignment="1">
      <alignment horizontal="center"/>
    </xf>
    <xf numFmtId="0" fontId="36" fillId="3" borderId="1" xfId="0" applyFont="1" applyFill="1" applyBorder="1" applyAlignment="1">
      <alignment horizontal="center"/>
    </xf>
    <xf numFmtId="0" fontId="36" fillId="3" borderId="4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63" fillId="2" borderId="3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72" fillId="2" borderId="3" xfId="0" applyFont="1" applyFill="1" applyBorder="1" applyAlignment="1">
      <alignment horizontal="center"/>
    </xf>
    <xf numFmtId="0" fontId="74" fillId="2" borderId="1" xfId="0" applyFont="1" applyFill="1" applyBorder="1" applyAlignment="1">
      <alignment horizontal="center"/>
    </xf>
    <xf numFmtId="0" fontId="74" fillId="2" borderId="4" xfId="0" applyFont="1" applyFill="1" applyBorder="1" applyAlignment="1">
      <alignment horizontal="center"/>
    </xf>
    <xf numFmtId="0" fontId="33" fillId="4" borderId="5" xfId="0" quotePrefix="1" applyFont="1" applyFill="1" applyBorder="1" applyAlignment="1">
      <alignment horizontal="center"/>
    </xf>
    <xf numFmtId="0" fontId="15" fillId="4" borderId="3" xfId="0" quotePrefix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65" fillId="4" borderId="3" xfId="0" applyFont="1" applyFill="1" applyBorder="1" applyAlignment="1">
      <alignment horizontal="center"/>
    </xf>
    <xf numFmtId="0" fontId="78" fillId="0" borderId="0" xfId="0" applyFont="1" applyAlignment="1">
      <alignment horizontal="center"/>
    </xf>
    <xf numFmtId="0" fontId="78" fillId="0" borderId="0" xfId="0" applyFont="1" applyAlignment="1">
      <alignment horizontal="center" vertical="center"/>
    </xf>
    <xf numFmtId="0" fontId="53" fillId="6" borderId="0" xfId="0" applyFont="1" applyFill="1" applyBorder="1" applyAlignment="1">
      <alignment horizontal="center"/>
    </xf>
    <xf numFmtId="0" fontId="58" fillId="6" borderId="0" xfId="0" applyFont="1" applyFill="1" applyBorder="1" applyAlignment="1">
      <alignment horizontal="center"/>
    </xf>
    <xf numFmtId="0" fontId="80" fillId="6" borderId="0" xfId="0" applyFont="1" applyFill="1" applyBorder="1" applyAlignment="1">
      <alignment horizontal="left"/>
    </xf>
    <xf numFmtId="0" fontId="53" fillId="0" borderId="0" xfId="0" applyFont="1" applyBorder="1" applyAlignment="1">
      <alignment horizontal="center"/>
    </xf>
    <xf numFmtId="0" fontId="75" fillId="0" borderId="0" xfId="0" applyFont="1" applyBorder="1" applyAlignment="1">
      <alignment horizontal="center"/>
    </xf>
    <xf numFmtId="0" fontId="71" fillId="0" borderId="0" xfId="0" applyFont="1" applyBorder="1" applyAlignment="1">
      <alignment horizontal="center"/>
    </xf>
    <xf numFmtId="0" fontId="69" fillId="0" borderId="0" xfId="0" applyFont="1" applyBorder="1" applyAlignment="1">
      <alignment horizontal="center"/>
    </xf>
    <xf numFmtId="0" fontId="50" fillId="0" borderId="0" xfId="0" applyFont="1" applyBorder="1" applyAlignment="1">
      <alignment horizontal="center"/>
    </xf>
    <xf numFmtId="0" fontId="70" fillId="0" borderId="0" xfId="0" applyFont="1" applyBorder="1" applyAlignment="1">
      <alignment horizontal="center"/>
    </xf>
    <xf numFmtId="0" fontId="54" fillId="0" borderId="0" xfId="0" applyFont="1" applyFill="1" applyBorder="1" applyAlignment="1">
      <alignment horizontal="center"/>
    </xf>
    <xf numFmtId="0" fontId="54" fillId="0" borderId="0" xfId="0" applyFont="1" applyBorder="1" applyAlignment="1">
      <alignment horizontal="center"/>
    </xf>
    <xf numFmtId="0" fontId="79" fillId="0" borderId="0" xfId="0" applyFont="1" applyBorder="1" applyAlignment="1">
      <alignment horizontal="center"/>
    </xf>
    <xf numFmtId="0" fontId="76" fillId="10" borderId="0" xfId="0" applyFont="1" applyFill="1" applyBorder="1" applyAlignment="1">
      <alignment horizontal="center"/>
    </xf>
    <xf numFmtId="0" fontId="76" fillId="0" borderId="0" xfId="0" applyFont="1" applyBorder="1" applyAlignment="1">
      <alignment horizontal="center"/>
    </xf>
    <xf numFmtId="0" fontId="79" fillId="0" borderId="13" xfId="0" applyFont="1" applyBorder="1" applyAlignment="1">
      <alignment horizontal="center"/>
    </xf>
    <xf numFmtId="0" fontId="10" fillId="0" borderId="0" xfId="0" applyFont="1"/>
    <xf numFmtId="0" fontId="81" fillId="0" borderId="0" xfId="0" applyFont="1"/>
    <xf numFmtId="0" fontId="82" fillId="0" borderId="0" xfId="0" applyFont="1"/>
    <xf numFmtId="0" fontId="10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84" fillId="6" borderId="0" xfId="0" applyFont="1" applyFill="1" applyBorder="1" applyAlignment="1">
      <alignment horizontal="center"/>
    </xf>
    <xf numFmtId="0" fontId="10" fillId="9" borderId="0" xfId="0" applyFont="1" applyFill="1" applyBorder="1" applyAlignment="1">
      <alignment horizontal="center"/>
    </xf>
    <xf numFmtId="0" fontId="85" fillId="6" borderId="0" xfId="0" applyFont="1" applyFill="1" applyBorder="1" applyAlignment="1">
      <alignment horizontal="left"/>
    </xf>
    <xf numFmtId="0" fontId="86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84" fillId="0" borderId="0" xfId="0" applyFont="1" applyBorder="1" applyAlignment="1">
      <alignment horizontal="center"/>
    </xf>
    <xf numFmtId="0" fontId="82" fillId="0" borderId="0" xfId="0" applyFont="1" applyBorder="1" applyAlignment="1">
      <alignment horizontal="center"/>
    </xf>
    <xf numFmtId="0" fontId="87" fillId="0" borderId="0" xfId="0" applyFont="1" applyBorder="1" applyAlignment="1">
      <alignment horizontal="center"/>
    </xf>
    <xf numFmtId="0" fontId="88" fillId="0" borderId="0" xfId="0" applyFont="1" applyBorder="1" applyAlignment="1">
      <alignment horizontal="center"/>
    </xf>
    <xf numFmtId="0" fontId="89" fillId="0" borderId="0" xfId="0" applyFont="1" applyBorder="1" applyAlignment="1">
      <alignment horizontal="center"/>
    </xf>
    <xf numFmtId="0" fontId="89" fillId="0" borderId="13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91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quotePrefix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6" fillId="0" borderId="0" xfId="0" applyFont="1" applyFill="1" applyBorder="1"/>
    <xf numFmtId="0" fontId="53" fillId="0" borderId="0" xfId="0" applyFont="1" applyFill="1" applyBorder="1" applyAlignment="1">
      <alignment horizontal="center"/>
    </xf>
    <xf numFmtId="0" fontId="58" fillId="0" borderId="0" xfId="0" applyFont="1" applyFill="1" applyBorder="1" applyAlignment="1">
      <alignment horizontal="center"/>
    </xf>
    <xf numFmtId="0" fontId="92" fillId="11" borderId="16" xfId="0" applyFont="1" applyFill="1" applyBorder="1" applyAlignment="1">
      <alignment horizontal="center" vertical="center"/>
    </xf>
    <xf numFmtId="0" fontId="93" fillId="12" borderId="16" xfId="0" applyFont="1" applyFill="1" applyBorder="1" applyAlignment="1">
      <alignment horizontal="center" vertical="center"/>
    </xf>
    <xf numFmtId="0" fontId="92" fillId="13" borderId="16" xfId="0" applyFont="1" applyFill="1" applyBorder="1" applyAlignment="1">
      <alignment horizontal="center" vertical="center"/>
    </xf>
    <xf numFmtId="0" fontId="92" fillId="14" borderId="16" xfId="0" applyFont="1" applyFill="1" applyBorder="1" applyAlignment="1">
      <alignment horizontal="center" vertical="center"/>
    </xf>
    <xf numFmtId="0" fontId="92" fillId="15" borderId="16" xfId="0" applyFont="1" applyFill="1" applyBorder="1" applyAlignment="1">
      <alignment horizontal="center" vertical="center"/>
    </xf>
    <xf numFmtId="0" fontId="95" fillId="16" borderId="0" xfId="0" applyFont="1" applyFill="1" applyAlignment="1">
      <alignment horizontal="left" vertical="center" indent="1"/>
    </xf>
    <xf numFmtId="0" fontId="96" fillId="12" borderId="0" xfId="0" applyFont="1" applyFill="1" applyAlignment="1">
      <alignment horizontal="left" vertical="center" indent="1"/>
    </xf>
    <xf numFmtId="0" fontId="97" fillId="13" borderId="0" xfId="0" applyFont="1" applyFill="1" applyAlignment="1">
      <alignment horizontal="left" vertical="center" indent="1"/>
    </xf>
    <xf numFmtId="0" fontId="97" fillId="14" borderId="0" xfId="0" applyFont="1" applyFill="1" applyAlignment="1">
      <alignment horizontal="left" vertical="center" indent="1"/>
    </xf>
    <xf numFmtId="0" fontId="97" fillId="15" borderId="0" xfId="0" applyFont="1" applyFill="1" applyAlignment="1">
      <alignment horizontal="left" vertical="center" indent="1"/>
    </xf>
    <xf numFmtId="0" fontId="98" fillId="14" borderId="0" xfId="0" applyFont="1" applyFill="1" applyAlignment="1">
      <alignment horizontal="left" vertical="center" indent="1"/>
    </xf>
    <xf numFmtId="0" fontId="95" fillId="2" borderId="8" xfId="0" applyFont="1" applyFill="1" applyBorder="1" applyAlignment="1">
      <alignment horizontal="left" vertical="center" indent="1"/>
    </xf>
    <xf numFmtId="0" fontId="96" fillId="12" borderId="8" xfId="0" applyFont="1" applyFill="1" applyBorder="1" applyAlignment="1">
      <alignment horizontal="left" vertical="center" indent="1"/>
    </xf>
    <xf numFmtId="0" fontId="97" fillId="13" borderId="8" xfId="0" applyFont="1" applyFill="1" applyBorder="1" applyAlignment="1">
      <alignment horizontal="left" vertical="center" indent="1"/>
    </xf>
    <xf numFmtId="0" fontId="97" fillId="14" borderId="8" xfId="0" applyFont="1" applyFill="1" applyBorder="1" applyAlignment="1">
      <alignment horizontal="left" vertical="center" indent="1"/>
    </xf>
    <xf numFmtId="0" fontId="97" fillId="15" borderId="8" xfId="0" applyFont="1" applyFill="1" applyBorder="1" applyAlignment="1">
      <alignment horizontal="left" vertical="center" indent="1"/>
    </xf>
    <xf numFmtId="0" fontId="95" fillId="2" borderId="0" xfId="0" applyFont="1" applyFill="1" applyAlignment="1">
      <alignment horizontal="left" vertical="center" indent="1"/>
    </xf>
    <xf numFmtId="0" fontId="95" fillId="2" borderId="13" xfId="0" applyFont="1" applyFill="1" applyBorder="1" applyAlignment="1">
      <alignment horizontal="left" vertical="center" indent="1"/>
    </xf>
    <xf numFmtId="0" fontId="96" fillId="12" borderId="13" xfId="0" applyFont="1" applyFill="1" applyBorder="1" applyAlignment="1">
      <alignment horizontal="left" vertical="center" indent="1"/>
    </xf>
    <xf numFmtId="0" fontId="97" fillId="13" borderId="13" xfId="0" applyFont="1" applyFill="1" applyBorder="1" applyAlignment="1">
      <alignment horizontal="left" vertical="center" indent="1"/>
    </xf>
    <xf numFmtId="0" fontId="97" fillId="14" borderId="13" xfId="0" applyFont="1" applyFill="1" applyBorder="1" applyAlignment="1">
      <alignment horizontal="left" vertical="center" indent="1"/>
    </xf>
    <xf numFmtId="0" fontId="97" fillId="15" borderId="13" xfId="0" applyFont="1" applyFill="1" applyBorder="1" applyAlignment="1">
      <alignment horizontal="left" vertical="center" indent="1"/>
    </xf>
    <xf numFmtId="0" fontId="95" fillId="2" borderId="15" xfId="0" applyFont="1" applyFill="1" applyBorder="1" applyAlignment="1">
      <alignment horizontal="left" vertical="center" indent="1"/>
    </xf>
    <xf numFmtId="0" fontId="96" fillId="12" borderId="15" xfId="0" applyFont="1" applyFill="1" applyBorder="1" applyAlignment="1">
      <alignment horizontal="left" vertical="center" indent="1"/>
    </xf>
    <xf numFmtId="0" fontId="97" fillId="13" borderId="15" xfId="0" applyFont="1" applyFill="1" applyBorder="1" applyAlignment="1">
      <alignment horizontal="left" vertical="center" indent="1"/>
    </xf>
    <xf numFmtId="0" fontId="97" fillId="14" borderId="15" xfId="0" applyFont="1" applyFill="1" applyBorder="1" applyAlignment="1">
      <alignment horizontal="left" vertical="center" indent="1"/>
    </xf>
    <xf numFmtId="0" fontId="97" fillId="15" borderId="15" xfId="0" applyFont="1" applyFill="1" applyBorder="1" applyAlignment="1">
      <alignment horizontal="left" vertical="center" indent="1"/>
    </xf>
    <xf numFmtId="0" fontId="95" fillId="16" borderId="8" xfId="0" applyFont="1" applyFill="1" applyBorder="1" applyAlignment="1">
      <alignment horizontal="left" vertical="center" indent="1"/>
    </xf>
    <xf numFmtId="0" fontId="95" fillId="16" borderId="13" xfId="0" applyFont="1" applyFill="1" applyBorder="1" applyAlignment="1">
      <alignment horizontal="left" vertical="center" indent="1"/>
    </xf>
    <xf numFmtId="0" fontId="97" fillId="13" borderId="0" xfId="0" quotePrefix="1" applyFont="1" applyFill="1" applyAlignment="1">
      <alignment horizontal="left" vertical="center" indent="1"/>
    </xf>
  </cellXfs>
  <cellStyles count="3">
    <cellStyle name="一般" xfId="0" builtinId="0"/>
    <cellStyle name="一般 2" xfId="2" xr:uid="{612B8343-3CC3-435E-A8AB-B9FE380A3DB3}"/>
    <cellStyle name="超連結" xfId="1" builtinId="8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2" tint="-0.249977111117893"/>
        <name val="Noto Sans T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2" tint="-0.249977111117893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Noto Sans TC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ans TC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ans TC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Noto Sans TC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2" tint="-0.249977111117893"/>
        <name val="Noto Sans T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2" tint="-0.249977111117893"/>
        <name val="Noto Sans T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200270</xdr:colOff>
      <xdr:row>3</xdr:row>
      <xdr:rowOff>201246</xdr:rowOff>
    </xdr:from>
    <xdr:to>
      <xdr:col>29</xdr:col>
      <xdr:colOff>47870</xdr:colOff>
      <xdr:row>4</xdr:row>
      <xdr:rowOff>340947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700DB7E-F2C3-BC0B-F7F0-17C581A0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1558" y="999881"/>
          <a:ext cx="360485" cy="366835"/>
        </a:xfrm>
        <a:prstGeom prst="rect">
          <a:avLst/>
        </a:prstGeom>
      </xdr:spPr>
    </xdr:pic>
    <xdr:clientData/>
  </xdr:twoCellAnchor>
  <xdr:twoCellAnchor editAs="oneCell">
    <xdr:from>
      <xdr:col>28</xdr:col>
      <xdr:colOff>199780</xdr:colOff>
      <xdr:row>5</xdr:row>
      <xdr:rowOff>177800</xdr:rowOff>
    </xdr:from>
    <xdr:to>
      <xdr:col>30</xdr:col>
      <xdr:colOff>120166</xdr:colOff>
      <xdr:row>7</xdr:row>
      <xdr:rowOff>9285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AAD4B6BC-3D2B-4890-90C5-0474CC8E5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7511" y="1584569"/>
          <a:ext cx="433270" cy="439620"/>
        </a:xfrm>
        <a:prstGeom prst="rect">
          <a:avLst/>
        </a:prstGeom>
      </xdr:spPr>
    </xdr:pic>
    <xdr:clientData/>
  </xdr:twoCellAnchor>
  <xdr:twoCellAnchor editAs="oneCell">
    <xdr:from>
      <xdr:col>5</xdr:col>
      <xdr:colOff>168519</xdr:colOff>
      <xdr:row>7</xdr:row>
      <xdr:rowOff>168709</xdr:rowOff>
    </xdr:from>
    <xdr:to>
      <xdr:col>7</xdr:col>
      <xdr:colOff>86961</xdr:colOff>
      <xdr:row>8</xdr:row>
      <xdr:rowOff>361727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4D81ACB-C020-80D2-E7F3-715508796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8077" y="2183613"/>
          <a:ext cx="431326" cy="420152"/>
        </a:xfrm>
        <a:prstGeom prst="rect">
          <a:avLst/>
        </a:prstGeom>
      </xdr:spPr>
    </xdr:pic>
    <xdr:clientData/>
  </xdr:twoCellAnchor>
  <xdr:twoCellAnchor editAs="oneCell">
    <xdr:from>
      <xdr:col>39</xdr:col>
      <xdr:colOff>199780</xdr:colOff>
      <xdr:row>1</xdr:row>
      <xdr:rowOff>214435</xdr:rowOff>
    </xdr:from>
    <xdr:to>
      <xdr:col>41</xdr:col>
      <xdr:colOff>193435</xdr:colOff>
      <xdr:row>3</xdr:row>
      <xdr:rowOff>45920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785CD097-5801-9CA1-DFD2-95DF91F57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75107" y="404935"/>
          <a:ext cx="433270" cy="439620"/>
        </a:xfrm>
        <a:prstGeom prst="rect">
          <a:avLst/>
        </a:prstGeom>
      </xdr:spPr>
    </xdr:pic>
    <xdr:clientData/>
  </xdr:twoCellAnchor>
  <xdr:twoCellAnchor editAs="oneCell">
    <xdr:from>
      <xdr:col>40</xdr:col>
      <xdr:colOff>61057</xdr:colOff>
      <xdr:row>4</xdr:row>
      <xdr:rowOff>10747</xdr:rowOff>
    </xdr:from>
    <xdr:to>
      <xdr:col>41</xdr:col>
      <xdr:colOff>201735</xdr:colOff>
      <xdr:row>4</xdr:row>
      <xdr:rowOff>377582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C8EA395C-1D26-41E2-9B8A-BBC78DF3C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6192" y="1036516"/>
          <a:ext cx="360485" cy="366835"/>
        </a:xfrm>
        <a:prstGeom prst="rect">
          <a:avLst/>
        </a:prstGeom>
      </xdr:spPr>
    </xdr:pic>
    <xdr:clientData/>
  </xdr:twoCellAnchor>
  <xdr:twoCellAnchor editAs="oneCell">
    <xdr:from>
      <xdr:col>40</xdr:col>
      <xdr:colOff>14654</xdr:colOff>
      <xdr:row>5</xdr:row>
      <xdr:rowOff>219999</xdr:rowOff>
    </xdr:from>
    <xdr:to>
      <xdr:col>42</xdr:col>
      <xdr:colOff>6365</xdr:colOff>
      <xdr:row>7</xdr:row>
      <xdr:rowOff>32016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B43279D3-DE24-DA7D-2F91-B3413121E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09789" y="1626768"/>
          <a:ext cx="431326" cy="420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12</xdr:row>
      <xdr:rowOff>285750</xdr:rowOff>
    </xdr:from>
    <xdr:to>
      <xdr:col>12</xdr:col>
      <xdr:colOff>381000</xdr:colOff>
      <xdr:row>15</xdr:row>
      <xdr:rowOff>209550</xdr:rowOff>
    </xdr:to>
    <xdr:cxnSp macro="">
      <xdr:nvCxnSpPr>
        <xdr:cNvPr id="2" name="直線單箭頭接點 1">
          <a:extLst>
            <a:ext uri="{FF2B5EF4-FFF2-40B4-BE49-F238E27FC236}">
              <a16:creationId xmlns:a16="http://schemas.microsoft.com/office/drawing/2014/main" id="{2201CA83-2D7F-4C95-A631-255855083149}"/>
            </a:ext>
          </a:extLst>
        </xdr:cNvPr>
        <xdr:cNvCxnSpPr/>
      </xdr:nvCxnSpPr>
      <xdr:spPr>
        <a:xfrm>
          <a:off x="11229975" y="4800600"/>
          <a:ext cx="42386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12</xdr:row>
      <xdr:rowOff>200025</xdr:rowOff>
    </xdr:from>
    <xdr:to>
      <xdr:col>17</xdr:col>
      <xdr:colOff>247650</xdr:colOff>
      <xdr:row>12</xdr:row>
      <xdr:rowOff>247650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CACAC331-DA5C-4C72-AFDE-455B7E565F2E}"/>
            </a:ext>
          </a:extLst>
        </xdr:cNvPr>
        <xdr:cNvCxnSpPr/>
      </xdr:nvCxnSpPr>
      <xdr:spPr>
        <a:xfrm flipV="1">
          <a:off x="12125325" y="4714875"/>
          <a:ext cx="68103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7</xdr:row>
      <xdr:rowOff>190500</xdr:rowOff>
    </xdr:from>
    <xdr:to>
      <xdr:col>12</xdr:col>
      <xdr:colOff>400050</xdr:colOff>
      <xdr:row>9</xdr:row>
      <xdr:rowOff>133350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6C4FEB06-6A6A-4A3D-AD48-DBF22FD9C882}"/>
            </a:ext>
          </a:extLst>
        </xdr:cNvPr>
        <xdr:cNvCxnSpPr/>
      </xdr:nvCxnSpPr>
      <xdr:spPr>
        <a:xfrm flipV="1">
          <a:off x="11163300" y="2800350"/>
          <a:ext cx="43243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9</xdr:row>
      <xdr:rowOff>247650</xdr:rowOff>
    </xdr:from>
    <xdr:to>
      <xdr:col>17</xdr:col>
      <xdr:colOff>333375</xdr:colOff>
      <xdr:row>9</xdr:row>
      <xdr:rowOff>257175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B3DF31AB-95BC-449E-A360-1C51C24F1435}"/>
            </a:ext>
          </a:extLst>
        </xdr:cNvPr>
        <xdr:cNvCxnSpPr/>
      </xdr:nvCxnSpPr>
      <xdr:spPr>
        <a:xfrm>
          <a:off x="12125325" y="3619500"/>
          <a:ext cx="6896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</xdr:row>
      <xdr:rowOff>114300</xdr:rowOff>
    </xdr:from>
    <xdr:to>
      <xdr:col>18</xdr:col>
      <xdr:colOff>409575</xdr:colOff>
      <xdr:row>9</xdr:row>
      <xdr:rowOff>114300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E53F7C21-0AE2-4E52-A4A5-99E3B0059265}"/>
            </a:ext>
          </a:extLst>
        </xdr:cNvPr>
        <xdr:cNvCxnSpPr/>
      </xdr:nvCxnSpPr>
      <xdr:spPr>
        <a:xfrm>
          <a:off x="12639675" y="3486150"/>
          <a:ext cx="7419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F295-8A3B-42D3-9D0E-8DA68D6B9D93}" name="表格1" displayName="表格1" ref="W2:AE45" totalsRowShown="0" headerRowDxfId="22" dataDxfId="21">
  <autoFilter ref="W2:AE45" xr:uid="{9C00F295-8A3B-42D3-9D0E-8DA68D6B9D93}"/>
  <tableColumns count="9">
    <tableColumn id="1" xr3:uid="{6A9AF4DA-E036-41DD-A622-9900AA5AAB44}" name="鍵盤位置" dataDxfId="0"/>
    <tableColumn id="12" xr3:uid="{D13D47A8-BCA3-4440-A2F8-E79F754B2B5D}" name="speller" dataDxfId="1"/>
    <tableColumn id="13" xr3:uid="{343FD8C4-028A-45C1-BD67-2CE1CEA5443F}" name="comment" dataDxfId="8"/>
    <tableColumn id="14" xr3:uid="{DA6466A6-BE79-4517-B533-AD40EDC2F2F0}" name="preedit" dataDxfId="7"/>
    <tableColumn id="2" xr3:uid="{52BC818C-85CB-4686-8C11-E3739AE20FEB}" name="方音符號" dataDxfId="4"/>
    <tableColumn id="11" xr3:uid="{B6753569-9ADB-423F-ABDF-704DDE539FD4}" name="字典編碼" dataDxfId="2"/>
    <tableColumn id="3" xr3:uid="{F3915908-EBF1-4B6A-94B0-BD9E336F6D39}" name="拼音字母" dataDxfId="3"/>
    <tableColumn id="4" xr3:uid="{DCF08462-CC6E-4595-AAB5-40B87A56B33E}" name="按鍵編碼" dataDxfId="6"/>
    <tableColumn id="5" xr3:uid="{359A5F62-13ED-4302-87CE-9BC226A730E6}" name="國際音標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5AE033-6506-4AB4-82CE-2BA5431B5C61}" name="表格1_4" displayName="表格1_4" ref="W2:AA47" totalsRowShown="0" headerRowDxfId="20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33E769A3-3EE3-4A38-8D66-742982D2224A}" name="鍵盤位置" dataDxfId="19"/>
    <tableColumn id="2" xr3:uid="{1556D26D-47E9-4617-9B65-52F95372525B}" name="方音符號" dataDxfId="18"/>
    <tableColumn id="3" xr3:uid="{C502A491-058C-4A0B-A268-618FFED03335}" name="拼音字母" dataDxfId="17"/>
    <tableColumn id="4" xr3:uid="{EA552043-6040-4654-9966-F8B45A23B7DA}" name="按鍵編碼" dataDxfId="16"/>
    <tableColumn id="5" xr3:uid="{3139DE0E-444D-4BE1-8508-0ACF2146810B}" name="國際音標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B4631B-B4AE-4979-BC72-556E4D673136}" name="表格1_3" displayName="表格1_3" ref="W2:AA47" totalsRowShown="0" headerRowDxfId="14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89660A92-E968-438D-873E-7A0C59F3CFF5}" name="鍵盤位置" dataDxfId="13"/>
    <tableColumn id="2" xr3:uid="{F5EC9727-118B-45AF-A15C-893D693FEB83}" name="方音符號" dataDxfId="12"/>
    <tableColumn id="3" xr3:uid="{7236D3C9-B91E-43CE-BE19-C8B360ACAC0A}" name="拼音字母" dataDxfId="11"/>
    <tableColumn id="4" xr3:uid="{C33329BD-E463-4118-8D9E-12C79C04BC24}" name="按鍵編碼" dataDxfId="10"/>
    <tableColumn id="5" xr3:uid="{90953D44-203E-481B-9F2E-4637C0AC4726}" name="國際音標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YuRen-tw/rime-taigi-tps/wiki/%E6%8B%BC%E9%9F%B3%E5%B0%8D%E7%85%A7%E8%A1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R28"/>
  <sheetViews>
    <sheetView showGridLines="0" zoomScale="120" zoomScaleNormal="120" workbookViewId="0">
      <selection activeCell="B9" sqref="B9"/>
    </sheetView>
    <sheetView workbookViewId="1">
      <selection activeCell="Q20" sqref="Q20"/>
    </sheetView>
  </sheetViews>
  <sheetFormatPr defaultColWidth="9" defaultRowHeight="14.25"/>
  <cols>
    <col min="1" max="1" width="2.375" style="1" customWidth="1"/>
    <col min="2" max="2" width="14.125" style="1" customWidth="1"/>
    <col min="3" max="37" width="3.375" style="1" customWidth="1"/>
    <col min="38" max="42" width="2.875" style="1" customWidth="1"/>
    <col min="43" max="43" width="29.125" style="1" customWidth="1"/>
    <col min="44" max="16384" width="9" style="1"/>
  </cols>
  <sheetData>
    <row r="1" spans="2:44" ht="15" thickBot="1"/>
    <row r="2" spans="2:44" s="2" customFormat="1" ht="18" customHeight="1">
      <c r="C2" s="106">
        <v>1</v>
      </c>
      <c r="D2" s="107"/>
      <c r="E2" s="108"/>
      <c r="F2" s="106">
        <v>2</v>
      </c>
      <c r="G2" s="107"/>
      <c r="H2" s="108"/>
      <c r="I2" s="133">
        <v>3</v>
      </c>
      <c r="J2" s="134"/>
      <c r="K2" s="135"/>
      <c r="L2" s="133">
        <v>4</v>
      </c>
      <c r="M2" s="134"/>
      <c r="N2" s="135"/>
      <c r="O2" s="133">
        <v>5</v>
      </c>
      <c r="P2" s="134"/>
      <c r="Q2" s="135"/>
      <c r="R2" s="133">
        <v>6</v>
      </c>
      <c r="S2" s="134"/>
      <c r="T2" s="135"/>
      <c r="U2" s="133">
        <v>7</v>
      </c>
      <c r="V2" s="134"/>
      <c r="W2" s="135"/>
      <c r="X2" s="109">
        <v>8</v>
      </c>
      <c r="Y2" s="110"/>
      <c r="Z2" s="111"/>
      <c r="AA2" s="109">
        <v>9</v>
      </c>
      <c r="AB2" s="110"/>
      <c r="AC2" s="111"/>
      <c r="AD2" s="109">
        <v>0</v>
      </c>
      <c r="AE2" s="110"/>
      <c r="AF2" s="111"/>
      <c r="AG2" s="140" t="s">
        <v>371</v>
      </c>
      <c r="AH2" s="110"/>
      <c r="AI2" s="111"/>
      <c r="AJ2" s="1"/>
      <c r="AK2" s="1"/>
      <c r="AL2" s="1"/>
      <c r="AR2" s="90" t="s">
        <v>693</v>
      </c>
    </row>
    <row r="3" spans="2:44" ht="30" customHeight="1" thickBot="1">
      <c r="C3" s="115" t="str">
        <f>D14</f>
        <v>ㄅ</v>
      </c>
      <c r="D3" s="118"/>
      <c r="E3" s="119"/>
      <c r="F3" s="115" t="str">
        <f>H14</f>
        <v>ㄉ</v>
      </c>
      <c r="G3" s="118"/>
      <c r="H3" s="119"/>
      <c r="I3" s="136" t="s">
        <v>289</v>
      </c>
      <c r="J3" s="131"/>
      <c r="K3" s="132"/>
      <c r="L3" s="130" t="s">
        <v>290</v>
      </c>
      <c r="M3" s="131"/>
      <c r="N3" s="132"/>
      <c r="O3" s="130"/>
      <c r="P3" s="131"/>
      <c r="Q3" s="132"/>
      <c r="R3" s="137" t="s">
        <v>702</v>
      </c>
      <c r="S3" s="138"/>
      <c r="T3" s="139"/>
      <c r="U3" s="130" t="s">
        <v>699</v>
      </c>
      <c r="V3" s="131"/>
      <c r="W3" s="132"/>
      <c r="X3" s="127" t="str">
        <f>D20</f>
        <v>ㄚ</v>
      </c>
      <c r="Y3" s="128"/>
      <c r="Z3" s="129"/>
      <c r="AA3" s="127"/>
      <c r="AB3" s="128"/>
      <c r="AC3" s="129"/>
      <c r="AD3" s="127"/>
      <c r="AE3" s="128"/>
      <c r="AF3" s="129"/>
      <c r="AG3" s="141"/>
      <c r="AH3" s="142"/>
      <c r="AI3" s="143"/>
      <c r="AQ3" s="89" t="s">
        <v>690</v>
      </c>
      <c r="AR3" s="88" t="s">
        <v>719</v>
      </c>
    </row>
    <row r="4" spans="2:44" s="2" customFormat="1" ht="18" customHeight="1">
      <c r="D4" s="106" t="s">
        <v>40</v>
      </c>
      <c r="E4" s="107"/>
      <c r="F4" s="108"/>
      <c r="G4" s="106" t="s">
        <v>41</v>
      </c>
      <c r="H4" s="107"/>
      <c r="I4" s="108"/>
      <c r="J4" s="106" t="s">
        <v>42</v>
      </c>
      <c r="K4" s="107"/>
      <c r="L4" s="108"/>
      <c r="M4" s="106" t="s">
        <v>43</v>
      </c>
      <c r="N4" s="107"/>
      <c r="O4" s="108"/>
      <c r="P4" s="106" t="s">
        <v>44</v>
      </c>
      <c r="Q4" s="107"/>
      <c r="R4" s="108"/>
      <c r="S4" s="106" t="s">
        <v>45</v>
      </c>
      <c r="T4" s="107"/>
      <c r="U4" s="108"/>
      <c r="V4" s="109" t="s">
        <v>46</v>
      </c>
      <c r="W4" s="110"/>
      <c r="X4" s="111"/>
      <c r="Y4" s="109" t="s">
        <v>47</v>
      </c>
      <c r="Z4" s="110"/>
      <c r="AA4" s="111"/>
      <c r="AB4" s="109" t="s">
        <v>48</v>
      </c>
      <c r="AC4" s="110"/>
      <c r="AD4" s="111"/>
      <c r="AE4" s="109" t="s">
        <v>49</v>
      </c>
      <c r="AF4" s="110"/>
      <c r="AG4" s="111"/>
      <c r="AJ4" s="1"/>
      <c r="AK4" s="1"/>
      <c r="AL4" s="1"/>
    </row>
    <row r="5" spans="2:44" ht="30" customHeight="1" thickBot="1">
      <c r="D5" s="115" t="str">
        <f>E14</f>
        <v>ㄆ</v>
      </c>
      <c r="E5" s="118"/>
      <c r="F5" s="119"/>
      <c r="G5" s="115" t="str">
        <f>I14</f>
        <v>ㄊ</v>
      </c>
      <c r="H5" s="118"/>
      <c r="I5" s="119"/>
      <c r="J5" s="115" t="str">
        <f>L14</f>
        <v>ㄍ</v>
      </c>
      <c r="K5" s="118"/>
      <c r="L5" s="119"/>
      <c r="M5" s="115"/>
      <c r="N5" s="118"/>
      <c r="O5" s="119"/>
      <c r="P5" s="123" t="str">
        <f>F14</f>
        <v>ㆠ</v>
      </c>
      <c r="Q5" s="124"/>
      <c r="R5" s="125"/>
      <c r="S5" s="115" t="str">
        <f>Q14</f>
        <v>ㄗ</v>
      </c>
      <c r="T5" s="118"/>
      <c r="U5" s="119"/>
      <c r="V5" s="127" t="str">
        <f>F20</f>
        <v>ㄧ</v>
      </c>
      <c r="W5" s="128"/>
      <c r="X5" s="129"/>
      <c r="Y5" s="127" t="str">
        <f>L20</f>
        <v>ㆦ</v>
      </c>
      <c r="Z5" s="128"/>
      <c r="AA5" s="129"/>
      <c r="AB5" s="127"/>
      <c r="AC5" s="128"/>
      <c r="AD5" s="129"/>
      <c r="AE5" s="112" t="str">
        <f>P20</f>
        <v>ㄣ</v>
      </c>
      <c r="AF5" s="113"/>
      <c r="AG5" s="114"/>
      <c r="AQ5" s="89" t="s">
        <v>691</v>
      </c>
      <c r="AR5" s="88" t="s">
        <v>720</v>
      </c>
    </row>
    <row r="6" spans="2:44" s="2" customFormat="1" ht="18" customHeight="1">
      <c r="D6" s="3"/>
      <c r="E6" s="106" t="s">
        <v>24</v>
      </c>
      <c r="F6" s="107"/>
      <c r="G6" s="108"/>
      <c r="H6" s="106" t="s">
        <v>25</v>
      </c>
      <c r="I6" s="107"/>
      <c r="J6" s="108"/>
      <c r="K6" s="106" t="s">
        <v>26</v>
      </c>
      <c r="L6" s="107"/>
      <c r="M6" s="108"/>
      <c r="N6" s="106" t="s">
        <v>27</v>
      </c>
      <c r="O6" s="107"/>
      <c r="P6" s="108"/>
      <c r="Q6" s="106" t="s">
        <v>28</v>
      </c>
      <c r="R6" s="107"/>
      <c r="S6" s="108"/>
      <c r="T6" s="106" t="s">
        <v>29</v>
      </c>
      <c r="U6" s="107"/>
      <c r="V6" s="108"/>
      <c r="W6" s="109" t="s">
        <v>30</v>
      </c>
      <c r="X6" s="110"/>
      <c r="Y6" s="111"/>
      <c r="Z6" s="109" t="s">
        <v>31</v>
      </c>
      <c r="AA6" s="110"/>
      <c r="AB6" s="111"/>
      <c r="AC6" s="109" t="s">
        <v>32</v>
      </c>
      <c r="AD6" s="110"/>
      <c r="AE6" s="111"/>
      <c r="AF6" s="109" t="s">
        <v>370</v>
      </c>
      <c r="AG6" s="110"/>
      <c r="AH6" s="111"/>
    </row>
    <row r="7" spans="2:44" ht="30" customHeight="1" thickBot="1">
      <c r="E7" s="120" t="str">
        <f>G14</f>
        <v>ㄇ</v>
      </c>
      <c r="F7" s="121"/>
      <c r="G7" s="122"/>
      <c r="H7" s="115" t="str">
        <f>J14</f>
        <v>ㄋ</v>
      </c>
      <c r="I7" s="118"/>
      <c r="J7" s="119"/>
      <c r="K7" s="115" t="str">
        <f>M14</f>
        <v>ㄎ</v>
      </c>
      <c r="L7" s="118"/>
      <c r="M7" s="119"/>
      <c r="N7" s="115"/>
      <c r="O7" s="118"/>
      <c r="P7" s="119"/>
      <c r="Q7" s="126" t="str">
        <f>N14</f>
        <v>ㆣ</v>
      </c>
      <c r="R7" s="124"/>
      <c r="S7" s="125"/>
      <c r="T7" s="115" t="str">
        <f>R14</f>
        <v>ㄘ</v>
      </c>
      <c r="U7" s="118"/>
      <c r="V7" s="119"/>
      <c r="W7" s="127" t="str">
        <f>H20</f>
        <v>ㄨ</v>
      </c>
      <c r="X7" s="128"/>
      <c r="Y7" s="129"/>
      <c r="Z7" s="127" t="str">
        <f>N20</f>
        <v>ㄜ</v>
      </c>
      <c r="AA7" s="128"/>
      <c r="AB7" s="129"/>
      <c r="AC7" s="127"/>
      <c r="AD7" s="128"/>
      <c r="AE7" s="129"/>
      <c r="AF7" s="145"/>
      <c r="AG7" s="128"/>
      <c r="AH7" s="129"/>
      <c r="AQ7" s="89" t="s">
        <v>692</v>
      </c>
      <c r="AR7" s="88" t="s">
        <v>694</v>
      </c>
    </row>
    <row r="8" spans="2:44" s="2" customFormat="1" ht="18" customHeight="1">
      <c r="F8" s="106" t="s">
        <v>33</v>
      </c>
      <c r="G8" s="107"/>
      <c r="H8" s="108"/>
      <c r="I8" s="106" t="s">
        <v>34</v>
      </c>
      <c r="J8" s="107"/>
      <c r="K8" s="108"/>
      <c r="L8" s="106" t="s">
        <v>35</v>
      </c>
      <c r="M8" s="107"/>
      <c r="N8" s="108"/>
      <c r="O8" s="106" t="s">
        <v>36</v>
      </c>
      <c r="P8" s="107"/>
      <c r="Q8" s="108"/>
      <c r="R8" s="106" t="s">
        <v>37</v>
      </c>
      <c r="S8" s="107"/>
      <c r="T8" s="108"/>
      <c r="U8" s="106" t="s">
        <v>38</v>
      </c>
      <c r="V8" s="107"/>
      <c r="W8" s="108"/>
      <c r="X8" s="109" t="s">
        <v>39</v>
      </c>
      <c r="Y8" s="110"/>
      <c r="Z8" s="111"/>
      <c r="AA8" s="109" t="s">
        <v>367</v>
      </c>
      <c r="AB8" s="110"/>
      <c r="AC8" s="111"/>
      <c r="AD8" s="109" t="s">
        <v>368</v>
      </c>
      <c r="AE8" s="110"/>
      <c r="AF8" s="111"/>
      <c r="AG8" s="144" t="s">
        <v>369</v>
      </c>
      <c r="AH8" s="110"/>
      <c r="AI8" s="111"/>
    </row>
    <row r="9" spans="2:44" ht="30" customHeight="1" thickBot="1">
      <c r="F9" s="115"/>
      <c r="G9" s="116"/>
      <c r="H9" s="117"/>
      <c r="I9" s="115" t="str">
        <f>K14</f>
        <v>ㄌ</v>
      </c>
      <c r="J9" s="118"/>
      <c r="K9" s="119"/>
      <c r="L9" s="115" t="str">
        <f>P14</f>
        <v>ㄏ</v>
      </c>
      <c r="M9" s="118"/>
      <c r="N9" s="119"/>
      <c r="O9" s="120" t="str">
        <f>O14</f>
        <v>ㄫ</v>
      </c>
      <c r="P9" s="121"/>
      <c r="Q9" s="122"/>
      <c r="R9" s="123" t="str">
        <f>S14</f>
        <v>ㆡ</v>
      </c>
      <c r="S9" s="124"/>
      <c r="T9" s="125"/>
      <c r="U9" s="115" t="str">
        <f>T14</f>
        <v>ㄙ</v>
      </c>
      <c r="V9" s="118"/>
      <c r="W9" s="119"/>
      <c r="X9" s="112" t="str">
        <f>O20</f>
        <v>ㆬ</v>
      </c>
      <c r="Y9" s="113"/>
      <c r="Z9" s="114"/>
      <c r="AA9" s="127" t="str">
        <f>J20</f>
        <v>ㄝ</v>
      </c>
      <c r="AB9" s="128"/>
      <c r="AC9" s="129"/>
      <c r="AD9" s="146" t="str">
        <f>Q20</f>
        <v>ㄥ</v>
      </c>
      <c r="AE9" s="113"/>
      <c r="AF9" s="114"/>
      <c r="AG9" s="127"/>
      <c r="AH9" s="128"/>
      <c r="AI9" s="129"/>
    </row>
    <row r="12" spans="2:44">
      <c r="Z12" s="2"/>
    </row>
    <row r="13" spans="2:44">
      <c r="D13" s="1" t="s">
        <v>81</v>
      </c>
    </row>
    <row r="14" spans="2:44" ht="16.5">
      <c r="B14" s="24" t="s">
        <v>366</v>
      </c>
      <c r="D14" s="1" t="s">
        <v>74</v>
      </c>
      <c r="E14" s="1" t="s">
        <v>75</v>
      </c>
      <c r="F14" s="1" t="s">
        <v>77</v>
      </c>
      <c r="G14" s="1" t="s">
        <v>76</v>
      </c>
      <c r="H14" s="1" t="s">
        <v>78</v>
      </c>
      <c r="I14" s="1" t="s">
        <v>79</v>
      </c>
      <c r="J14" s="1" t="s">
        <v>80</v>
      </c>
      <c r="K14" s="1" t="s">
        <v>82</v>
      </c>
      <c r="L14" s="1" t="s">
        <v>83</v>
      </c>
      <c r="M14" s="1" t="s">
        <v>85</v>
      </c>
      <c r="N14" s="1" t="s">
        <v>84</v>
      </c>
      <c r="O14" s="1" t="s">
        <v>86</v>
      </c>
      <c r="P14" s="1" t="s">
        <v>87</v>
      </c>
      <c r="Q14" s="1" t="s">
        <v>92</v>
      </c>
      <c r="R14" s="1" t="s">
        <v>94</v>
      </c>
      <c r="S14" s="1" t="s">
        <v>93</v>
      </c>
      <c r="T14" s="1" t="s">
        <v>95</v>
      </c>
    </row>
    <row r="15" spans="2:44" ht="19.5">
      <c r="B15" s="24" t="s">
        <v>364</v>
      </c>
      <c r="D15" s="20" t="s">
        <v>166</v>
      </c>
      <c r="E15" s="20" t="s">
        <v>352</v>
      </c>
      <c r="F15" s="20" t="s">
        <v>167</v>
      </c>
      <c r="G15" s="20" t="s">
        <v>343</v>
      </c>
      <c r="H15" s="20" t="s">
        <v>168</v>
      </c>
      <c r="I15" s="20" t="s">
        <v>353</v>
      </c>
      <c r="J15" s="20" t="s">
        <v>354</v>
      </c>
      <c r="K15" s="20" t="s">
        <v>355</v>
      </c>
      <c r="L15" s="20" t="s">
        <v>169</v>
      </c>
      <c r="M15" s="20" t="s">
        <v>356</v>
      </c>
      <c r="N15" s="20" t="s">
        <v>170</v>
      </c>
      <c r="O15" s="20" t="s">
        <v>349</v>
      </c>
      <c r="P15" s="20" t="s">
        <v>172</v>
      </c>
      <c r="Q15" s="20" t="s">
        <v>360</v>
      </c>
      <c r="R15" s="20" t="s">
        <v>361</v>
      </c>
      <c r="S15" s="20" t="s">
        <v>358</v>
      </c>
      <c r="T15" s="20" t="s">
        <v>180</v>
      </c>
      <c r="U15" s="16"/>
    </row>
    <row r="16" spans="2:44" ht="19.5">
      <c r="B16" s="24" t="s">
        <v>363</v>
      </c>
      <c r="D16" s="18" t="s">
        <v>166</v>
      </c>
      <c r="E16" s="18" t="s">
        <v>302</v>
      </c>
      <c r="F16" s="25" t="s">
        <v>375</v>
      </c>
      <c r="G16" s="27" t="s">
        <v>372</v>
      </c>
      <c r="H16" s="18" t="s">
        <v>168</v>
      </c>
      <c r="I16" s="18" t="s">
        <v>304</v>
      </c>
      <c r="J16" s="25" t="s">
        <v>373</v>
      </c>
      <c r="K16" s="25" t="s">
        <v>374</v>
      </c>
      <c r="L16" s="18" t="s">
        <v>169</v>
      </c>
      <c r="M16" s="18" t="s">
        <v>307</v>
      </c>
      <c r="N16" s="18" t="s">
        <v>170</v>
      </c>
      <c r="O16" s="26" t="s">
        <v>379</v>
      </c>
      <c r="P16" s="18" t="s">
        <v>172</v>
      </c>
      <c r="Q16" s="18" t="s">
        <v>309</v>
      </c>
      <c r="R16" s="18" t="s">
        <v>311</v>
      </c>
      <c r="S16" s="25" t="s">
        <v>377</v>
      </c>
      <c r="T16" s="18" t="s">
        <v>180</v>
      </c>
      <c r="U16" s="16"/>
    </row>
    <row r="17" spans="2:20" ht="16.5">
      <c r="B17" s="24" t="s">
        <v>362</v>
      </c>
      <c r="D17" s="21" t="s">
        <v>96</v>
      </c>
      <c r="E17" s="21" t="s">
        <v>98</v>
      </c>
      <c r="F17" s="21" t="s">
        <v>97</v>
      </c>
      <c r="G17" s="21" t="s">
        <v>99</v>
      </c>
      <c r="H17" s="21" t="s">
        <v>100</v>
      </c>
      <c r="I17" s="21" t="s">
        <v>101</v>
      </c>
      <c r="J17" s="21" t="s">
        <v>102</v>
      </c>
      <c r="K17" s="21" t="s">
        <v>103</v>
      </c>
      <c r="L17" s="21" t="s">
        <v>104</v>
      </c>
      <c r="M17" s="21" t="s">
        <v>106</v>
      </c>
      <c r="N17" s="21" t="s">
        <v>105</v>
      </c>
      <c r="O17" s="21" t="s">
        <v>107</v>
      </c>
      <c r="P17" s="21" t="s">
        <v>108</v>
      </c>
      <c r="Q17" s="21" t="s">
        <v>113</v>
      </c>
      <c r="R17" s="21" t="s">
        <v>115</v>
      </c>
      <c r="S17" s="21" t="s">
        <v>114</v>
      </c>
      <c r="T17" s="21" t="s">
        <v>116</v>
      </c>
    </row>
    <row r="19" spans="2:20">
      <c r="D19" s="1" t="s">
        <v>117</v>
      </c>
    </row>
    <row r="20" spans="2:20" ht="16.5">
      <c r="B20" s="24" t="s">
        <v>366</v>
      </c>
      <c r="D20" s="1" t="s">
        <v>118</v>
      </c>
      <c r="E20" s="1" t="s">
        <v>119</v>
      </c>
      <c r="F20" s="1" t="s">
        <v>138</v>
      </c>
      <c r="G20" s="1" t="s">
        <v>139</v>
      </c>
      <c r="H20" s="1" t="s">
        <v>140</v>
      </c>
      <c r="I20" s="1" t="s">
        <v>141</v>
      </c>
      <c r="J20" s="44" t="s">
        <v>689</v>
      </c>
      <c r="K20" s="1" t="s">
        <v>124</v>
      </c>
      <c r="L20" s="1" t="s">
        <v>120</v>
      </c>
      <c r="M20" s="1" t="s">
        <v>121</v>
      </c>
      <c r="N20" s="1" t="s">
        <v>122</v>
      </c>
      <c r="O20" s="1" t="s">
        <v>131</v>
      </c>
      <c r="P20" s="1" t="s">
        <v>133</v>
      </c>
      <c r="Q20" s="1" t="s">
        <v>136</v>
      </c>
    </row>
    <row r="21" spans="2:20" ht="16.5">
      <c r="B21" s="24" t="s">
        <v>364</v>
      </c>
      <c r="D21" s="19" t="s">
        <v>222</v>
      </c>
      <c r="E21" s="19" t="s">
        <v>333</v>
      </c>
      <c r="F21" s="19" t="s">
        <v>240</v>
      </c>
      <c r="G21" s="19" t="s">
        <v>350</v>
      </c>
      <c r="H21" s="19" t="s">
        <v>242</v>
      </c>
      <c r="I21" s="19" t="s">
        <v>351</v>
      </c>
      <c r="J21" s="19" t="s">
        <v>227</v>
      </c>
      <c r="K21" s="19" t="s">
        <v>336</v>
      </c>
      <c r="L21" s="19" t="s">
        <v>334</v>
      </c>
      <c r="M21" s="19" t="s">
        <v>335</v>
      </c>
      <c r="N21" s="19" t="s">
        <v>226</v>
      </c>
      <c r="O21" s="19" t="s">
        <v>343</v>
      </c>
      <c r="P21" s="19" t="s">
        <v>345</v>
      </c>
      <c r="Q21" s="19" t="s">
        <v>348</v>
      </c>
    </row>
    <row r="22" spans="2:20" ht="16.5">
      <c r="B22" s="24" t="s">
        <v>363</v>
      </c>
      <c r="D22" s="17" t="s">
        <v>222</v>
      </c>
      <c r="E22" s="17" t="s">
        <v>314</v>
      </c>
      <c r="F22" s="17" t="s">
        <v>240</v>
      </c>
      <c r="G22" s="17" t="s">
        <v>331</v>
      </c>
      <c r="H22" s="17" t="s">
        <v>242</v>
      </c>
      <c r="I22" s="17" t="s">
        <v>332</v>
      </c>
      <c r="J22" s="17" t="s">
        <v>227</v>
      </c>
      <c r="K22" s="17" t="s">
        <v>317</v>
      </c>
      <c r="L22" s="17" t="s">
        <v>226</v>
      </c>
      <c r="M22" s="17" t="s">
        <v>315</v>
      </c>
      <c r="N22" s="17" t="s">
        <v>381</v>
      </c>
      <c r="O22" s="17" t="s">
        <v>384</v>
      </c>
      <c r="P22" s="17" t="s">
        <v>383</v>
      </c>
      <c r="Q22" s="17" t="s">
        <v>379</v>
      </c>
    </row>
    <row r="23" spans="2:20" ht="16.5">
      <c r="B23" s="24" t="s">
        <v>362</v>
      </c>
      <c r="D23" s="22" t="s">
        <v>142</v>
      </c>
      <c r="E23" s="22" t="s">
        <v>143</v>
      </c>
      <c r="F23" s="22" t="s">
        <v>162</v>
      </c>
      <c r="G23" s="22" t="s">
        <v>163</v>
      </c>
      <c r="H23" s="22" t="s">
        <v>164</v>
      </c>
      <c r="I23" s="22" t="s">
        <v>165</v>
      </c>
      <c r="J23" s="22" t="s">
        <v>147</v>
      </c>
      <c r="K23" s="22" t="s">
        <v>148</v>
      </c>
      <c r="L23" s="22" t="s">
        <v>144</v>
      </c>
      <c r="M23" s="22" t="s">
        <v>145</v>
      </c>
      <c r="N23" s="22" t="s">
        <v>146</v>
      </c>
      <c r="O23" s="22" t="s">
        <v>155</v>
      </c>
      <c r="P23" s="22" t="s">
        <v>157</v>
      </c>
      <c r="Q23" s="22" t="s">
        <v>161</v>
      </c>
    </row>
    <row r="25" spans="2:20">
      <c r="J25" s="1" t="s">
        <v>123</v>
      </c>
    </row>
    <row r="26" spans="2:20" ht="15">
      <c r="J26" s="19" t="s">
        <v>227</v>
      </c>
    </row>
    <row r="27" spans="2:20" ht="16.5">
      <c r="J27" s="17" t="s">
        <v>227</v>
      </c>
    </row>
    <row r="28" spans="2:20">
      <c r="J28" s="22" t="s">
        <v>147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AD9:AF9"/>
    <mergeCell ref="U2:W2"/>
    <mergeCell ref="X2:Z2"/>
    <mergeCell ref="AA2:AC2"/>
    <mergeCell ref="AD2:AF2"/>
    <mergeCell ref="C3:E3"/>
    <mergeCell ref="F3:H3"/>
    <mergeCell ref="I3:K3"/>
    <mergeCell ref="L3:N3"/>
    <mergeCell ref="O3:Q3"/>
    <mergeCell ref="R3:T3"/>
    <mergeCell ref="C2:E2"/>
    <mergeCell ref="F2:H2"/>
    <mergeCell ref="I2:K2"/>
    <mergeCell ref="L2:N2"/>
    <mergeCell ref="O2:Q2"/>
    <mergeCell ref="R2:T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S4:U4"/>
    <mergeCell ref="Y5:AA5"/>
    <mergeCell ref="AB5:AD5"/>
    <mergeCell ref="AE5:AG5"/>
    <mergeCell ref="Q6:S6"/>
    <mergeCell ref="D4:F4"/>
    <mergeCell ref="G4:I4"/>
    <mergeCell ref="J4:L4"/>
    <mergeCell ref="M4:O4"/>
    <mergeCell ref="P4:R4"/>
    <mergeCell ref="D5:F5"/>
    <mergeCell ref="G5:I5"/>
    <mergeCell ref="J5:L5"/>
    <mergeCell ref="M5:O5"/>
    <mergeCell ref="P5:R5"/>
    <mergeCell ref="T6:V6"/>
    <mergeCell ref="W6:Y6"/>
    <mergeCell ref="Z6:AB6"/>
    <mergeCell ref="AC6:AE6"/>
    <mergeCell ref="E7:G7"/>
    <mergeCell ref="H7:J7"/>
    <mergeCell ref="K7:M7"/>
    <mergeCell ref="N7:P7"/>
    <mergeCell ref="Q7:S7"/>
    <mergeCell ref="T7:V7"/>
    <mergeCell ref="W7:Y7"/>
    <mergeCell ref="Z7:AB7"/>
    <mergeCell ref="E6:G6"/>
    <mergeCell ref="H6:J6"/>
    <mergeCell ref="K6:M6"/>
    <mergeCell ref="N6:P6"/>
    <mergeCell ref="X9:Z9"/>
    <mergeCell ref="F9:H9"/>
    <mergeCell ref="I9:K9"/>
    <mergeCell ref="L9:N9"/>
    <mergeCell ref="O9:Q9"/>
    <mergeCell ref="R9:T9"/>
    <mergeCell ref="U9:W9"/>
    <mergeCell ref="U8:W8"/>
    <mergeCell ref="X8:Z8"/>
    <mergeCell ref="F8:H8"/>
    <mergeCell ref="I8:K8"/>
    <mergeCell ref="L8:N8"/>
    <mergeCell ref="O8:Q8"/>
    <mergeCell ref="R8:T8"/>
  </mergeCells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4133-D4C4-483B-9E34-8C11CB5E391A}">
  <dimension ref="B1:D33"/>
  <sheetViews>
    <sheetView workbookViewId="0"/>
    <sheetView tabSelected="1" workbookViewId="1">
      <selection activeCell="D3" sqref="D3:D33"/>
    </sheetView>
  </sheetViews>
  <sheetFormatPr defaultRowHeight="25.5"/>
  <cols>
    <col min="1" max="1" width="9" style="102"/>
    <col min="2" max="4" width="18.625" style="102" customWidth="1"/>
    <col min="5" max="16384" width="9" style="102"/>
  </cols>
  <sheetData>
    <row r="1" spans="2:4">
      <c r="B1" s="102" t="s">
        <v>463</v>
      </c>
      <c r="C1" s="102" t="s">
        <v>727</v>
      </c>
      <c r="D1" s="102" t="s">
        <v>728</v>
      </c>
    </row>
    <row r="2" spans="2:4">
      <c r="B2" s="147" t="s">
        <v>753</v>
      </c>
      <c r="C2" s="148" t="s">
        <v>753</v>
      </c>
      <c r="D2" s="148" t="s">
        <v>758</v>
      </c>
    </row>
    <row r="3" spans="2:4">
      <c r="B3" s="147" t="s">
        <v>166</v>
      </c>
      <c r="C3" s="148" t="s">
        <v>166</v>
      </c>
      <c r="D3" s="148">
        <v>1</v>
      </c>
    </row>
    <row r="4" spans="2:4">
      <c r="B4" s="147" t="s">
        <v>302</v>
      </c>
      <c r="C4" s="148" t="s">
        <v>302</v>
      </c>
      <c r="D4" s="148" t="s">
        <v>394</v>
      </c>
    </row>
    <row r="5" spans="2:4">
      <c r="B5" s="147" t="s">
        <v>343</v>
      </c>
      <c r="C5" s="148" t="s">
        <v>343</v>
      </c>
      <c r="D5" s="148" t="s">
        <v>222</v>
      </c>
    </row>
    <row r="6" spans="2:4">
      <c r="B6" s="147" t="s">
        <v>754</v>
      </c>
      <c r="C6" s="148" t="s">
        <v>754</v>
      </c>
      <c r="D6" s="148" t="s">
        <v>310</v>
      </c>
    </row>
    <row r="7" spans="2:4">
      <c r="B7" s="147" t="s">
        <v>168</v>
      </c>
      <c r="C7" s="148" t="s">
        <v>168</v>
      </c>
      <c r="D7" s="148" t="s">
        <v>382</v>
      </c>
    </row>
    <row r="8" spans="2:4">
      <c r="B8" s="147" t="s">
        <v>304</v>
      </c>
      <c r="C8" s="148" t="s">
        <v>304</v>
      </c>
      <c r="D8" s="148" t="s">
        <v>180</v>
      </c>
    </row>
    <row r="9" spans="2:4">
      <c r="B9" s="147" t="s">
        <v>354</v>
      </c>
      <c r="C9" s="148" t="s">
        <v>354</v>
      </c>
      <c r="D9" s="148" t="s">
        <v>405</v>
      </c>
    </row>
    <row r="10" spans="2:4">
      <c r="B10" s="147" t="s">
        <v>355</v>
      </c>
      <c r="C10" s="148" t="s">
        <v>355</v>
      </c>
      <c r="D10" s="148">
        <v>3</v>
      </c>
    </row>
    <row r="11" spans="2:4">
      <c r="B11" s="147">
        <v>3</v>
      </c>
      <c r="C11" s="148">
        <v>3</v>
      </c>
      <c r="D11" s="148" t="s">
        <v>227</v>
      </c>
    </row>
    <row r="12" spans="2:4">
      <c r="B12" s="147" t="s">
        <v>169</v>
      </c>
      <c r="C12" s="148" t="s">
        <v>169</v>
      </c>
      <c r="D12" s="148" t="s">
        <v>306</v>
      </c>
    </row>
    <row r="13" spans="2:4">
      <c r="B13" s="147" t="s">
        <v>307</v>
      </c>
      <c r="C13" s="148" t="s">
        <v>307</v>
      </c>
      <c r="D13" s="148" t="s">
        <v>309</v>
      </c>
    </row>
    <row r="14" spans="2:4">
      <c r="B14" s="147" t="s">
        <v>172</v>
      </c>
      <c r="C14" s="148" t="s">
        <v>172</v>
      </c>
      <c r="D14" s="148">
        <v>4</v>
      </c>
    </row>
    <row r="15" spans="2:4">
      <c r="B15" s="147">
        <v>2</v>
      </c>
      <c r="C15" s="148">
        <v>2</v>
      </c>
      <c r="D15" s="148" t="s">
        <v>409</v>
      </c>
    </row>
    <row r="16" spans="2:4">
      <c r="B16" s="147" t="s">
        <v>406</v>
      </c>
      <c r="C16" s="148" t="s">
        <v>406</v>
      </c>
      <c r="D16" s="148" t="s">
        <v>168</v>
      </c>
    </row>
    <row r="17" spans="2:4">
      <c r="B17" s="147" t="s">
        <v>167</v>
      </c>
      <c r="C17" s="148" t="s">
        <v>167</v>
      </c>
      <c r="D17" s="148" t="s">
        <v>170</v>
      </c>
    </row>
    <row r="18" spans="2:4">
      <c r="B18" s="147" t="s">
        <v>170</v>
      </c>
      <c r="C18" s="148" t="s">
        <v>170</v>
      </c>
      <c r="D18" s="148" t="s">
        <v>167</v>
      </c>
    </row>
    <row r="19" spans="2:4">
      <c r="B19" s="147" t="s">
        <v>376</v>
      </c>
      <c r="C19" s="148" t="s">
        <v>376</v>
      </c>
      <c r="D19" s="148">
        <v>6</v>
      </c>
    </row>
    <row r="20" spans="2:4">
      <c r="B20" s="147">
        <v>5</v>
      </c>
      <c r="C20" s="148">
        <v>5</v>
      </c>
      <c r="D20" s="148" t="s">
        <v>411</v>
      </c>
    </row>
    <row r="21" spans="2:4">
      <c r="B21" s="147" t="s">
        <v>309</v>
      </c>
      <c r="C21" s="148" t="s">
        <v>309</v>
      </c>
      <c r="D21" s="148" t="s">
        <v>172</v>
      </c>
    </row>
    <row r="22" spans="2:4">
      <c r="B22" s="147" t="s">
        <v>311</v>
      </c>
      <c r="C22" s="148" t="s">
        <v>311</v>
      </c>
      <c r="D22" s="148">
        <v>7</v>
      </c>
    </row>
    <row r="23" spans="2:4">
      <c r="B23" s="147" t="s">
        <v>180</v>
      </c>
      <c r="C23" s="148" t="s">
        <v>180</v>
      </c>
      <c r="D23" s="148" t="s">
        <v>242</v>
      </c>
    </row>
    <row r="24" spans="2:4">
      <c r="B24" s="147">
        <v>7</v>
      </c>
      <c r="C24" s="148">
        <v>7</v>
      </c>
      <c r="D24" s="148" t="s">
        <v>376</v>
      </c>
    </row>
    <row r="25" spans="2:4">
      <c r="B25" s="147" t="s">
        <v>240</v>
      </c>
      <c r="C25" s="148" t="s">
        <v>240</v>
      </c>
      <c r="D25" s="148" t="s">
        <v>343</v>
      </c>
    </row>
    <row r="26" spans="2:4">
      <c r="B26" s="147" t="s">
        <v>242</v>
      </c>
      <c r="C26" s="148" t="s">
        <v>242</v>
      </c>
      <c r="D26" s="148">
        <v>8</v>
      </c>
    </row>
    <row r="27" spans="2:4">
      <c r="B27" s="147" t="s">
        <v>755</v>
      </c>
      <c r="C27" s="148" t="s">
        <v>755</v>
      </c>
      <c r="D27" s="148" t="s">
        <v>240</v>
      </c>
    </row>
    <row r="28" spans="2:4">
      <c r="B28" s="147" t="s">
        <v>222</v>
      </c>
      <c r="C28" s="148" t="s">
        <v>222</v>
      </c>
      <c r="D28" s="148" t="s">
        <v>169</v>
      </c>
    </row>
    <row r="29" spans="2:4">
      <c r="B29" s="147" t="s">
        <v>756</v>
      </c>
      <c r="C29" s="148" t="s">
        <v>756</v>
      </c>
      <c r="D29" s="148" t="s">
        <v>430</v>
      </c>
    </row>
    <row r="30" spans="2:4">
      <c r="B30" s="147" t="s">
        <v>226</v>
      </c>
      <c r="C30" s="148" t="s">
        <v>226</v>
      </c>
      <c r="D30" s="148" t="s">
        <v>226</v>
      </c>
    </row>
    <row r="31" spans="2:4">
      <c r="B31" s="147" t="s">
        <v>227</v>
      </c>
      <c r="C31" s="148" t="s">
        <v>227</v>
      </c>
      <c r="D31" s="148" t="s">
        <v>355</v>
      </c>
    </row>
    <row r="32" spans="2:4">
      <c r="C32" s="148" t="s">
        <v>757</v>
      </c>
      <c r="D32" s="148" t="s">
        <v>436</v>
      </c>
    </row>
    <row r="33" spans="3:4">
      <c r="C33" s="148" t="s">
        <v>378</v>
      </c>
      <c r="D33" s="148" t="s">
        <v>166</v>
      </c>
    </row>
  </sheetData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1"/>
  <sheetViews>
    <sheetView zoomScale="120" zoomScaleNormal="120" workbookViewId="0">
      <selection activeCell="B9" sqref="B9"/>
    </sheetView>
    <sheetView workbookViewId="1"/>
  </sheetViews>
  <sheetFormatPr defaultColWidth="8.875" defaultRowHeight="26.25"/>
  <cols>
    <col min="1" max="1" width="8.875" style="5"/>
    <col min="2" max="2" width="13" style="6" customWidth="1"/>
    <col min="3" max="4" width="13" style="13" customWidth="1"/>
    <col min="5" max="5" width="13" style="4" customWidth="1"/>
    <col min="6" max="6" width="13" style="8" customWidth="1"/>
    <col min="7" max="7" width="13" style="4" customWidth="1"/>
    <col min="8" max="8" width="13" style="6" customWidth="1"/>
    <col min="9" max="10" width="8.875" style="5"/>
    <col min="11" max="14" width="13" style="5" customWidth="1"/>
    <col min="15" max="16384" width="8.875" style="5"/>
  </cols>
  <sheetData>
    <row r="2" spans="2:14" s="11" customFormat="1" ht="27" customHeight="1">
      <c r="B2" s="12" t="s">
        <v>313</v>
      </c>
      <c r="C2" s="12" t="s">
        <v>298</v>
      </c>
      <c r="D2" s="12" t="s">
        <v>388</v>
      </c>
      <c r="E2" s="12" t="s">
        <v>294</v>
      </c>
      <c r="F2" s="12" t="s">
        <v>295</v>
      </c>
      <c r="G2" s="12" t="s">
        <v>296</v>
      </c>
      <c r="H2" s="12" t="s">
        <v>297</v>
      </c>
      <c r="K2" s="24" t="s">
        <v>366</v>
      </c>
      <c r="L2" s="24" t="s">
        <v>364</v>
      </c>
      <c r="M2" s="24" t="s">
        <v>363</v>
      </c>
      <c r="N2" s="24" t="s">
        <v>362</v>
      </c>
    </row>
    <row r="3" spans="2:14" ht="28.5">
      <c r="B3" s="6" t="s">
        <v>14</v>
      </c>
      <c r="C3" s="15" t="s">
        <v>166</v>
      </c>
      <c r="D3" s="15">
        <v>1</v>
      </c>
      <c r="E3" s="4" t="s">
        <v>74</v>
      </c>
      <c r="F3" s="8" t="s">
        <v>96</v>
      </c>
      <c r="G3" s="4" t="s">
        <v>181</v>
      </c>
      <c r="H3" s="6" t="s">
        <v>186</v>
      </c>
      <c r="K3" s="30" t="s">
        <v>74</v>
      </c>
      <c r="L3" s="41" t="s">
        <v>166</v>
      </c>
      <c r="M3" s="42" t="s">
        <v>166</v>
      </c>
      <c r="N3" s="43" t="s">
        <v>96</v>
      </c>
    </row>
    <row r="4" spans="2:14" ht="28.5">
      <c r="B4" s="6" t="s">
        <v>15</v>
      </c>
      <c r="C4" s="15" t="s">
        <v>302</v>
      </c>
      <c r="D4" s="15" t="s">
        <v>394</v>
      </c>
      <c r="E4" s="4" t="s">
        <v>75</v>
      </c>
      <c r="F4" s="8" t="s">
        <v>98</v>
      </c>
      <c r="G4" s="4" t="s">
        <v>182</v>
      </c>
      <c r="H4" s="6" t="s">
        <v>185</v>
      </c>
      <c r="K4" s="30" t="s">
        <v>77</v>
      </c>
      <c r="L4" s="41" t="s">
        <v>167</v>
      </c>
      <c r="M4" s="42" t="s">
        <v>167</v>
      </c>
      <c r="N4" s="43" t="s">
        <v>97</v>
      </c>
    </row>
    <row r="5" spans="2:14" ht="28.5">
      <c r="B5" s="6" t="s">
        <v>16</v>
      </c>
      <c r="C5" s="15" t="s">
        <v>167</v>
      </c>
      <c r="D5" s="15" t="s">
        <v>0</v>
      </c>
      <c r="E5" s="7" t="s">
        <v>77</v>
      </c>
      <c r="F5" s="8" t="s">
        <v>97</v>
      </c>
      <c r="G5" s="4" t="s">
        <v>9</v>
      </c>
      <c r="H5" s="6" t="s">
        <v>187</v>
      </c>
      <c r="K5" s="30" t="s">
        <v>75</v>
      </c>
      <c r="L5" s="41" t="s">
        <v>352</v>
      </c>
      <c r="M5" s="42" t="s">
        <v>302</v>
      </c>
      <c r="N5" s="43" t="s">
        <v>98</v>
      </c>
    </row>
    <row r="6" spans="2:14" ht="28.5">
      <c r="B6" s="6" t="s">
        <v>3</v>
      </c>
      <c r="C6" s="15" t="s">
        <v>303</v>
      </c>
      <c r="D6" s="15" t="s">
        <v>408</v>
      </c>
      <c r="E6" s="4" t="s">
        <v>76</v>
      </c>
      <c r="F6" s="8" t="s">
        <v>99</v>
      </c>
      <c r="G6" s="4" t="s">
        <v>183</v>
      </c>
      <c r="H6" s="6" t="s">
        <v>184</v>
      </c>
      <c r="K6" s="30" t="s">
        <v>76</v>
      </c>
      <c r="L6" s="41" t="s">
        <v>343</v>
      </c>
      <c r="M6" s="42" t="s">
        <v>303</v>
      </c>
      <c r="N6" s="43" t="s">
        <v>99</v>
      </c>
    </row>
    <row r="7" spans="2:14" ht="28.5">
      <c r="B7" s="6" t="s">
        <v>17</v>
      </c>
      <c r="C7" s="15" t="s">
        <v>168</v>
      </c>
      <c r="D7" s="15" t="s">
        <v>404</v>
      </c>
      <c r="E7" s="4" t="s">
        <v>78</v>
      </c>
      <c r="F7" s="8" t="s">
        <v>100</v>
      </c>
      <c r="G7" s="4" t="s">
        <v>188</v>
      </c>
      <c r="H7" s="6" t="s">
        <v>197</v>
      </c>
      <c r="K7" s="30" t="s">
        <v>78</v>
      </c>
      <c r="L7" s="41" t="s">
        <v>168</v>
      </c>
      <c r="M7" s="42" t="s">
        <v>168</v>
      </c>
      <c r="N7" s="43" t="s">
        <v>100</v>
      </c>
    </row>
    <row r="8" spans="2:14" ht="28.5">
      <c r="B8" s="6" t="s">
        <v>18</v>
      </c>
      <c r="C8" s="15" t="s">
        <v>304</v>
      </c>
      <c r="D8" s="15" t="s">
        <v>382</v>
      </c>
      <c r="E8" s="4" t="s">
        <v>79</v>
      </c>
      <c r="F8" s="8" t="s">
        <v>101</v>
      </c>
      <c r="G8" s="4" t="s">
        <v>64</v>
      </c>
      <c r="H8" s="6" t="s">
        <v>198</v>
      </c>
      <c r="K8" s="30" t="s">
        <v>79</v>
      </c>
      <c r="L8" s="41" t="s">
        <v>353</v>
      </c>
      <c r="M8" s="42" t="s">
        <v>304</v>
      </c>
      <c r="N8" s="43" t="s">
        <v>101</v>
      </c>
    </row>
    <row r="9" spans="2:14" ht="28.5">
      <c r="B9" s="6" t="s">
        <v>4</v>
      </c>
      <c r="C9" s="15" t="s">
        <v>305</v>
      </c>
      <c r="D9" s="15" t="s">
        <v>180</v>
      </c>
      <c r="E9" s="4" t="s">
        <v>80</v>
      </c>
      <c r="F9" s="8" t="s">
        <v>102</v>
      </c>
      <c r="G9" s="4" t="s">
        <v>189</v>
      </c>
      <c r="H9" s="6" t="s">
        <v>199</v>
      </c>
      <c r="K9" s="30" t="s">
        <v>80</v>
      </c>
      <c r="L9" s="41" t="s">
        <v>354</v>
      </c>
      <c r="M9" s="42" t="s">
        <v>305</v>
      </c>
      <c r="N9" s="43" t="s">
        <v>102</v>
      </c>
    </row>
    <row r="10" spans="2:14" ht="28.5">
      <c r="B10" s="6" t="s">
        <v>23</v>
      </c>
      <c r="C10" s="15" t="s">
        <v>306</v>
      </c>
      <c r="D10" s="15" t="s">
        <v>405</v>
      </c>
      <c r="E10" s="4" t="s">
        <v>82</v>
      </c>
      <c r="F10" s="8" t="s">
        <v>103</v>
      </c>
      <c r="G10" s="4" t="s">
        <v>11</v>
      </c>
      <c r="H10" s="6" t="s">
        <v>200</v>
      </c>
      <c r="K10" s="30" t="s">
        <v>82</v>
      </c>
      <c r="L10" s="41" t="s">
        <v>355</v>
      </c>
      <c r="M10" s="42" t="s">
        <v>306</v>
      </c>
      <c r="N10" s="43" t="s">
        <v>103</v>
      </c>
    </row>
    <row r="11" spans="2:14" ht="28.5">
      <c r="B11" s="6" t="s">
        <v>20</v>
      </c>
      <c r="C11" s="15" t="s">
        <v>169</v>
      </c>
      <c r="D11" s="15" t="s">
        <v>227</v>
      </c>
      <c r="E11" s="4" t="s">
        <v>83</v>
      </c>
      <c r="F11" s="8" t="s">
        <v>104</v>
      </c>
      <c r="G11" s="4" t="s">
        <v>6</v>
      </c>
      <c r="H11" s="6" t="s">
        <v>201</v>
      </c>
      <c r="K11" s="30" t="s">
        <v>83</v>
      </c>
      <c r="L11" s="41" t="s">
        <v>169</v>
      </c>
      <c r="M11" s="42" t="s">
        <v>169</v>
      </c>
      <c r="N11" s="43" t="s">
        <v>104</v>
      </c>
    </row>
    <row r="12" spans="2:14" ht="28.5">
      <c r="B12" s="6" t="s">
        <v>21</v>
      </c>
      <c r="C12" s="15" t="s">
        <v>307</v>
      </c>
      <c r="D12" s="15" t="s">
        <v>306</v>
      </c>
      <c r="E12" s="4" t="s">
        <v>85</v>
      </c>
      <c r="F12" s="8" t="s">
        <v>106</v>
      </c>
      <c r="G12" s="4" t="s">
        <v>191</v>
      </c>
      <c r="H12" s="6" t="s">
        <v>203</v>
      </c>
      <c r="K12" s="30" t="s">
        <v>84</v>
      </c>
      <c r="L12" s="41" t="s">
        <v>170</v>
      </c>
      <c r="M12" s="42" t="s">
        <v>170</v>
      </c>
      <c r="N12" s="43" t="s">
        <v>105</v>
      </c>
    </row>
    <row r="13" spans="2:14" ht="28.5">
      <c r="B13" s="6" t="s">
        <v>22</v>
      </c>
      <c r="C13" s="15" t="s">
        <v>172</v>
      </c>
      <c r="D13" s="15" t="s">
        <v>309</v>
      </c>
      <c r="E13" s="4" t="s">
        <v>87</v>
      </c>
      <c r="F13" s="9" t="s">
        <v>108</v>
      </c>
      <c r="G13" s="4" t="s">
        <v>192</v>
      </c>
      <c r="H13" s="6" t="s">
        <v>204</v>
      </c>
      <c r="K13" s="30" t="s">
        <v>85</v>
      </c>
      <c r="L13" s="41" t="s">
        <v>356</v>
      </c>
      <c r="M13" s="42" t="s">
        <v>307</v>
      </c>
      <c r="N13" s="43" t="s">
        <v>106</v>
      </c>
    </row>
    <row r="14" spans="2:14" ht="28.5">
      <c r="B14" s="6" t="s">
        <v>173</v>
      </c>
      <c r="C14" s="15" t="s">
        <v>299</v>
      </c>
      <c r="D14" s="15" t="s">
        <v>380</v>
      </c>
      <c r="E14" s="4" t="s">
        <v>88</v>
      </c>
      <c r="F14" s="8" t="s">
        <v>109</v>
      </c>
      <c r="G14" s="4" t="s">
        <v>193</v>
      </c>
      <c r="H14" s="6" t="s">
        <v>205</v>
      </c>
      <c r="K14" s="30" t="s">
        <v>86</v>
      </c>
      <c r="L14" s="41" t="s">
        <v>349</v>
      </c>
      <c r="M14" s="42" t="s">
        <v>308</v>
      </c>
      <c r="N14" s="43" t="s">
        <v>107</v>
      </c>
    </row>
    <row r="15" spans="2:14" ht="28.5">
      <c r="B15" s="6" t="s">
        <v>175</v>
      </c>
      <c r="C15" s="15" t="s">
        <v>301</v>
      </c>
      <c r="D15" s="15" t="s">
        <v>407</v>
      </c>
      <c r="E15" s="4" t="s">
        <v>90</v>
      </c>
      <c r="F15" s="8" t="s">
        <v>111</v>
      </c>
      <c r="G15" s="4" t="s">
        <v>73</v>
      </c>
      <c r="H15" s="6" t="s">
        <v>207</v>
      </c>
      <c r="K15" s="30" t="s">
        <v>87</v>
      </c>
      <c r="L15" s="41" t="s">
        <v>172</v>
      </c>
      <c r="M15" s="42" t="s">
        <v>172</v>
      </c>
      <c r="N15" s="43" t="s">
        <v>108</v>
      </c>
    </row>
    <row r="16" spans="2:14" ht="28.5">
      <c r="B16" s="6" t="s">
        <v>177</v>
      </c>
      <c r="C16" s="15" t="s">
        <v>176</v>
      </c>
      <c r="D16" s="15" t="s">
        <v>410</v>
      </c>
      <c r="E16" s="4" t="s">
        <v>91</v>
      </c>
      <c r="F16" s="8" t="s">
        <v>112</v>
      </c>
      <c r="G16" s="4" t="s">
        <v>194</v>
      </c>
      <c r="H16" s="6" t="s">
        <v>208</v>
      </c>
      <c r="K16" s="30" t="s">
        <v>88</v>
      </c>
      <c r="L16" s="41" t="s">
        <v>357</v>
      </c>
      <c r="M16" s="42" t="s">
        <v>299</v>
      </c>
      <c r="N16" s="43" t="s">
        <v>109</v>
      </c>
    </row>
    <row r="17" spans="2:14" ht="28.5">
      <c r="B17" s="6" t="s">
        <v>174</v>
      </c>
      <c r="C17" s="15" t="s">
        <v>310</v>
      </c>
      <c r="D17" s="15" t="s">
        <v>168</v>
      </c>
      <c r="E17" s="7" t="s">
        <v>93</v>
      </c>
      <c r="F17" s="8" t="s">
        <v>114</v>
      </c>
      <c r="G17" s="4" t="s">
        <v>211</v>
      </c>
      <c r="H17" s="6" t="s">
        <v>210</v>
      </c>
      <c r="K17" s="30" t="s">
        <v>89</v>
      </c>
      <c r="L17" s="41" t="s">
        <v>358</v>
      </c>
      <c r="M17" s="42" t="s">
        <v>300</v>
      </c>
      <c r="N17" s="43" t="s">
        <v>110</v>
      </c>
    </row>
    <row r="18" spans="2:14" ht="28.5">
      <c r="B18" s="6" t="s">
        <v>171</v>
      </c>
      <c r="C18" s="15" t="s">
        <v>170</v>
      </c>
      <c r="D18" s="15" t="s">
        <v>170</v>
      </c>
      <c r="E18" s="7" t="s">
        <v>84</v>
      </c>
      <c r="F18" s="8" t="s">
        <v>105</v>
      </c>
      <c r="G18" s="4" t="s">
        <v>190</v>
      </c>
      <c r="H18" s="6" t="s">
        <v>202</v>
      </c>
      <c r="K18" s="30" t="s">
        <v>90</v>
      </c>
      <c r="L18" s="41" t="s">
        <v>359</v>
      </c>
      <c r="M18" s="42" t="s">
        <v>301</v>
      </c>
      <c r="N18" s="43" t="s">
        <v>111</v>
      </c>
    </row>
    <row r="19" spans="2:14" ht="28.5">
      <c r="B19" s="6" t="s">
        <v>5</v>
      </c>
      <c r="C19" s="15" t="s">
        <v>308</v>
      </c>
      <c r="D19" s="15" t="s">
        <v>167</v>
      </c>
      <c r="E19" s="7" t="s">
        <v>86</v>
      </c>
      <c r="F19" s="8" t="s">
        <v>214</v>
      </c>
      <c r="K19" s="30" t="s">
        <v>91</v>
      </c>
      <c r="L19" s="41" t="s">
        <v>176</v>
      </c>
      <c r="M19" s="42" t="s">
        <v>176</v>
      </c>
      <c r="N19" s="43" t="s">
        <v>112</v>
      </c>
    </row>
    <row r="20" spans="2:14" ht="28.5">
      <c r="B20" s="6" t="s">
        <v>178</v>
      </c>
      <c r="C20" s="15" t="s">
        <v>309</v>
      </c>
      <c r="D20" s="15" t="s">
        <v>411</v>
      </c>
      <c r="E20" s="4" t="s">
        <v>92</v>
      </c>
      <c r="F20" s="8" t="s">
        <v>113</v>
      </c>
      <c r="G20" s="4" t="s">
        <v>10</v>
      </c>
      <c r="H20" s="6" t="s">
        <v>209</v>
      </c>
      <c r="K20" s="30" t="s">
        <v>92</v>
      </c>
      <c r="L20" s="41" t="s">
        <v>360</v>
      </c>
      <c r="M20" s="42" t="s">
        <v>309</v>
      </c>
      <c r="N20" s="43" t="s">
        <v>113</v>
      </c>
    </row>
    <row r="21" spans="2:14" ht="28.5">
      <c r="B21" s="6" t="s">
        <v>179</v>
      </c>
      <c r="C21" s="15" t="s">
        <v>311</v>
      </c>
      <c r="D21" s="15" t="s">
        <v>172</v>
      </c>
      <c r="E21" s="4" t="s">
        <v>94</v>
      </c>
      <c r="F21" s="8" t="s">
        <v>115</v>
      </c>
      <c r="G21" s="4" t="s">
        <v>195</v>
      </c>
      <c r="H21" s="6" t="s">
        <v>212</v>
      </c>
      <c r="K21" s="30" t="s">
        <v>93</v>
      </c>
      <c r="L21" s="41" t="s">
        <v>358</v>
      </c>
      <c r="M21" s="42" t="s">
        <v>310</v>
      </c>
      <c r="N21" s="43" t="s">
        <v>114</v>
      </c>
    </row>
    <row r="22" spans="2:14" ht="28.5">
      <c r="B22" s="6" t="s">
        <v>19</v>
      </c>
      <c r="C22" s="15" t="s">
        <v>180</v>
      </c>
      <c r="D22" s="15" t="s">
        <v>354</v>
      </c>
      <c r="E22" s="4" t="s">
        <v>95</v>
      </c>
      <c r="F22" s="8" t="s">
        <v>116</v>
      </c>
      <c r="G22" s="4" t="s">
        <v>196</v>
      </c>
      <c r="H22" s="6" t="s">
        <v>213</v>
      </c>
      <c r="K22" s="30" t="s">
        <v>94</v>
      </c>
      <c r="L22" s="41" t="s">
        <v>361</v>
      </c>
      <c r="M22" s="42" t="s">
        <v>311</v>
      </c>
      <c r="N22" s="43" t="s">
        <v>115</v>
      </c>
    </row>
    <row r="23" spans="2:14" ht="28.5">
      <c r="B23" s="33" t="s">
        <v>174</v>
      </c>
      <c r="C23" s="34" t="s">
        <v>300</v>
      </c>
      <c r="D23" s="34" t="str">
        <f>D17</f>
        <v>t</v>
      </c>
      <c r="E23" s="35" t="s">
        <v>89</v>
      </c>
      <c r="F23" s="36" t="s">
        <v>110</v>
      </c>
      <c r="G23" s="37" t="s">
        <v>65</v>
      </c>
      <c r="H23" s="33" t="s">
        <v>206</v>
      </c>
      <c r="K23" s="30" t="s">
        <v>95</v>
      </c>
      <c r="L23" s="41" t="s">
        <v>180</v>
      </c>
      <c r="M23" s="42" t="s">
        <v>180</v>
      </c>
      <c r="N23" s="43" t="s">
        <v>116</v>
      </c>
    </row>
    <row r="24" spans="2:14">
      <c r="C24" s="14"/>
      <c r="D24" s="14"/>
    </row>
    <row r="25" spans="2:14">
      <c r="C25" s="14"/>
      <c r="D25" s="14"/>
    </row>
    <row r="26" spans="2:14" ht="18.75">
      <c r="B26" s="12" t="s">
        <v>312</v>
      </c>
      <c r="C26" s="12" t="s">
        <v>298</v>
      </c>
      <c r="D26" s="12" t="s">
        <v>388</v>
      </c>
      <c r="E26" s="12" t="s">
        <v>294</v>
      </c>
      <c r="F26" s="12" t="s">
        <v>295</v>
      </c>
      <c r="G26" s="12" t="s">
        <v>296</v>
      </c>
      <c r="H26" s="12" t="s">
        <v>297</v>
      </c>
      <c r="K26" s="24" t="str">
        <f t="shared" ref="K26:N26" si="0">K2</f>
        <v>方音符號</v>
      </c>
      <c r="L26" s="24" t="str">
        <f t="shared" si="0"/>
        <v>拼音字母</v>
      </c>
      <c r="M26" s="24" t="str">
        <f t="shared" si="0"/>
        <v>按鍵編碼</v>
      </c>
      <c r="N26" s="24" t="str">
        <f t="shared" si="0"/>
        <v>國際音標</v>
      </c>
    </row>
    <row r="27" spans="2:14">
      <c r="B27" s="6" t="s">
        <v>0</v>
      </c>
      <c r="C27" s="15" t="s">
        <v>222</v>
      </c>
      <c r="D27" s="15"/>
      <c r="E27" s="4" t="s">
        <v>118</v>
      </c>
      <c r="F27" s="8" t="s">
        <v>142</v>
      </c>
      <c r="G27" s="4" t="s">
        <v>244</v>
      </c>
      <c r="H27" s="6" t="s">
        <v>0</v>
      </c>
      <c r="K27" s="30" t="s">
        <v>118</v>
      </c>
      <c r="L27" s="38" t="s">
        <v>222</v>
      </c>
      <c r="M27" s="39" t="s">
        <v>222</v>
      </c>
      <c r="N27" s="40" t="s">
        <v>142</v>
      </c>
    </row>
    <row r="28" spans="2:14">
      <c r="B28" s="6" t="s">
        <v>223</v>
      </c>
      <c r="C28" s="15" t="s">
        <v>314</v>
      </c>
      <c r="D28" s="15"/>
      <c r="E28" s="4" t="s">
        <v>119</v>
      </c>
      <c r="F28" s="8" t="s">
        <v>143</v>
      </c>
      <c r="G28" s="4" t="s">
        <v>245</v>
      </c>
      <c r="H28" s="6" t="s">
        <v>274</v>
      </c>
      <c r="K28" s="30" t="s">
        <v>119</v>
      </c>
      <c r="L28" s="38" t="s">
        <v>333</v>
      </c>
      <c r="M28" s="39" t="s">
        <v>314</v>
      </c>
      <c r="N28" s="40" t="s">
        <v>143</v>
      </c>
    </row>
    <row r="29" spans="2:14">
      <c r="B29" s="6" t="s">
        <v>224</v>
      </c>
      <c r="C29" s="15" t="s">
        <v>226</v>
      </c>
      <c r="D29" s="15"/>
      <c r="E29" s="4" t="s">
        <v>120</v>
      </c>
      <c r="F29" s="8" t="s">
        <v>215</v>
      </c>
      <c r="G29" s="4" t="s">
        <v>191</v>
      </c>
      <c r="H29" s="6" t="s">
        <v>203</v>
      </c>
      <c r="I29" s="4"/>
      <c r="J29" s="4"/>
      <c r="K29" s="30" t="s">
        <v>120</v>
      </c>
      <c r="L29" s="38" t="s">
        <v>334</v>
      </c>
      <c r="M29" s="39" t="s">
        <v>226</v>
      </c>
      <c r="N29" s="40" t="s">
        <v>144</v>
      </c>
    </row>
    <row r="30" spans="2:14">
      <c r="B30" s="6" t="s">
        <v>225</v>
      </c>
      <c r="C30" s="15" t="s">
        <v>315</v>
      </c>
      <c r="D30" s="15"/>
      <c r="E30" s="4" t="s">
        <v>121</v>
      </c>
      <c r="F30" s="8" t="s">
        <v>216</v>
      </c>
      <c r="G30" s="4" t="s">
        <v>276</v>
      </c>
      <c r="H30" s="6" t="s">
        <v>275</v>
      </c>
      <c r="K30" s="30" t="s">
        <v>121</v>
      </c>
      <c r="L30" s="38" t="s">
        <v>335</v>
      </c>
      <c r="M30" s="39" t="s">
        <v>315</v>
      </c>
      <c r="N30" s="40" t="s">
        <v>145</v>
      </c>
    </row>
    <row r="31" spans="2:14">
      <c r="B31" s="6" t="s">
        <v>7</v>
      </c>
      <c r="C31" s="15" t="s">
        <v>316</v>
      </c>
      <c r="D31" s="15"/>
      <c r="E31" s="4" t="s">
        <v>122</v>
      </c>
      <c r="F31" s="8" t="s">
        <v>146</v>
      </c>
      <c r="G31" s="4" t="s">
        <v>246</v>
      </c>
      <c r="H31" s="6" t="s">
        <v>277</v>
      </c>
      <c r="K31" s="30" t="s">
        <v>122</v>
      </c>
      <c r="L31" s="38" t="s">
        <v>226</v>
      </c>
      <c r="M31" s="39" t="s">
        <v>316</v>
      </c>
      <c r="N31" s="40" t="s">
        <v>146</v>
      </c>
    </row>
    <row r="32" spans="2:14">
      <c r="B32" s="6" t="s">
        <v>8</v>
      </c>
      <c r="C32" s="15" t="s">
        <v>227</v>
      </c>
      <c r="D32" s="15"/>
      <c r="E32" s="4" t="s">
        <v>123</v>
      </c>
      <c r="F32" s="8" t="s">
        <v>147</v>
      </c>
      <c r="G32" s="4" t="s">
        <v>247</v>
      </c>
      <c r="H32" s="6" t="s">
        <v>278</v>
      </c>
      <c r="K32" s="30" t="s">
        <v>123</v>
      </c>
      <c r="L32" s="38" t="s">
        <v>227</v>
      </c>
      <c r="M32" s="39" t="s">
        <v>227</v>
      </c>
      <c r="N32" s="40" t="s">
        <v>147</v>
      </c>
    </row>
    <row r="33" spans="2:14">
      <c r="B33" s="6" t="s">
        <v>228</v>
      </c>
      <c r="C33" s="15" t="s">
        <v>317</v>
      </c>
      <c r="D33" s="15"/>
      <c r="E33" s="4" t="s">
        <v>124</v>
      </c>
      <c r="F33" s="8" t="s">
        <v>148</v>
      </c>
      <c r="G33" s="4" t="s">
        <v>248</v>
      </c>
      <c r="H33" s="6" t="s">
        <v>241</v>
      </c>
      <c r="K33" s="30" t="s">
        <v>124</v>
      </c>
      <c r="L33" s="38" t="s">
        <v>336</v>
      </c>
      <c r="M33" s="39" t="s">
        <v>317</v>
      </c>
      <c r="N33" s="40" t="s">
        <v>148</v>
      </c>
    </row>
    <row r="34" spans="2:14">
      <c r="B34" s="6" t="s">
        <v>229</v>
      </c>
      <c r="C34" s="15" t="s">
        <v>318</v>
      </c>
      <c r="D34" s="15"/>
      <c r="E34" s="4" t="s">
        <v>125</v>
      </c>
      <c r="F34" s="8" t="s">
        <v>149</v>
      </c>
      <c r="G34" s="4" t="s">
        <v>249</v>
      </c>
      <c r="H34" s="6" t="s">
        <v>279</v>
      </c>
      <c r="K34" s="30" t="s">
        <v>125</v>
      </c>
      <c r="L34" s="38" t="s">
        <v>337</v>
      </c>
      <c r="M34" s="39" t="s">
        <v>318</v>
      </c>
      <c r="N34" s="40" t="s">
        <v>149</v>
      </c>
    </row>
    <row r="35" spans="2:14">
      <c r="B35" s="6" t="s">
        <v>230</v>
      </c>
      <c r="C35" s="15" t="s">
        <v>319</v>
      </c>
      <c r="D35" s="15"/>
      <c r="E35" s="4" t="s">
        <v>126</v>
      </c>
      <c r="F35" s="8" t="s">
        <v>150</v>
      </c>
      <c r="G35" s="4" t="s">
        <v>250</v>
      </c>
      <c r="H35" s="6" t="s">
        <v>280</v>
      </c>
      <c r="K35" s="30" t="s">
        <v>126</v>
      </c>
      <c r="L35" s="38" t="s">
        <v>338</v>
      </c>
      <c r="M35" s="39" t="s">
        <v>319</v>
      </c>
      <c r="N35" s="40" t="s">
        <v>150</v>
      </c>
    </row>
    <row r="36" spans="2:14">
      <c r="B36" s="6" t="s">
        <v>231</v>
      </c>
      <c r="C36" s="15" t="s">
        <v>320</v>
      </c>
      <c r="D36" s="15"/>
      <c r="E36" s="4" t="s">
        <v>127</v>
      </c>
      <c r="F36" s="8" t="s">
        <v>151</v>
      </c>
      <c r="G36" s="4" t="s">
        <v>251</v>
      </c>
      <c r="H36" s="6" t="s">
        <v>281</v>
      </c>
      <c r="K36" s="30" t="s">
        <v>127</v>
      </c>
      <c r="L36" s="38" t="s">
        <v>339</v>
      </c>
      <c r="M36" s="39" t="s">
        <v>320</v>
      </c>
      <c r="N36" s="40" t="s">
        <v>151</v>
      </c>
    </row>
    <row r="37" spans="2:14">
      <c r="B37" s="6" t="s">
        <v>232</v>
      </c>
      <c r="C37" s="15" t="s">
        <v>321</v>
      </c>
      <c r="D37" s="15"/>
      <c r="E37" s="4" t="s">
        <v>128</v>
      </c>
      <c r="F37" s="8" t="s">
        <v>152</v>
      </c>
      <c r="G37" s="4" t="s">
        <v>252</v>
      </c>
      <c r="H37" s="6" t="s">
        <v>282</v>
      </c>
      <c r="K37" s="30" t="s">
        <v>128</v>
      </c>
      <c r="L37" s="38" t="s">
        <v>340</v>
      </c>
      <c r="M37" s="39" t="s">
        <v>321</v>
      </c>
      <c r="N37" s="40" t="s">
        <v>152</v>
      </c>
    </row>
    <row r="38" spans="2:14">
      <c r="B38" s="6" t="s">
        <v>233</v>
      </c>
      <c r="C38" s="15" t="s">
        <v>322</v>
      </c>
      <c r="D38" s="15"/>
      <c r="E38" s="4" t="s">
        <v>129</v>
      </c>
      <c r="F38" s="8" t="s">
        <v>153</v>
      </c>
      <c r="G38" s="4" t="s">
        <v>253</v>
      </c>
      <c r="H38" s="6" t="s">
        <v>283</v>
      </c>
      <c r="K38" s="30" t="s">
        <v>129</v>
      </c>
      <c r="L38" s="38" t="s">
        <v>341</v>
      </c>
      <c r="M38" s="39" t="s">
        <v>322</v>
      </c>
      <c r="N38" s="40" t="s">
        <v>153</v>
      </c>
    </row>
    <row r="39" spans="2:14">
      <c r="B39" s="6" t="s">
        <v>234</v>
      </c>
      <c r="C39" s="15" t="s">
        <v>323</v>
      </c>
      <c r="D39" s="15"/>
      <c r="E39" s="4" t="s">
        <v>130</v>
      </c>
      <c r="F39" s="8" t="s">
        <v>217</v>
      </c>
      <c r="G39" s="4" t="s">
        <v>254</v>
      </c>
      <c r="H39" s="6" t="s">
        <v>284</v>
      </c>
      <c r="K39" s="30" t="s">
        <v>130</v>
      </c>
      <c r="L39" s="38" t="s">
        <v>342</v>
      </c>
      <c r="M39" s="39" t="s">
        <v>323</v>
      </c>
      <c r="N39" s="40" t="s">
        <v>154</v>
      </c>
    </row>
    <row r="40" spans="2:14">
      <c r="B40" s="6" t="s">
        <v>3</v>
      </c>
      <c r="C40" s="15" t="s">
        <v>324</v>
      </c>
      <c r="D40" s="15"/>
      <c r="E40" s="4" t="s">
        <v>131</v>
      </c>
      <c r="F40" s="8" t="s">
        <v>155</v>
      </c>
      <c r="G40" s="4" t="s">
        <v>255</v>
      </c>
      <c r="H40" s="6" t="s">
        <v>285</v>
      </c>
      <c r="K40" s="30" t="s">
        <v>131</v>
      </c>
      <c r="L40" s="38" t="s">
        <v>343</v>
      </c>
      <c r="M40" s="39" t="s">
        <v>324</v>
      </c>
      <c r="N40" s="40" t="s">
        <v>155</v>
      </c>
    </row>
    <row r="41" spans="2:14">
      <c r="B41" s="6" t="s">
        <v>235</v>
      </c>
      <c r="C41" s="15" t="s">
        <v>325</v>
      </c>
      <c r="D41" s="15"/>
      <c r="E41" s="4" t="s">
        <v>132</v>
      </c>
      <c r="F41" s="8" t="s">
        <v>156</v>
      </c>
      <c r="G41" s="4" t="s">
        <v>256</v>
      </c>
      <c r="H41" s="6" t="s">
        <v>286</v>
      </c>
      <c r="K41" s="30" t="s">
        <v>132</v>
      </c>
      <c r="L41" s="38" t="s">
        <v>344</v>
      </c>
      <c r="M41" s="39" t="s">
        <v>325</v>
      </c>
      <c r="N41" s="40" t="s">
        <v>156</v>
      </c>
    </row>
    <row r="42" spans="2:14">
      <c r="B42" s="10" t="s">
        <v>236</v>
      </c>
      <c r="C42" s="15" t="s">
        <v>326</v>
      </c>
      <c r="D42" s="15"/>
      <c r="E42" s="4" t="s">
        <v>133</v>
      </c>
      <c r="F42" s="8" t="s">
        <v>157</v>
      </c>
      <c r="G42" s="4" t="s">
        <v>257</v>
      </c>
      <c r="H42" s="6" t="s">
        <v>287</v>
      </c>
      <c r="K42" s="30" t="s">
        <v>133</v>
      </c>
      <c r="L42" s="38" t="s">
        <v>345</v>
      </c>
      <c r="M42" s="39" t="s">
        <v>326</v>
      </c>
      <c r="N42" s="40" t="s">
        <v>157</v>
      </c>
    </row>
    <row r="43" spans="2:14">
      <c r="B43" s="6" t="s">
        <v>238</v>
      </c>
      <c r="C43" s="15" t="s">
        <v>327</v>
      </c>
      <c r="D43" s="15"/>
      <c r="E43" s="4" t="s">
        <v>134</v>
      </c>
      <c r="F43" s="8" t="s">
        <v>218</v>
      </c>
      <c r="G43" s="4" t="s">
        <v>258</v>
      </c>
      <c r="H43" s="6" t="s">
        <v>273</v>
      </c>
      <c r="K43" s="30" t="s">
        <v>134</v>
      </c>
      <c r="L43" s="38" t="s">
        <v>346</v>
      </c>
      <c r="M43" s="39" t="s">
        <v>327</v>
      </c>
      <c r="N43" s="40" t="s">
        <v>158</v>
      </c>
    </row>
    <row r="44" spans="2:14">
      <c r="B44" s="6" t="s">
        <v>239</v>
      </c>
      <c r="C44" s="15" t="s">
        <v>328</v>
      </c>
      <c r="D44" s="15"/>
      <c r="E44" s="4" t="s">
        <v>135</v>
      </c>
      <c r="F44" s="8" t="s">
        <v>219</v>
      </c>
      <c r="G44" s="4" t="s">
        <v>259</v>
      </c>
      <c r="H44" s="6" t="s">
        <v>272</v>
      </c>
      <c r="K44" s="30" t="s">
        <v>135</v>
      </c>
      <c r="L44" s="38" t="s">
        <v>347</v>
      </c>
      <c r="M44" s="39" t="s">
        <v>328</v>
      </c>
      <c r="N44" s="40" t="s">
        <v>159</v>
      </c>
    </row>
    <row r="45" spans="2:14">
      <c r="B45" s="10" t="s">
        <v>237</v>
      </c>
      <c r="C45" s="15" t="s">
        <v>329</v>
      </c>
      <c r="D45" s="15"/>
      <c r="E45" s="4" t="s">
        <v>136</v>
      </c>
      <c r="F45" s="8" t="s">
        <v>220</v>
      </c>
      <c r="G45" s="4" t="s">
        <v>260</v>
      </c>
      <c r="H45" s="6" t="s">
        <v>271</v>
      </c>
      <c r="K45" s="30" t="s">
        <v>136</v>
      </c>
      <c r="L45" s="38" t="s">
        <v>348</v>
      </c>
      <c r="M45" s="39" t="s">
        <v>329</v>
      </c>
      <c r="N45" s="40" t="s">
        <v>160</v>
      </c>
    </row>
    <row r="46" spans="2:14">
      <c r="B46" s="6" t="s">
        <v>5</v>
      </c>
      <c r="C46" s="15" t="s">
        <v>330</v>
      </c>
      <c r="D46" s="15"/>
      <c r="E46" s="4" t="s">
        <v>137</v>
      </c>
      <c r="F46" s="8" t="s">
        <v>221</v>
      </c>
      <c r="G46" s="4" t="s">
        <v>261</v>
      </c>
      <c r="H46" s="6" t="s">
        <v>270</v>
      </c>
      <c r="K46" s="30" t="s">
        <v>137</v>
      </c>
      <c r="L46" s="38" t="s">
        <v>349</v>
      </c>
      <c r="M46" s="39" t="s">
        <v>330</v>
      </c>
      <c r="N46" s="40" t="s">
        <v>161</v>
      </c>
    </row>
    <row r="47" spans="2:14">
      <c r="B47" s="6" t="s">
        <v>1</v>
      </c>
      <c r="C47" s="15" t="s">
        <v>240</v>
      </c>
      <c r="D47" s="15"/>
      <c r="E47" s="4" t="s">
        <v>138</v>
      </c>
      <c r="F47" s="8" t="s">
        <v>162</v>
      </c>
      <c r="G47" s="4" t="s">
        <v>269</v>
      </c>
      <c r="H47" s="6" t="s">
        <v>268</v>
      </c>
      <c r="K47" s="30" t="s">
        <v>138</v>
      </c>
      <c r="L47" s="38" t="s">
        <v>240</v>
      </c>
      <c r="M47" s="39" t="s">
        <v>240</v>
      </c>
      <c r="N47" s="40" t="s">
        <v>162</v>
      </c>
    </row>
    <row r="48" spans="2:14">
      <c r="B48" s="6" t="s">
        <v>241</v>
      </c>
      <c r="C48" s="15" t="s">
        <v>331</v>
      </c>
      <c r="D48" s="15"/>
      <c r="E48" s="4" t="s">
        <v>139</v>
      </c>
      <c r="F48" s="8" t="s">
        <v>163</v>
      </c>
      <c r="G48" s="4" t="s">
        <v>262</v>
      </c>
      <c r="H48" s="6" t="s">
        <v>267</v>
      </c>
      <c r="K48" s="30" t="s">
        <v>139</v>
      </c>
      <c r="L48" s="38" t="s">
        <v>350</v>
      </c>
      <c r="M48" s="39" t="s">
        <v>331</v>
      </c>
      <c r="N48" s="40" t="s">
        <v>163</v>
      </c>
    </row>
    <row r="49" spans="2:14">
      <c r="B49" s="6" t="s">
        <v>2</v>
      </c>
      <c r="C49" s="15" t="s">
        <v>242</v>
      </c>
      <c r="D49" s="15"/>
      <c r="E49" s="4" t="s">
        <v>140</v>
      </c>
      <c r="F49" s="8" t="s">
        <v>164</v>
      </c>
      <c r="G49" s="4" t="s">
        <v>263</v>
      </c>
      <c r="H49" s="6" t="s">
        <v>266</v>
      </c>
      <c r="K49" s="30" t="s">
        <v>140</v>
      </c>
      <c r="L49" s="38" t="s">
        <v>242</v>
      </c>
      <c r="M49" s="39" t="s">
        <v>242</v>
      </c>
      <c r="N49" s="40" t="s">
        <v>164</v>
      </c>
    </row>
    <row r="50" spans="2:14">
      <c r="B50" s="6" t="s">
        <v>243</v>
      </c>
      <c r="C50" s="15" t="s">
        <v>332</v>
      </c>
      <c r="D50" s="15"/>
      <c r="E50" s="4" t="s">
        <v>141</v>
      </c>
      <c r="F50" s="8" t="s">
        <v>165</v>
      </c>
      <c r="G50" s="4" t="s">
        <v>264</v>
      </c>
      <c r="H50" s="6" t="s">
        <v>265</v>
      </c>
      <c r="K50" s="30" t="s">
        <v>141</v>
      </c>
      <c r="L50" s="38" t="s">
        <v>351</v>
      </c>
      <c r="M50" s="39" t="s">
        <v>332</v>
      </c>
      <c r="N50" s="40" t="s">
        <v>165</v>
      </c>
    </row>
    <row r="51" spans="2:14">
      <c r="C51" s="14"/>
      <c r="D51" s="14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7EE6-D598-4F40-B6B4-98E90697310E}">
  <dimension ref="A1:AG45"/>
  <sheetViews>
    <sheetView workbookViewId="0">
      <selection activeCell="H3" sqref="H3"/>
    </sheetView>
    <sheetView workbookViewId="1"/>
  </sheetViews>
  <sheetFormatPr defaultRowHeight="30" outlineLevelCol="1"/>
  <cols>
    <col min="1" max="1" width="98.75" style="164" customWidth="1"/>
    <col min="2" max="2" width="4.75" style="29" bestFit="1" customWidth="1"/>
    <col min="3" max="4" width="4.75" style="29" customWidth="1"/>
    <col min="5" max="5" width="12.5" style="29" bestFit="1" customWidth="1"/>
    <col min="6" max="6" width="12.625" style="52" customWidth="1" outlineLevel="1"/>
    <col min="7" max="7" width="12.625" style="167" customWidth="1"/>
    <col min="8" max="8" width="12.625" style="51" customWidth="1"/>
    <col min="9" max="9" width="12.625" style="52" customWidth="1" outlineLevel="1"/>
    <col min="10" max="10" width="4.75" style="29" customWidth="1"/>
    <col min="11" max="11" width="19.75" style="29" customWidth="1"/>
    <col min="12" max="12" width="12.5" style="29" bestFit="1" customWidth="1"/>
    <col min="13" max="13" width="12.625" style="29" customWidth="1"/>
    <col min="14" max="14" width="12.625" style="30" customWidth="1"/>
    <col min="15" max="16" width="4.75" style="29" customWidth="1"/>
    <col min="17" max="17" width="12.5" style="29" bestFit="1" customWidth="1"/>
    <col min="18" max="18" width="12.625" style="52" customWidth="1"/>
    <col min="19" max="19" width="12.625" style="51" customWidth="1"/>
    <col min="20" max="22" width="9" style="29"/>
    <col min="23" max="23" width="14.75" style="182" customWidth="1"/>
    <col min="24" max="26" width="11.5" style="52" customWidth="1"/>
    <col min="27" max="27" width="14.75" style="29" customWidth="1"/>
    <col min="28" max="28" width="14.75" style="164" customWidth="1"/>
    <col min="29" max="31" width="14.75" style="29" customWidth="1"/>
    <col min="32" max="32" width="1.75" style="29" customWidth="1"/>
    <col min="33" max="33" width="34.375" style="52" customWidth="1"/>
    <col min="34" max="16384" width="9" style="29"/>
  </cols>
  <sheetData>
    <row r="1" spans="1:33">
      <c r="E1" s="29" t="s">
        <v>463</v>
      </c>
      <c r="L1" s="29" t="s">
        <v>464</v>
      </c>
      <c r="Q1" s="29" t="s">
        <v>460</v>
      </c>
    </row>
    <row r="2" spans="1:33">
      <c r="A2" s="164" t="s">
        <v>456</v>
      </c>
      <c r="F2" s="53" t="s">
        <v>387</v>
      </c>
      <c r="G2" s="168" t="s">
        <v>759</v>
      </c>
      <c r="H2" s="54" t="s">
        <v>738</v>
      </c>
      <c r="I2" s="53" t="s">
        <v>365</v>
      </c>
      <c r="M2" s="53" t="s">
        <v>686</v>
      </c>
      <c r="N2" s="32" t="s">
        <v>465</v>
      </c>
      <c r="R2" s="53" t="s">
        <v>738</v>
      </c>
      <c r="S2" s="54" t="s">
        <v>365</v>
      </c>
      <c r="W2" s="183" t="s">
        <v>763</v>
      </c>
      <c r="X2" s="92" t="s">
        <v>726</v>
      </c>
      <c r="Y2" s="92" t="s">
        <v>727</v>
      </c>
      <c r="Z2" s="92" t="s">
        <v>728</v>
      </c>
      <c r="AA2" s="92" t="s">
        <v>294</v>
      </c>
      <c r="AB2" s="173" t="s">
        <v>761</v>
      </c>
      <c r="AC2" s="92" t="s">
        <v>364</v>
      </c>
      <c r="AD2" s="92" t="s">
        <v>363</v>
      </c>
      <c r="AE2" s="92" t="s">
        <v>295</v>
      </c>
    </row>
    <row r="3" spans="1:33" ht="36">
      <c r="A3" s="164" t="str">
        <f xml:space="preserve"> _xlfn.CONCAT($G$3:$G$31)</f>
        <v>pPm0tTnl3kKh2fbgj5cCs7iuＭaOoe</v>
      </c>
      <c r="B3" s="29">
        <f xml:space="preserve"> LEN(A3)</f>
        <v>29</v>
      </c>
      <c r="E3" s="29">
        <v>1</v>
      </c>
      <c r="F3" s="151" t="str">
        <f xml:space="preserve"> IFERROR(  INDEX(拼音字母, MATCH($G3, 字典編碼, 0)), "")</f>
        <v>p</v>
      </c>
      <c r="G3" s="169" t="s">
        <v>166</v>
      </c>
      <c r="H3" s="149" t="str">
        <f xml:space="preserve"> IFERROR(  INDEX(鍵盤位置, MATCH($G3, 字典編碼, 0)), "")</f>
        <v>1</v>
      </c>
      <c r="I3" s="150" t="str">
        <f xml:space="preserve"> IFERROR(  INDEX(方音符號, MATCH($G3, 字典編碼, 0)), "")</f>
        <v>ㄅ</v>
      </c>
      <c r="L3" s="29">
        <v>1</v>
      </c>
      <c r="M3" s="50" t="s">
        <v>166</v>
      </c>
      <c r="N3" s="50" t="str">
        <f xml:space="preserve"> IFERROR(  INDEX(方音符號, MATCH($M3, 字典編碼, 0)), "")</f>
        <v>ㄅ</v>
      </c>
      <c r="Q3" s="29" cm="1">
        <f t="array" ref="Q3" xml:space="preserve"> ROW() - ROW($2:$2)</f>
        <v>1</v>
      </c>
      <c r="R3" s="61">
        <v>1</v>
      </c>
      <c r="S3" s="61" t="str">
        <f xml:space="preserve"> IFERROR(  INDEX(方音符號, MATCH($R3, 鍵盤位置, 0)), "")</f>
        <v/>
      </c>
      <c r="V3" s="103" cm="1">
        <f t="array" ref="V3" xml:space="preserve"> ROW() - ROW($2:$2)</f>
        <v>1</v>
      </c>
      <c r="W3" s="182" t="s">
        <v>403</v>
      </c>
      <c r="X3" s="100" t="s">
        <v>442</v>
      </c>
      <c r="Y3" s="100" t="s">
        <v>442</v>
      </c>
      <c r="Z3" s="100" t="s">
        <v>442</v>
      </c>
      <c r="AA3" s="93" t="s">
        <v>74</v>
      </c>
      <c r="AB3" s="174" t="s">
        <v>166</v>
      </c>
      <c r="AC3" s="94" t="s">
        <v>166</v>
      </c>
      <c r="AD3" s="94" t="s">
        <v>166</v>
      </c>
      <c r="AE3" s="95" t="s">
        <v>96</v>
      </c>
    </row>
    <row r="4" spans="1:33" ht="36">
      <c r="A4" s="164" t="str">
        <f xml:space="preserve"> _xlfn.CONCAT($H$3:$H$31)</f>
        <v>11az22sx3eec4vtgb6yyn7ujm8ii,</v>
      </c>
      <c r="B4" s="29">
        <f xml:space="preserve"> LEN(A4)</f>
        <v>29</v>
      </c>
      <c r="E4" s="29">
        <v>2</v>
      </c>
      <c r="F4" s="151" t="str">
        <f xml:space="preserve"> IFERROR(  INDEX(拼音字母, MATCH($G4, 字典編碼, 0)), "")</f>
        <v>p</v>
      </c>
      <c r="G4" s="169" t="s">
        <v>302</v>
      </c>
      <c r="H4" s="149" t="str">
        <f xml:space="preserve"> IFERROR(  INDEX(鍵盤位置, MATCH($G4, 字典編碼, 0)), "")</f>
        <v>1</v>
      </c>
      <c r="I4" s="150" t="str">
        <f xml:space="preserve"> IFERROR(  INDEX(方音符號, MATCH($G4, 字典編碼, 0)), "")</f>
        <v>ㄅ</v>
      </c>
      <c r="L4" s="29">
        <v>2</v>
      </c>
      <c r="M4" s="50" t="s">
        <v>302</v>
      </c>
      <c r="N4" s="50" t="str">
        <f xml:space="preserve"> IFERROR(  INDEX(方音符號, MATCH($M4, 字典編碼, 0)), "")</f>
        <v>ㄅ</v>
      </c>
      <c r="Q4" s="29" cm="1">
        <f t="array" ref="Q4" xml:space="preserve"> ROW() - ROW($2:$2)</f>
        <v>2</v>
      </c>
      <c r="R4" s="61" t="s">
        <v>394</v>
      </c>
      <c r="S4" s="61" t="str">
        <f xml:space="preserve"> IFERROR(  INDEX(方音符號, MATCH($R4, 鍵盤位置, 0)), "")</f>
        <v>ㄆ</v>
      </c>
      <c r="V4" s="104" cm="1">
        <f t="array" ref="V4" xml:space="preserve"> ROW() - ROW($2:$2)</f>
        <v>2</v>
      </c>
      <c r="W4" s="182" t="s">
        <v>394</v>
      </c>
      <c r="X4" s="155" t="s">
        <v>442</v>
      </c>
      <c r="Y4" s="155" t="s">
        <v>442</v>
      </c>
      <c r="Z4" s="155" t="s">
        <v>442</v>
      </c>
      <c r="AA4" s="152" t="s">
        <v>75</v>
      </c>
      <c r="AB4" s="175" t="s">
        <v>302</v>
      </c>
      <c r="AC4" s="157" t="s">
        <v>352</v>
      </c>
      <c r="AD4" s="157" t="s">
        <v>302</v>
      </c>
      <c r="AE4" s="96" t="s">
        <v>98</v>
      </c>
    </row>
    <row r="5" spans="1:33" ht="36">
      <c r="A5" s="166" t="str">
        <f xml:space="preserve"> "xlit|" &amp; A3 &amp; "|" &amp; A4 &amp; "|"</f>
        <v>xlit|pPm0tTnl3kKh2fbgj5cCs7iuＭaOoe|11az22sx3eec4vtgb6yyn7ujm8ii,|</v>
      </c>
      <c r="E5" s="29">
        <v>3</v>
      </c>
      <c r="F5" s="151" t="str">
        <f xml:space="preserve"> IFERROR(  INDEX(拼音字母, MATCH($G5, 字典編碼, 0)), "")</f>
        <v>m</v>
      </c>
      <c r="G5" s="169" t="s">
        <v>343</v>
      </c>
      <c r="H5" s="149" t="str">
        <f xml:space="preserve"> IFERROR(  INDEX(鍵盤位置, MATCH($G5, 字典編碼, 0)), "")</f>
        <v>a</v>
      </c>
      <c r="I5" s="150" t="str">
        <f xml:space="preserve"> IFERROR(  INDEX(方音符號, MATCH($G5, 字典編碼, 0)), "")</f>
        <v>ㄇ</v>
      </c>
      <c r="L5" s="29">
        <v>3</v>
      </c>
      <c r="M5" s="50" t="s">
        <v>343</v>
      </c>
      <c r="N5" s="50" t="str">
        <f xml:space="preserve"> IFERROR(  INDEX(方音符號, MATCH($M5, 字典編碼, 0)), "")</f>
        <v>ㄇ</v>
      </c>
      <c r="Q5" s="29" cm="1">
        <f t="array" ref="Q5" xml:space="preserve"> ROW() - ROW($2:$2)</f>
        <v>3</v>
      </c>
      <c r="R5" s="61" t="s">
        <v>222</v>
      </c>
      <c r="S5" s="61" t="str">
        <f xml:space="preserve"> IFERROR(  INDEX(方音符號, MATCH($R5, 鍵盤位置, 0)), "")</f>
        <v>ㄇ</v>
      </c>
      <c r="V5" s="104" cm="1">
        <f t="array" ref="V5" xml:space="preserve"> ROW() - ROW($2:$2)</f>
        <v>3</v>
      </c>
      <c r="W5" s="182" t="s">
        <v>222</v>
      </c>
      <c r="X5" s="155" t="s">
        <v>442</v>
      </c>
      <c r="Y5" s="155" t="s">
        <v>442</v>
      </c>
      <c r="Z5" s="155" t="s">
        <v>442</v>
      </c>
      <c r="AA5" s="152" t="s">
        <v>76</v>
      </c>
      <c r="AB5" s="175" t="s">
        <v>395</v>
      </c>
      <c r="AC5" s="157" t="s">
        <v>343</v>
      </c>
      <c r="AD5" s="157" t="s">
        <v>717</v>
      </c>
      <c r="AE5" s="96" t="s">
        <v>99</v>
      </c>
      <c r="AG5" s="52" t="s">
        <v>736</v>
      </c>
    </row>
    <row r="6" spans="1:33" ht="36">
      <c r="E6" s="29">
        <v>4</v>
      </c>
      <c r="F6" s="151" t="str">
        <f xml:space="preserve"> IFERROR(  INDEX(拼音字母, MATCH($G6, 字典編碼, 0)), "")</f>
        <v>Z</v>
      </c>
      <c r="G6" s="169">
        <v>0</v>
      </c>
      <c r="H6" s="149" t="str">
        <f xml:space="preserve"> IFERROR(  INDEX(鍵盤位置, MATCH($G6, 字典編碼, 0)), "")</f>
        <v>z</v>
      </c>
      <c r="I6" s="150" t="str">
        <f xml:space="preserve"> IFERROR(  INDEX(方音符號, MATCH($G6, 字典編碼, 0)), "")</f>
        <v>ﾟ</v>
      </c>
      <c r="K6" s="91" t="s">
        <v>698</v>
      </c>
      <c r="L6" s="29">
        <v>4</v>
      </c>
      <c r="M6" s="50" t="s">
        <v>754</v>
      </c>
      <c r="N6" s="50" t="str">
        <f xml:space="preserve"> IFERROR(  INDEX(方音符號, MATCH($M6, 字典編碼, 0)), "")</f>
        <v/>
      </c>
      <c r="Q6" s="29" cm="1">
        <f t="array" ref="Q6" xml:space="preserve"> ROW() - ROW($2:$2)</f>
        <v>4</v>
      </c>
      <c r="R6" s="61" t="s">
        <v>310</v>
      </c>
      <c r="S6" s="61" t="str">
        <f xml:space="preserve"> IFERROR(  INDEX(方音符號, MATCH($R6, 鍵盤位置, 0)), "")</f>
        <v>ﾟ</v>
      </c>
      <c r="V6" s="105" cm="1">
        <f t="array" ref="V6" xml:space="preserve"> ROW() - ROW($2:$2)</f>
        <v>4</v>
      </c>
      <c r="W6" s="182" t="s">
        <v>310</v>
      </c>
      <c r="X6" s="155" t="s">
        <v>442</v>
      </c>
      <c r="Y6" s="155" t="s">
        <v>442</v>
      </c>
      <c r="Z6" s="155" t="s">
        <v>442</v>
      </c>
      <c r="AA6" s="158" t="s">
        <v>739</v>
      </c>
      <c r="AB6" s="175">
        <v>0</v>
      </c>
      <c r="AC6" s="157" t="s">
        <v>695</v>
      </c>
      <c r="AD6" s="157" t="s">
        <v>695</v>
      </c>
      <c r="AE6" s="96" t="s">
        <v>723</v>
      </c>
      <c r="AG6" s="52" t="s">
        <v>740</v>
      </c>
    </row>
    <row r="7" spans="1:33" ht="36">
      <c r="E7" s="29">
        <v>5</v>
      </c>
      <c r="F7" s="151" t="str">
        <f xml:space="preserve"> IFERROR(  INDEX(拼音字母, MATCH($G7, 字典編碼, 0)), "")</f>
        <v>t</v>
      </c>
      <c r="G7" s="169" t="s">
        <v>168</v>
      </c>
      <c r="H7" s="149" t="str">
        <f xml:space="preserve"> IFERROR(  INDEX(鍵盤位置, MATCH($G7, 字典編碼, 0)), "")</f>
        <v>2</v>
      </c>
      <c r="I7" s="150" t="str">
        <f xml:space="preserve"> IFERROR(  INDEX(方音符號, MATCH($G7, 字典編碼, 0)), "")</f>
        <v>ㄉ</v>
      </c>
      <c r="L7" s="29">
        <v>5</v>
      </c>
      <c r="M7" s="50" t="s">
        <v>168</v>
      </c>
      <c r="N7" s="50" t="str">
        <f xml:space="preserve"> IFERROR(  INDEX(方音符號, MATCH($M7, 字典編碼, 0)), "")</f>
        <v>ㄉ</v>
      </c>
      <c r="Q7" s="29" cm="1">
        <f t="array" ref="Q7" xml:space="preserve"> ROW() - ROW($2:$2)</f>
        <v>5</v>
      </c>
      <c r="R7" s="61" t="s">
        <v>382</v>
      </c>
      <c r="S7" s="61" t="str">
        <f xml:space="preserve"> IFERROR(  INDEX(方音符號, MATCH($R7, 鍵盤位置, 0)), "")</f>
        <v>ㄊ</v>
      </c>
      <c r="V7" s="103" cm="1">
        <f t="array" ref="V7" xml:space="preserve"> ROW() - ROW($2:$2)</f>
        <v>5</v>
      </c>
      <c r="W7" s="182" t="s">
        <v>404</v>
      </c>
      <c r="X7" s="155" t="s">
        <v>442</v>
      </c>
      <c r="Y7" s="155" t="s">
        <v>442</v>
      </c>
      <c r="Z7" s="155" t="s">
        <v>378</v>
      </c>
      <c r="AA7" s="156" t="s">
        <v>78</v>
      </c>
      <c r="AB7" s="175" t="s">
        <v>168</v>
      </c>
      <c r="AC7" s="157" t="s">
        <v>168</v>
      </c>
      <c r="AD7" s="157" t="s">
        <v>168</v>
      </c>
      <c r="AE7" s="96" t="s">
        <v>100</v>
      </c>
    </row>
    <row r="8" spans="1:33" ht="36">
      <c r="A8" s="164" t="s">
        <v>457</v>
      </c>
      <c r="E8" s="29">
        <v>6</v>
      </c>
      <c r="F8" s="151" t="str">
        <f xml:space="preserve"> IFERROR(  INDEX(拼音字母, MATCH($G8, 字典編碼, 0)), "")</f>
        <v>t</v>
      </c>
      <c r="G8" s="169" t="s">
        <v>304</v>
      </c>
      <c r="H8" s="149" t="str">
        <f xml:space="preserve"> IFERROR(  INDEX(鍵盤位置, MATCH($G8, 字典編碼, 0)), "")</f>
        <v>2</v>
      </c>
      <c r="I8" s="150" t="str">
        <f xml:space="preserve"> IFERROR(  INDEX(方音符號, MATCH($G8, 字典編碼, 0)), "")</f>
        <v>ㄉ</v>
      </c>
      <c r="L8" s="29">
        <v>6</v>
      </c>
      <c r="M8" s="50" t="s">
        <v>304</v>
      </c>
      <c r="N8" s="50" t="str">
        <f xml:space="preserve"> IFERROR(  INDEX(方音符號, MATCH($M8, 字典編碼, 0)), "")</f>
        <v>ㄉ</v>
      </c>
      <c r="Q8" s="29" cm="1">
        <f t="array" ref="Q8" xml:space="preserve"> ROW() - ROW($2:$2)</f>
        <v>6</v>
      </c>
      <c r="R8" s="61" t="s">
        <v>180</v>
      </c>
      <c r="S8" s="61" t="str">
        <f xml:space="preserve"> IFERROR(  INDEX(方音符號, MATCH($R8, 鍵盤位置, 0)), "")</f>
        <v>ㄋ</v>
      </c>
      <c r="V8" s="104" cm="1">
        <f t="array" ref="V8" xml:space="preserve"> ROW() - ROW($2:$2)</f>
        <v>6</v>
      </c>
      <c r="W8" s="182" t="s">
        <v>382</v>
      </c>
      <c r="X8" s="155" t="s">
        <v>442</v>
      </c>
      <c r="Y8" s="155" t="s">
        <v>442</v>
      </c>
      <c r="Z8" s="155" t="s">
        <v>442</v>
      </c>
      <c r="AA8" s="152" t="s">
        <v>79</v>
      </c>
      <c r="AB8" s="175" t="s">
        <v>304</v>
      </c>
      <c r="AC8" s="157" t="s">
        <v>353</v>
      </c>
      <c r="AD8" s="157" t="s">
        <v>304</v>
      </c>
      <c r="AE8" s="96" t="s">
        <v>101</v>
      </c>
    </row>
    <row r="9" spans="1:33" ht="36">
      <c r="A9" s="164" t="str">
        <f xml:space="preserve"> _xlfn.CONCAT($M3:$M33)</f>
        <v>pPmZtTnl3kKh2fbgj5cCs7iuＭaOoeFN</v>
      </c>
      <c r="B9" s="29">
        <f xml:space="preserve"> LEN(A9)</f>
        <v>31</v>
      </c>
      <c r="E9" s="29">
        <v>7</v>
      </c>
      <c r="F9" s="151" t="str">
        <f xml:space="preserve"> IFERROR(  INDEX(拼音字母, MATCH($G9, 字典編碼, 0)), "")</f>
        <v>n</v>
      </c>
      <c r="G9" s="169" t="s">
        <v>354</v>
      </c>
      <c r="H9" s="149" t="str">
        <f xml:space="preserve"> IFERROR(  INDEX(鍵盤位置, MATCH($G9, 字典編碼, 0)), "")</f>
        <v>s</v>
      </c>
      <c r="I9" s="150" t="str">
        <f xml:space="preserve"> IFERROR(  INDEX(方音符號, MATCH($G9, 字典編碼, 0)), "")</f>
        <v>ㄋ</v>
      </c>
      <c r="L9" s="29">
        <v>7</v>
      </c>
      <c r="M9" s="50" t="s">
        <v>354</v>
      </c>
      <c r="N9" s="50" t="str">
        <f xml:space="preserve"> IFERROR(  INDEX(方音符號, MATCH($M9, 字典編碼, 0)), "")</f>
        <v>ㄋ</v>
      </c>
      <c r="Q9" s="29" cm="1">
        <f t="array" ref="Q9" xml:space="preserve"> ROW() - ROW($2:$2)</f>
        <v>7</v>
      </c>
      <c r="R9" s="61" t="s">
        <v>405</v>
      </c>
      <c r="S9" s="61" t="str">
        <f xml:space="preserve"> IFERROR(  INDEX(方音符號, MATCH($R9, 鍵盤位置, 0)), "")</f>
        <v>ㄌ</v>
      </c>
      <c r="V9" s="104" cm="1">
        <f t="array" ref="V9" xml:space="preserve"> ROW() - ROW($2:$2)</f>
        <v>7</v>
      </c>
      <c r="W9" s="182" t="s">
        <v>180</v>
      </c>
      <c r="X9" s="155" t="s">
        <v>442</v>
      </c>
      <c r="Y9" s="155" t="s">
        <v>442</v>
      </c>
      <c r="Z9" s="155" t="s">
        <v>442</v>
      </c>
      <c r="AA9" s="152" t="s">
        <v>80</v>
      </c>
      <c r="AB9" s="175" t="s">
        <v>399</v>
      </c>
      <c r="AC9" s="157" t="s">
        <v>354</v>
      </c>
      <c r="AD9" s="157" t="s">
        <v>399</v>
      </c>
      <c r="AE9" s="96" t="s">
        <v>102</v>
      </c>
      <c r="AG9" s="52" t="s">
        <v>737</v>
      </c>
    </row>
    <row r="10" spans="1:33" ht="36">
      <c r="A10" s="164" t="str">
        <f xml:space="preserve"> _xlfn.CONCAT($N3:$N33)</f>
        <v>ㄅㄅㄇㄉㄉㄋㄌ˪ㄍㄍㄏˋㄫㆠㆣㆡˊㄗㄗㄙ˫ㄧㄨㆬㄚㆦㆦㄝㄫㄋ</v>
      </c>
      <c r="B10" s="29">
        <f xml:space="preserve"> LEN(A10)</f>
        <v>30</v>
      </c>
      <c r="E10" s="29">
        <v>8</v>
      </c>
      <c r="F10" s="151" t="str">
        <f xml:space="preserve"> IFERROR(  INDEX(拼音字母, MATCH($G10, 字典編碼, 0)), "")</f>
        <v>l</v>
      </c>
      <c r="G10" s="170" t="s">
        <v>355</v>
      </c>
      <c r="H10" s="149" t="str">
        <f xml:space="preserve"> IFERROR(  INDEX(鍵盤位置, MATCH($G10, 字典編碼, 0)), "")</f>
        <v>x</v>
      </c>
      <c r="I10" s="150" t="str">
        <f xml:space="preserve"> IFERROR(  INDEX(方音符號, MATCH($G10, 字典編碼, 0)), "")</f>
        <v>ㄌ</v>
      </c>
      <c r="L10" s="29">
        <v>8</v>
      </c>
      <c r="M10" s="50" t="s">
        <v>355</v>
      </c>
      <c r="N10" s="50" t="str">
        <f xml:space="preserve"> IFERROR(  INDEX(方音符號, MATCH($M10, 字典編碼, 0)), "")</f>
        <v>ㄌ</v>
      </c>
      <c r="Q10" s="29" cm="1">
        <f t="array" ref="Q10" xml:space="preserve"> ROW() - ROW($2:$2)</f>
        <v>8</v>
      </c>
      <c r="R10" s="61">
        <v>3</v>
      </c>
      <c r="S10" s="61" t="str">
        <f xml:space="preserve"> IFERROR(  INDEX(方音符號, MATCH($R10, 鍵盤位置, 0)), "")</f>
        <v>˪</v>
      </c>
      <c r="V10" s="104" cm="1">
        <f t="array" ref="V10" xml:space="preserve"> ROW() - ROW($2:$2)</f>
        <v>8</v>
      </c>
      <c r="W10" s="182" t="s">
        <v>405</v>
      </c>
      <c r="X10" s="155" t="s">
        <v>442</v>
      </c>
      <c r="Y10" s="155" t="s">
        <v>442</v>
      </c>
      <c r="Z10" s="155" t="s">
        <v>442</v>
      </c>
      <c r="AA10" s="152" t="s">
        <v>82</v>
      </c>
      <c r="AB10" s="175" t="s">
        <v>429</v>
      </c>
      <c r="AC10" s="157" t="s">
        <v>355</v>
      </c>
      <c r="AD10" s="157" t="s">
        <v>429</v>
      </c>
      <c r="AE10" s="96" t="s">
        <v>103</v>
      </c>
    </row>
    <row r="11" spans="1:33" ht="36">
      <c r="A11" s="166" t="str">
        <f xml:space="preserve"> "xlit|" &amp; A9 &amp; "|" &amp; A10 &amp; "|"</f>
        <v>xlit|pPmZtTnl3kKh2fbgj5cCs7iuＭaOoeFN|ㄅㄅㄇㄉㄉㄋㄌ˪ㄍㄍㄏˋㄫㆠㆣㆡˊㄗㄗㄙ˫ㄧㄨㆬㄚㆦㆦㄝㄫㄋ|</v>
      </c>
      <c r="E11" s="29">
        <v>9</v>
      </c>
      <c r="F11" s="151">
        <f xml:space="preserve"> IFERROR(  INDEX(拼音字母, MATCH($G11, 字典編碼, 0)), "")</f>
        <v>3</v>
      </c>
      <c r="G11" s="169">
        <v>3</v>
      </c>
      <c r="H11" s="149">
        <f xml:space="preserve"> IFERROR(  INDEX(鍵盤位置, MATCH($G11, 字典編碼, 0)), "")</f>
        <v>3</v>
      </c>
      <c r="I11" s="150" t="str">
        <f xml:space="preserve"> IFERROR(  INDEX(方音符號, MATCH($G11, 字典編碼, 0)), "")</f>
        <v>˪</v>
      </c>
      <c r="L11" s="29">
        <v>9</v>
      </c>
      <c r="M11" s="50">
        <v>3</v>
      </c>
      <c r="N11" s="50" t="str">
        <f xml:space="preserve"> IFERROR(  INDEX(方音符號, MATCH($M11, 字典編碼, 0)), "")</f>
        <v>˪</v>
      </c>
      <c r="Q11" s="29" cm="1">
        <f t="array" ref="Q11" xml:space="preserve"> ROW() - ROW($2:$2)</f>
        <v>9</v>
      </c>
      <c r="R11" s="61" t="s">
        <v>227</v>
      </c>
      <c r="S11" s="61" t="str">
        <f xml:space="preserve"> IFERROR(  INDEX(方音符號, MATCH($R11, 鍵盤位置, 0)), "")</f>
        <v>ㄍ</v>
      </c>
      <c r="V11" s="103" cm="1">
        <f t="array" ref="V11" xml:space="preserve"> ROW() - ROW($2:$2)</f>
        <v>9</v>
      </c>
      <c r="W11" s="184">
        <v>3</v>
      </c>
      <c r="X11" s="155" t="s">
        <v>442</v>
      </c>
      <c r="Y11" s="155" t="s">
        <v>442</v>
      </c>
      <c r="Z11" s="155" t="s">
        <v>442</v>
      </c>
      <c r="AA11" s="159" t="s">
        <v>742</v>
      </c>
      <c r="AB11" s="175">
        <v>3</v>
      </c>
      <c r="AC11" s="156">
        <v>3</v>
      </c>
      <c r="AD11" s="156">
        <v>3</v>
      </c>
      <c r="AE11" s="96" t="s">
        <v>723</v>
      </c>
      <c r="AG11" s="52" t="s">
        <v>743</v>
      </c>
    </row>
    <row r="12" spans="1:33" ht="36">
      <c r="E12" s="29">
        <v>10</v>
      </c>
      <c r="F12" s="151" t="str">
        <f xml:space="preserve"> IFERROR(  INDEX(拼音字母, MATCH($G12, 字典編碼, 0)), "")</f>
        <v>k</v>
      </c>
      <c r="G12" s="169" t="s">
        <v>169</v>
      </c>
      <c r="H12" s="149" t="str">
        <f xml:space="preserve"> IFERROR(  INDEX(鍵盤位置, MATCH($G12, 字典編碼, 0)), "")</f>
        <v>e</v>
      </c>
      <c r="I12" s="150" t="str">
        <f xml:space="preserve"> IFERROR(  INDEX(方音符號, MATCH($G12, 字典編碼, 0)), "")</f>
        <v>ㄍ</v>
      </c>
      <c r="L12" s="29">
        <v>10</v>
      </c>
      <c r="M12" s="50" t="s">
        <v>169</v>
      </c>
      <c r="N12" s="50" t="str">
        <f xml:space="preserve"> IFERROR(  INDEX(方音符號, MATCH($M12, 字典編碼, 0)), "")</f>
        <v>ㄍ</v>
      </c>
      <c r="Q12" s="29" cm="1">
        <f t="array" ref="Q12" xml:space="preserve"> ROW() - ROW($2:$2)</f>
        <v>10</v>
      </c>
      <c r="R12" s="61" t="s">
        <v>306</v>
      </c>
      <c r="S12" s="61" t="str">
        <f xml:space="preserve"> IFERROR(  INDEX(方音符號, MATCH($R12, 鍵盤位置, 0)), "")</f>
        <v>ㄎ</v>
      </c>
      <c r="V12" s="104" cm="1">
        <f t="array" ref="V12" xml:space="preserve"> ROW() - ROW($2:$2)</f>
        <v>10</v>
      </c>
      <c r="W12" s="182" t="s">
        <v>227</v>
      </c>
      <c r="X12" s="155" t="s">
        <v>442</v>
      </c>
      <c r="Y12" s="155" t="s">
        <v>442</v>
      </c>
      <c r="Z12" s="155" t="s">
        <v>442</v>
      </c>
      <c r="AA12" s="152" t="s">
        <v>83</v>
      </c>
      <c r="AB12" s="175" t="s">
        <v>169</v>
      </c>
      <c r="AC12" s="157" t="s">
        <v>169</v>
      </c>
      <c r="AD12" s="157" t="s">
        <v>169</v>
      </c>
      <c r="AE12" s="96" t="s">
        <v>104</v>
      </c>
    </row>
    <row r="13" spans="1:33" ht="36">
      <c r="A13" s="164" t="s">
        <v>460</v>
      </c>
      <c r="E13" s="29">
        <v>11</v>
      </c>
      <c r="F13" s="151" t="str">
        <f xml:space="preserve"> IFERROR(  INDEX(拼音字母, MATCH($G13, 字典編碼, 0)), "")</f>
        <v>k</v>
      </c>
      <c r="G13" s="170" t="s">
        <v>307</v>
      </c>
      <c r="H13" s="149" t="str">
        <f xml:space="preserve"> IFERROR(  INDEX(鍵盤位置, MATCH($G13, 字典編碼, 0)), "")</f>
        <v>e</v>
      </c>
      <c r="I13" s="150" t="str">
        <f xml:space="preserve"> IFERROR(  INDEX(方音符號, MATCH($G13, 字典編碼, 0)), "")</f>
        <v>ㄍ</v>
      </c>
      <c r="L13" s="29">
        <v>11</v>
      </c>
      <c r="M13" s="50" t="s">
        <v>307</v>
      </c>
      <c r="N13" s="50" t="str">
        <f xml:space="preserve"> IFERROR(  INDEX(方音符號, MATCH($M13, 字典編碼, 0)), "")</f>
        <v>ㄍ</v>
      </c>
      <c r="Q13" s="29" cm="1">
        <f t="array" ref="Q13" xml:space="preserve"> ROW() - ROW($2:$2)</f>
        <v>11</v>
      </c>
      <c r="R13" s="61" t="s">
        <v>309</v>
      </c>
      <c r="S13" s="61" t="str">
        <f xml:space="preserve"> IFERROR(  INDEX(方音符號, MATCH($R13, 鍵盤位置, 0)), "")</f>
        <v>ㄏ</v>
      </c>
      <c r="V13" s="104" cm="1">
        <f t="array" ref="V13" xml:space="preserve"> ROW() - ROW($2:$2)</f>
        <v>11</v>
      </c>
      <c r="W13" s="182" t="s">
        <v>306</v>
      </c>
      <c r="X13" s="155" t="s">
        <v>442</v>
      </c>
      <c r="Y13" s="155" t="s">
        <v>442</v>
      </c>
      <c r="Z13" s="155" t="s">
        <v>442</v>
      </c>
      <c r="AA13" s="152" t="s">
        <v>85</v>
      </c>
      <c r="AB13" s="175" t="s">
        <v>307</v>
      </c>
      <c r="AC13" s="157" t="s">
        <v>356</v>
      </c>
      <c r="AD13" s="157" t="s">
        <v>307</v>
      </c>
      <c r="AE13" s="96" t="s">
        <v>106</v>
      </c>
    </row>
    <row r="14" spans="1:33" ht="36">
      <c r="A14" s="164" t="str">
        <f xml:space="preserve"> _xlfn.CONCAT(R3:R33)</f>
        <v>1qazwsx3edc4vtgb6yh7ujm8ik,ol.p</v>
      </c>
      <c r="B14" s="29">
        <f xml:space="preserve"> LEN(A14)</f>
        <v>31</v>
      </c>
      <c r="E14" s="29">
        <v>12</v>
      </c>
      <c r="F14" s="151" t="str">
        <f xml:space="preserve"> IFERROR(  INDEX(拼音字母, MATCH($G14, 字典編碼, 0)), "")</f>
        <v>h</v>
      </c>
      <c r="G14" s="169" t="s">
        <v>172</v>
      </c>
      <c r="H14" s="149" t="str">
        <f xml:space="preserve"> IFERROR(  INDEX(鍵盤位置, MATCH($G14, 字典編碼, 0)), "")</f>
        <v>c</v>
      </c>
      <c r="I14" s="150" t="str">
        <f xml:space="preserve"> IFERROR(  INDEX(方音符號, MATCH($G14, 字典編碼, 0)), "")</f>
        <v>ㄏ</v>
      </c>
      <c r="L14" s="29">
        <v>12</v>
      </c>
      <c r="M14" s="50" t="s">
        <v>172</v>
      </c>
      <c r="N14" s="50" t="str">
        <f xml:space="preserve"> IFERROR(  INDEX(方音符號, MATCH($M14, 字典編碼, 0)), "")</f>
        <v>ㄏ</v>
      </c>
      <c r="Q14" s="29" cm="1">
        <f t="array" ref="Q14" xml:space="preserve"> ROW() - ROW($2:$2)</f>
        <v>12</v>
      </c>
      <c r="R14" s="61">
        <v>4</v>
      </c>
      <c r="S14" s="61" t="str">
        <f xml:space="preserve"> IFERROR(  INDEX(方音符號, MATCH($R14, 鍵盤位置, 0)), "")</f>
        <v>ˋ</v>
      </c>
      <c r="V14" s="105" cm="1">
        <f t="array" ref="V14" xml:space="preserve"> ROW() - ROW($2:$2)</f>
        <v>12</v>
      </c>
      <c r="W14" s="182" t="s">
        <v>309</v>
      </c>
      <c r="X14" s="155" t="s">
        <v>442</v>
      </c>
      <c r="Y14" s="155" t="s">
        <v>442</v>
      </c>
      <c r="Z14" s="155" t="s">
        <v>442</v>
      </c>
      <c r="AA14" s="152" t="s">
        <v>87</v>
      </c>
      <c r="AB14" s="175" t="s">
        <v>172</v>
      </c>
      <c r="AC14" s="157" t="s">
        <v>172</v>
      </c>
      <c r="AD14" s="157" t="s">
        <v>172</v>
      </c>
      <c r="AE14" s="96" t="s">
        <v>108</v>
      </c>
    </row>
    <row r="15" spans="1:33" ht="36">
      <c r="A15" s="165" t="str">
        <f xml:space="preserve"> _xlfn.CONCAT(S3:S33)</f>
        <v>ㄆㄇﾟㄊㄋㄌ˪ㄍㄎㄏˋㄫㆠㆣㆡˊㄗㄘ˫ㄧㄨㆬㄚㆦㄜㄝＰＬㄥㄣ</v>
      </c>
      <c r="B15" s="29">
        <f xml:space="preserve"> LEN(A15)</f>
        <v>30</v>
      </c>
      <c r="E15" s="29">
        <v>13</v>
      </c>
      <c r="F15" s="151">
        <f xml:space="preserve"> IFERROR(  INDEX(拼音字母, MATCH($G15, 字典編碼, 0)), "")</f>
        <v>2</v>
      </c>
      <c r="G15" s="169">
        <v>2</v>
      </c>
      <c r="H15" s="149">
        <f xml:space="preserve"> IFERROR(  INDEX(鍵盤位置, MATCH($G15, 字典編碼, 0)), "")</f>
        <v>4</v>
      </c>
      <c r="I15" s="150" t="str">
        <f xml:space="preserve"> IFERROR(  INDEX(方音符號, MATCH($G15, 字典編碼, 0)), "")</f>
        <v>ˋ</v>
      </c>
      <c r="L15" s="29">
        <v>13</v>
      </c>
      <c r="M15" s="50">
        <v>2</v>
      </c>
      <c r="N15" s="50" t="str">
        <f xml:space="preserve"> IFERROR(  INDEX(方音符號, MATCH($M15, 字典編碼, 0)), "")</f>
        <v>ˋ</v>
      </c>
      <c r="Q15" s="29" cm="1">
        <f t="array" ref="Q15" xml:space="preserve"> ROW() - ROW($2:$2)</f>
        <v>13</v>
      </c>
      <c r="R15" s="61" t="s">
        <v>409</v>
      </c>
      <c r="S15" s="61" t="str">
        <f xml:space="preserve"> IFERROR(  INDEX(方音符號, MATCH($R15, 鍵盤位置, 0)), "")</f>
        <v>ㄫ</v>
      </c>
      <c r="V15" s="103" cm="1">
        <f t="array" ref="V15" xml:space="preserve"> ROW() - ROW($2:$2)</f>
        <v>13</v>
      </c>
      <c r="W15" s="184">
        <v>4</v>
      </c>
      <c r="X15" s="155" t="s">
        <v>442</v>
      </c>
      <c r="Y15" s="155" t="s">
        <v>442</v>
      </c>
      <c r="Z15" s="155" t="s">
        <v>442</v>
      </c>
      <c r="AA15" s="159" t="s">
        <v>745</v>
      </c>
      <c r="AB15" s="175">
        <v>2</v>
      </c>
      <c r="AC15" s="156">
        <v>2</v>
      </c>
      <c r="AD15" s="156">
        <v>2</v>
      </c>
      <c r="AE15" s="96" t="s">
        <v>723</v>
      </c>
      <c r="AG15" s="52" t="s">
        <v>746</v>
      </c>
    </row>
    <row r="16" spans="1:33" ht="36">
      <c r="A16" s="166" t="str">
        <f xml:space="preserve"> "xlit|" &amp; A14 &amp; "|" &amp; A15 &amp; "|"</f>
        <v>xlit|1qazwsx3edc4vtgb6yh7ujm8ik,ol.p|ㄆㄇﾟㄊㄋㄌ˪ㄍㄎㄏˋㄫㆠㆣㆡˊㄗㄘ˫ㄧㄨㆬㄚㆦㄜㄝＰＬㄥㄣ|</v>
      </c>
      <c r="E16" s="29">
        <v>14</v>
      </c>
      <c r="F16" s="151" t="str">
        <f xml:space="preserve"> IFERROR(  INDEX(拼音字母, MATCH($G16, 字典編碼, 0)), "")</f>
        <v>ng</v>
      </c>
      <c r="G16" s="169" t="s">
        <v>406</v>
      </c>
      <c r="H16" s="149" t="str">
        <f xml:space="preserve"> IFERROR(  INDEX(鍵盤位置, MATCH($G16, 字典編碼, 0)), "")</f>
        <v>v</v>
      </c>
      <c r="I16" s="150" t="str">
        <f xml:space="preserve"> IFERROR(  INDEX(方音符號, MATCH($G16, 字典編碼, 0)), "")</f>
        <v>ㄫ</v>
      </c>
      <c r="L16" s="29">
        <v>14</v>
      </c>
      <c r="M16" s="50" t="s">
        <v>406</v>
      </c>
      <c r="N16" s="50" t="str">
        <f xml:space="preserve"> IFERROR(  INDEX(方音符號, MATCH($M16, 字典編碼, 0)), "")</f>
        <v>ㄫ</v>
      </c>
      <c r="Q16" s="29" cm="1">
        <f t="array" ref="Q16" xml:space="preserve"> ROW() - ROW($2:$2)</f>
        <v>14</v>
      </c>
      <c r="R16" s="61" t="s">
        <v>168</v>
      </c>
      <c r="S16" s="61" t="str">
        <f xml:space="preserve"> IFERROR(  INDEX(方音符號, MATCH($R16, 鍵盤位置, 0)), "")</f>
        <v>ㆠ</v>
      </c>
      <c r="U16" s="29" t="s">
        <v>411</v>
      </c>
      <c r="V16" s="104" cm="1">
        <f t="array" ref="V16" xml:space="preserve"> ROW() - ROW($2:$2)</f>
        <v>14</v>
      </c>
      <c r="W16" s="185" t="s">
        <v>423</v>
      </c>
      <c r="X16" s="160" t="s">
        <v>687</v>
      </c>
      <c r="Y16" s="160" t="s">
        <v>687</v>
      </c>
      <c r="Z16" s="160" t="s">
        <v>687</v>
      </c>
      <c r="AA16" s="152"/>
      <c r="AB16" s="175" t="s">
        <v>714</v>
      </c>
      <c r="AC16" s="157"/>
      <c r="AD16" s="157"/>
      <c r="AE16" s="96"/>
    </row>
    <row r="17" spans="5:33" ht="36">
      <c r="E17" s="29">
        <v>15</v>
      </c>
      <c r="F17" s="151" t="str">
        <f xml:space="preserve"> IFERROR(  INDEX(拼音字母, MATCH($G17, 字典編碼, 0)), "")</f>
        <v>b</v>
      </c>
      <c r="G17" s="169" t="s">
        <v>167</v>
      </c>
      <c r="H17" s="149" t="str">
        <f xml:space="preserve"> IFERROR(  INDEX(鍵盤位置, MATCH($G17, 字典編碼, 0)), "")</f>
        <v>t</v>
      </c>
      <c r="I17" s="150" t="str">
        <f xml:space="preserve"> IFERROR(  INDEX(方音符號, MATCH($G17, 字典編碼, 0)), "")</f>
        <v>ㆠ</v>
      </c>
      <c r="L17" s="29">
        <v>15</v>
      </c>
      <c r="M17" s="50" t="s">
        <v>167</v>
      </c>
      <c r="N17" s="50" t="str">
        <f xml:space="preserve"> IFERROR(  INDEX(方音符號, MATCH($M17, 字典編碼, 0)), "")</f>
        <v>ㆠ</v>
      </c>
      <c r="Q17" s="29" cm="1">
        <f t="array" ref="Q17" xml:space="preserve"> ROW() - ROW($2:$2)</f>
        <v>15</v>
      </c>
      <c r="R17" s="61" t="s">
        <v>170</v>
      </c>
      <c r="S17" s="61" t="str">
        <f xml:space="preserve"> IFERROR(  INDEX(方音符號, MATCH($R17, 鍵盤位置, 0)), "")</f>
        <v>ㆣ</v>
      </c>
      <c r="U17" s="29" t="s">
        <v>172</v>
      </c>
      <c r="V17" s="104" cm="1">
        <f t="array" ref="V17" xml:space="preserve"> ROW() - ROW($2:$2)</f>
        <v>15</v>
      </c>
      <c r="W17" s="185" t="s">
        <v>424</v>
      </c>
      <c r="X17" s="160" t="s">
        <v>687</v>
      </c>
      <c r="Y17" s="160" t="s">
        <v>687</v>
      </c>
      <c r="Z17" s="160" t="s">
        <v>687</v>
      </c>
      <c r="AA17" s="152"/>
      <c r="AB17" s="175" t="s">
        <v>714</v>
      </c>
      <c r="AC17" s="157"/>
      <c r="AD17" s="157"/>
      <c r="AE17" s="96"/>
    </row>
    <row r="18" spans="5:33" ht="36">
      <c r="E18" s="29">
        <v>16</v>
      </c>
      <c r="F18" s="151" t="str">
        <f xml:space="preserve"> IFERROR(  INDEX(拼音字母, MATCH($G18, 字典編碼, 0)), "")</f>
        <v>g</v>
      </c>
      <c r="G18" s="170" t="s">
        <v>170</v>
      </c>
      <c r="H18" s="149" t="str">
        <f xml:space="preserve"> IFERROR(  INDEX(鍵盤位置, MATCH($G18, 字典編碼, 0)), "")</f>
        <v>g</v>
      </c>
      <c r="I18" s="150" t="str">
        <f xml:space="preserve"> IFERROR(  INDEX(方音符號, MATCH($G18, 字典編碼, 0)), "")</f>
        <v>ㆣ</v>
      </c>
      <c r="L18" s="29">
        <v>16</v>
      </c>
      <c r="M18" s="50" t="s">
        <v>170</v>
      </c>
      <c r="N18" s="50" t="str">
        <f xml:space="preserve"> IFERROR(  INDEX(方音符號, MATCH($M18, 字典編碼, 0)), "")</f>
        <v>ㆣ</v>
      </c>
      <c r="Q18" s="29" cm="1">
        <f t="array" ref="Q18" xml:space="preserve"> ROW() - ROW($2:$2)</f>
        <v>16</v>
      </c>
      <c r="R18" s="61" t="s">
        <v>167</v>
      </c>
      <c r="S18" s="61" t="str">
        <f xml:space="preserve"> IFERROR(  INDEX(方音符號, MATCH($R18, 鍵盤位置, 0)), "")</f>
        <v>ㆡ</v>
      </c>
      <c r="U18" s="29" t="s">
        <v>354</v>
      </c>
      <c r="V18" s="105" cm="1">
        <f t="array" ref="V18" xml:space="preserve"> ROW() - ROW($2:$2)</f>
        <v>16</v>
      </c>
      <c r="W18" s="185" t="s">
        <v>425</v>
      </c>
      <c r="X18" s="155" t="s">
        <v>442</v>
      </c>
      <c r="Y18" s="155" t="s">
        <v>442</v>
      </c>
      <c r="Z18" s="155" t="s">
        <v>442</v>
      </c>
      <c r="AA18" s="152" t="s">
        <v>86</v>
      </c>
      <c r="AB18" s="176" t="s">
        <v>424</v>
      </c>
      <c r="AC18" s="157" t="s">
        <v>724</v>
      </c>
      <c r="AD18" s="157" t="s">
        <v>424</v>
      </c>
      <c r="AE18" s="96" t="s">
        <v>107</v>
      </c>
      <c r="AG18" s="101" t="s">
        <v>735</v>
      </c>
    </row>
    <row r="19" spans="5:33" ht="36">
      <c r="E19" s="29">
        <v>17</v>
      </c>
      <c r="F19" s="151" t="str">
        <f xml:space="preserve"> IFERROR(  INDEX(拼音字母, MATCH($G19, 字典編碼, 0)), "")</f>
        <v>j</v>
      </c>
      <c r="G19" s="170" t="s">
        <v>376</v>
      </c>
      <c r="H19" s="149" t="str">
        <f xml:space="preserve"> IFERROR(  INDEX(鍵盤位置, MATCH($G19, 字典編碼, 0)), "")</f>
        <v>b</v>
      </c>
      <c r="I19" s="150" t="str">
        <f xml:space="preserve"> IFERROR(  INDEX(方音符號, MATCH($G19, 字典編碼, 0)), "")</f>
        <v>ㆡ</v>
      </c>
      <c r="L19" s="29">
        <v>17</v>
      </c>
      <c r="M19" s="50" t="s">
        <v>376</v>
      </c>
      <c r="N19" s="50" t="str">
        <f xml:space="preserve"> IFERROR(  INDEX(方音符號, MATCH($M19, 字典編碼, 0)), "")</f>
        <v>ㆡ</v>
      </c>
      <c r="Q19" s="29" cm="1">
        <f t="array" ref="Q19" xml:space="preserve"> ROW() - ROW($2:$2)</f>
        <v>17</v>
      </c>
      <c r="R19" s="61">
        <v>6</v>
      </c>
      <c r="S19" s="61" t="str">
        <f xml:space="preserve"> IFERROR(  INDEX(方音符號, MATCH($R19, 鍵盤位置, 0)), "")</f>
        <v>ˊ</v>
      </c>
      <c r="U19" s="29" t="s">
        <v>167</v>
      </c>
      <c r="V19" s="103" cm="1">
        <f t="array" ref="V19" xml:space="preserve"> ROW() - ROW($2:$2)</f>
        <v>17</v>
      </c>
      <c r="W19" s="184">
        <v>5</v>
      </c>
      <c r="X19" s="160" t="s">
        <v>687</v>
      </c>
      <c r="Y19" s="160" t="s">
        <v>687</v>
      </c>
      <c r="Z19" s="160" t="s">
        <v>687</v>
      </c>
      <c r="AA19" s="154"/>
      <c r="AB19" s="177" t="s">
        <v>714</v>
      </c>
      <c r="AC19" s="154"/>
      <c r="AD19" s="154"/>
      <c r="AE19" s="96"/>
    </row>
    <row r="20" spans="5:33" ht="36">
      <c r="E20" s="29">
        <v>18</v>
      </c>
      <c r="F20" s="151">
        <f xml:space="preserve"> IFERROR(  INDEX(拼音字母, MATCH($G20, 字典編碼, 0)), "")</f>
        <v>5</v>
      </c>
      <c r="G20" s="169">
        <v>5</v>
      </c>
      <c r="H20" s="149">
        <f xml:space="preserve"> IFERROR(  INDEX(鍵盤位置, MATCH($G20, 字典編碼, 0)), "")</f>
        <v>6</v>
      </c>
      <c r="I20" s="150" t="str">
        <f xml:space="preserve"> IFERROR(  INDEX(方音符號, MATCH($G20, 字典編碼, 0)), "")</f>
        <v>ˊ</v>
      </c>
      <c r="L20" s="29">
        <v>18</v>
      </c>
      <c r="M20" s="50">
        <v>5</v>
      </c>
      <c r="N20" s="50" t="str">
        <f xml:space="preserve"> IFERROR(  INDEX(方音符號, MATCH($M20, 字典編碼, 0)), "")</f>
        <v>ˊ</v>
      </c>
      <c r="Q20" s="29" cm="1">
        <f t="array" ref="Q20" xml:space="preserve"> ROW() - ROW($2:$2)</f>
        <v>18</v>
      </c>
      <c r="R20" s="87" t="s">
        <v>411</v>
      </c>
      <c r="S20" s="61" t="str">
        <f xml:space="preserve"> IFERROR(  INDEX(方音符號, MATCH($R20, 鍵盤位置, 0)), "")</f>
        <v>ㄗ</v>
      </c>
      <c r="U20" s="29" t="s">
        <v>380</v>
      </c>
      <c r="V20" s="104" cm="1">
        <f t="array" ref="V20" xml:space="preserve"> ROW() - ROW($2:$2)</f>
        <v>18</v>
      </c>
      <c r="W20" s="182" t="s">
        <v>168</v>
      </c>
      <c r="X20" s="155" t="s">
        <v>442</v>
      </c>
      <c r="Y20" s="155" t="s">
        <v>442</v>
      </c>
      <c r="Z20" s="155" t="s">
        <v>442</v>
      </c>
      <c r="AA20" s="152" t="s">
        <v>77</v>
      </c>
      <c r="AB20" s="175" t="s">
        <v>397</v>
      </c>
      <c r="AC20" s="157" t="s">
        <v>397</v>
      </c>
      <c r="AD20" s="157" t="s">
        <v>397</v>
      </c>
      <c r="AE20" s="96" t="s">
        <v>731</v>
      </c>
    </row>
    <row r="21" spans="5:33" ht="36">
      <c r="E21" s="29">
        <v>19</v>
      </c>
      <c r="F21" s="151" t="str">
        <f xml:space="preserve"> IFERROR(  INDEX(拼音字母, MATCH($G21, 字典編碼, 0)), "")</f>
        <v>c</v>
      </c>
      <c r="G21" s="171" t="s">
        <v>309</v>
      </c>
      <c r="H21" s="149" t="str">
        <f xml:space="preserve"> IFERROR(  INDEX(鍵盤位置, MATCH($G21, 字典編碼, 0)), "")</f>
        <v>y</v>
      </c>
      <c r="I21" s="150" t="str">
        <f xml:space="preserve"> IFERROR(  INDEX(方音符號, MATCH($G21, 字典編碼, 0)), "")</f>
        <v>ㄗ</v>
      </c>
      <c r="L21" s="29">
        <v>19</v>
      </c>
      <c r="M21" s="50" t="s">
        <v>309</v>
      </c>
      <c r="N21" s="50" t="str">
        <f xml:space="preserve"> IFERROR(  INDEX(方音符號, MATCH($M21, 字典編碼, 0)), "")</f>
        <v>ㄗ</v>
      </c>
      <c r="Q21" s="29" cm="1">
        <f t="array" ref="Q21" xml:space="preserve"> ROW() - ROW($2:$2)</f>
        <v>19</v>
      </c>
      <c r="R21" s="87" t="s">
        <v>172</v>
      </c>
      <c r="S21" s="61" t="str">
        <f xml:space="preserve"> IFERROR(  INDEX(方音符號, MATCH($R21, 鍵盤位置, 0)), "")</f>
        <v>ㄘ</v>
      </c>
      <c r="U21" s="29" t="s">
        <v>406</v>
      </c>
      <c r="V21" s="104" cm="1">
        <f t="array" ref="V21" xml:space="preserve"> ROW() - ROW($2:$2)</f>
        <v>19</v>
      </c>
      <c r="W21" s="182" t="s">
        <v>170</v>
      </c>
      <c r="X21" s="155" t="s">
        <v>442</v>
      </c>
      <c r="Y21" s="155" t="s">
        <v>442</v>
      </c>
      <c r="Z21" s="155" t="s">
        <v>442</v>
      </c>
      <c r="AA21" s="152" t="s">
        <v>730</v>
      </c>
      <c r="AB21" s="175" t="s">
        <v>170</v>
      </c>
      <c r="AC21" s="157" t="s">
        <v>170</v>
      </c>
      <c r="AD21" s="157" t="s">
        <v>170</v>
      </c>
      <c r="AE21" s="96" t="s">
        <v>105</v>
      </c>
    </row>
    <row r="22" spans="5:33" ht="36">
      <c r="E22" s="29">
        <v>20</v>
      </c>
      <c r="F22" s="151" t="str">
        <f xml:space="preserve"> IFERROR(  INDEX(拼音字母, MATCH($G22, 字典編碼, 0)), "")</f>
        <v>c</v>
      </c>
      <c r="G22" s="171" t="s">
        <v>311</v>
      </c>
      <c r="H22" s="149" t="str">
        <f xml:space="preserve"> IFERROR(  INDEX(鍵盤位置, MATCH($G22, 字典編碼, 0)), "")</f>
        <v>y</v>
      </c>
      <c r="I22" s="150" t="str">
        <f xml:space="preserve"> IFERROR(  INDEX(方音符號, MATCH($G22, 字典編碼, 0)), "")</f>
        <v>ㄗ</v>
      </c>
      <c r="L22" s="29">
        <v>20</v>
      </c>
      <c r="M22" s="50" t="s">
        <v>311</v>
      </c>
      <c r="N22" s="50" t="str">
        <f xml:space="preserve"> IFERROR(  INDEX(方音符號, MATCH($M22, 字典編碼, 0)), "")</f>
        <v>ㄗ</v>
      </c>
      <c r="Q22" s="29" cm="1">
        <f t="array" ref="Q22" xml:space="preserve"> ROW() - ROW($2:$2)</f>
        <v>20</v>
      </c>
      <c r="R22" s="61">
        <v>7</v>
      </c>
      <c r="S22" s="61" t="str">
        <f xml:space="preserve"> IFERROR(  INDEX(方音符號, MATCH($R22, 鍵盤位置, 0)), "")</f>
        <v>˫</v>
      </c>
      <c r="U22" s="29" t="s">
        <v>409</v>
      </c>
      <c r="V22" s="105" cm="1">
        <f t="array" ref="V22" xml:space="preserve"> ROW() - ROW($2:$2)</f>
        <v>20</v>
      </c>
      <c r="W22" s="182" t="s">
        <v>167</v>
      </c>
      <c r="X22" s="155" t="s">
        <v>442</v>
      </c>
      <c r="Y22" s="155" t="s">
        <v>442</v>
      </c>
      <c r="Z22" s="155" t="s">
        <v>442</v>
      </c>
      <c r="AA22" s="152" t="s">
        <v>93</v>
      </c>
      <c r="AB22" s="175" t="s">
        <v>402</v>
      </c>
      <c r="AC22" s="157" t="s">
        <v>402</v>
      </c>
      <c r="AD22" s="157" t="s">
        <v>402</v>
      </c>
      <c r="AE22" s="96" t="s">
        <v>110</v>
      </c>
    </row>
    <row r="23" spans="5:33" ht="36">
      <c r="E23" s="29">
        <v>21</v>
      </c>
      <c r="F23" s="151" t="str">
        <f xml:space="preserve"> IFERROR(  INDEX(拼音字母, MATCH($G23, 字典編碼, 0)), "")</f>
        <v>s</v>
      </c>
      <c r="G23" s="171" t="s">
        <v>180</v>
      </c>
      <c r="H23" s="149" t="str">
        <f xml:space="preserve"> IFERROR(  INDEX(鍵盤位置, MATCH($G23, 字典編碼, 0)), "")</f>
        <v>n</v>
      </c>
      <c r="I23" s="150" t="str">
        <f xml:space="preserve"> IFERROR(  INDEX(方音符號, MATCH($G23, 字典編碼, 0)), "")</f>
        <v>ㄙ</v>
      </c>
      <c r="L23" s="29">
        <v>21</v>
      </c>
      <c r="M23" s="50" t="s">
        <v>180</v>
      </c>
      <c r="N23" s="50" t="str">
        <f xml:space="preserve"> IFERROR(  INDEX(方音符號, MATCH($M23, 字典編碼, 0)), "")</f>
        <v>ㄙ</v>
      </c>
      <c r="Q23" s="29" cm="1">
        <f t="array" ref="Q23" xml:space="preserve"> ROW() - ROW($2:$2)</f>
        <v>21</v>
      </c>
      <c r="R23" s="61" t="s">
        <v>242</v>
      </c>
      <c r="S23" s="61" t="str">
        <f xml:space="preserve"> IFERROR(  INDEX(方音符號, MATCH($R23, 鍵盤位置, 0)), "")</f>
        <v>ㄧ</v>
      </c>
      <c r="U23" s="29" t="s">
        <v>167</v>
      </c>
      <c r="V23" s="103" cm="1">
        <f t="array" ref="V23" xml:space="preserve"> ROW() - ROW($2:$2)</f>
        <v>21</v>
      </c>
      <c r="W23" s="184">
        <v>6</v>
      </c>
      <c r="X23" s="155" t="s">
        <v>442</v>
      </c>
      <c r="Y23" s="155" t="s">
        <v>442</v>
      </c>
      <c r="Z23" s="155" t="s">
        <v>442</v>
      </c>
      <c r="AA23" s="159" t="s">
        <v>748</v>
      </c>
      <c r="AB23" s="175">
        <v>5</v>
      </c>
      <c r="AC23" s="156">
        <v>5</v>
      </c>
      <c r="AD23" s="156">
        <v>5</v>
      </c>
      <c r="AE23" s="96" t="s">
        <v>723</v>
      </c>
      <c r="AG23" s="102" t="s">
        <v>749</v>
      </c>
    </row>
    <row r="24" spans="5:33" ht="36">
      <c r="E24" s="29">
        <v>22</v>
      </c>
      <c r="F24" s="151">
        <f xml:space="preserve"> IFERROR(  INDEX(拼音字母, MATCH($G24, 字典編碼, 0)), "")</f>
        <v>7</v>
      </c>
      <c r="G24" s="171">
        <v>7</v>
      </c>
      <c r="H24" s="149">
        <f xml:space="preserve"> IFERROR(  INDEX(鍵盤位置, MATCH($G24, 字典編碼, 0)), "")</f>
        <v>7</v>
      </c>
      <c r="I24" s="150" t="str">
        <f xml:space="preserve"> IFERROR(  INDEX(方音符號, MATCH($G24, 字典編碼, 0)), "")</f>
        <v>˫</v>
      </c>
      <c r="L24" s="29">
        <v>22</v>
      </c>
      <c r="M24" s="50">
        <v>7</v>
      </c>
      <c r="N24" s="50" t="str">
        <f xml:space="preserve"> IFERROR(  INDEX(方音符號, MATCH($M24, 字典編碼, 0)), "")</f>
        <v>˫</v>
      </c>
      <c r="Q24" s="29" cm="1">
        <f t="array" ref="Q24" xml:space="preserve"> ROW() - ROW($2:$2)</f>
        <v>22</v>
      </c>
      <c r="R24" s="61" t="s">
        <v>376</v>
      </c>
      <c r="S24" s="61" t="str">
        <f xml:space="preserve"> IFERROR(  INDEX(方音符號, MATCH($R24, 鍵盤位置, 0)), "")</f>
        <v>ㄨ</v>
      </c>
      <c r="U24" s="29" t="s">
        <v>242</v>
      </c>
      <c r="V24" s="104" cm="1">
        <f t="array" ref="V24" xml:space="preserve"> ROW() - ROW($2:$2)</f>
        <v>22</v>
      </c>
      <c r="W24" s="185" t="s">
        <v>426</v>
      </c>
      <c r="X24" s="155" t="s">
        <v>442</v>
      </c>
      <c r="Y24" s="155" t="s">
        <v>442</v>
      </c>
      <c r="Z24" s="155" t="s">
        <v>442</v>
      </c>
      <c r="AA24" s="152" t="s">
        <v>92</v>
      </c>
      <c r="AB24" s="175" t="s">
        <v>309</v>
      </c>
      <c r="AC24" s="157" t="s">
        <v>421</v>
      </c>
      <c r="AD24" s="157" t="s">
        <v>309</v>
      </c>
      <c r="AE24" s="96" t="s">
        <v>113</v>
      </c>
    </row>
    <row r="25" spans="5:33" ht="36">
      <c r="E25" s="29">
        <v>23</v>
      </c>
      <c r="F25" s="151" t="str">
        <f xml:space="preserve"> IFERROR(  INDEX(拼音字母, MATCH($G25, 字典編碼, 0)), "")</f>
        <v>i</v>
      </c>
      <c r="G25" s="171" t="s">
        <v>240</v>
      </c>
      <c r="H25" s="149" t="str">
        <f xml:space="preserve"> IFERROR(  INDEX(鍵盤位置, MATCH($G25, 字典編碼, 0)), "")</f>
        <v>u</v>
      </c>
      <c r="I25" s="150" t="str">
        <f xml:space="preserve"> IFERROR(  INDEX(方音符號, MATCH($G25, 字典編碼, 0)), "")</f>
        <v>ㄧ</v>
      </c>
      <c r="L25" s="29">
        <v>23</v>
      </c>
      <c r="M25" s="50" t="s">
        <v>240</v>
      </c>
      <c r="N25" s="50" t="str">
        <f xml:space="preserve"> IFERROR(  INDEX(方音符號, MATCH($M25, 字典編碼, 0)), "")</f>
        <v>ㄧ</v>
      </c>
      <c r="Q25" s="29" cm="1">
        <f t="array" ref="Q25" xml:space="preserve"> ROW() - ROW($2:$2)</f>
        <v>23</v>
      </c>
      <c r="R25" s="61" t="s">
        <v>343</v>
      </c>
      <c r="S25" s="61" t="str">
        <f xml:space="preserve"> IFERROR(  INDEX(方音符號, MATCH($R25, 鍵盤位置, 0)), "")</f>
        <v>ㆬ</v>
      </c>
      <c r="U25" s="29" t="s">
        <v>376</v>
      </c>
      <c r="V25" s="104" cm="1">
        <f t="array" ref="V25" xml:space="preserve"> ROW() - ROW($2:$2)</f>
        <v>23</v>
      </c>
      <c r="W25" s="185" t="s">
        <v>401</v>
      </c>
      <c r="X25" s="155" t="s">
        <v>442</v>
      </c>
      <c r="Y25" s="155" t="s">
        <v>442</v>
      </c>
      <c r="Z25" s="155" t="s">
        <v>442</v>
      </c>
      <c r="AA25" s="152" t="s">
        <v>94</v>
      </c>
      <c r="AB25" s="175" t="s">
        <v>311</v>
      </c>
      <c r="AC25" s="157" t="s">
        <v>455</v>
      </c>
      <c r="AD25" s="157" t="s">
        <v>311</v>
      </c>
      <c r="AE25" s="96" t="s">
        <v>115</v>
      </c>
    </row>
    <row r="26" spans="5:33" ht="36">
      <c r="E26" s="29">
        <v>24</v>
      </c>
      <c r="F26" s="151" t="str">
        <f xml:space="preserve"> IFERROR(  INDEX(拼音字母, MATCH($G26, 字典編碼, 0)), "")</f>
        <v>u</v>
      </c>
      <c r="G26" s="171" t="s">
        <v>242</v>
      </c>
      <c r="H26" s="149" t="str">
        <f xml:space="preserve"> IFERROR(  INDEX(鍵盤位置, MATCH($G26, 字典編碼, 0)), "")</f>
        <v>j</v>
      </c>
      <c r="I26" s="150" t="str">
        <f xml:space="preserve"> IFERROR(  INDEX(方音符號, MATCH($G26, 字典編碼, 0)), "")</f>
        <v>ㄨ</v>
      </c>
      <c r="L26" s="29">
        <v>24</v>
      </c>
      <c r="M26" s="50" t="s">
        <v>242</v>
      </c>
      <c r="N26" s="50" t="str">
        <f xml:space="preserve"> IFERROR(  INDEX(方音符號, MATCH($M26, 字典編碼, 0)), "")</f>
        <v>ㄨ</v>
      </c>
      <c r="Q26" s="29" cm="1">
        <f t="array" ref="Q26" xml:space="preserve"> ROW() - ROW($2:$2)</f>
        <v>24</v>
      </c>
      <c r="R26" s="61">
        <v>8</v>
      </c>
      <c r="S26" s="61" t="str">
        <f xml:space="preserve"> IFERROR(  INDEX(方音符號, MATCH($R26, 鍵盤位置, 0)), "")</f>
        <v>ㄚ</v>
      </c>
      <c r="U26" s="29" t="s">
        <v>439</v>
      </c>
      <c r="V26" s="105" cm="1">
        <f t="array" ref="V26" xml:space="preserve"> ROW() - ROW($2:$2)</f>
        <v>24</v>
      </c>
      <c r="W26" s="185" t="s">
        <v>399</v>
      </c>
      <c r="X26" s="155" t="s">
        <v>442</v>
      </c>
      <c r="Y26" s="155" t="s">
        <v>442</v>
      </c>
      <c r="Z26" s="155" t="s">
        <v>378</v>
      </c>
      <c r="AA26" s="152" t="s">
        <v>95</v>
      </c>
      <c r="AB26" s="175" t="s">
        <v>180</v>
      </c>
      <c r="AC26" s="157" t="s">
        <v>180</v>
      </c>
      <c r="AD26" s="157" t="s">
        <v>180</v>
      </c>
      <c r="AE26" s="96" t="s">
        <v>116</v>
      </c>
    </row>
    <row r="27" spans="5:33" ht="36">
      <c r="E27" s="29">
        <v>25</v>
      </c>
      <c r="F27" s="151" t="str">
        <f xml:space="preserve"> IFERROR(  INDEX(拼音字母, MATCH($G27, 字典編碼, 0)), "")</f>
        <v>M</v>
      </c>
      <c r="G27" s="171" t="s">
        <v>760</v>
      </c>
      <c r="H27" s="149" t="str">
        <f xml:space="preserve"> IFERROR(  INDEX(鍵盤位置, MATCH($G27, 字典編碼, 0)), "")</f>
        <v>m</v>
      </c>
      <c r="I27" s="150" t="str">
        <f xml:space="preserve"> IFERROR(  INDEX(方音符號, MATCH($G27, 字典編碼, 0)), "")</f>
        <v>ㆬ</v>
      </c>
      <c r="L27" s="29">
        <v>25</v>
      </c>
      <c r="M27" s="50" t="s">
        <v>755</v>
      </c>
      <c r="N27" s="50" t="str">
        <f xml:space="preserve"> IFERROR(  INDEX(方音符號, MATCH($M27, 字典編碼, 0)), "")</f>
        <v>ㆬ</v>
      </c>
      <c r="Q27" s="29" cm="1">
        <f t="array" ref="Q27" xml:space="preserve"> ROW() - ROW($2:$2)</f>
        <v>25</v>
      </c>
      <c r="R27" s="61" t="s">
        <v>240</v>
      </c>
      <c r="S27" s="61" t="str">
        <f xml:space="preserve"> IFERROR(  INDEX(方音符號, MATCH($R27, 鍵盤位置, 0)), "")</f>
        <v>ㆦ</v>
      </c>
      <c r="U27" s="29" t="s">
        <v>240</v>
      </c>
      <c r="V27" s="103" cm="1">
        <f t="array" ref="V27" xml:space="preserve"> ROW() - ROW($2:$2)</f>
        <v>25</v>
      </c>
      <c r="W27" s="184">
        <v>7</v>
      </c>
      <c r="X27" s="155" t="s">
        <v>442</v>
      </c>
      <c r="Y27" s="155" t="s">
        <v>442</v>
      </c>
      <c r="Z27" s="155" t="s">
        <v>442</v>
      </c>
      <c r="AA27" s="159" t="s">
        <v>751</v>
      </c>
      <c r="AB27" s="175">
        <v>7</v>
      </c>
      <c r="AC27" s="152">
        <v>7</v>
      </c>
      <c r="AD27" s="152">
        <v>7</v>
      </c>
      <c r="AE27" s="96" t="s">
        <v>723</v>
      </c>
      <c r="AG27" s="52" t="s">
        <v>752</v>
      </c>
    </row>
    <row r="28" spans="5:33" ht="36">
      <c r="E28" s="29">
        <v>26</v>
      </c>
      <c r="F28" s="151" t="str">
        <f xml:space="preserve"> IFERROR(  INDEX(拼音字母, MATCH($G28, 字典編碼, 0)), "")</f>
        <v>a</v>
      </c>
      <c r="G28" s="171" t="s">
        <v>222</v>
      </c>
      <c r="H28" s="149">
        <f xml:space="preserve"> IFERROR(  INDEX(鍵盤位置, MATCH($G28, 字典編碼, 0)), "")</f>
        <v>8</v>
      </c>
      <c r="I28" s="150" t="str">
        <f xml:space="preserve"> IFERROR(  INDEX(方音符號, MATCH($G28, 字典編碼, 0)), "")</f>
        <v>ㄚ</v>
      </c>
      <c r="K28" s="29" t="s">
        <v>696</v>
      </c>
      <c r="L28" s="29">
        <v>26</v>
      </c>
      <c r="M28" s="50" t="s">
        <v>222</v>
      </c>
      <c r="N28" s="50" t="str">
        <f xml:space="preserve"> IFERROR(  INDEX(方音符號, MATCH($M28, 字典編碼, 0)), "")</f>
        <v>ㄚ</v>
      </c>
      <c r="Q28" s="29" cm="1">
        <f t="array" ref="Q28" xml:space="preserve"> ROW() - ROW($2:$2)</f>
        <v>26</v>
      </c>
      <c r="R28" s="61" t="s">
        <v>169</v>
      </c>
      <c r="S28" s="61" t="str">
        <f xml:space="preserve"> IFERROR(  INDEX(方音符號, MATCH($R28, 鍵盤位置, 0)), "")</f>
        <v>ㄜ</v>
      </c>
      <c r="U28" s="29" t="s">
        <v>169</v>
      </c>
      <c r="V28" s="104" cm="1">
        <f t="array" ref="V28" xml:space="preserve"> ROW() - ROW($2:$2)</f>
        <v>26</v>
      </c>
      <c r="W28" s="185" t="s">
        <v>438</v>
      </c>
      <c r="X28" s="155" t="s">
        <v>442</v>
      </c>
      <c r="Y28" s="155" t="s">
        <v>442</v>
      </c>
      <c r="Z28" s="155" t="s">
        <v>442</v>
      </c>
      <c r="AA28" s="152" t="s">
        <v>709</v>
      </c>
      <c r="AB28" s="175" t="s">
        <v>240</v>
      </c>
      <c r="AC28" s="152" t="s">
        <v>240</v>
      </c>
      <c r="AD28" s="152" t="s">
        <v>427</v>
      </c>
      <c r="AE28" s="96" t="s">
        <v>710</v>
      </c>
    </row>
    <row r="29" spans="5:33" ht="36">
      <c r="E29" s="29">
        <v>27</v>
      </c>
      <c r="F29" s="151" t="str">
        <f xml:space="preserve"> IFERROR(  INDEX(拼音字母, MATCH($G29, 字典編碼, 0)), "")</f>
        <v>oo</v>
      </c>
      <c r="G29" s="171" t="s">
        <v>756</v>
      </c>
      <c r="H29" s="149" t="str">
        <f xml:space="preserve"> IFERROR(  INDEX(鍵盤位置, MATCH($G29, 字典編碼, 0)), "")</f>
        <v>i</v>
      </c>
      <c r="I29" s="150" t="str">
        <f xml:space="preserve"> IFERROR(  INDEX(方音符號, MATCH($G29, 字典編碼, 0)), "")</f>
        <v>ㆦ</v>
      </c>
      <c r="K29" s="29" t="s">
        <v>697</v>
      </c>
      <c r="L29" s="29">
        <v>27</v>
      </c>
      <c r="M29" s="50" t="s">
        <v>756</v>
      </c>
      <c r="N29" s="50" t="str">
        <f xml:space="preserve"> IFERROR(  INDEX(方音符號, MATCH($M29, 字典編碼, 0)), "")</f>
        <v>ㆦ</v>
      </c>
      <c r="Q29" s="29" cm="1">
        <f t="array" ref="Q29" xml:space="preserve"> ROW() - ROW($2:$2)</f>
        <v>27</v>
      </c>
      <c r="R29" s="61" t="s">
        <v>430</v>
      </c>
      <c r="S29" s="61" t="str">
        <f xml:space="preserve"> IFERROR(  INDEX(方音符號, MATCH($R29, 鍵盤位置, 0)), "")</f>
        <v>ㄝ</v>
      </c>
      <c r="U29" s="29" t="s">
        <v>226</v>
      </c>
      <c r="V29" s="104" cm="1">
        <f t="array" ref="V29" xml:space="preserve"> ROW() - ROW($2:$2)</f>
        <v>27</v>
      </c>
      <c r="W29" s="185" t="s">
        <v>402</v>
      </c>
      <c r="X29" s="155" t="s">
        <v>442</v>
      </c>
      <c r="Y29" s="155" t="s">
        <v>442</v>
      </c>
      <c r="Z29" s="155" t="s">
        <v>442</v>
      </c>
      <c r="AA29" s="152" t="s">
        <v>711</v>
      </c>
      <c r="AB29" s="175" t="s">
        <v>242</v>
      </c>
      <c r="AC29" s="152" t="s">
        <v>242</v>
      </c>
      <c r="AD29" s="152" t="s">
        <v>242</v>
      </c>
      <c r="AE29" s="96" t="s">
        <v>712</v>
      </c>
    </row>
    <row r="30" spans="5:33" ht="36">
      <c r="E30" s="29">
        <v>28</v>
      </c>
      <c r="F30" s="151" t="str">
        <f xml:space="preserve"> IFERROR(  INDEX(拼音字母, MATCH($G30, 字典編碼, 0)), "")</f>
        <v>oo</v>
      </c>
      <c r="G30" s="171" t="s">
        <v>226</v>
      </c>
      <c r="H30" s="149" t="str">
        <f xml:space="preserve"> IFERROR(  INDEX(鍵盤位置, MATCH($G30, 字典編碼, 0)), "")</f>
        <v>i</v>
      </c>
      <c r="I30" s="150" t="str">
        <f xml:space="preserve"> IFERROR(  INDEX(方音符號, MATCH($G30, 字典編碼, 0)), "")</f>
        <v>ㆦ</v>
      </c>
      <c r="L30" s="29">
        <v>28</v>
      </c>
      <c r="M30" s="50" t="s">
        <v>226</v>
      </c>
      <c r="N30" s="50" t="str">
        <f xml:space="preserve"> IFERROR(  INDEX(方音符號, MATCH($M30, 字典編碼, 0)), "")</f>
        <v>ㆦ</v>
      </c>
      <c r="Q30" s="29" cm="1">
        <f t="array" ref="Q30" xml:space="preserve"> ROW() - ROW($2:$2)</f>
        <v>28</v>
      </c>
      <c r="R30" s="61" t="s">
        <v>226</v>
      </c>
      <c r="S30" s="61" t="str">
        <f xml:space="preserve"> IFERROR(  INDEX(方音符號, MATCH($R30, 鍵盤位置, 0)), "")</f>
        <v>Ｐ</v>
      </c>
      <c r="U30" s="29" t="s">
        <v>343</v>
      </c>
      <c r="V30" s="105" cm="1">
        <f t="array" ref="V30" xml:space="preserve"> ROW() - ROW($2:$2)</f>
        <v>28</v>
      </c>
      <c r="W30" s="186" t="s">
        <v>395</v>
      </c>
      <c r="X30" s="155" t="s">
        <v>442</v>
      </c>
      <c r="Y30" s="155" t="s">
        <v>442</v>
      </c>
      <c r="Z30" s="155" t="s">
        <v>442</v>
      </c>
      <c r="AA30" s="152" t="s">
        <v>131</v>
      </c>
      <c r="AB30" s="175" t="s">
        <v>762</v>
      </c>
      <c r="AC30" s="152" t="s">
        <v>718</v>
      </c>
      <c r="AD30" s="152" t="s">
        <v>718</v>
      </c>
      <c r="AE30" s="96" t="s">
        <v>155</v>
      </c>
      <c r="AG30" s="52" t="s">
        <v>736</v>
      </c>
    </row>
    <row r="31" spans="5:33" ht="36">
      <c r="E31" s="29">
        <v>29</v>
      </c>
      <c r="F31" s="151" t="str">
        <f xml:space="preserve"> IFERROR(  INDEX(拼音字母, MATCH($G31, 字典編碼, 0)), "")</f>
        <v>e</v>
      </c>
      <c r="G31" s="171" t="s">
        <v>227</v>
      </c>
      <c r="H31" s="149" t="str">
        <f xml:space="preserve"> IFERROR(  INDEX(鍵盤位置, MATCH($G31, 字典編碼, 0)), "")</f>
        <v>,</v>
      </c>
      <c r="I31" s="150" t="str">
        <f xml:space="preserve"> IFERROR(  INDEX(方音符號, MATCH($G31, 字典編碼, 0)), "")</f>
        <v>ㄝ</v>
      </c>
      <c r="L31" s="29">
        <v>29</v>
      </c>
      <c r="M31" s="50" t="s">
        <v>227</v>
      </c>
      <c r="N31" s="50" t="str">
        <f xml:space="preserve"> IFERROR(  INDEX(方音符號, MATCH($M31, 字典編碼, 0)), "")</f>
        <v>ㄝ</v>
      </c>
      <c r="Q31" s="29" cm="1">
        <f t="array" ref="Q31" xml:space="preserve"> ROW() - ROW($2:$2)</f>
        <v>29</v>
      </c>
      <c r="R31" s="61" t="s">
        <v>355</v>
      </c>
      <c r="S31" s="61" t="str">
        <f xml:space="preserve"> IFERROR(  INDEX(方音符號, MATCH($R31, 鍵盤位置, 0)), "")</f>
        <v>Ｌ</v>
      </c>
      <c r="U31" s="29" t="s">
        <v>434</v>
      </c>
      <c r="V31" s="103" cm="1">
        <f t="array" ref="V31" xml:space="preserve"> ROW() - ROW($2:$2)</f>
        <v>29</v>
      </c>
      <c r="W31" s="184">
        <v>8</v>
      </c>
      <c r="X31" s="155" t="s">
        <v>442</v>
      </c>
      <c r="Y31" s="155" t="s">
        <v>442</v>
      </c>
      <c r="Z31" s="155" t="s">
        <v>442</v>
      </c>
      <c r="AA31" s="152" t="s">
        <v>703</v>
      </c>
      <c r="AB31" s="175" t="s">
        <v>415</v>
      </c>
      <c r="AC31" s="152" t="s">
        <v>415</v>
      </c>
      <c r="AD31" s="152" t="s">
        <v>415</v>
      </c>
      <c r="AE31" s="96" t="s">
        <v>704</v>
      </c>
    </row>
    <row r="32" spans="5:33" ht="36">
      <c r="E32" s="29">
        <v>30</v>
      </c>
      <c r="F32" s="151"/>
      <c r="G32" s="172"/>
      <c r="H32" s="149"/>
      <c r="I32" s="150"/>
      <c r="L32" s="29">
        <v>30</v>
      </c>
      <c r="M32" s="50" t="s">
        <v>757</v>
      </c>
      <c r="N32" s="50" t="str">
        <f xml:space="preserve"> IFERROR(  INDEX(方音符號, MATCH($M32, 字典編碼, 0)), "")</f>
        <v>ㄫ</v>
      </c>
      <c r="Q32" s="29" cm="1">
        <f t="array" ref="Q32" xml:space="preserve"> ROW() - ROW($2:$2)</f>
        <v>30</v>
      </c>
      <c r="R32" s="61" t="s">
        <v>436</v>
      </c>
      <c r="S32" s="61" t="str">
        <f xml:space="preserve"> IFERROR(  INDEX(方音符號, MATCH($R32, 鍵盤位置, 0)), "")</f>
        <v>ㄥ</v>
      </c>
      <c r="U32" s="29" t="s">
        <v>441</v>
      </c>
      <c r="V32" s="104" cm="1">
        <f t="array" ref="V32" xml:space="preserve"> ROW() - ROW($2:$2)</f>
        <v>30</v>
      </c>
      <c r="W32" s="185" t="s">
        <v>427</v>
      </c>
      <c r="X32" s="155" t="s">
        <v>442</v>
      </c>
      <c r="Y32" s="155" t="s">
        <v>442</v>
      </c>
      <c r="Z32" s="155" t="s">
        <v>442</v>
      </c>
      <c r="AA32" s="152" t="s">
        <v>705</v>
      </c>
      <c r="AB32" s="175" t="s">
        <v>715</v>
      </c>
      <c r="AC32" s="152" t="s">
        <v>334</v>
      </c>
      <c r="AD32" s="152" t="s">
        <v>715</v>
      </c>
      <c r="AE32" s="96" t="s">
        <v>706</v>
      </c>
    </row>
    <row r="33" spans="5:33" ht="36">
      <c r="E33" s="29">
        <v>31</v>
      </c>
      <c r="F33" s="151"/>
      <c r="G33" s="172"/>
      <c r="H33" s="149"/>
      <c r="I33" s="150"/>
      <c r="L33" s="29">
        <v>31</v>
      </c>
      <c r="M33" s="50" t="s">
        <v>378</v>
      </c>
      <c r="N33" s="50" t="str">
        <f xml:space="preserve"> IFERROR(  INDEX(方音符號, MATCH($M33, 字典編碼, 0)), "")</f>
        <v>ㄋ</v>
      </c>
      <c r="Q33" s="29" cm="1">
        <f t="array" ref="Q33" xml:space="preserve"> ROW() - ROW($2:$2)</f>
        <v>31</v>
      </c>
      <c r="R33" s="61" t="s">
        <v>166</v>
      </c>
      <c r="S33" s="61" t="str">
        <f xml:space="preserve"> IFERROR(  INDEX(方音符號, MATCH($R33, 鍵盤位置, 0)), "")</f>
        <v>ㄣ</v>
      </c>
      <c r="U33" s="29" t="s">
        <v>355</v>
      </c>
      <c r="V33" s="104" cm="1">
        <f t="array" ref="V33" xml:space="preserve"> ROW() - ROW($2:$2)</f>
        <v>31</v>
      </c>
      <c r="W33" s="185" t="s">
        <v>400</v>
      </c>
      <c r="X33" s="155" t="s">
        <v>442</v>
      </c>
      <c r="Y33" s="155" t="s">
        <v>442</v>
      </c>
      <c r="Z33" s="155" t="s">
        <v>442</v>
      </c>
      <c r="AA33" s="152" t="s">
        <v>707</v>
      </c>
      <c r="AB33" s="175" t="s">
        <v>428</v>
      </c>
      <c r="AC33" s="152" t="s">
        <v>428</v>
      </c>
      <c r="AD33" s="152" t="s">
        <v>428</v>
      </c>
      <c r="AE33" s="96" t="s">
        <v>708</v>
      </c>
    </row>
    <row r="34" spans="5:33" ht="36">
      <c r="E34" s="29">
        <v>32</v>
      </c>
      <c r="F34" s="151"/>
      <c r="G34" s="172"/>
      <c r="H34" s="149"/>
      <c r="I34" s="150"/>
      <c r="N34" s="29"/>
      <c r="S34" s="52"/>
      <c r="U34" s="29" t="s">
        <v>430</v>
      </c>
      <c r="V34" s="105" cm="1">
        <f t="array" ref="V34" xml:space="preserve"> ROW() - ROW($2:$2)</f>
        <v>32</v>
      </c>
      <c r="W34" s="186" t="s">
        <v>431</v>
      </c>
      <c r="X34" s="155" t="s">
        <v>442</v>
      </c>
      <c r="Y34" s="155" t="s">
        <v>442</v>
      </c>
      <c r="Z34" s="155" t="s">
        <v>442</v>
      </c>
      <c r="AA34" s="152" t="s">
        <v>688</v>
      </c>
      <c r="AB34" s="175" t="s">
        <v>419</v>
      </c>
      <c r="AC34" s="152" t="s">
        <v>227</v>
      </c>
      <c r="AD34" s="152" t="s">
        <v>419</v>
      </c>
      <c r="AE34" s="96" t="s">
        <v>147</v>
      </c>
    </row>
    <row r="35" spans="5:33" ht="39">
      <c r="E35" s="29">
        <v>33</v>
      </c>
      <c r="F35" s="151"/>
      <c r="G35" s="172"/>
      <c r="H35" s="149"/>
      <c r="I35" s="150"/>
      <c r="N35" s="29"/>
      <c r="S35" s="52"/>
      <c r="U35" s="29" t="s">
        <v>430</v>
      </c>
      <c r="V35" s="103" cm="1">
        <f t="array" ref="V35" xml:space="preserve"> ROW() - ROW($2:$2)</f>
        <v>33</v>
      </c>
      <c r="W35" s="184">
        <v>9</v>
      </c>
      <c r="X35" s="160" t="s">
        <v>687</v>
      </c>
      <c r="Y35" s="160" t="s">
        <v>687</v>
      </c>
      <c r="Z35" s="160" t="s">
        <v>687</v>
      </c>
      <c r="AA35" s="152"/>
      <c r="AB35" s="178"/>
      <c r="AC35" s="153"/>
      <c r="AD35" s="153"/>
      <c r="AE35" s="96" t="s">
        <v>723</v>
      </c>
    </row>
    <row r="36" spans="5:33" ht="39">
      <c r="E36" s="29">
        <v>34</v>
      </c>
      <c r="F36" s="151"/>
      <c r="G36" s="172"/>
      <c r="H36" s="149"/>
      <c r="I36" s="150"/>
      <c r="N36" s="29"/>
      <c r="S36" s="52"/>
      <c r="U36" s="29" t="s">
        <v>444</v>
      </c>
      <c r="V36" s="103" cm="1">
        <f t="array" ref="V36" xml:space="preserve"> ROW() - ROW($2:$2)</f>
        <v>34</v>
      </c>
      <c r="W36" s="185" t="s">
        <v>428</v>
      </c>
      <c r="X36" s="155" t="s">
        <v>378</v>
      </c>
      <c r="Y36" s="160" t="s">
        <v>687</v>
      </c>
      <c r="Z36" s="155" t="s">
        <v>442</v>
      </c>
      <c r="AA36" s="161" t="s">
        <v>729</v>
      </c>
      <c r="AB36" s="179" t="s">
        <v>721</v>
      </c>
      <c r="AC36" s="162" t="s">
        <v>721</v>
      </c>
      <c r="AD36" s="162" t="s">
        <v>721</v>
      </c>
      <c r="AE36" s="96" t="s">
        <v>723</v>
      </c>
      <c r="AG36" s="52" t="s">
        <v>701</v>
      </c>
    </row>
    <row r="37" spans="5:33" ht="39">
      <c r="E37" s="29">
        <v>35</v>
      </c>
      <c r="F37" s="151"/>
      <c r="G37" s="172"/>
      <c r="H37" s="149"/>
      <c r="I37" s="150"/>
      <c r="N37" s="29"/>
      <c r="S37" s="52"/>
      <c r="U37" s="29" t="s">
        <v>166</v>
      </c>
      <c r="V37" s="104" cm="1">
        <f t="array" ref="V37" xml:space="preserve"> ROW() - ROW($2:$2)</f>
        <v>35</v>
      </c>
      <c r="W37" s="185" t="s">
        <v>429</v>
      </c>
      <c r="X37" s="155" t="s">
        <v>378</v>
      </c>
      <c r="Y37" s="160" t="s">
        <v>687</v>
      </c>
      <c r="Z37" s="155" t="s">
        <v>442</v>
      </c>
      <c r="AA37" s="161" t="s">
        <v>716</v>
      </c>
      <c r="AB37" s="179" t="s">
        <v>722</v>
      </c>
      <c r="AC37" s="162" t="s">
        <v>722</v>
      </c>
      <c r="AD37" s="162" t="s">
        <v>722</v>
      </c>
      <c r="AE37" s="96" t="s">
        <v>723</v>
      </c>
      <c r="AG37" s="52" t="s">
        <v>700</v>
      </c>
    </row>
    <row r="38" spans="5:33" ht="36">
      <c r="E38" s="29">
        <v>36</v>
      </c>
      <c r="N38" s="29"/>
      <c r="S38" s="52"/>
      <c r="U38" s="29" t="s">
        <v>432</v>
      </c>
      <c r="V38" s="104" cm="1">
        <f t="array" ref="V38" xml:space="preserve"> ROW() - ROW($2:$2)</f>
        <v>36</v>
      </c>
      <c r="W38" s="186" t="s">
        <v>437</v>
      </c>
      <c r="X38" s="155" t="s">
        <v>378</v>
      </c>
      <c r="Y38" s="155" t="s">
        <v>442</v>
      </c>
      <c r="Z38" s="155" t="s">
        <v>442</v>
      </c>
      <c r="AA38" s="152" t="s">
        <v>136</v>
      </c>
      <c r="AB38" s="176" t="s">
        <v>725</v>
      </c>
      <c r="AC38" s="157" t="s">
        <v>349</v>
      </c>
      <c r="AD38" s="157" t="s">
        <v>725</v>
      </c>
      <c r="AE38" s="96" t="s">
        <v>733</v>
      </c>
      <c r="AG38" s="101" t="s">
        <v>735</v>
      </c>
    </row>
    <row r="39" spans="5:33" ht="36">
      <c r="E39" s="29">
        <v>37</v>
      </c>
      <c r="N39" s="29"/>
      <c r="S39" s="52"/>
      <c r="U39" s="29" t="s">
        <v>714</v>
      </c>
      <c r="V39" s="104" cm="1">
        <f t="array" ref="V39" xml:space="preserve"> ROW() - ROW($2:$2)</f>
        <v>37</v>
      </c>
      <c r="W39" s="184">
        <v>0</v>
      </c>
      <c r="X39" s="160" t="s">
        <v>687</v>
      </c>
      <c r="Y39" s="160" t="s">
        <v>687</v>
      </c>
      <c r="Z39" s="160" t="s">
        <v>687</v>
      </c>
      <c r="AA39" s="154"/>
      <c r="AB39" s="177" t="s">
        <v>714</v>
      </c>
      <c r="AC39" s="154"/>
      <c r="AD39" s="154"/>
      <c r="AE39" s="96"/>
    </row>
    <row r="40" spans="5:33" ht="36">
      <c r="E40" s="29">
        <v>38</v>
      </c>
      <c r="N40" s="29"/>
      <c r="S40" s="52"/>
      <c r="U40" s="29" t="s">
        <v>436</v>
      </c>
      <c r="V40" s="105" cm="1">
        <f t="array" ref="V40" xml:space="preserve"> ROW() - ROW($2:$2)</f>
        <v>38</v>
      </c>
      <c r="W40" s="185" t="s">
        <v>391</v>
      </c>
      <c r="X40" s="160" t="s">
        <v>687</v>
      </c>
      <c r="Y40" s="155" t="s">
        <v>442</v>
      </c>
      <c r="Z40" s="155" t="s">
        <v>442</v>
      </c>
      <c r="AA40" s="152" t="s">
        <v>713</v>
      </c>
      <c r="AB40" s="175" t="s">
        <v>687</v>
      </c>
      <c r="AC40" s="152" t="s">
        <v>687</v>
      </c>
      <c r="AD40" s="152" t="s">
        <v>687</v>
      </c>
      <c r="AE40" s="96" t="s">
        <v>732</v>
      </c>
      <c r="AG40" s="52" t="s">
        <v>734</v>
      </c>
    </row>
    <row r="41" spans="5:33" ht="36">
      <c r="E41" s="29">
        <v>39</v>
      </c>
      <c r="N41" s="29"/>
      <c r="S41" s="52"/>
      <c r="U41" s="29" t="s">
        <v>446</v>
      </c>
      <c r="V41" s="104" cm="1">
        <f t="array" ref="V41" xml:space="preserve"> ROW() - ROW($2:$2)</f>
        <v>39</v>
      </c>
      <c r="W41" s="185" t="s">
        <v>433</v>
      </c>
      <c r="X41" s="160" t="s">
        <v>687</v>
      </c>
      <c r="Y41" s="160" t="s">
        <v>687</v>
      </c>
      <c r="Z41" s="160" t="s">
        <v>687</v>
      </c>
      <c r="AA41" s="154"/>
      <c r="AB41" s="177" t="s">
        <v>714</v>
      </c>
      <c r="AC41" s="154"/>
      <c r="AD41" s="154"/>
      <c r="AE41" s="96"/>
    </row>
    <row r="42" spans="5:33" ht="36">
      <c r="E42" s="29">
        <v>40</v>
      </c>
      <c r="N42" s="29"/>
      <c r="S42" s="52"/>
      <c r="V42" s="104" cm="1">
        <f t="array" ref="V42" xml:space="preserve"> ROW() - ROW($2:$2)</f>
        <v>40</v>
      </c>
      <c r="W42" s="186" t="s">
        <v>435</v>
      </c>
      <c r="X42" s="160" t="s">
        <v>687</v>
      </c>
      <c r="Y42" s="160" t="s">
        <v>687</v>
      </c>
      <c r="Z42" s="160" t="s">
        <v>687</v>
      </c>
      <c r="AA42" s="154"/>
      <c r="AB42" s="177" t="s">
        <v>714</v>
      </c>
      <c r="AC42" s="154"/>
      <c r="AD42" s="154"/>
      <c r="AE42" s="96"/>
    </row>
    <row r="43" spans="5:33" ht="36">
      <c r="E43" s="29">
        <v>41</v>
      </c>
      <c r="N43" s="29"/>
      <c r="S43" s="52"/>
      <c r="V43" s="103" cm="1">
        <f t="array" ref="V43" xml:space="preserve"> ROW() - ROW($2:$2)</f>
        <v>41</v>
      </c>
      <c r="W43" s="185"/>
      <c r="X43" s="160" t="s">
        <v>687</v>
      </c>
      <c r="Y43" s="160" t="s">
        <v>687</v>
      </c>
      <c r="Z43" s="160" t="s">
        <v>687</v>
      </c>
      <c r="AA43" s="152"/>
      <c r="AB43" s="180"/>
      <c r="AC43" s="154"/>
      <c r="AD43" s="154"/>
      <c r="AE43" s="96"/>
    </row>
    <row r="44" spans="5:33" ht="36">
      <c r="E44" s="29">
        <v>42</v>
      </c>
      <c r="N44" s="29"/>
      <c r="S44" s="52"/>
      <c r="V44" s="104" cm="1">
        <f t="array" ref="V44" xml:space="preserve"> ROW() - ROW($2:$2)</f>
        <v>42</v>
      </c>
      <c r="W44" s="185"/>
      <c r="X44" s="160" t="s">
        <v>687</v>
      </c>
      <c r="Y44" s="160" t="s">
        <v>687</v>
      </c>
      <c r="Z44" s="160" t="s">
        <v>687</v>
      </c>
      <c r="AA44" s="152"/>
      <c r="AB44" s="180"/>
      <c r="AC44" s="154"/>
      <c r="AD44" s="154"/>
      <c r="AE44" s="96"/>
    </row>
    <row r="45" spans="5:33" ht="36">
      <c r="N45" s="29"/>
      <c r="S45" s="52"/>
      <c r="V45" s="105" cm="1">
        <f t="array" ref="V45" xml:space="preserve"> ROW() - ROW($2:$2)</f>
        <v>43</v>
      </c>
      <c r="W45" s="187"/>
      <c r="X45" s="163" t="s">
        <v>687</v>
      </c>
      <c r="Y45" s="163" t="s">
        <v>687</v>
      </c>
      <c r="Z45" s="163" t="s">
        <v>687</v>
      </c>
      <c r="AA45" s="97"/>
      <c r="AB45" s="181"/>
      <c r="AC45" s="99"/>
      <c r="AD45" s="99"/>
      <c r="AE45" s="98"/>
    </row>
  </sheetData>
  <phoneticPr fontId="3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E6DA-E57C-4AF7-9BF2-B8413542F08E}">
  <dimension ref="A1:AG57"/>
  <sheetViews>
    <sheetView tabSelected="1" workbookViewId="0">
      <selection activeCell="F16" sqref="F16"/>
    </sheetView>
    <sheetView workbookViewId="1"/>
  </sheetViews>
  <sheetFormatPr defaultRowHeight="30" outlineLevelCol="1"/>
  <cols>
    <col min="1" max="1" width="98.75" style="29" customWidth="1"/>
    <col min="2" max="2" width="4.75" style="29" bestFit="1" customWidth="1"/>
    <col min="3" max="4" width="4.75" style="29" customWidth="1"/>
    <col min="5" max="5" width="12.5" style="29" bestFit="1" customWidth="1"/>
    <col min="6" max="6" width="12.625" style="52" customWidth="1" outlineLevel="1"/>
    <col min="7" max="8" width="12.625" style="51" customWidth="1"/>
    <col min="9" max="9" width="12.625" style="52" customWidth="1" outlineLevel="1"/>
    <col min="10" max="10" width="4.75" style="29" customWidth="1"/>
    <col min="11" max="11" width="4.75" style="29" hidden="1" customWidth="1" outlineLevel="1"/>
    <col min="12" max="12" width="12.5" style="29" hidden="1" customWidth="1" outlineLevel="1"/>
    <col min="13" max="13" width="12.625" style="29" hidden="1" customWidth="1" outlineLevel="1"/>
    <col min="14" max="14" width="12.625" style="30" hidden="1" customWidth="1" outlineLevel="1"/>
    <col min="15" max="16" width="4.75" style="29" hidden="1" customWidth="1" outlineLevel="1"/>
    <col min="17" max="17" width="12.5" style="29" hidden="1" customWidth="1" outlineLevel="1"/>
    <col min="18" max="18" width="12.625" style="52" hidden="1" customWidth="1" outlineLevel="1"/>
    <col min="19" max="19" width="12.625" style="51" hidden="1" customWidth="1" outlineLevel="1"/>
    <col min="20" max="22" width="0" style="29" hidden="1" customWidth="1" outlineLevel="1"/>
    <col min="23" max="27" width="14.75" style="29" hidden="1" customWidth="1" outlineLevel="1"/>
    <col min="28" max="28" width="9" style="29" collapsed="1"/>
    <col min="29" max="33" width="13.375" style="29" customWidth="1"/>
    <col min="34" max="16384" width="9" style="29"/>
  </cols>
  <sheetData>
    <row r="1" spans="1:33">
      <c r="E1" s="29" t="s">
        <v>463</v>
      </c>
      <c r="L1" s="29" t="s">
        <v>464</v>
      </c>
      <c r="Q1" s="29" t="s">
        <v>460</v>
      </c>
    </row>
    <row r="2" spans="1:33" ht="26.25" thickBot="1">
      <c r="A2" s="29" t="s">
        <v>456</v>
      </c>
      <c r="F2" s="53" t="s">
        <v>387</v>
      </c>
      <c r="G2" s="53" t="s">
        <v>686</v>
      </c>
      <c r="H2" s="54" t="s">
        <v>389</v>
      </c>
      <c r="I2" s="53" t="s">
        <v>365</v>
      </c>
      <c r="M2" s="53" t="s">
        <v>686</v>
      </c>
      <c r="N2" s="32" t="s">
        <v>465</v>
      </c>
      <c r="R2" s="53" t="s">
        <v>389</v>
      </c>
      <c r="S2" s="54" t="s">
        <v>365</v>
      </c>
      <c r="W2" s="49" t="s">
        <v>412</v>
      </c>
      <c r="X2" s="49" t="s">
        <v>294</v>
      </c>
      <c r="Y2" s="49" t="s">
        <v>364</v>
      </c>
      <c r="Z2" s="49" t="s">
        <v>363</v>
      </c>
      <c r="AA2" s="49" t="s">
        <v>295</v>
      </c>
      <c r="AC2" s="191" t="s">
        <v>764</v>
      </c>
      <c r="AD2" s="192" t="s">
        <v>765</v>
      </c>
      <c r="AE2" s="193" t="s">
        <v>766</v>
      </c>
      <c r="AF2" s="194" t="s">
        <v>767</v>
      </c>
      <c r="AG2" s="195" t="s">
        <v>768</v>
      </c>
    </row>
    <row r="3" spans="1:33" ht="30.75" thickTop="1">
      <c r="A3" s="29" t="s">
        <v>385</v>
      </c>
      <c r="B3" s="29">
        <f xml:space="preserve"> LEN(A3)</f>
        <v>42</v>
      </c>
      <c r="E3" s="29">
        <v>1</v>
      </c>
      <c r="F3" s="188" t="str">
        <f xml:space="preserve"> INDEX($AE$3:$AE$57, MATCH($H3, $AG$3:$AG$57, 0))</f>
        <v>p</v>
      </c>
      <c r="G3" s="189" t="str">
        <f xml:space="preserve"> MID($A$3, $E3,1)</f>
        <v>p</v>
      </c>
      <c r="H3" s="189" t="str">
        <f xml:space="preserve"> MID($A$4, $E3,1)</f>
        <v>1</v>
      </c>
      <c r="I3" s="190" t="str">
        <f xml:space="preserve"> INDEX($AD$3:$AD$57, MATCH($H3, $AG$3:$AG$57, 0))</f>
        <v>ㄅ</v>
      </c>
      <c r="L3" s="29">
        <v>1</v>
      </c>
      <c r="M3" s="50" t="str">
        <f t="shared" ref="M3:M28" si="0" xml:space="preserve"> MID($A$7, $E3, 1)</f>
        <v>p</v>
      </c>
      <c r="N3" s="50" t="str">
        <f t="shared" ref="N3:N28" si="1" xml:space="preserve"> MID($A$8, $E3, 1)</f>
        <v>ㄅ</v>
      </c>
      <c r="Q3" s="29">
        <v>1</v>
      </c>
      <c r="R3" s="61" t="str">
        <f t="shared" ref="R3:R28" si="2" xml:space="preserve"> MID($A$12, $E3, 1)</f>
        <v>1</v>
      </c>
      <c r="S3" s="61" t="str">
        <f t="shared" ref="S3:S28" si="3" xml:space="preserve"> MID($A$13, $E3, 1)</f>
        <v>ㄅ</v>
      </c>
      <c r="W3" s="30">
        <v>1</v>
      </c>
      <c r="X3" s="30" t="s">
        <v>74</v>
      </c>
      <c r="Y3" s="41" t="s">
        <v>166</v>
      </c>
      <c r="Z3" s="42" t="s">
        <v>166</v>
      </c>
      <c r="AA3" s="43" t="s">
        <v>96</v>
      </c>
      <c r="AC3" s="196">
        <v>1</v>
      </c>
      <c r="AD3" s="197" t="s">
        <v>74</v>
      </c>
      <c r="AE3" s="198" t="s">
        <v>166</v>
      </c>
      <c r="AF3" s="199" t="s">
        <v>771</v>
      </c>
      <c r="AG3" s="200" t="s">
        <v>403</v>
      </c>
    </row>
    <row r="4" spans="1:33">
      <c r="A4" s="29" t="s">
        <v>386</v>
      </c>
      <c r="B4" s="29">
        <f xml:space="preserve"> LEN(A4)</f>
        <v>42</v>
      </c>
      <c r="E4" s="29">
        <v>2</v>
      </c>
      <c r="F4" s="188" t="str">
        <f t="shared" ref="F4:F12" si="4" xml:space="preserve"> INDEX($AE$3:$AE$57, MATCH($H4, $AG$3:$AG$57, 0))</f>
        <v>b</v>
      </c>
      <c r="G4" s="189" t="str">
        <f t="shared" ref="G4:G37" si="5" xml:space="preserve"> MID($A$3, $E4,1)</f>
        <v>P</v>
      </c>
      <c r="H4" s="189" t="str">
        <f t="shared" ref="H4:H37" si="6" xml:space="preserve"> MID($A$4, $E4,1)</f>
        <v>q</v>
      </c>
      <c r="I4" s="190" t="str">
        <f t="shared" ref="I4:I37" si="7" xml:space="preserve"> INDEX($AD$3:$AD$57, MATCH($H4, $AG$3:$AG$57, 0))</f>
        <v>ㆠ</v>
      </c>
      <c r="L4" s="29">
        <v>2</v>
      </c>
      <c r="M4" s="50" t="str">
        <f t="shared" si="0"/>
        <v>P</v>
      </c>
      <c r="N4" s="50" t="str">
        <f t="shared" si="1"/>
        <v>ㄆ</v>
      </c>
      <c r="Q4" s="29">
        <v>2</v>
      </c>
      <c r="R4" s="61" t="str">
        <f t="shared" si="2"/>
        <v>q</v>
      </c>
      <c r="S4" s="61" t="str">
        <f t="shared" si="3"/>
        <v>ㄆ</v>
      </c>
      <c r="W4" s="46" t="s">
        <v>414</v>
      </c>
      <c r="X4" s="30" t="s">
        <v>75</v>
      </c>
      <c r="Y4" s="41" t="s">
        <v>352</v>
      </c>
      <c r="Z4" s="42" t="s">
        <v>302</v>
      </c>
      <c r="AA4" s="43" t="s">
        <v>98</v>
      </c>
      <c r="AC4" s="196">
        <f>AC3+1</f>
        <v>2</v>
      </c>
      <c r="AD4" s="197" t="s">
        <v>75</v>
      </c>
      <c r="AE4" s="198" t="s">
        <v>770</v>
      </c>
      <c r="AF4" s="199" t="s">
        <v>834</v>
      </c>
      <c r="AG4" s="200" t="s">
        <v>222</v>
      </c>
    </row>
    <row r="5" spans="1:33">
      <c r="E5" s="29">
        <v>3</v>
      </c>
      <c r="F5" s="188" t="str">
        <f t="shared" si="4"/>
        <v>ph</v>
      </c>
      <c r="G5" s="189" t="str">
        <f t="shared" si="5"/>
        <v>m</v>
      </c>
      <c r="H5" s="189" t="str">
        <f t="shared" si="6"/>
        <v>a</v>
      </c>
      <c r="I5" s="190" t="str">
        <f t="shared" si="7"/>
        <v>ㄆ</v>
      </c>
      <c r="L5" s="29">
        <v>3</v>
      </c>
      <c r="M5" s="50" t="str">
        <f t="shared" si="0"/>
        <v>b</v>
      </c>
      <c r="N5" s="50" t="str">
        <f t="shared" si="1"/>
        <v>ㆠ</v>
      </c>
      <c r="Q5" s="29">
        <v>3</v>
      </c>
      <c r="R5" s="61" t="str">
        <f t="shared" si="2"/>
        <v>a</v>
      </c>
      <c r="S5" s="61" t="str">
        <f t="shared" si="3"/>
        <v>ㄇ</v>
      </c>
      <c r="W5" s="46" t="s">
        <v>415</v>
      </c>
      <c r="X5" s="30" t="s">
        <v>76</v>
      </c>
      <c r="Y5" s="41" t="s">
        <v>343</v>
      </c>
      <c r="Z5" s="42" t="s">
        <v>303</v>
      </c>
      <c r="AA5" s="43" t="s">
        <v>99</v>
      </c>
      <c r="AC5" s="196">
        <f t="shared" ref="AC5:AC57" si="8">AC4+1</f>
        <v>3</v>
      </c>
      <c r="AD5" s="197" t="s">
        <v>77</v>
      </c>
      <c r="AE5" s="198" t="s">
        <v>769</v>
      </c>
      <c r="AF5" s="201" t="s">
        <v>769</v>
      </c>
      <c r="AG5" s="200" t="s">
        <v>394</v>
      </c>
    </row>
    <row r="6" spans="1:33">
      <c r="A6" s="29" t="s">
        <v>457</v>
      </c>
      <c r="E6" s="29">
        <v>4</v>
      </c>
      <c r="F6" s="188" t="str">
        <f t="shared" si="4"/>
        <v>k4</v>
      </c>
      <c r="G6" s="189" t="str">
        <f t="shared" si="5"/>
        <v>b</v>
      </c>
      <c r="H6" s="189" t="str">
        <f t="shared" si="6"/>
        <v>z</v>
      </c>
      <c r="I6" s="190" t="str">
        <f t="shared" si="7"/>
        <v>ㆻ</v>
      </c>
      <c r="L6" s="29">
        <v>4</v>
      </c>
      <c r="M6" s="50" t="str">
        <f t="shared" si="0"/>
        <v>t</v>
      </c>
      <c r="N6" s="50" t="str">
        <f t="shared" si="1"/>
        <v>ㄉ</v>
      </c>
      <c r="Q6" s="29">
        <v>4</v>
      </c>
      <c r="R6" s="61" t="str">
        <f t="shared" si="2"/>
        <v>z</v>
      </c>
      <c r="S6" s="61" t="str">
        <f t="shared" si="3"/>
        <v>ㆠ</v>
      </c>
      <c r="W6" s="47" t="s">
        <v>413</v>
      </c>
      <c r="X6" s="30" t="s">
        <v>77</v>
      </c>
      <c r="Y6" s="41" t="s">
        <v>167</v>
      </c>
      <c r="Z6" s="42" t="s">
        <v>167</v>
      </c>
      <c r="AA6" s="43" t="s">
        <v>97</v>
      </c>
      <c r="AC6" s="196">
        <f t="shared" si="8"/>
        <v>4</v>
      </c>
      <c r="AD6" s="197" t="s">
        <v>76</v>
      </c>
      <c r="AE6" s="198" t="s">
        <v>772</v>
      </c>
      <c r="AF6" s="199" t="s">
        <v>772</v>
      </c>
      <c r="AG6" s="200" t="s">
        <v>404</v>
      </c>
    </row>
    <row r="7" spans="1:33">
      <c r="A7" s="29" t="s">
        <v>458</v>
      </c>
      <c r="B7" s="29">
        <f xml:space="preserve"> LEN(A7)</f>
        <v>26</v>
      </c>
      <c r="E7" s="29">
        <v>5</v>
      </c>
      <c r="F7" s="188" t="str">
        <f t="shared" si="4"/>
        <v>m</v>
      </c>
      <c r="G7" s="189" t="str">
        <f t="shared" si="5"/>
        <v>t</v>
      </c>
      <c r="H7" s="189" t="str">
        <f t="shared" si="6"/>
        <v>2</v>
      </c>
      <c r="I7" s="190" t="str">
        <f t="shared" si="7"/>
        <v>ㄇ</v>
      </c>
      <c r="L7" s="29">
        <v>5</v>
      </c>
      <c r="M7" s="50" t="str">
        <f t="shared" si="0"/>
        <v>T</v>
      </c>
      <c r="N7" s="50" t="str">
        <f t="shared" si="1"/>
        <v>ㄊ</v>
      </c>
      <c r="Q7" s="29">
        <v>5</v>
      </c>
      <c r="R7" s="61" t="str">
        <f t="shared" si="2"/>
        <v>2</v>
      </c>
      <c r="S7" s="61" t="str">
        <f t="shared" si="3"/>
        <v>ㄉ</v>
      </c>
      <c r="W7" s="30">
        <v>2</v>
      </c>
      <c r="X7" s="30" t="s">
        <v>78</v>
      </c>
      <c r="Y7" s="41" t="s">
        <v>168</v>
      </c>
      <c r="Z7" s="42" t="s">
        <v>168</v>
      </c>
      <c r="AA7" s="43" t="s">
        <v>100</v>
      </c>
      <c r="AC7" s="202">
        <f t="shared" si="8"/>
        <v>5</v>
      </c>
      <c r="AD7" s="203" t="s">
        <v>78</v>
      </c>
      <c r="AE7" s="204" t="s">
        <v>168</v>
      </c>
      <c r="AF7" s="205" t="s">
        <v>773</v>
      </c>
      <c r="AG7" s="206" t="s">
        <v>382</v>
      </c>
    </row>
    <row r="8" spans="1:33">
      <c r="A8" s="29" t="s">
        <v>459</v>
      </c>
      <c r="B8" s="29">
        <f xml:space="preserve"> LEN(A8)</f>
        <v>26</v>
      </c>
      <c r="E8" s="29">
        <v>6</v>
      </c>
      <c r="F8" s="188" t="str">
        <f t="shared" si="4"/>
        <v>t</v>
      </c>
      <c r="G8" s="189" t="str">
        <f t="shared" si="5"/>
        <v>T</v>
      </c>
      <c r="H8" s="189" t="str">
        <f t="shared" si="6"/>
        <v>w</v>
      </c>
      <c r="I8" s="190" t="str">
        <f t="shared" si="7"/>
        <v>ㄉ</v>
      </c>
      <c r="L8" s="29">
        <v>6</v>
      </c>
      <c r="M8" s="50" t="str">
        <f t="shared" si="0"/>
        <v>d</v>
      </c>
      <c r="N8" s="50" t="str">
        <f t="shared" si="1"/>
        <v>ㄌ</v>
      </c>
      <c r="Q8" s="29">
        <v>6</v>
      </c>
      <c r="R8" s="61" t="str">
        <f t="shared" si="2"/>
        <v>w</v>
      </c>
      <c r="S8" s="61" t="str">
        <f t="shared" si="3"/>
        <v>ㄊ</v>
      </c>
      <c r="W8" s="46" t="s">
        <v>416</v>
      </c>
      <c r="X8" s="30" t="s">
        <v>79</v>
      </c>
      <c r="Y8" s="41" t="s">
        <v>353</v>
      </c>
      <c r="Z8" s="42" t="s">
        <v>304</v>
      </c>
      <c r="AA8" s="43" t="s">
        <v>101</v>
      </c>
      <c r="AC8" s="207">
        <f t="shared" si="8"/>
        <v>6</v>
      </c>
      <c r="AD8" s="197" t="s">
        <v>79</v>
      </c>
      <c r="AE8" s="198" t="s">
        <v>353</v>
      </c>
      <c r="AF8" s="199" t="s">
        <v>835</v>
      </c>
      <c r="AG8" s="200" t="s">
        <v>180</v>
      </c>
    </row>
    <row r="9" spans="1:33">
      <c r="E9" s="29">
        <v>7</v>
      </c>
      <c r="F9" s="188" t="str">
        <f t="shared" si="4"/>
        <v>th</v>
      </c>
      <c r="G9" s="189" t="str">
        <f t="shared" si="5"/>
        <v>n</v>
      </c>
      <c r="H9" s="189" t="str">
        <f t="shared" si="6"/>
        <v>s</v>
      </c>
      <c r="I9" s="190" t="str">
        <f t="shared" si="7"/>
        <v>ㄊ</v>
      </c>
      <c r="L9" s="29">
        <v>7</v>
      </c>
      <c r="M9" s="50" t="str">
        <f t="shared" si="0"/>
        <v>k</v>
      </c>
      <c r="N9" s="50" t="str">
        <f t="shared" si="1"/>
        <v>ㄍ</v>
      </c>
      <c r="Q9" s="29">
        <v>7</v>
      </c>
      <c r="R9" s="61" t="str">
        <f t="shared" si="2"/>
        <v>s</v>
      </c>
      <c r="S9" s="61" t="str">
        <f t="shared" si="3"/>
        <v>ㄋ</v>
      </c>
      <c r="W9" s="46" t="s">
        <v>417</v>
      </c>
      <c r="X9" s="30" t="s">
        <v>80</v>
      </c>
      <c r="Y9" s="41" t="s">
        <v>354</v>
      </c>
      <c r="Z9" s="42" t="s">
        <v>305</v>
      </c>
      <c r="AA9" s="43" t="s">
        <v>102</v>
      </c>
      <c r="AC9" s="207">
        <f t="shared" si="8"/>
        <v>7</v>
      </c>
      <c r="AD9" s="197" t="s">
        <v>80</v>
      </c>
      <c r="AE9" s="198" t="s">
        <v>354</v>
      </c>
      <c r="AF9" s="199" t="s">
        <v>354</v>
      </c>
      <c r="AG9" s="200" t="s">
        <v>405</v>
      </c>
    </row>
    <row r="10" spans="1:33">
      <c r="E10" s="29">
        <v>8</v>
      </c>
      <c r="F10" s="188" t="str">
        <f t="shared" si="4"/>
        <v>n</v>
      </c>
      <c r="G10" s="189" t="str">
        <f t="shared" si="5"/>
        <v>d</v>
      </c>
      <c r="H10" s="189" t="str">
        <f t="shared" si="6"/>
        <v>x</v>
      </c>
      <c r="I10" s="190" t="str">
        <f t="shared" si="7"/>
        <v>ㄋ</v>
      </c>
      <c r="L10" s="29">
        <v>8</v>
      </c>
      <c r="M10" s="50" t="str">
        <f t="shared" si="0"/>
        <v>K</v>
      </c>
      <c r="N10" s="50" t="str">
        <f t="shared" si="1"/>
        <v>ㄎ</v>
      </c>
      <c r="Q10" s="29">
        <v>8</v>
      </c>
      <c r="R10" s="61" t="str">
        <f t="shared" si="2"/>
        <v>x</v>
      </c>
      <c r="S10" s="61" t="str">
        <f t="shared" si="3"/>
        <v>ㄌ</v>
      </c>
      <c r="W10" s="46" t="s">
        <v>418</v>
      </c>
      <c r="X10" s="30" t="s">
        <v>82</v>
      </c>
      <c r="Y10" s="41" t="s">
        <v>355</v>
      </c>
      <c r="Z10" s="42" t="s">
        <v>306</v>
      </c>
      <c r="AA10" s="43" t="s">
        <v>103</v>
      </c>
      <c r="AC10" s="208">
        <f t="shared" si="8"/>
        <v>8</v>
      </c>
      <c r="AD10" s="209" t="s">
        <v>82</v>
      </c>
      <c r="AE10" s="210" t="s">
        <v>355</v>
      </c>
      <c r="AF10" s="211" t="s">
        <v>774</v>
      </c>
      <c r="AG10" s="212" t="s">
        <v>227</v>
      </c>
    </row>
    <row r="11" spans="1:33">
      <c r="A11" s="29" t="s">
        <v>460</v>
      </c>
      <c r="E11" s="29">
        <v>9</v>
      </c>
      <c r="F11" s="188" t="str">
        <f t="shared" si="4"/>
        <v>l</v>
      </c>
      <c r="G11" s="189" t="str">
        <f t="shared" si="5"/>
        <v>k</v>
      </c>
      <c r="H11" s="189" t="str">
        <f t="shared" si="6"/>
        <v>e</v>
      </c>
      <c r="I11" s="190" t="str">
        <f t="shared" si="7"/>
        <v>ㄌ</v>
      </c>
      <c r="L11" s="29">
        <v>9</v>
      </c>
      <c r="M11" s="50" t="str">
        <f t="shared" si="0"/>
        <v>g</v>
      </c>
      <c r="N11" s="50" t="str">
        <f t="shared" si="1"/>
        <v>ㆣ</v>
      </c>
      <c r="Q11" s="29">
        <v>9</v>
      </c>
      <c r="R11" s="61" t="str">
        <f t="shared" si="2"/>
        <v>e</v>
      </c>
      <c r="S11" s="61" t="str">
        <f t="shared" si="3"/>
        <v>ㄍ</v>
      </c>
      <c r="W11" s="46" t="s">
        <v>419</v>
      </c>
      <c r="X11" s="30" t="s">
        <v>83</v>
      </c>
      <c r="Y11" s="41" t="s">
        <v>169</v>
      </c>
      <c r="Z11" s="42" t="s">
        <v>169</v>
      </c>
      <c r="AA11" s="43" t="s">
        <v>104</v>
      </c>
      <c r="AC11" s="196">
        <f t="shared" si="8"/>
        <v>9</v>
      </c>
      <c r="AD11" s="197" t="s">
        <v>83</v>
      </c>
      <c r="AE11" s="198" t="s">
        <v>169</v>
      </c>
      <c r="AF11" s="199" t="s">
        <v>778</v>
      </c>
      <c r="AG11" s="200" t="s">
        <v>776</v>
      </c>
    </row>
    <row r="12" spans="1:33">
      <c r="A12" s="29" t="s">
        <v>461</v>
      </c>
      <c r="B12" s="29">
        <f xml:space="preserve"> LEN(A12)</f>
        <v>41</v>
      </c>
      <c r="E12" s="29">
        <v>10</v>
      </c>
      <c r="F12" s="188" t="str">
        <f t="shared" si="4"/>
        <v>kh</v>
      </c>
      <c r="G12" s="189" t="str">
        <f t="shared" si="5"/>
        <v>K</v>
      </c>
      <c r="H12" s="189" t="str">
        <f t="shared" si="6"/>
        <v>d</v>
      </c>
      <c r="I12" s="190" t="str">
        <f t="shared" si="7"/>
        <v>ㄎ</v>
      </c>
      <c r="L12" s="29">
        <v>10</v>
      </c>
      <c r="M12" s="80" t="str">
        <f t="shared" si="0"/>
        <v>c</v>
      </c>
      <c r="N12" s="80" t="str">
        <f t="shared" si="1"/>
        <v>ㄗ</v>
      </c>
      <c r="Q12" s="29">
        <v>10</v>
      </c>
      <c r="R12" s="61" t="str">
        <f t="shared" si="2"/>
        <v>d</v>
      </c>
      <c r="S12" s="61" t="str">
        <f t="shared" si="3"/>
        <v>ㄎ</v>
      </c>
      <c r="W12" s="46" t="s">
        <v>420</v>
      </c>
      <c r="X12" s="30" t="s">
        <v>85</v>
      </c>
      <c r="Y12" s="41" t="s">
        <v>356</v>
      </c>
      <c r="Z12" s="42" t="s">
        <v>307</v>
      </c>
      <c r="AA12" s="43" t="s">
        <v>106</v>
      </c>
      <c r="AC12" s="196">
        <f t="shared" si="8"/>
        <v>10</v>
      </c>
      <c r="AD12" s="197" t="s">
        <v>85</v>
      </c>
      <c r="AE12" s="198" t="s">
        <v>777</v>
      </c>
      <c r="AF12" s="199" t="s">
        <v>836</v>
      </c>
      <c r="AG12" s="200" t="s">
        <v>326</v>
      </c>
    </row>
    <row r="13" spans="1:33">
      <c r="A13" s="28" t="s">
        <v>462</v>
      </c>
      <c r="B13" s="29">
        <f xml:space="preserve"> LEN(A13)</f>
        <v>41</v>
      </c>
      <c r="E13" s="29">
        <v>11</v>
      </c>
      <c r="F13" s="188" t="str">
        <f t="shared" ref="F4:F37" si="9" xml:space="preserve"> INDEX($AE$3:$AE$57, MATCH($H13, $AG$3:$AG$57, 0))</f>
        <v>ng</v>
      </c>
      <c r="G13" s="189" t="str">
        <f t="shared" si="5"/>
        <v>h</v>
      </c>
      <c r="H13" s="189" t="str">
        <f t="shared" si="6"/>
        <v>c</v>
      </c>
      <c r="I13" s="190" t="str">
        <f t="shared" si="7"/>
        <v>ㄫ</v>
      </c>
      <c r="L13" s="29">
        <v>11</v>
      </c>
      <c r="M13" s="80" t="str">
        <f t="shared" si="0"/>
        <v>C</v>
      </c>
      <c r="N13" s="80" t="str">
        <f t="shared" si="1"/>
        <v>ㄘ</v>
      </c>
      <c r="Q13" s="29">
        <v>11</v>
      </c>
      <c r="R13" s="61" t="str">
        <f t="shared" si="2"/>
        <v>c</v>
      </c>
      <c r="S13" s="61" t="str">
        <f t="shared" si="3"/>
        <v>ㄏ</v>
      </c>
      <c r="W13" s="46" t="s">
        <v>421</v>
      </c>
      <c r="X13" s="30" t="s">
        <v>87</v>
      </c>
      <c r="Y13" s="41" t="s">
        <v>172</v>
      </c>
      <c r="Z13" s="42" t="s">
        <v>172</v>
      </c>
      <c r="AA13" s="43" t="s">
        <v>108</v>
      </c>
      <c r="AC13" s="196">
        <f t="shared" si="8"/>
        <v>11</v>
      </c>
      <c r="AD13" s="197" t="s">
        <v>84</v>
      </c>
      <c r="AE13" s="198" t="s">
        <v>775</v>
      </c>
      <c r="AF13" s="199" t="s">
        <v>779</v>
      </c>
      <c r="AG13" s="200" t="s">
        <v>306</v>
      </c>
    </row>
    <row r="14" spans="1:33">
      <c r="E14" s="29">
        <v>12</v>
      </c>
      <c r="F14" s="188" t="str">
        <f t="shared" si="9"/>
        <v>tsi</v>
      </c>
      <c r="G14" s="189" t="str">
        <f t="shared" si="5"/>
        <v>j</v>
      </c>
      <c r="H14" s="189" t="str">
        <f t="shared" si="6"/>
        <v>r</v>
      </c>
      <c r="I14" s="190" t="str">
        <f t="shared" si="7"/>
        <v>ㄐ</v>
      </c>
      <c r="L14" s="29">
        <v>12</v>
      </c>
      <c r="M14" s="50" t="str">
        <f t="shared" si="0"/>
        <v>z</v>
      </c>
      <c r="N14" s="50" t="str">
        <f t="shared" si="1"/>
        <v>ㆡ</v>
      </c>
      <c r="Q14" s="29">
        <v>12</v>
      </c>
      <c r="R14" s="61" t="str">
        <f t="shared" si="2"/>
        <v>r</v>
      </c>
      <c r="S14" s="61" t="str">
        <f t="shared" si="3"/>
        <v>ㄐ</v>
      </c>
      <c r="W14" s="46" t="s">
        <v>423</v>
      </c>
      <c r="X14" s="30" t="s">
        <v>88</v>
      </c>
      <c r="Y14" s="41" t="s">
        <v>453</v>
      </c>
      <c r="Z14" s="42" t="s">
        <v>299</v>
      </c>
      <c r="AA14" s="43" t="s">
        <v>109</v>
      </c>
      <c r="AC14" s="196">
        <f t="shared" si="8"/>
        <v>12</v>
      </c>
      <c r="AD14" s="197" t="s">
        <v>86</v>
      </c>
      <c r="AE14" s="198" t="s">
        <v>780</v>
      </c>
      <c r="AF14" s="201" t="s">
        <v>781</v>
      </c>
      <c r="AG14" s="200" t="s">
        <v>309</v>
      </c>
    </row>
    <row r="15" spans="1:33">
      <c r="E15" s="29">
        <v>13</v>
      </c>
      <c r="F15" s="188" t="str">
        <f t="shared" si="9"/>
        <v>ji</v>
      </c>
      <c r="G15" s="189" t="str">
        <f t="shared" si="5"/>
        <v>J</v>
      </c>
      <c r="H15" s="189" t="str">
        <f t="shared" si="6"/>
        <v>f</v>
      </c>
      <c r="I15" s="190" t="str">
        <f t="shared" si="7"/>
        <v>ㆢ</v>
      </c>
      <c r="L15" s="29">
        <v>13</v>
      </c>
      <c r="M15" s="50" t="str">
        <f t="shared" si="0"/>
        <v>s</v>
      </c>
      <c r="N15" s="50" t="str">
        <f t="shared" si="1"/>
        <v>ㄙ</v>
      </c>
      <c r="Q15" s="29">
        <v>13</v>
      </c>
      <c r="R15" s="61" t="str">
        <f t="shared" si="2"/>
        <v>f</v>
      </c>
      <c r="S15" s="61" t="str">
        <f t="shared" si="3"/>
        <v>ㄑ</v>
      </c>
      <c r="W15" s="46" t="s">
        <v>424</v>
      </c>
      <c r="X15" s="30" t="s">
        <v>90</v>
      </c>
      <c r="Y15" s="41" t="s">
        <v>454</v>
      </c>
      <c r="Z15" s="42" t="s">
        <v>301</v>
      </c>
      <c r="AA15" s="43" t="s">
        <v>111</v>
      </c>
      <c r="AC15" s="202">
        <f t="shared" si="8"/>
        <v>13</v>
      </c>
      <c r="AD15" s="203" t="s">
        <v>92</v>
      </c>
      <c r="AE15" s="204" t="s">
        <v>421</v>
      </c>
      <c r="AF15" s="205" t="s">
        <v>782</v>
      </c>
      <c r="AG15" s="206" t="s">
        <v>442</v>
      </c>
    </row>
    <row r="16" spans="1:33">
      <c r="E16" s="29">
        <v>14</v>
      </c>
      <c r="F16" s="188" t="str">
        <f t="shared" si="9"/>
        <v>tshi</v>
      </c>
      <c r="G16" s="189" t="str">
        <f t="shared" si="5"/>
        <v>S</v>
      </c>
      <c r="H16" s="189" t="str">
        <f t="shared" si="6"/>
        <v>v</v>
      </c>
      <c r="I16" s="190" t="str">
        <f t="shared" si="7"/>
        <v>ㄑ</v>
      </c>
      <c r="L16" s="29">
        <v>14</v>
      </c>
      <c r="M16" s="50" t="str">
        <f t="shared" si="0"/>
        <v>h</v>
      </c>
      <c r="N16" s="50" t="str">
        <f t="shared" si="1"/>
        <v>ㄏ</v>
      </c>
      <c r="Q16" s="29">
        <v>14</v>
      </c>
      <c r="R16" s="61" t="str">
        <f t="shared" si="2"/>
        <v>v</v>
      </c>
      <c r="S16" s="61" t="str">
        <f t="shared" si="3"/>
        <v>ㄒ</v>
      </c>
      <c r="W16" s="46" t="s">
        <v>425</v>
      </c>
      <c r="X16" s="30" t="s">
        <v>91</v>
      </c>
      <c r="Y16" s="41" t="s">
        <v>176</v>
      </c>
      <c r="Z16" s="42" t="s">
        <v>176</v>
      </c>
      <c r="AA16" s="43" t="s">
        <v>112</v>
      </c>
      <c r="AC16" s="207">
        <f t="shared" si="8"/>
        <v>14</v>
      </c>
      <c r="AD16" s="197" t="s">
        <v>94</v>
      </c>
      <c r="AE16" s="198" t="s">
        <v>833</v>
      </c>
      <c r="AF16" s="199" t="s">
        <v>837</v>
      </c>
      <c r="AG16" s="200" t="s">
        <v>354</v>
      </c>
    </row>
    <row r="17" spans="5:33">
      <c r="E17" s="29">
        <v>15</v>
      </c>
      <c r="F17" s="188" t="str">
        <f t="shared" si="9"/>
        <v>p4</v>
      </c>
      <c r="G17" s="189" t="str">
        <f t="shared" si="5"/>
        <v>g</v>
      </c>
      <c r="H17" s="189" t="str">
        <f t="shared" si="6"/>
        <v>t</v>
      </c>
      <c r="I17" s="190" t="str">
        <f t="shared" si="7"/>
        <v>ㆴ</v>
      </c>
      <c r="L17" s="29">
        <v>15</v>
      </c>
      <c r="M17" s="50" t="str">
        <f t="shared" si="0"/>
        <v>i</v>
      </c>
      <c r="N17" s="50" t="str">
        <f t="shared" si="1"/>
        <v>ㄧ</v>
      </c>
      <c r="Q17" s="29">
        <v>15</v>
      </c>
      <c r="R17" s="61" t="str">
        <f t="shared" si="2"/>
        <v>t</v>
      </c>
      <c r="S17" s="61" t="str">
        <f t="shared" si="3"/>
        <v>ㆣ</v>
      </c>
      <c r="W17" s="47" t="s">
        <v>398</v>
      </c>
      <c r="X17" s="30" t="s">
        <v>84</v>
      </c>
      <c r="Y17" s="41" t="s">
        <v>170</v>
      </c>
      <c r="Z17" s="42" t="s">
        <v>170</v>
      </c>
      <c r="AA17" s="43" t="s">
        <v>105</v>
      </c>
      <c r="AC17" s="207">
        <f t="shared" si="8"/>
        <v>15</v>
      </c>
      <c r="AD17" s="197" t="s">
        <v>93</v>
      </c>
      <c r="AE17" s="198" t="s">
        <v>783</v>
      </c>
      <c r="AF17" s="199" t="s">
        <v>783</v>
      </c>
      <c r="AG17" s="200" t="s">
        <v>172</v>
      </c>
    </row>
    <row r="18" spans="5:33">
      <c r="E18" s="29">
        <v>16</v>
      </c>
      <c r="F18" s="188" t="str">
        <f t="shared" si="9"/>
        <v>t4</v>
      </c>
      <c r="G18" s="189" t="str">
        <f t="shared" si="5"/>
        <v>q</v>
      </c>
      <c r="H18" s="189" t="str">
        <f t="shared" si="6"/>
        <v>g</v>
      </c>
      <c r="I18" s="190" t="str">
        <f t="shared" si="7"/>
        <v>ㆵ</v>
      </c>
      <c r="L18" s="29">
        <v>16</v>
      </c>
      <c r="M18" s="50" t="str">
        <f t="shared" si="0"/>
        <v>u</v>
      </c>
      <c r="N18" s="50" t="str">
        <f t="shared" si="1"/>
        <v>ㄨ</v>
      </c>
      <c r="Q18" s="29">
        <v>16</v>
      </c>
      <c r="R18" s="61" t="str">
        <f t="shared" si="2"/>
        <v>g</v>
      </c>
      <c r="S18" s="61" t="str">
        <f t="shared" si="3"/>
        <v>ㄫ</v>
      </c>
      <c r="W18" s="47" t="s">
        <v>422</v>
      </c>
      <c r="X18" s="30" t="s">
        <v>86</v>
      </c>
      <c r="Y18" s="41" t="s">
        <v>349</v>
      </c>
      <c r="Z18" s="42" t="s">
        <v>308</v>
      </c>
      <c r="AA18" s="43" t="s">
        <v>107</v>
      </c>
      <c r="AC18" s="208">
        <f t="shared" si="8"/>
        <v>16</v>
      </c>
      <c r="AD18" s="209" t="s">
        <v>95</v>
      </c>
      <c r="AE18" s="210" t="s">
        <v>784</v>
      </c>
      <c r="AF18" s="211" t="s">
        <v>784</v>
      </c>
      <c r="AG18" s="212" t="s">
        <v>439</v>
      </c>
    </row>
    <row r="19" spans="5:33">
      <c r="E19" s="29">
        <v>17</v>
      </c>
      <c r="F19" s="188">
        <f t="shared" si="9"/>
        <v>3</v>
      </c>
      <c r="G19" s="189" t="str">
        <f t="shared" si="5"/>
        <v>z</v>
      </c>
      <c r="H19" s="189" t="str">
        <f t="shared" si="6"/>
        <v>b</v>
      </c>
      <c r="I19" s="190" t="str">
        <f t="shared" si="7"/>
        <v>˪</v>
      </c>
      <c r="L19" s="29">
        <v>17</v>
      </c>
      <c r="M19" s="50" t="str">
        <f t="shared" si="0"/>
        <v>a</v>
      </c>
      <c r="N19" s="50" t="str">
        <f t="shared" si="1"/>
        <v>ㄚ</v>
      </c>
      <c r="Q19" s="29">
        <v>17</v>
      </c>
      <c r="R19" s="61" t="str">
        <f t="shared" si="2"/>
        <v>b</v>
      </c>
      <c r="S19" s="61" t="str">
        <f t="shared" si="3"/>
        <v>ㆡ</v>
      </c>
      <c r="W19" s="47" t="s">
        <v>397</v>
      </c>
      <c r="X19" s="30" t="s">
        <v>89</v>
      </c>
      <c r="Y19" s="41" t="s">
        <v>358</v>
      </c>
      <c r="Z19" s="42" t="s">
        <v>300</v>
      </c>
      <c r="AA19" s="43" t="s">
        <v>110</v>
      </c>
      <c r="AC19" s="196">
        <f t="shared" si="8"/>
        <v>17</v>
      </c>
      <c r="AD19" s="197" t="s">
        <v>88</v>
      </c>
      <c r="AE19" s="198" t="s">
        <v>785</v>
      </c>
      <c r="AF19" s="199" t="s">
        <v>788</v>
      </c>
      <c r="AG19" s="200" t="s">
        <v>786</v>
      </c>
    </row>
    <row r="20" spans="5:33">
      <c r="E20" s="29">
        <v>18</v>
      </c>
      <c r="F20" s="188" t="str">
        <f t="shared" si="9"/>
        <v>c</v>
      </c>
      <c r="G20" s="189" t="str">
        <f t="shared" si="5"/>
        <v>c</v>
      </c>
      <c r="H20" s="189" t="str">
        <f t="shared" si="6"/>
        <v>y</v>
      </c>
      <c r="I20" s="190" t="str">
        <f t="shared" si="7"/>
        <v>ㄗ</v>
      </c>
      <c r="L20" s="29">
        <v>18</v>
      </c>
      <c r="M20" s="50" t="str">
        <f t="shared" si="0"/>
        <v>o</v>
      </c>
      <c r="N20" s="50" t="str">
        <f t="shared" si="1"/>
        <v>ㆦ</v>
      </c>
      <c r="Q20" s="29">
        <v>18</v>
      </c>
      <c r="R20" s="87" t="str">
        <f t="shared" si="2"/>
        <v>y</v>
      </c>
      <c r="S20" s="87" t="str">
        <f t="shared" si="3"/>
        <v>ㄗ</v>
      </c>
      <c r="W20" s="47" t="s">
        <v>397</v>
      </c>
      <c r="X20" s="30" t="s">
        <v>93</v>
      </c>
      <c r="Y20" s="41" t="s">
        <v>358</v>
      </c>
      <c r="Z20" s="42" t="s">
        <v>310</v>
      </c>
      <c r="AA20" s="43" t="s">
        <v>114</v>
      </c>
      <c r="AC20" s="196">
        <f t="shared" si="8"/>
        <v>18</v>
      </c>
      <c r="AD20" s="197" t="s">
        <v>90</v>
      </c>
      <c r="AE20" s="198" t="s">
        <v>787</v>
      </c>
      <c r="AF20" s="199" t="s">
        <v>838</v>
      </c>
      <c r="AG20" s="200" t="s">
        <v>409</v>
      </c>
    </row>
    <row r="21" spans="5:33">
      <c r="E21" s="29">
        <v>19</v>
      </c>
      <c r="F21" s="188" t="str">
        <f t="shared" si="9"/>
        <v>j</v>
      </c>
      <c r="G21" s="189" t="str">
        <f t="shared" si="5"/>
        <v>C</v>
      </c>
      <c r="H21" s="189" t="str">
        <f t="shared" si="6"/>
        <v>h</v>
      </c>
      <c r="I21" s="190" t="str">
        <f t="shared" si="7"/>
        <v>ㆡ</v>
      </c>
      <c r="L21" s="29">
        <v>19</v>
      </c>
      <c r="M21" s="50" t="str">
        <f t="shared" si="0"/>
        <v>ø</v>
      </c>
      <c r="N21" s="50" t="str">
        <f t="shared" si="1"/>
        <v>ㄜ</v>
      </c>
      <c r="Q21" s="29">
        <v>19</v>
      </c>
      <c r="R21" s="87" t="str">
        <f t="shared" si="2"/>
        <v>h</v>
      </c>
      <c r="S21" s="87" t="str">
        <f t="shared" si="3"/>
        <v>ㄘ</v>
      </c>
      <c r="W21" s="46" t="s">
        <v>426</v>
      </c>
      <c r="X21" s="30" t="s">
        <v>92</v>
      </c>
      <c r="Y21" s="41" t="s">
        <v>421</v>
      </c>
      <c r="Z21" s="42" t="s">
        <v>309</v>
      </c>
      <c r="AA21" s="43" t="s">
        <v>113</v>
      </c>
      <c r="AC21" s="196">
        <f t="shared" si="8"/>
        <v>19</v>
      </c>
      <c r="AD21" s="197" t="s">
        <v>89</v>
      </c>
      <c r="AE21" s="198" t="s">
        <v>789</v>
      </c>
      <c r="AF21" s="199" t="s">
        <v>839</v>
      </c>
      <c r="AG21" s="200" t="s">
        <v>406</v>
      </c>
    </row>
    <row r="22" spans="5:33">
      <c r="E22" s="29">
        <v>20</v>
      </c>
      <c r="F22" s="188" t="str">
        <f t="shared" si="9"/>
        <v>ch</v>
      </c>
      <c r="G22" s="189" t="str">
        <f t="shared" si="5"/>
        <v>s</v>
      </c>
      <c r="H22" s="189" t="str">
        <f t="shared" si="6"/>
        <v>n</v>
      </c>
      <c r="I22" s="190" t="str">
        <f t="shared" si="7"/>
        <v>ㄘ</v>
      </c>
      <c r="L22" s="29">
        <v>20</v>
      </c>
      <c r="M22" s="50" t="str">
        <f t="shared" si="0"/>
        <v>e</v>
      </c>
      <c r="N22" s="50" t="str">
        <f t="shared" si="1"/>
        <v>ㆤ</v>
      </c>
      <c r="Q22" s="29">
        <v>20</v>
      </c>
      <c r="R22" s="61" t="str">
        <f t="shared" si="2"/>
        <v>n</v>
      </c>
      <c r="S22" s="61" t="str">
        <f t="shared" si="3"/>
        <v>ㄙ</v>
      </c>
      <c r="W22" s="46" t="s">
        <v>401</v>
      </c>
      <c r="X22" s="30" t="s">
        <v>94</v>
      </c>
      <c r="Y22" s="41" t="s">
        <v>455</v>
      </c>
      <c r="Z22" s="42" t="s">
        <v>311</v>
      </c>
      <c r="AA22" s="43" t="s">
        <v>115</v>
      </c>
      <c r="AC22" s="196">
        <f t="shared" si="8"/>
        <v>20</v>
      </c>
      <c r="AD22" s="197" t="s">
        <v>91</v>
      </c>
      <c r="AE22" s="198" t="s">
        <v>790</v>
      </c>
      <c r="AF22" s="199" t="s">
        <v>840</v>
      </c>
      <c r="AG22" s="200" t="s">
        <v>411</v>
      </c>
    </row>
    <row r="23" spans="5:33">
      <c r="E23" s="29">
        <v>21</v>
      </c>
      <c r="F23" s="188" t="str">
        <f t="shared" si="9"/>
        <v>i</v>
      </c>
      <c r="G23" s="189" t="str">
        <f t="shared" si="5"/>
        <v>i</v>
      </c>
      <c r="H23" s="189" t="str">
        <f t="shared" si="6"/>
        <v>u</v>
      </c>
      <c r="I23" s="190" t="str">
        <f t="shared" si="7"/>
        <v>ㄧ</v>
      </c>
      <c r="L23" s="29">
        <v>21</v>
      </c>
      <c r="M23" s="50" t="str">
        <f t="shared" si="0"/>
        <v>I</v>
      </c>
      <c r="N23" s="50" t="str">
        <f t="shared" si="1"/>
        <v>ㄞ</v>
      </c>
      <c r="Q23" s="29">
        <v>21</v>
      </c>
      <c r="R23" s="61" t="str">
        <f t="shared" si="2"/>
        <v>u</v>
      </c>
      <c r="S23" s="61" t="str">
        <f t="shared" si="3"/>
        <v>ㄧ</v>
      </c>
      <c r="W23" s="46" t="s">
        <v>399</v>
      </c>
      <c r="X23" s="30" t="s">
        <v>95</v>
      </c>
      <c r="Y23" s="41" t="s">
        <v>180</v>
      </c>
      <c r="Z23" s="42" t="s">
        <v>180</v>
      </c>
      <c r="AA23" s="43" t="s">
        <v>116</v>
      </c>
      <c r="AC23" s="213">
        <f t="shared" si="8"/>
        <v>21</v>
      </c>
      <c r="AD23" s="214" t="s">
        <v>87</v>
      </c>
      <c r="AE23" s="215" t="s">
        <v>791</v>
      </c>
      <c r="AF23" s="216" t="s">
        <v>401</v>
      </c>
      <c r="AG23" s="217" t="s">
        <v>380</v>
      </c>
    </row>
    <row r="24" spans="5:33">
      <c r="E24" s="29">
        <v>22</v>
      </c>
      <c r="F24" s="188" t="str">
        <f t="shared" si="9"/>
        <v>inn</v>
      </c>
      <c r="G24" s="189" t="str">
        <f t="shared" si="5"/>
        <v>u</v>
      </c>
      <c r="H24" s="189" t="str">
        <f t="shared" si="6"/>
        <v>j</v>
      </c>
      <c r="I24" s="190" t="str">
        <f t="shared" si="7"/>
        <v>ㆪ</v>
      </c>
      <c r="L24" s="29">
        <v>22</v>
      </c>
      <c r="M24" s="50" t="str">
        <f t="shared" si="0"/>
        <v>U</v>
      </c>
      <c r="N24" s="50" t="str">
        <f t="shared" si="1"/>
        <v>ㄠ</v>
      </c>
      <c r="Q24" s="29">
        <v>22</v>
      </c>
      <c r="R24" s="61" t="str">
        <f t="shared" si="2"/>
        <v>j</v>
      </c>
      <c r="S24" s="61" t="str">
        <f t="shared" si="3"/>
        <v>ㄨ</v>
      </c>
      <c r="W24" s="46" t="s">
        <v>438</v>
      </c>
      <c r="X24" s="30" t="s">
        <v>138</v>
      </c>
      <c r="Y24" s="38" t="s">
        <v>240</v>
      </c>
      <c r="Z24" s="39" t="s">
        <v>240</v>
      </c>
      <c r="AA24" s="40" t="s">
        <v>162</v>
      </c>
      <c r="AC24" s="218">
        <f t="shared" si="8"/>
        <v>22</v>
      </c>
      <c r="AD24" s="203" t="s">
        <v>118</v>
      </c>
      <c r="AE24" s="204" t="s">
        <v>792</v>
      </c>
      <c r="AF24" s="205" t="s">
        <v>792</v>
      </c>
      <c r="AG24" s="206" t="s">
        <v>793</v>
      </c>
    </row>
    <row r="25" spans="5:33">
      <c r="E25" s="29">
        <v>23</v>
      </c>
      <c r="F25" s="188" t="str">
        <f t="shared" si="9"/>
        <v>om</v>
      </c>
      <c r="G25" s="189" t="str">
        <f t="shared" si="5"/>
        <v>B</v>
      </c>
      <c r="H25" s="189" t="str">
        <f t="shared" si="6"/>
        <v>m</v>
      </c>
      <c r="I25" s="190" t="str">
        <f t="shared" si="7"/>
        <v>ㆱ</v>
      </c>
      <c r="L25" s="29">
        <v>23</v>
      </c>
      <c r="M25" s="50" t="str">
        <f t="shared" si="0"/>
        <v>B</v>
      </c>
      <c r="N25" s="50" t="str">
        <f t="shared" si="1"/>
        <v>ㆬ</v>
      </c>
      <c r="Q25" s="29">
        <v>23</v>
      </c>
      <c r="R25" s="61" t="str">
        <f t="shared" si="2"/>
        <v>m</v>
      </c>
      <c r="S25" s="61" t="str">
        <f t="shared" si="3"/>
        <v>ㆬ</v>
      </c>
      <c r="W25" s="46" t="s">
        <v>402</v>
      </c>
      <c r="X25" s="30" t="s">
        <v>140</v>
      </c>
      <c r="Y25" s="38" t="s">
        <v>242</v>
      </c>
      <c r="Z25" s="39" t="s">
        <v>242</v>
      </c>
      <c r="AA25" s="40" t="s">
        <v>164</v>
      </c>
      <c r="AC25" s="196">
        <f t="shared" si="8"/>
        <v>23</v>
      </c>
      <c r="AD25" s="197" t="s">
        <v>119</v>
      </c>
      <c r="AE25" s="198" t="s">
        <v>794</v>
      </c>
      <c r="AF25" s="199" t="s">
        <v>795</v>
      </c>
      <c r="AG25" s="200" t="s">
        <v>240</v>
      </c>
    </row>
    <row r="26" spans="5:33">
      <c r="E26" s="29">
        <v>24</v>
      </c>
      <c r="F26" s="188" t="str">
        <f t="shared" si="9"/>
        <v>s</v>
      </c>
      <c r="G26" s="189" t="str">
        <f t="shared" si="5"/>
        <v>a</v>
      </c>
      <c r="H26" s="189" t="str">
        <f t="shared" si="6"/>
        <v>8</v>
      </c>
      <c r="I26" s="190" t="str">
        <f t="shared" si="7"/>
        <v>ㄙ</v>
      </c>
      <c r="L26" s="29">
        <v>24</v>
      </c>
      <c r="M26" s="50" t="str">
        <f t="shared" si="0"/>
        <v>D</v>
      </c>
      <c r="N26" s="50" t="str">
        <f t="shared" si="1"/>
        <v>ㄣ</v>
      </c>
      <c r="Q26" s="29">
        <v>24</v>
      </c>
      <c r="R26" s="61" t="str">
        <f t="shared" si="2"/>
        <v>8</v>
      </c>
      <c r="S26" s="61" t="str">
        <f t="shared" si="3"/>
        <v>ㄚ</v>
      </c>
      <c r="W26" s="46" t="s">
        <v>395</v>
      </c>
      <c r="X26" s="30" t="s">
        <v>131</v>
      </c>
      <c r="Y26" s="38" t="s">
        <v>343</v>
      </c>
      <c r="Z26" s="39" t="s">
        <v>324</v>
      </c>
      <c r="AA26" s="40" t="s">
        <v>155</v>
      </c>
      <c r="AC26" s="196">
        <f t="shared" si="8"/>
        <v>24</v>
      </c>
      <c r="AD26" s="197" t="s">
        <v>120</v>
      </c>
      <c r="AE26" s="198" t="s">
        <v>796</v>
      </c>
      <c r="AF26" s="199" t="s">
        <v>797</v>
      </c>
      <c r="AG26" s="200" t="s">
        <v>318</v>
      </c>
    </row>
    <row r="27" spans="5:33">
      <c r="E27" s="29">
        <v>25</v>
      </c>
      <c r="F27" s="188" t="str">
        <f t="shared" si="9"/>
        <v>ann</v>
      </c>
      <c r="G27" s="189" t="str">
        <f t="shared" si="5"/>
        <v>o</v>
      </c>
      <c r="H27" s="189" t="str">
        <f t="shared" si="6"/>
        <v>i</v>
      </c>
      <c r="I27" s="190" t="str">
        <f t="shared" si="7"/>
        <v>ㆩ</v>
      </c>
      <c r="L27" s="29">
        <v>25</v>
      </c>
      <c r="M27" s="50" t="str">
        <f t="shared" si="0"/>
        <v>G</v>
      </c>
      <c r="N27" s="50" t="str">
        <f t="shared" si="1"/>
        <v>ㆭ</v>
      </c>
      <c r="Q27" s="29">
        <v>25</v>
      </c>
      <c r="R27" s="61" t="str">
        <f t="shared" si="2"/>
        <v>i</v>
      </c>
      <c r="S27" s="61" t="str">
        <f t="shared" si="3"/>
        <v>ㆦ</v>
      </c>
      <c r="W27" s="30">
        <v>8</v>
      </c>
      <c r="X27" s="30" t="s">
        <v>118</v>
      </c>
      <c r="Y27" s="38" t="s">
        <v>222</v>
      </c>
      <c r="Z27" s="39" t="s">
        <v>222</v>
      </c>
      <c r="AA27" s="40" t="s">
        <v>142</v>
      </c>
      <c r="AC27" s="196">
        <f t="shared" si="8"/>
        <v>25</v>
      </c>
      <c r="AD27" s="197" t="s">
        <v>121</v>
      </c>
      <c r="AE27" s="198" t="s">
        <v>798</v>
      </c>
      <c r="AF27" s="199" t="s">
        <v>799</v>
      </c>
      <c r="AG27" s="200" t="s">
        <v>169</v>
      </c>
    </row>
    <row r="28" spans="5:33">
      <c r="E28" s="29">
        <v>26</v>
      </c>
      <c r="F28" s="188" t="str">
        <f t="shared" si="9"/>
        <v>onn</v>
      </c>
      <c r="G28" s="189" t="str">
        <f t="shared" si="5"/>
        <v>ø</v>
      </c>
      <c r="H28" s="189" t="str">
        <f t="shared" si="6"/>
        <v>k</v>
      </c>
      <c r="I28" s="190" t="str">
        <f t="shared" si="7"/>
        <v>ㆧ</v>
      </c>
      <c r="L28" s="29">
        <v>26</v>
      </c>
      <c r="M28" s="50" t="str">
        <f t="shared" si="0"/>
        <v>N</v>
      </c>
      <c r="N28" s="50" t="str">
        <f t="shared" si="1"/>
        <v>ｎ</v>
      </c>
      <c r="Q28" s="29">
        <v>26</v>
      </c>
      <c r="R28" s="61" t="str">
        <f t="shared" si="2"/>
        <v>k</v>
      </c>
      <c r="S28" s="61" t="str">
        <f t="shared" si="3"/>
        <v>ㄜ</v>
      </c>
      <c r="W28" s="46" t="s">
        <v>427</v>
      </c>
      <c r="X28" s="30" t="s">
        <v>120</v>
      </c>
      <c r="Y28" s="38" t="s">
        <v>334</v>
      </c>
      <c r="Z28" s="39" t="s">
        <v>226</v>
      </c>
      <c r="AA28" s="40" t="s">
        <v>144</v>
      </c>
      <c r="AC28" s="196">
        <f t="shared" si="8"/>
        <v>26</v>
      </c>
      <c r="AD28" s="197" t="s">
        <v>800</v>
      </c>
      <c r="AE28" s="198" t="s">
        <v>226</v>
      </c>
      <c r="AF28" s="199" t="s">
        <v>796</v>
      </c>
      <c r="AG28" s="200" t="s">
        <v>226</v>
      </c>
    </row>
    <row r="29" spans="5:33">
      <c r="E29" s="29">
        <v>27</v>
      </c>
      <c r="F29" s="188" t="str">
        <f t="shared" si="9"/>
        <v>aunn</v>
      </c>
      <c r="G29" s="189" t="str">
        <f t="shared" si="5"/>
        <v>M</v>
      </c>
      <c r="H29" s="189" t="str">
        <f t="shared" si="6"/>
        <v>,</v>
      </c>
      <c r="I29" s="190" t="str">
        <f t="shared" si="7"/>
        <v>ㆯ</v>
      </c>
      <c r="N29" s="29"/>
      <c r="S29" s="52"/>
      <c r="W29" s="46" t="s">
        <v>400</v>
      </c>
      <c r="X29" s="30" t="s">
        <v>122</v>
      </c>
      <c r="Y29" s="38" t="s">
        <v>226</v>
      </c>
      <c r="Z29" s="39" t="s">
        <v>316</v>
      </c>
      <c r="AA29" s="40" t="s">
        <v>146</v>
      </c>
      <c r="AC29" s="196">
        <f t="shared" si="8"/>
        <v>27</v>
      </c>
      <c r="AD29" s="197" t="s">
        <v>123</v>
      </c>
      <c r="AE29" s="198" t="s">
        <v>801</v>
      </c>
      <c r="AF29" s="199" t="s">
        <v>801</v>
      </c>
      <c r="AG29" s="200" t="s">
        <v>756</v>
      </c>
    </row>
    <row r="30" spans="5:33">
      <c r="E30" s="29">
        <v>28</v>
      </c>
      <c r="F30" s="188" t="str">
        <f t="shared" si="9"/>
        <v>enn</v>
      </c>
      <c r="G30" s="189" t="str">
        <f t="shared" si="5"/>
        <v>I</v>
      </c>
      <c r="H30" s="189" t="str">
        <f t="shared" si="6"/>
        <v>9</v>
      </c>
      <c r="I30" s="190" t="str">
        <f t="shared" si="7"/>
        <v>ㆥ</v>
      </c>
      <c r="N30" s="29"/>
      <c r="S30" s="52"/>
      <c r="W30" s="46">
        <v>9</v>
      </c>
      <c r="X30" s="30" t="s">
        <v>125</v>
      </c>
      <c r="Y30" s="38" t="s">
        <v>337</v>
      </c>
      <c r="Z30" s="39" t="s">
        <v>318</v>
      </c>
      <c r="AA30" s="40" t="s">
        <v>149</v>
      </c>
      <c r="AC30" s="219">
        <f t="shared" si="8"/>
        <v>28</v>
      </c>
      <c r="AD30" s="209" t="s">
        <v>124</v>
      </c>
      <c r="AE30" s="210" t="s">
        <v>802</v>
      </c>
      <c r="AF30" s="211" t="s">
        <v>803</v>
      </c>
      <c r="AG30" s="212" t="s">
        <v>441</v>
      </c>
    </row>
    <row r="31" spans="5:33">
      <c r="E31" s="29">
        <v>29</v>
      </c>
      <c r="F31" s="188" t="str">
        <f t="shared" si="9"/>
        <v>o</v>
      </c>
      <c r="G31" s="189" t="str">
        <f t="shared" si="5"/>
        <v>e</v>
      </c>
      <c r="H31" s="189" t="str">
        <f t="shared" si="6"/>
        <v>o</v>
      </c>
      <c r="I31" s="190" t="str">
        <f t="shared" si="7"/>
        <v>ㄜ</v>
      </c>
      <c r="N31" s="29"/>
      <c r="S31" s="52"/>
      <c r="W31" s="46" t="s">
        <v>428</v>
      </c>
      <c r="X31" s="30" t="s">
        <v>123</v>
      </c>
      <c r="Y31" s="38" t="s">
        <v>227</v>
      </c>
      <c r="Z31" s="39" t="s">
        <v>227</v>
      </c>
      <c r="AA31" s="40" t="s">
        <v>147</v>
      </c>
      <c r="AC31" s="218">
        <f t="shared" si="8"/>
        <v>29</v>
      </c>
      <c r="AD31" s="203" t="s">
        <v>138</v>
      </c>
      <c r="AE31" s="204" t="s">
        <v>804</v>
      </c>
      <c r="AF31" s="205">
        <v>0</v>
      </c>
      <c r="AG31" s="206" t="s">
        <v>320</v>
      </c>
    </row>
    <row r="32" spans="5:33">
      <c r="E32" s="29">
        <v>30</v>
      </c>
      <c r="F32" s="188" t="str">
        <f t="shared" si="9"/>
        <v>ainn</v>
      </c>
      <c r="G32" s="189" t="str">
        <f t="shared" si="5"/>
        <v>U</v>
      </c>
      <c r="H32" s="189" t="str">
        <f t="shared" si="6"/>
        <v>l</v>
      </c>
      <c r="I32" s="190" t="str">
        <f t="shared" si="7"/>
        <v>ㆮ</v>
      </c>
      <c r="N32" s="29"/>
      <c r="S32" s="52"/>
      <c r="W32" s="47" t="s">
        <v>429</v>
      </c>
      <c r="X32" s="30" t="s">
        <v>127</v>
      </c>
      <c r="Y32" s="38" t="s">
        <v>339</v>
      </c>
      <c r="Z32" s="39" t="s">
        <v>320</v>
      </c>
      <c r="AA32" s="40" t="s">
        <v>151</v>
      </c>
      <c r="AC32" s="196">
        <f t="shared" si="8"/>
        <v>30</v>
      </c>
      <c r="AD32" s="197" t="s">
        <v>139</v>
      </c>
      <c r="AE32" s="198" t="s">
        <v>805</v>
      </c>
      <c r="AF32" s="199"/>
      <c r="AG32" s="200" t="s">
        <v>376</v>
      </c>
    </row>
    <row r="33" spans="5:33">
      <c r="E33" s="29">
        <v>31</v>
      </c>
      <c r="F33" s="188" t="e">
        <f t="shared" si="9"/>
        <v>#N/A</v>
      </c>
      <c r="G33" s="189" t="str">
        <f t="shared" si="5"/>
        <v>Y</v>
      </c>
      <c r="H33" s="189" t="str">
        <f t="shared" si="6"/>
        <v>.</v>
      </c>
      <c r="I33" s="190" t="e">
        <f t="shared" si="7"/>
        <v>#N/A</v>
      </c>
      <c r="N33" s="29"/>
      <c r="S33" s="52"/>
      <c r="W33" s="48" t="s">
        <v>437</v>
      </c>
      <c r="X33" s="30" t="s">
        <v>135</v>
      </c>
      <c r="Y33" s="38" t="s">
        <v>347</v>
      </c>
      <c r="Z33" s="39" t="s">
        <v>328</v>
      </c>
      <c r="AA33" s="40" t="s">
        <v>159</v>
      </c>
      <c r="AC33" s="196">
        <f t="shared" si="8"/>
        <v>31</v>
      </c>
      <c r="AD33" s="197" t="s">
        <v>140</v>
      </c>
      <c r="AE33" s="198" t="s">
        <v>806</v>
      </c>
      <c r="AF33" s="199"/>
      <c r="AG33" s="200" t="s">
        <v>392</v>
      </c>
    </row>
    <row r="34" spans="5:33">
      <c r="E34" s="29">
        <v>32</v>
      </c>
      <c r="F34" s="188" t="str">
        <f t="shared" si="9"/>
        <v>m</v>
      </c>
      <c r="G34" s="189" t="str">
        <f t="shared" si="5"/>
        <v>L</v>
      </c>
      <c r="H34" s="189" t="str">
        <f t="shared" si="6"/>
        <v>0</v>
      </c>
      <c r="I34" s="190" t="str">
        <f t="shared" si="7"/>
        <v>ㆬ</v>
      </c>
      <c r="N34" s="29"/>
      <c r="S34" s="52"/>
      <c r="W34" s="47">
        <v>0</v>
      </c>
      <c r="X34" s="30" t="s">
        <v>132</v>
      </c>
      <c r="Y34" s="38" t="s">
        <v>344</v>
      </c>
      <c r="Z34" s="39" t="s">
        <v>325</v>
      </c>
      <c r="AA34" s="40" t="s">
        <v>156</v>
      </c>
      <c r="AC34" s="219">
        <f t="shared" si="8"/>
        <v>32</v>
      </c>
      <c r="AD34" s="209" t="s">
        <v>141</v>
      </c>
      <c r="AE34" s="210" t="s">
        <v>807</v>
      </c>
      <c r="AF34" s="211"/>
      <c r="AG34" s="212" t="s">
        <v>447</v>
      </c>
    </row>
    <row r="35" spans="5:33">
      <c r="E35" s="29">
        <v>33</v>
      </c>
      <c r="F35" s="188" t="str">
        <f t="shared" si="9"/>
        <v>an</v>
      </c>
      <c r="G35" s="189" t="str">
        <f t="shared" si="5"/>
        <v>D</v>
      </c>
      <c r="H35" s="189" t="str">
        <f t="shared" si="6"/>
        <v>p</v>
      </c>
      <c r="I35" s="190" t="str">
        <f t="shared" si="7"/>
        <v>ㄢ</v>
      </c>
      <c r="N35" s="29"/>
      <c r="S35" s="52"/>
      <c r="W35" s="46" t="s">
        <v>391</v>
      </c>
      <c r="X35" s="30" t="s">
        <v>133</v>
      </c>
      <c r="Y35" s="38" t="s">
        <v>345</v>
      </c>
      <c r="Z35" s="39" t="s">
        <v>326</v>
      </c>
      <c r="AA35" s="40" t="s">
        <v>157</v>
      </c>
      <c r="AC35" s="196">
        <f t="shared" si="8"/>
        <v>33</v>
      </c>
      <c r="AD35" s="197" t="s">
        <v>125</v>
      </c>
      <c r="AE35" s="198" t="s">
        <v>808</v>
      </c>
      <c r="AF35" s="199" t="s">
        <v>806</v>
      </c>
      <c r="AG35" s="200" t="s">
        <v>809</v>
      </c>
    </row>
    <row r="36" spans="5:33">
      <c r="E36" s="29">
        <v>34</v>
      </c>
      <c r="F36" s="188" t="str">
        <f t="shared" si="9"/>
        <v>in</v>
      </c>
      <c r="G36" s="189" t="str">
        <f t="shared" si="5"/>
        <v>Q</v>
      </c>
      <c r="H36" s="189" t="str">
        <f t="shared" si="6"/>
        <v>;</v>
      </c>
      <c r="I36" s="190" t="str">
        <f t="shared" si="7"/>
        <v>ㄣ</v>
      </c>
      <c r="N36" s="29"/>
      <c r="S36" s="52"/>
      <c r="W36" s="46" t="s">
        <v>433</v>
      </c>
      <c r="X36" s="30" t="s">
        <v>134</v>
      </c>
      <c r="Y36" s="38" t="s">
        <v>346</v>
      </c>
      <c r="Z36" s="39" t="s">
        <v>327</v>
      </c>
      <c r="AA36" s="40" t="s">
        <v>158</v>
      </c>
      <c r="AC36" s="196">
        <f t="shared" si="8"/>
        <v>34</v>
      </c>
      <c r="AD36" s="197" t="s">
        <v>126</v>
      </c>
      <c r="AE36" s="198" t="s">
        <v>810</v>
      </c>
      <c r="AF36" s="199" t="s">
        <v>320</v>
      </c>
      <c r="AG36" s="200" t="s">
        <v>355</v>
      </c>
    </row>
    <row r="37" spans="5:33">
      <c r="E37" s="29">
        <v>35</v>
      </c>
      <c r="F37" s="188" t="str">
        <f t="shared" si="9"/>
        <v>ong</v>
      </c>
      <c r="G37" s="189" t="str">
        <f t="shared" si="5"/>
        <v>G</v>
      </c>
      <c r="H37" s="189" t="str">
        <f t="shared" si="6"/>
        <v>/</v>
      </c>
      <c r="I37" s="190" t="str">
        <f t="shared" si="7"/>
        <v>ㆲ</v>
      </c>
      <c r="N37" s="29"/>
      <c r="S37" s="52"/>
      <c r="W37" s="48" t="s">
        <v>435</v>
      </c>
      <c r="X37" s="30" t="s">
        <v>136</v>
      </c>
      <c r="Y37" s="38" t="s">
        <v>348</v>
      </c>
      <c r="Z37" s="39" t="s">
        <v>329</v>
      </c>
      <c r="AA37" s="40" t="s">
        <v>160</v>
      </c>
      <c r="AC37" s="196">
        <f t="shared" si="8"/>
        <v>35</v>
      </c>
      <c r="AD37" s="197" t="s">
        <v>127</v>
      </c>
      <c r="AE37" s="198" t="s">
        <v>811</v>
      </c>
      <c r="AF37" s="199" t="s">
        <v>812</v>
      </c>
      <c r="AG37" s="200" t="s">
        <v>443</v>
      </c>
    </row>
    <row r="38" spans="5:33">
      <c r="E38" s="29">
        <v>36</v>
      </c>
      <c r="N38" s="29"/>
      <c r="S38" s="52"/>
      <c r="W38" s="48" t="s">
        <v>435</v>
      </c>
      <c r="X38" s="30" t="s">
        <v>137</v>
      </c>
      <c r="Y38" s="38" t="s">
        <v>349</v>
      </c>
      <c r="Z38" s="39" t="s">
        <v>330</v>
      </c>
      <c r="AA38" s="40" t="s">
        <v>161</v>
      </c>
      <c r="AC38" s="196">
        <f t="shared" si="8"/>
        <v>36</v>
      </c>
      <c r="AD38" s="197" t="s">
        <v>128</v>
      </c>
      <c r="AE38" s="198" t="s">
        <v>813</v>
      </c>
      <c r="AF38" s="199" t="s">
        <v>814</v>
      </c>
      <c r="AG38" s="200" t="s">
        <v>430</v>
      </c>
    </row>
    <row r="39" spans="5:33">
      <c r="E39" s="29">
        <v>37</v>
      </c>
      <c r="N39" s="29"/>
      <c r="S39" s="52"/>
      <c r="W39" s="47" t="s">
        <v>431</v>
      </c>
      <c r="X39" s="30" t="s">
        <v>129</v>
      </c>
      <c r="Y39" s="38" t="s">
        <v>341</v>
      </c>
      <c r="Z39" s="39" t="s">
        <v>322</v>
      </c>
      <c r="AA39" s="40" t="s">
        <v>153</v>
      </c>
      <c r="AC39" s="196">
        <f t="shared" si="8"/>
        <v>37</v>
      </c>
      <c r="AD39" s="197" t="s">
        <v>129</v>
      </c>
      <c r="AE39" s="198" t="s">
        <v>815</v>
      </c>
      <c r="AF39" s="199" t="s">
        <v>326</v>
      </c>
      <c r="AG39" s="200" t="s">
        <v>816</v>
      </c>
    </row>
    <row r="40" spans="5:33">
      <c r="E40" s="29">
        <v>38</v>
      </c>
      <c r="N40" s="29"/>
      <c r="S40" s="52"/>
      <c r="W40" s="46" t="s">
        <v>431</v>
      </c>
      <c r="X40" s="30" t="s">
        <v>130</v>
      </c>
      <c r="Y40" s="38" t="s">
        <v>342</v>
      </c>
      <c r="Z40" s="39" t="s">
        <v>323</v>
      </c>
      <c r="AA40" s="40" t="s">
        <v>154</v>
      </c>
      <c r="AC40" s="196">
        <f t="shared" si="8"/>
        <v>38</v>
      </c>
      <c r="AD40" s="197" t="s">
        <v>130</v>
      </c>
      <c r="AE40" s="198" t="s">
        <v>817</v>
      </c>
      <c r="AF40" s="199" t="s">
        <v>445</v>
      </c>
      <c r="AG40" s="200" t="s">
        <v>343</v>
      </c>
    </row>
    <row r="41" spans="5:33">
      <c r="E41" s="29">
        <v>39</v>
      </c>
      <c r="N41" s="29"/>
      <c r="S41" s="52"/>
      <c r="W41" s="47"/>
      <c r="X41" s="30" t="s">
        <v>119</v>
      </c>
      <c r="Y41" s="38" t="s">
        <v>333</v>
      </c>
      <c r="Z41" s="39" t="s">
        <v>314</v>
      </c>
      <c r="AA41" s="40" t="s">
        <v>143</v>
      </c>
      <c r="AC41" s="196">
        <f t="shared" si="8"/>
        <v>39</v>
      </c>
      <c r="AD41" s="197" t="s">
        <v>131</v>
      </c>
      <c r="AE41" s="198" t="s">
        <v>772</v>
      </c>
      <c r="AF41" s="199" t="s">
        <v>330</v>
      </c>
      <c r="AG41" s="200" t="s">
        <v>444</v>
      </c>
    </row>
    <row r="42" spans="5:33">
      <c r="E42" s="29">
        <v>40</v>
      </c>
      <c r="N42" s="29"/>
      <c r="S42" s="52"/>
      <c r="W42" s="46"/>
      <c r="X42" s="30" t="s">
        <v>139</v>
      </c>
      <c r="Y42" s="38" t="s">
        <v>350</v>
      </c>
      <c r="Z42" s="39" t="s">
        <v>331</v>
      </c>
      <c r="AA42" s="40" t="s">
        <v>163</v>
      </c>
      <c r="AC42" s="196">
        <f t="shared" si="8"/>
        <v>40</v>
      </c>
      <c r="AD42" s="197" t="s">
        <v>132</v>
      </c>
      <c r="AE42" s="198" t="s">
        <v>818</v>
      </c>
      <c r="AF42" s="199" t="s">
        <v>378</v>
      </c>
      <c r="AG42" s="200" t="s">
        <v>166</v>
      </c>
    </row>
    <row r="43" spans="5:33">
      <c r="E43" s="29">
        <v>41</v>
      </c>
      <c r="N43" s="29"/>
      <c r="S43" s="52"/>
      <c r="W43" s="46"/>
      <c r="X43" s="30" t="s">
        <v>141</v>
      </c>
      <c r="Y43" s="38" t="s">
        <v>351</v>
      </c>
      <c r="Z43" s="39" t="s">
        <v>332</v>
      </c>
      <c r="AA43" s="40" t="s">
        <v>165</v>
      </c>
      <c r="AC43" s="196">
        <f t="shared" si="8"/>
        <v>41</v>
      </c>
      <c r="AD43" s="197" t="s">
        <v>133</v>
      </c>
      <c r="AE43" s="198" t="s">
        <v>819</v>
      </c>
      <c r="AF43" s="199">
        <v>1</v>
      </c>
      <c r="AG43" s="200" t="s">
        <v>432</v>
      </c>
    </row>
    <row r="44" spans="5:33">
      <c r="E44" s="29">
        <v>42</v>
      </c>
      <c r="N44" s="29"/>
      <c r="S44" s="52"/>
      <c r="W44" s="46"/>
      <c r="X44" s="30" t="s">
        <v>124</v>
      </c>
      <c r="Y44" s="38" t="s">
        <v>336</v>
      </c>
      <c r="Z44" s="39" t="s">
        <v>317</v>
      </c>
      <c r="AA44" s="40" t="s">
        <v>148</v>
      </c>
      <c r="AC44" s="196">
        <f t="shared" si="8"/>
        <v>42</v>
      </c>
      <c r="AD44" s="197" t="s">
        <v>134</v>
      </c>
      <c r="AE44" s="198" t="s">
        <v>820</v>
      </c>
      <c r="AF44" s="199">
        <v>2</v>
      </c>
      <c r="AG44" s="200" t="s">
        <v>821</v>
      </c>
    </row>
    <row r="45" spans="5:33">
      <c r="N45" s="29"/>
      <c r="S45" s="52"/>
      <c r="W45" s="46"/>
      <c r="X45" s="30" t="s">
        <v>121</v>
      </c>
      <c r="Y45" s="38" t="s">
        <v>335</v>
      </c>
      <c r="Z45" s="39" t="s">
        <v>315</v>
      </c>
      <c r="AA45" s="40" t="s">
        <v>145</v>
      </c>
      <c r="AC45" s="196">
        <f t="shared" si="8"/>
        <v>43</v>
      </c>
      <c r="AD45" s="197" t="s">
        <v>135</v>
      </c>
      <c r="AE45" s="198" t="s">
        <v>822</v>
      </c>
      <c r="AF45" s="199">
        <v>3</v>
      </c>
      <c r="AG45" s="200" t="s">
        <v>434</v>
      </c>
    </row>
    <row r="46" spans="5:33">
      <c r="W46" s="46"/>
      <c r="X46" s="30" t="s">
        <v>126</v>
      </c>
      <c r="Y46" s="38" t="s">
        <v>338</v>
      </c>
      <c r="Z46" s="39" t="s">
        <v>319</v>
      </c>
      <c r="AA46" s="40" t="s">
        <v>150</v>
      </c>
      <c r="AC46" s="196">
        <f t="shared" si="8"/>
        <v>44</v>
      </c>
      <c r="AD46" s="197" t="s">
        <v>136</v>
      </c>
      <c r="AE46" s="220" t="s">
        <v>823</v>
      </c>
      <c r="AF46" s="199">
        <v>5</v>
      </c>
      <c r="AG46" s="200" t="s">
        <v>446</v>
      </c>
    </row>
    <row r="47" spans="5:33">
      <c r="W47" s="46"/>
      <c r="X47" s="30" t="s">
        <v>128</v>
      </c>
      <c r="Y47" s="38" t="s">
        <v>340</v>
      </c>
      <c r="Z47" s="39" t="s">
        <v>321</v>
      </c>
      <c r="AA47" s="40" t="s">
        <v>152</v>
      </c>
      <c r="AC47" s="196">
        <f t="shared" si="8"/>
        <v>45</v>
      </c>
      <c r="AD47" s="197" t="s">
        <v>137</v>
      </c>
      <c r="AE47" s="198"/>
      <c r="AF47" s="199">
        <v>7</v>
      </c>
      <c r="AG47" s="200" t="s">
        <v>242</v>
      </c>
    </row>
    <row r="48" spans="5:33">
      <c r="AC48" s="218">
        <f t="shared" si="8"/>
        <v>46</v>
      </c>
      <c r="AD48" s="203" t="s">
        <v>447</v>
      </c>
      <c r="AE48" s="204">
        <v>1</v>
      </c>
      <c r="AF48" s="205"/>
      <c r="AG48" s="206" t="s">
        <v>448</v>
      </c>
    </row>
    <row r="49" spans="29:33">
      <c r="AC49" s="196">
        <f t="shared" si="8"/>
        <v>47</v>
      </c>
      <c r="AD49" s="197" t="s">
        <v>744</v>
      </c>
      <c r="AE49" s="198">
        <v>2</v>
      </c>
      <c r="AF49" s="199"/>
      <c r="AG49" s="200" t="s">
        <v>449</v>
      </c>
    </row>
    <row r="50" spans="29:33">
      <c r="AC50" s="196">
        <f t="shared" si="8"/>
        <v>48</v>
      </c>
      <c r="AD50" s="197" t="s">
        <v>741</v>
      </c>
      <c r="AE50" s="198">
        <v>3</v>
      </c>
      <c r="AF50" s="199"/>
      <c r="AG50" s="200" t="s">
        <v>167</v>
      </c>
    </row>
    <row r="51" spans="29:33">
      <c r="AC51" s="196">
        <f t="shared" si="8"/>
        <v>49</v>
      </c>
      <c r="AD51" s="197" t="s">
        <v>824</v>
      </c>
      <c r="AE51" s="198" t="s">
        <v>825</v>
      </c>
      <c r="AF51" s="199"/>
      <c r="AG51" s="200" t="s">
        <v>168</v>
      </c>
    </row>
    <row r="52" spans="29:33">
      <c r="AC52" s="196">
        <f t="shared" si="8"/>
        <v>50</v>
      </c>
      <c r="AD52" s="197" t="s">
        <v>826</v>
      </c>
      <c r="AE52" s="198" t="s">
        <v>827</v>
      </c>
      <c r="AF52" s="199"/>
      <c r="AG52" s="200" t="s">
        <v>170</v>
      </c>
    </row>
    <row r="53" spans="29:33">
      <c r="AC53" s="196">
        <f t="shared" si="8"/>
        <v>51</v>
      </c>
      <c r="AD53" s="197" t="s">
        <v>828</v>
      </c>
      <c r="AE53" s="198" t="s">
        <v>829</v>
      </c>
      <c r="AF53" s="199"/>
      <c r="AG53" s="200" t="s">
        <v>310</v>
      </c>
    </row>
    <row r="54" spans="29:33">
      <c r="AC54" s="196">
        <f t="shared" si="8"/>
        <v>52</v>
      </c>
      <c r="AD54" s="197" t="s">
        <v>830</v>
      </c>
      <c r="AE54" s="198" t="s">
        <v>831</v>
      </c>
      <c r="AF54" s="199"/>
      <c r="AG54" s="200" t="s">
        <v>451</v>
      </c>
    </row>
    <row r="55" spans="29:33">
      <c r="AC55" s="196">
        <f t="shared" si="8"/>
        <v>53</v>
      </c>
      <c r="AD55" s="197" t="s">
        <v>747</v>
      </c>
      <c r="AE55" s="198">
        <v>5</v>
      </c>
      <c r="AF55" s="199"/>
      <c r="AG55" s="200" t="s">
        <v>450</v>
      </c>
    </row>
    <row r="56" spans="29:33">
      <c r="AC56" s="196">
        <f t="shared" si="8"/>
        <v>54</v>
      </c>
      <c r="AD56" s="197" t="s">
        <v>750</v>
      </c>
      <c r="AE56" s="198">
        <v>7</v>
      </c>
      <c r="AF56" s="199"/>
      <c r="AG56" s="200" t="s">
        <v>452</v>
      </c>
    </row>
    <row r="57" spans="29:33">
      <c r="AC57" s="219">
        <f t="shared" si="8"/>
        <v>55</v>
      </c>
      <c r="AD57" s="209" t="s">
        <v>832</v>
      </c>
      <c r="AE57" s="210">
        <v>8</v>
      </c>
      <c r="AF57" s="211"/>
      <c r="AG57" s="212"/>
    </row>
  </sheetData>
  <phoneticPr fontId="3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826A-016D-4815-8F0F-E0DC577250AD}">
  <dimension ref="A1:AA47"/>
  <sheetViews>
    <sheetView topLeftCell="D25" workbookViewId="0">
      <selection activeCell="Q32" sqref="Q32"/>
    </sheetView>
    <sheetView workbookViewId="1"/>
  </sheetViews>
  <sheetFormatPr defaultRowHeight="30" outlineLevelCol="1"/>
  <cols>
    <col min="1" max="1" width="98.75" style="29" customWidth="1"/>
    <col min="2" max="2" width="4.75" style="29" bestFit="1" customWidth="1"/>
    <col min="3" max="4" width="4.75" style="29" customWidth="1"/>
    <col min="5" max="5" width="12.5" style="29" bestFit="1" customWidth="1"/>
    <col min="6" max="6" width="12.625" style="52" customWidth="1" outlineLevel="1"/>
    <col min="7" max="8" width="12.625" style="51" customWidth="1"/>
    <col min="9" max="9" width="12.625" style="52" customWidth="1" outlineLevel="1"/>
    <col min="10" max="11" width="4.75" style="29" customWidth="1"/>
    <col min="12" max="12" width="12.5" style="29" bestFit="1" customWidth="1"/>
    <col min="13" max="13" width="12.625" style="29" customWidth="1"/>
    <col min="14" max="14" width="12.625" style="30" customWidth="1"/>
    <col min="15" max="16" width="4.75" style="29" customWidth="1"/>
    <col min="17" max="17" width="12.5" style="29" bestFit="1" customWidth="1"/>
    <col min="18" max="18" width="12.625" style="52" customWidth="1"/>
    <col min="19" max="19" width="12.625" style="51" customWidth="1"/>
    <col min="20" max="22" width="9" style="29"/>
    <col min="23" max="27" width="14.75" style="29" customWidth="1"/>
    <col min="28" max="16384" width="9" style="29"/>
  </cols>
  <sheetData>
    <row r="1" spans="1:27">
      <c r="E1" s="29" t="s">
        <v>463</v>
      </c>
      <c r="L1" s="29" t="s">
        <v>464</v>
      </c>
      <c r="Q1" s="29" t="s">
        <v>460</v>
      </c>
    </row>
    <row r="2" spans="1:27" ht="25.5">
      <c r="A2" s="29" t="s">
        <v>456</v>
      </c>
      <c r="F2" s="53" t="s">
        <v>387</v>
      </c>
      <c r="G2" s="53" t="s">
        <v>390</v>
      </c>
      <c r="H2" s="54" t="s">
        <v>389</v>
      </c>
      <c r="I2" s="53" t="s">
        <v>365</v>
      </c>
      <c r="M2" s="31" t="s">
        <v>390</v>
      </c>
      <c r="N2" s="32" t="s">
        <v>465</v>
      </c>
      <c r="R2" s="53" t="s">
        <v>389</v>
      </c>
      <c r="S2" s="54" t="s">
        <v>365</v>
      </c>
      <c r="W2" s="49" t="s">
        <v>412</v>
      </c>
      <c r="X2" s="49" t="s">
        <v>366</v>
      </c>
      <c r="Y2" s="49" t="s">
        <v>364</v>
      </c>
      <c r="Z2" s="49" t="s">
        <v>363</v>
      </c>
      <c r="AA2" s="49" t="s">
        <v>362</v>
      </c>
    </row>
    <row r="3" spans="1:27">
      <c r="A3" s="29" t="s">
        <v>385</v>
      </c>
      <c r="B3" s="29">
        <f xml:space="preserve"> LEN(A3)</f>
        <v>42</v>
      </c>
      <c r="E3" s="29">
        <v>1</v>
      </c>
      <c r="F3" s="64" t="str">
        <f t="shared" ref="F3:F44" si="0" xml:space="preserve"> IFERROR(  INDEX(拼音字母, MATCH(H3, 鍵盤位置, 0)), "")</f>
        <v>p</v>
      </c>
      <c r="G3" s="55" t="s">
        <v>166</v>
      </c>
      <c r="H3" s="56">
        <v>1</v>
      </c>
      <c r="I3" s="68" t="str">
        <f t="shared" ref="I3:I44" si="1" xml:space="preserve"> IFERROR(  INDEX(方音符號, MATCH($H3, 鍵盤位置, 0)), "")</f>
        <v>ㄅ</v>
      </c>
      <c r="L3" s="29">
        <v>1</v>
      </c>
      <c r="M3" s="50" t="str">
        <f t="shared" ref="M3:M28" si="2" xml:space="preserve"> MID($A$7, $E3, 1)</f>
        <v>p</v>
      </c>
      <c r="N3" s="50" t="str">
        <f t="shared" ref="N3:N28" si="3" xml:space="preserve"> MID($A$8, $E3, 1)</f>
        <v>ㄅ</v>
      </c>
      <c r="Q3" s="29">
        <v>1</v>
      </c>
      <c r="R3" s="61" t="str">
        <f t="shared" ref="R3:R28" si="4" xml:space="preserve"> MID($A$12, $E3, 1)</f>
        <v>1</v>
      </c>
      <c r="S3" s="61" t="str">
        <f t="shared" ref="S3:S28" si="5" xml:space="preserve"> MID($A$13, $E3, 1)</f>
        <v>ㄅ</v>
      </c>
      <c r="W3" s="30">
        <v>1</v>
      </c>
      <c r="X3" s="30" t="s">
        <v>74</v>
      </c>
      <c r="Y3" s="41" t="s">
        <v>166</v>
      </c>
      <c r="Z3" s="42" t="s">
        <v>166</v>
      </c>
      <c r="AA3" s="43" t="s">
        <v>96</v>
      </c>
    </row>
    <row r="4" spans="1:27">
      <c r="A4" s="29" t="s">
        <v>386</v>
      </c>
      <c r="B4" s="29">
        <f xml:space="preserve"> LEN(A4)</f>
        <v>42</v>
      </c>
      <c r="E4" s="29">
        <v>2</v>
      </c>
      <c r="F4" s="65" t="str">
        <f t="shared" si="0"/>
        <v>ph</v>
      </c>
      <c r="G4" s="57" t="s">
        <v>302</v>
      </c>
      <c r="H4" s="58" t="s">
        <v>394</v>
      </c>
      <c r="I4" s="69" t="str">
        <f t="shared" si="1"/>
        <v>ㄆ</v>
      </c>
      <c r="L4" s="29">
        <v>2</v>
      </c>
      <c r="M4" s="50" t="str">
        <f t="shared" si="2"/>
        <v>P</v>
      </c>
      <c r="N4" s="50" t="str">
        <f t="shared" si="3"/>
        <v>ㄆ</v>
      </c>
      <c r="Q4" s="29">
        <v>2</v>
      </c>
      <c r="R4" s="61" t="str">
        <f t="shared" si="4"/>
        <v>q</v>
      </c>
      <c r="S4" s="61" t="str">
        <f t="shared" si="5"/>
        <v>ㄆ</v>
      </c>
      <c r="W4" s="46" t="s">
        <v>414</v>
      </c>
      <c r="X4" s="30" t="s">
        <v>75</v>
      </c>
      <c r="Y4" s="41" t="s">
        <v>352</v>
      </c>
      <c r="Z4" s="42" t="s">
        <v>302</v>
      </c>
      <c r="AA4" s="43" t="s">
        <v>98</v>
      </c>
    </row>
    <row r="5" spans="1:27">
      <c r="E5" s="29">
        <v>3</v>
      </c>
      <c r="F5" s="65" t="str">
        <f t="shared" si="0"/>
        <v>m</v>
      </c>
      <c r="G5" s="57" t="s">
        <v>343</v>
      </c>
      <c r="H5" s="58" t="s">
        <v>222</v>
      </c>
      <c r="I5" s="69" t="str">
        <f t="shared" si="1"/>
        <v>ㄇ</v>
      </c>
      <c r="L5" s="29">
        <v>3</v>
      </c>
      <c r="M5" s="50" t="str">
        <f t="shared" si="2"/>
        <v>b</v>
      </c>
      <c r="N5" s="50" t="str">
        <f t="shared" si="3"/>
        <v>ㆠ</v>
      </c>
      <c r="Q5" s="29">
        <v>3</v>
      </c>
      <c r="R5" s="61" t="str">
        <f t="shared" si="4"/>
        <v>a</v>
      </c>
      <c r="S5" s="61" t="str">
        <f t="shared" si="5"/>
        <v>ㄇ</v>
      </c>
      <c r="W5" s="46" t="s">
        <v>415</v>
      </c>
      <c r="X5" s="30" t="s">
        <v>76</v>
      </c>
      <c r="Y5" s="41" t="s">
        <v>343</v>
      </c>
      <c r="Z5" s="42" t="s">
        <v>303</v>
      </c>
      <c r="AA5" s="43" t="s">
        <v>99</v>
      </c>
    </row>
    <row r="6" spans="1:27">
      <c r="A6" s="29" t="s">
        <v>457</v>
      </c>
      <c r="E6" s="29">
        <v>4</v>
      </c>
      <c r="F6" s="66" t="str">
        <f t="shared" si="0"/>
        <v>b</v>
      </c>
      <c r="G6" s="59" t="s">
        <v>167</v>
      </c>
      <c r="H6" s="60" t="s">
        <v>310</v>
      </c>
      <c r="I6" s="70" t="str">
        <f t="shared" si="1"/>
        <v>ㆠ</v>
      </c>
      <c r="L6" s="29">
        <v>4</v>
      </c>
      <c r="M6" s="50" t="str">
        <f t="shared" si="2"/>
        <v>t</v>
      </c>
      <c r="N6" s="50" t="str">
        <f t="shared" si="3"/>
        <v>ㄉ</v>
      </c>
      <c r="Q6" s="29">
        <v>4</v>
      </c>
      <c r="R6" s="61" t="str">
        <f t="shared" si="4"/>
        <v>z</v>
      </c>
      <c r="S6" s="61" t="str">
        <f t="shared" si="5"/>
        <v>ㆠ</v>
      </c>
      <c r="W6" s="47" t="s">
        <v>413</v>
      </c>
      <c r="X6" s="30" t="s">
        <v>77</v>
      </c>
      <c r="Y6" s="41" t="s">
        <v>167</v>
      </c>
      <c r="Z6" s="42" t="s">
        <v>167</v>
      </c>
      <c r="AA6" s="43" t="s">
        <v>97</v>
      </c>
    </row>
    <row r="7" spans="1:27">
      <c r="A7" s="29" t="s">
        <v>458</v>
      </c>
      <c r="B7" s="29">
        <f xml:space="preserve"> LEN(A7)</f>
        <v>26</v>
      </c>
      <c r="E7" s="29">
        <v>5</v>
      </c>
      <c r="F7" s="65" t="str">
        <f t="shared" si="0"/>
        <v>t</v>
      </c>
      <c r="G7" s="57" t="s">
        <v>168</v>
      </c>
      <c r="H7" s="58">
        <v>2</v>
      </c>
      <c r="I7" s="69" t="str">
        <f t="shared" si="1"/>
        <v>ㄉ</v>
      </c>
      <c r="L7" s="29">
        <v>5</v>
      </c>
      <c r="M7" s="50" t="str">
        <f t="shared" si="2"/>
        <v>T</v>
      </c>
      <c r="N7" s="50" t="str">
        <f t="shared" si="3"/>
        <v>ㄊ</v>
      </c>
      <c r="Q7" s="29">
        <v>5</v>
      </c>
      <c r="R7" s="61" t="str">
        <f t="shared" si="4"/>
        <v>2</v>
      </c>
      <c r="S7" s="61" t="str">
        <f t="shared" si="5"/>
        <v>ㄉ</v>
      </c>
      <c r="W7" s="30">
        <v>2</v>
      </c>
      <c r="X7" s="30" t="s">
        <v>78</v>
      </c>
      <c r="Y7" s="41" t="s">
        <v>168</v>
      </c>
      <c r="Z7" s="42" t="s">
        <v>168</v>
      </c>
      <c r="AA7" s="43" t="s">
        <v>100</v>
      </c>
    </row>
    <row r="8" spans="1:27">
      <c r="A8" s="29" t="s">
        <v>459</v>
      </c>
      <c r="B8" s="29">
        <f xml:space="preserve"> LEN(A8)</f>
        <v>26</v>
      </c>
      <c r="E8" s="29">
        <v>6</v>
      </c>
      <c r="F8" s="65" t="str">
        <f t="shared" si="0"/>
        <v>th</v>
      </c>
      <c r="G8" s="57" t="s">
        <v>304</v>
      </c>
      <c r="H8" s="58" t="s">
        <v>382</v>
      </c>
      <c r="I8" s="69" t="str">
        <f t="shared" si="1"/>
        <v>ㄊ</v>
      </c>
      <c r="L8" s="29">
        <v>6</v>
      </c>
      <c r="M8" s="50" t="str">
        <f t="shared" si="2"/>
        <v>d</v>
      </c>
      <c r="N8" s="50" t="str">
        <f t="shared" si="3"/>
        <v>ㄌ</v>
      </c>
      <c r="Q8" s="29">
        <v>6</v>
      </c>
      <c r="R8" s="61" t="str">
        <f t="shared" si="4"/>
        <v>w</v>
      </c>
      <c r="S8" s="61" t="str">
        <f t="shared" si="5"/>
        <v>ㄊ</v>
      </c>
      <c r="W8" s="46" t="s">
        <v>416</v>
      </c>
      <c r="X8" s="30" t="s">
        <v>79</v>
      </c>
      <c r="Y8" s="41" t="s">
        <v>353</v>
      </c>
      <c r="Z8" s="42" t="s">
        <v>304</v>
      </c>
      <c r="AA8" s="43" t="s">
        <v>101</v>
      </c>
    </row>
    <row r="9" spans="1:27">
      <c r="E9" s="29">
        <v>7</v>
      </c>
      <c r="F9" s="65" t="str">
        <f t="shared" si="0"/>
        <v>n</v>
      </c>
      <c r="G9" s="57" t="s">
        <v>354</v>
      </c>
      <c r="H9" s="58" t="s">
        <v>180</v>
      </c>
      <c r="I9" s="69" t="str">
        <f t="shared" si="1"/>
        <v>ㄋ</v>
      </c>
      <c r="L9" s="29">
        <v>7</v>
      </c>
      <c r="M9" s="50" t="str">
        <f t="shared" si="2"/>
        <v>k</v>
      </c>
      <c r="N9" s="50" t="str">
        <f t="shared" si="3"/>
        <v>ㄍ</v>
      </c>
      <c r="Q9" s="29">
        <v>7</v>
      </c>
      <c r="R9" s="61" t="str">
        <f t="shared" si="4"/>
        <v>s</v>
      </c>
      <c r="S9" s="61" t="str">
        <f t="shared" si="5"/>
        <v>ㄋ</v>
      </c>
      <c r="W9" s="46" t="s">
        <v>417</v>
      </c>
      <c r="X9" s="30" t="s">
        <v>80</v>
      </c>
      <c r="Y9" s="41" t="s">
        <v>354</v>
      </c>
      <c r="Z9" s="42" t="s">
        <v>305</v>
      </c>
      <c r="AA9" s="43" t="s">
        <v>102</v>
      </c>
    </row>
    <row r="10" spans="1:27">
      <c r="E10" s="29">
        <v>8</v>
      </c>
      <c r="F10" s="67" t="str">
        <f t="shared" si="0"/>
        <v>l</v>
      </c>
      <c r="G10" s="62" t="s">
        <v>306</v>
      </c>
      <c r="H10" s="63" t="s">
        <v>405</v>
      </c>
      <c r="I10" s="71" t="str">
        <f t="shared" si="1"/>
        <v>ㄌ</v>
      </c>
      <c r="L10" s="29">
        <v>8</v>
      </c>
      <c r="M10" s="50" t="str">
        <f t="shared" si="2"/>
        <v>K</v>
      </c>
      <c r="N10" s="50" t="str">
        <f t="shared" si="3"/>
        <v>ㄎ</v>
      </c>
      <c r="Q10" s="29">
        <v>8</v>
      </c>
      <c r="R10" s="61" t="str">
        <f t="shared" si="4"/>
        <v>x</v>
      </c>
      <c r="S10" s="61" t="str">
        <f t="shared" si="5"/>
        <v>ㄌ</v>
      </c>
      <c r="W10" s="46" t="s">
        <v>418</v>
      </c>
      <c r="X10" s="30" t="s">
        <v>82</v>
      </c>
      <c r="Y10" s="41" t="s">
        <v>355</v>
      </c>
      <c r="Z10" s="42" t="s">
        <v>306</v>
      </c>
      <c r="AA10" s="43" t="s">
        <v>103</v>
      </c>
    </row>
    <row r="11" spans="1:27">
      <c r="A11" s="29" t="s">
        <v>460</v>
      </c>
      <c r="E11" s="29">
        <v>9</v>
      </c>
      <c r="F11" s="64" t="str">
        <f t="shared" si="0"/>
        <v>k</v>
      </c>
      <c r="G11" s="55" t="s">
        <v>169</v>
      </c>
      <c r="H11" s="56" t="s">
        <v>227</v>
      </c>
      <c r="I11" s="72" t="str">
        <f t="shared" si="1"/>
        <v>ㄍ</v>
      </c>
      <c r="L11" s="29">
        <v>9</v>
      </c>
      <c r="M11" s="50" t="str">
        <f t="shared" si="2"/>
        <v>g</v>
      </c>
      <c r="N11" s="50" t="str">
        <f t="shared" si="3"/>
        <v>ㆣ</v>
      </c>
      <c r="Q11" s="29">
        <v>9</v>
      </c>
      <c r="R11" s="61" t="str">
        <f t="shared" si="4"/>
        <v>e</v>
      </c>
      <c r="S11" s="61" t="str">
        <f t="shared" si="5"/>
        <v>ㄍ</v>
      </c>
      <c r="W11" s="46" t="s">
        <v>419</v>
      </c>
      <c r="X11" s="30" t="s">
        <v>83</v>
      </c>
      <c r="Y11" s="41" t="s">
        <v>169</v>
      </c>
      <c r="Z11" s="42" t="s">
        <v>169</v>
      </c>
      <c r="AA11" s="43" t="s">
        <v>104</v>
      </c>
    </row>
    <row r="12" spans="1:27">
      <c r="A12" s="29" t="s">
        <v>461</v>
      </c>
      <c r="B12" s="29">
        <f xml:space="preserve"> LEN(A12)</f>
        <v>41</v>
      </c>
      <c r="E12" s="29">
        <v>10</v>
      </c>
      <c r="F12" s="65" t="str">
        <f t="shared" si="0"/>
        <v>kh</v>
      </c>
      <c r="G12" s="57" t="s">
        <v>307</v>
      </c>
      <c r="H12" s="58" t="s">
        <v>306</v>
      </c>
      <c r="I12" s="69" t="str">
        <f t="shared" si="1"/>
        <v>ㄎ</v>
      </c>
      <c r="L12" s="29">
        <v>10</v>
      </c>
      <c r="M12" s="80" t="str">
        <f t="shared" si="2"/>
        <v>c</v>
      </c>
      <c r="N12" s="80" t="str">
        <f t="shared" si="3"/>
        <v>ㄗ</v>
      </c>
      <c r="Q12" s="29">
        <v>10</v>
      </c>
      <c r="R12" s="61" t="str">
        <f t="shared" si="4"/>
        <v>d</v>
      </c>
      <c r="S12" s="61" t="str">
        <f t="shared" si="5"/>
        <v>ㄎ</v>
      </c>
      <c r="W12" s="46" t="s">
        <v>420</v>
      </c>
      <c r="X12" s="30" t="s">
        <v>85</v>
      </c>
      <c r="Y12" s="41" t="s">
        <v>356</v>
      </c>
      <c r="Z12" s="42" t="s">
        <v>307</v>
      </c>
      <c r="AA12" s="43" t="s">
        <v>106</v>
      </c>
    </row>
    <row r="13" spans="1:27">
      <c r="A13" s="28" t="s">
        <v>462</v>
      </c>
      <c r="B13" s="29">
        <f xml:space="preserve"> LEN(A13)</f>
        <v>41</v>
      </c>
      <c r="E13" s="29">
        <v>11</v>
      </c>
      <c r="F13" s="67" t="str">
        <f t="shared" si="0"/>
        <v>h</v>
      </c>
      <c r="G13" s="62" t="s">
        <v>172</v>
      </c>
      <c r="H13" s="63" t="s">
        <v>309</v>
      </c>
      <c r="I13" s="71" t="str">
        <f t="shared" si="1"/>
        <v>ㄏ</v>
      </c>
      <c r="L13" s="29">
        <v>11</v>
      </c>
      <c r="M13" s="80" t="str">
        <f t="shared" si="2"/>
        <v>C</v>
      </c>
      <c r="N13" s="80" t="str">
        <f t="shared" si="3"/>
        <v>ㄘ</v>
      </c>
      <c r="Q13" s="29">
        <v>11</v>
      </c>
      <c r="R13" s="61" t="str">
        <f t="shared" si="4"/>
        <v>c</v>
      </c>
      <c r="S13" s="61" t="str">
        <f t="shared" si="5"/>
        <v>ㄏ</v>
      </c>
      <c r="W13" s="46" t="s">
        <v>421</v>
      </c>
      <c r="X13" s="30" t="s">
        <v>87</v>
      </c>
      <c r="Y13" s="41" t="s">
        <v>172</v>
      </c>
      <c r="Z13" s="42" t="s">
        <v>172</v>
      </c>
      <c r="AA13" s="43" t="s">
        <v>108</v>
      </c>
    </row>
    <row r="14" spans="1:27">
      <c r="E14" s="29">
        <v>12</v>
      </c>
      <c r="F14" s="65" t="str">
        <f t="shared" si="0"/>
        <v>ci</v>
      </c>
      <c r="G14" s="55" t="s">
        <v>376</v>
      </c>
      <c r="H14" s="56" t="s">
        <v>380</v>
      </c>
      <c r="I14" s="72" t="str">
        <f t="shared" si="1"/>
        <v>ㄐ</v>
      </c>
      <c r="L14" s="29">
        <v>12</v>
      </c>
      <c r="M14" s="50" t="str">
        <f t="shared" si="2"/>
        <v>z</v>
      </c>
      <c r="N14" s="50" t="str">
        <f t="shared" si="3"/>
        <v>ㆡ</v>
      </c>
      <c r="Q14" s="29">
        <v>12</v>
      </c>
      <c r="R14" s="61" t="str">
        <f t="shared" si="4"/>
        <v>r</v>
      </c>
      <c r="S14" s="61" t="str">
        <f t="shared" si="5"/>
        <v>ㄐ</v>
      </c>
      <c r="W14" s="46" t="s">
        <v>423</v>
      </c>
      <c r="X14" s="30" t="s">
        <v>88</v>
      </c>
      <c r="Y14" s="41" t="s">
        <v>453</v>
      </c>
      <c r="Z14" s="42" t="s">
        <v>299</v>
      </c>
      <c r="AA14" s="43" t="s">
        <v>109</v>
      </c>
    </row>
    <row r="15" spans="1:27">
      <c r="E15" s="29">
        <v>13</v>
      </c>
      <c r="F15" s="65" t="str">
        <f t="shared" si="0"/>
        <v>chi</v>
      </c>
      <c r="G15" s="57" t="s">
        <v>392</v>
      </c>
      <c r="H15" s="58" t="s">
        <v>406</v>
      </c>
      <c r="I15" s="69" t="str">
        <f t="shared" si="1"/>
        <v>ㄑ</v>
      </c>
      <c r="L15" s="29">
        <v>13</v>
      </c>
      <c r="M15" s="50" t="str">
        <f t="shared" si="2"/>
        <v>s</v>
      </c>
      <c r="N15" s="50" t="str">
        <f t="shared" si="3"/>
        <v>ㄙ</v>
      </c>
      <c r="Q15" s="29">
        <v>13</v>
      </c>
      <c r="R15" s="61" t="str">
        <f t="shared" si="4"/>
        <v>f</v>
      </c>
      <c r="S15" s="61" t="str">
        <f t="shared" si="5"/>
        <v>ㄑ</v>
      </c>
      <c r="W15" s="46" t="s">
        <v>424</v>
      </c>
      <c r="X15" s="30" t="s">
        <v>90</v>
      </c>
      <c r="Y15" s="41" t="s">
        <v>454</v>
      </c>
      <c r="Z15" s="42" t="s">
        <v>301</v>
      </c>
      <c r="AA15" s="43" t="s">
        <v>111</v>
      </c>
    </row>
    <row r="16" spans="1:27">
      <c r="E16" s="29">
        <v>14</v>
      </c>
      <c r="F16" s="66" t="str">
        <f t="shared" si="0"/>
        <v>si</v>
      </c>
      <c r="G16" s="59" t="s">
        <v>393</v>
      </c>
      <c r="H16" s="60" t="s">
        <v>409</v>
      </c>
      <c r="I16" s="70" t="str">
        <f t="shared" si="1"/>
        <v>ㄒ</v>
      </c>
      <c r="L16" s="29">
        <v>14</v>
      </c>
      <c r="M16" s="50" t="str">
        <f t="shared" si="2"/>
        <v>h</v>
      </c>
      <c r="N16" s="50" t="str">
        <f t="shared" si="3"/>
        <v>ㄏ</v>
      </c>
      <c r="Q16" s="29">
        <v>14</v>
      </c>
      <c r="R16" s="61" t="str">
        <f t="shared" si="4"/>
        <v>v</v>
      </c>
      <c r="S16" s="61" t="str">
        <f t="shared" si="5"/>
        <v>ㄒ</v>
      </c>
      <c r="W16" s="46" t="s">
        <v>425</v>
      </c>
      <c r="X16" s="30" t="s">
        <v>91</v>
      </c>
      <c r="Y16" s="41" t="s">
        <v>176</v>
      </c>
      <c r="Z16" s="42" t="s">
        <v>176</v>
      </c>
      <c r="AA16" s="43" t="s">
        <v>112</v>
      </c>
    </row>
    <row r="17" spans="5:27">
      <c r="E17" s="29">
        <v>15</v>
      </c>
      <c r="F17" s="64" t="str">
        <f t="shared" si="0"/>
        <v>g</v>
      </c>
      <c r="G17" s="55" t="s">
        <v>170</v>
      </c>
      <c r="H17" s="56" t="s">
        <v>168</v>
      </c>
      <c r="I17" s="72" t="str">
        <f t="shared" si="1"/>
        <v>ㆣ</v>
      </c>
      <c r="L17" s="29">
        <v>15</v>
      </c>
      <c r="M17" s="50" t="str">
        <f t="shared" si="2"/>
        <v>i</v>
      </c>
      <c r="N17" s="50" t="str">
        <f t="shared" si="3"/>
        <v>ㄧ</v>
      </c>
      <c r="Q17" s="29">
        <v>15</v>
      </c>
      <c r="R17" s="61" t="str">
        <f t="shared" si="4"/>
        <v>t</v>
      </c>
      <c r="S17" s="61" t="str">
        <f t="shared" si="5"/>
        <v>ㆣ</v>
      </c>
      <c r="W17" s="47" t="s">
        <v>398</v>
      </c>
      <c r="X17" s="30" t="s">
        <v>84</v>
      </c>
      <c r="Y17" s="41" t="s">
        <v>170</v>
      </c>
      <c r="Z17" s="42" t="s">
        <v>170</v>
      </c>
      <c r="AA17" s="43" t="s">
        <v>105</v>
      </c>
    </row>
    <row r="18" spans="5:27">
      <c r="E18" s="29">
        <v>16</v>
      </c>
      <c r="F18" s="65" t="str">
        <f t="shared" si="0"/>
        <v>ng</v>
      </c>
      <c r="G18" s="57" t="s">
        <v>394</v>
      </c>
      <c r="H18" s="58" t="s">
        <v>170</v>
      </c>
      <c r="I18" s="69" t="str">
        <f t="shared" si="1"/>
        <v>ㄫ</v>
      </c>
      <c r="L18" s="29">
        <v>16</v>
      </c>
      <c r="M18" s="50" t="str">
        <f t="shared" si="2"/>
        <v>u</v>
      </c>
      <c r="N18" s="50" t="str">
        <f t="shared" si="3"/>
        <v>ㄨ</v>
      </c>
      <c r="Q18" s="29">
        <v>16</v>
      </c>
      <c r="R18" s="61" t="str">
        <f t="shared" si="4"/>
        <v>g</v>
      </c>
      <c r="S18" s="61" t="str">
        <f t="shared" si="5"/>
        <v>ㄫ</v>
      </c>
      <c r="W18" s="47" t="s">
        <v>422</v>
      </c>
      <c r="X18" s="30" t="s">
        <v>86</v>
      </c>
      <c r="Y18" s="41" t="s">
        <v>349</v>
      </c>
      <c r="Z18" s="42" t="s">
        <v>308</v>
      </c>
      <c r="AA18" s="43" t="s">
        <v>107</v>
      </c>
    </row>
    <row r="19" spans="5:27">
      <c r="E19" s="29">
        <v>17</v>
      </c>
      <c r="F19" s="66" t="str">
        <f t="shared" si="0"/>
        <v>ji</v>
      </c>
      <c r="G19" s="59" t="s">
        <v>310</v>
      </c>
      <c r="H19" s="60" t="s">
        <v>167</v>
      </c>
      <c r="I19" s="70" t="str">
        <f t="shared" si="1"/>
        <v>ㆢ</v>
      </c>
      <c r="L19" s="29">
        <v>17</v>
      </c>
      <c r="M19" s="50" t="str">
        <f t="shared" si="2"/>
        <v>a</v>
      </c>
      <c r="N19" s="50" t="str">
        <f t="shared" si="3"/>
        <v>ㄚ</v>
      </c>
      <c r="Q19" s="29">
        <v>17</v>
      </c>
      <c r="R19" s="61" t="str">
        <f t="shared" si="4"/>
        <v>b</v>
      </c>
      <c r="S19" s="61" t="str">
        <f t="shared" si="5"/>
        <v>ㆡ</v>
      </c>
      <c r="W19" s="47" t="s">
        <v>397</v>
      </c>
      <c r="X19" s="30" t="s">
        <v>89</v>
      </c>
      <c r="Y19" s="41" t="s">
        <v>358</v>
      </c>
      <c r="Z19" s="42" t="s">
        <v>300</v>
      </c>
      <c r="AA19" s="43" t="s">
        <v>110</v>
      </c>
    </row>
    <row r="20" spans="5:27">
      <c r="E20" s="29">
        <v>18</v>
      </c>
      <c r="F20" s="78" t="str">
        <f t="shared" si="0"/>
        <v>c</v>
      </c>
      <c r="G20" s="81" t="s">
        <v>309</v>
      </c>
      <c r="H20" s="83" t="s">
        <v>411</v>
      </c>
      <c r="I20" s="84" t="str">
        <f t="shared" si="1"/>
        <v>ㄗ</v>
      </c>
      <c r="L20" s="29">
        <v>18</v>
      </c>
      <c r="M20" s="50" t="str">
        <f t="shared" si="2"/>
        <v>o</v>
      </c>
      <c r="N20" s="50" t="str">
        <f t="shared" si="3"/>
        <v>ㆦ</v>
      </c>
      <c r="Q20" s="29">
        <v>18</v>
      </c>
      <c r="R20" s="87" t="str">
        <f t="shared" si="4"/>
        <v>y</v>
      </c>
      <c r="S20" s="87" t="str">
        <f t="shared" si="5"/>
        <v>ㄗ</v>
      </c>
      <c r="W20" s="47" t="s">
        <v>397</v>
      </c>
      <c r="X20" s="30" t="s">
        <v>93</v>
      </c>
      <c r="Y20" s="41" t="s">
        <v>358</v>
      </c>
      <c r="Z20" s="42" t="s">
        <v>310</v>
      </c>
      <c r="AA20" s="43" t="s">
        <v>114</v>
      </c>
    </row>
    <row r="21" spans="5:27">
      <c r="E21" s="29">
        <v>19</v>
      </c>
      <c r="F21" s="79" t="str">
        <f t="shared" si="0"/>
        <v>ch</v>
      </c>
      <c r="G21" s="82" t="s">
        <v>311</v>
      </c>
      <c r="H21" s="85" t="s">
        <v>172</v>
      </c>
      <c r="I21" s="86" t="str">
        <f t="shared" si="1"/>
        <v>ㄘ</v>
      </c>
      <c r="L21" s="29">
        <v>19</v>
      </c>
      <c r="M21" s="50" t="str">
        <f t="shared" si="2"/>
        <v>ø</v>
      </c>
      <c r="N21" s="50" t="str">
        <f t="shared" si="3"/>
        <v>ㄜ</v>
      </c>
      <c r="Q21" s="29">
        <v>19</v>
      </c>
      <c r="R21" s="87" t="str">
        <f t="shared" si="4"/>
        <v>h</v>
      </c>
      <c r="S21" s="87" t="str">
        <f t="shared" si="5"/>
        <v>ㄘ</v>
      </c>
      <c r="W21" s="46" t="s">
        <v>426</v>
      </c>
      <c r="X21" s="30" t="s">
        <v>92</v>
      </c>
      <c r="Y21" s="41" t="s">
        <v>421</v>
      </c>
      <c r="Z21" s="42" t="s">
        <v>309</v>
      </c>
      <c r="AA21" s="43" t="s">
        <v>113</v>
      </c>
    </row>
    <row r="22" spans="5:27">
      <c r="E22" s="29">
        <v>20</v>
      </c>
      <c r="F22" s="66" t="str">
        <f t="shared" si="0"/>
        <v>s</v>
      </c>
      <c r="G22" s="59" t="s">
        <v>180</v>
      </c>
      <c r="H22" s="60" t="s">
        <v>354</v>
      </c>
      <c r="I22" s="70" t="str">
        <f t="shared" si="1"/>
        <v>ㄙ</v>
      </c>
      <c r="L22" s="29">
        <v>20</v>
      </c>
      <c r="M22" s="50" t="str">
        <f t="shared" si="2"/>
        <v>e</v>
      </c>
      <c r="N22" s="50" t="str">
        <f t="shared" si="3"/>
        <v>ㆤ</v>
      </c>
      <c r="Q22" s="29">
        <v>20</v>
      </c>
      <c r="R22" s="61" t="str">
        <f t="shared" si="4"/>
        <v>n</v>
      </c>
      <c r="S22" s="61" t="str">
        <f t="shared" si="5"/>
        <v>ㄙ</v>
      </c>
      <c r="W22" s="46" t="s">
        <v>401</v>
      </c>
      <c r="X22" s="30" t="s">
        <v>94</v>
      </c>
      <c r="Y22" s="41" t="s">
        <v>455</v>
      </c>
      <c r="Z22" s="42" t="s">
        <v>311</v>
      </c>
      <c r="AA22" s="43" t="s">
        <v>115</v>
      </c>
    </row>
    <row r="23" spans="5:27">
      <c r="E23" s="29">
        <v>21</v>
      </c>
      <c r="F23" s="73" t="str">
        <f t="shared" si="0"/>
        <v>i</v>
      </c>
      <c r="G23" s="74" t="s">
        <v>240</v>
      </c>
      <c r="H23" s="74" t="s">
        <v>242</v>
      </c>
      <c r="I23" s="75" t="str">
        <f t="shared" si="1"/>
        <v>ㄧ</v>
      </c>
      <c r="L23" s="29">
        <v>21</v>
      </c>
      <c r="M23" s="50" t="str">
        <f t="shared" si="2"/>
        <v>I</v>
      </c>
      <c r="N23" s="50" t="str">
        <f t="shared" si="3"/>
        <v>ㄞ</v>
      </c>
      <c r="Q23" s="29">
        <v>21</v>
      </c>
      <c r="R23" s="61" t="str">
        <f t="shared" si="4"/>
        <v>u</v>
      </c>
      <c r="S23" s="61" t="str">
        <f t="shared" si="5"/>
        <v>ㄧ</v>
      </c>
      <c r="W23" s="46" t="s">
        <v>399</v>
      </c>
      <c r="X23" s="30" t="s">
        <v>95</v>
      </c>
      <c r="Y23" s="41" t="s">
        <v>180</v>
      </c>
      <c r="Z23" s="42" t="s">
        <v>180</v>
      </c>
      <c r="AA23" s="43" t="s">
        <v>116</v>
      </c>
    </row>
    <row r="24" spans="5:27">
      <c r="E24" s="29">
        <v>22</v>
      </c>
      <c r="F24" s="73" t="str">
        <f t="shared" si="0"/>
        <v>u</v>
      </c>
      <c r="G24" s="74" t="s">
        <v>242</v>
      </c>
      <c r="H24" s="74" t="s">
        <v>376</v>
      </c>
      <c r="I24" s="75" t="str">
        <f t="shared" si="1"/>
        <v>ㄨ</v>
      </c>
      <c r="L24" s="29">
        <v>22</v>
      </c>
      <c r="M24" s="50" t="str">
        <f t="shared" si="2"/>
        <v>U</v>
      </c>
      <c r="N24" s="50" t="str">
        <f t="shared" si="3"/>
        <v>ㄠ</v>
      </c>
      <c r="Q24" s="29">
        <v>22</v>
      </c>
      <c r="R24" s="61" t="str">
        <f t="shared" si="4"/>
        <v>j</v>
      </c>
      <c r="S24" s="61" t="str">
        <f t="shared" si="5"/>
        <v>ㄨ</v>
      </c>
      <c r="W24" s="46" t="s">
        <v>438</v>
      </c>
      <c r="X24" s="30" t="s">
        <v>138</v>
      </c>
      <c r="Y24" s="38" t="s">
        <v>240</v>
      </c>
      <c r="Z24" s="39" t="s">
        <v>240</v>
      </c>
      <c r="AA24" s="40" t="s">
        <v>162</v>
      </c>
    </row>
    <row r="25" spans="5:27">
      <c r="E25" s="29">
        <v>23</v>
      </c>
      <c r="F25" s="73" t="str">
        <f t="shared" si="0"/>
        <v>m</v>
      </c>
      <c r="G25" s="74" t="s">
        <v>324</v>
      </c>
      <c r="H25" s="74" t="s">
        <v>343</v>
      </c>
      <c r="I25" s="75" t="str">
        <f t="shared" si="1"/>
        <v>ㆬ</v>
      </c>
      <c r="L25" s="29">
        <v>23</v>
      </c>
      <c r="M25" s="50" t="str">
        <f t="shared" si="2"/>
        <v>B</v>
      </c>
      <c r="N25" s="50" t="str">
        <f t="shared" si="3"/>
        <v>ㆬ</v>
      </c>
      <c r="Q25" s="29">
        <v>23</v>
      </c>
      <c r="R25" s="61" t="str">
        <f t="shared" si="4"/>
        <v>m</v>
      </c>
      <c r="S25" s="61" t="str">
        <f t="shared" si="5"/>
        <v>ㆬ</v>
      </c>
      <c r="W25" s="46" t="s">
        <v>402</v>
      </c>
      <c r="X25" s="30" t="s">
        <v>140</v>
      </c>
      <c r="Y25" s="38" t="s">
        <v>242</v>
      </c>
      <c r="Z25" s="39" t="s">
        <v>242</v>
      </c>
      <c r="AA25" s="40" t="s">
        <v>164</v>
      </c>
    </row>
    <row r="26" spans="5:27">
      <c r="E26" s="29">
        <v>24</v>
      </c>
      <c r="F26" s="73" t="str">
        <f t="shared" si="0"/>
        <v/>
      </c>
      <c r="G26" s="74" t="s">
        <v>222</v>
      </c>
      <c r="H26" s="74" t="s">
        <v>439</v>
      </c>
      <c r="I26" s="75" t="str">
        <f t="shared" si="1"/>
        <v/>
      </c>
      <c r="L26" s="29">
        <v>24</v>
      </c>
      <c r="M26" s="50" t="str">
        <f t="shared" si="2"/>
        <v>D</v>
      </c>
      <c r="N26" s="50" t="str">
        <f t="shared" si="3"/>
        <v>ㄣ</v>
      </c>
      <c r="Q26" s="29">
        <v>24</v>
      </c>
      <c r="R26" s="61" t="str">
        <f t="shared" si="4"/>
        <v>8</v>
      </c>
      <c r="S26" s="61" t="str">
        <f t="shared" si="5"/>
        <v>ㄚ</v>
      </c>
      <c r="W26" s="46" t="s">
        <v>395</v>
      </c>
      <c r="X26" s="30" t="s">
        <v>131</v>
      </c>
      <c r="Y26" s="38" t="s">
        <v>343</v>
      </c>
      <c r="Z26" s="39" t="s">
        <v>324</v>
      </c>
      <c r="AA26" s="40" t="s">
        <v>155</v>
      </c>
    </row>
    <row r="27" spans="5:27">
      <c r="E27" s="29">
        <v>25</v>
      </c>
      <c r="F27" s="73" t="str">
        <f t="shared" si="0"/>
        <v>oo</v>
      </c>
      <c r="G27" s="74" t="s">
        <v>226</v>
      </c>
      <c r="H27" s="74" t="s">
        <v>240</v>
      </c>
      <c r="I27" s="75" t="str">
        <f t="shared" si="1"/>
        <v>ㆦ</v>
      </c>
      <c r="L27" s="29">
        <v>25</v>
      </c>
      <c r="M27" s="50" t="str">
        <f t="shared" si="2"/>
        <v>G</v>
      </c>
      <c r="N27" s="50" t="str">
        <f t="shared" si="3"/>
        <v>ㆭ</v>
      </c>
      <c r="Q27" s="29">
        <v>25</v>
      </c>
      <c r="R27" s="61" t="str">
        <f t="shared" si="4"/>
        <v>i</v>
      </c>
      <c r="S27" s="61" t="str">
        <f t="shared" si="5"/>
        <v>ㆦ</v>
      </c>
      <c r="W27" s="30">
        <v>8</v>
      </c>
      <c r="X27" s="30" t="s">
        <v>118</v>
      </c>
      <c r="Y27" s="38" t="s">
        <v>222</v>
      </c>
      <c r="Z27" s="39" t="s">
        <v>222</v>
      </c>
      <c r="AA27" s="40" t="s">
        <v>142</v>
      </c>
    </row>
    <row r="28" spans="5:27">
      <c r="E28" s="29">
        <v>26</v>
      </c>
      <c r="F28" s="73" t="str">
        <f t="shared" si="0"/>
        <v>o</v>
      </c>
      <c r="G28" s="74" t="s">
        <v>316</v>
      </c>
      <c r="H28" s="74" t="s">
        <v>169</v>
      </c>
      <c r="I28" s="75" t="str">
        <f t="shared" si="1"/>
        <v>ㄜ</v>
      </c>
      <c r="L28" s="29">
        <v>26</v>
      </c>
      <c r="M28" s="50" t="str">
        <f t="shared" si="2"/>
        <v>N</v>
      </c>
      <c r="N28" s="50" t="str">
        <f t="shared" si="3"/>
        <v>ｎ</v>
      </c>
      <c r="Q28" s="29">
        <v>26</v>
      </c>
      <c r="R28" s="61" t="str">
        <f t="shared" si="4"/>
        <v>k</v>
      </c>
      <c r="S28" s="61" t="str">
        <f t="shared" si="5"/>
        <v>ㄜ</v>
      </c>
      <c r="W28" s="46" t="s">
        <v>427</v>
      </c>
      <c r="X28" s="30" t="s">
        <v>120</v>
      </c>
      <c r="Y28" s="38" t="s">
        <v>334</v>
      </c>
      <c r="Z28" s="39" t="s">
        <v>226</v>
      </c>
      <c r="AA28" s="40" t="s">
        <v>144</v>
      </c>
    </row>
    <row r="29" spans="5:27">
      <c r="E29" s="29">
        <v>27</v>
      </c>
      <c r="F29" s="73" t="str">
        <f t="shared" si="0"/>
        <v>am</v>
      </c>
      <c r="G29" s="74" t="s">
        <v>440</v>
      </c>
      <c r="H29" s="74" t="s">
        <v>430</v>
      </c>
      <c r="I29" s="75" t="str">
        <f t="shared" si="1"/>
        <v>ㆰ</v>
      </c>
      <c r="N29" s="29"/>
      <c r="S29" s="52"/>
      <c r="W29" s="46" t="s">
        <v>400</v>
      </c>
      <c r="X29" s="30" t="s">
        <v>122</v>
      </c>
      <c r="Y29" s="38" t="s">
        <v>226</v>
      </c>
      <c r="Z29" s="39" t="s">
        <v>316</v>
      </c>
      <c r="AA29" s="40" t="s">
        <v>146</v>
      </c>
    </row>
    <row r="30" spans="5:27">
      <c r="E30" s="29">
        <v>28</v>
      </c>
      <c r="F30" s="73" t="str">
        <f t="shared" si="0"/>
        <v/>
      </c>
      <c r="G30" s="74" t="s">
        <v>318</v>
      </c>
      <c r="H30" s="74" t="s">
        <v>441</v>
      </c>
      <c r="I30" s="75" t="str">
        <f t="shared" si="1"/>
        <v/>
      </c>
      <c r="N30" s="29"/>
      <c r="S30" s="52"/>
      <c r="W30" s="46">
        <v>9</v>
      </c>
      <c r="X30" s="30" t="s">
        <v>125</v>
      </c>
      <c r="Y30" s="38" t="s">
        <v>337</v>
      </c>
      <c r="Z30" s="39" t="s">
        <v>318</v>
      </c>
      <c r="AA30" s="40" t="s">
        <v>149</v>
      </c>
    </row>
    <row r="31" spans="5:27">
      <c r="E31" s="29">
        <v>29</v>
      </c>
      <c r="F31" s="73" t="str">
        <f t="shared" si="0"/>
        <v>e</v>
      </c>
      <c r="G31" s="74" t="s">
        <v>227</v>
      </c>
      <c r="H31" s="74" t="s">
        <v>226</v>
      </c>
      <c r="I31" s="75" t="str">
        <f t="shared" si="1"/>
        <v>ㆤ</v>
      </c>
      <c r="N31" s="29"/>
      <c r="S31" s="52"/>
      <c r="W31" s="46" t="s">
        <v>428</v>
      </c>
      <c r="X31" s="30" t="s">
        <v>123</v>
      </c>
      <c r="Y31" s="38" t="s">
        <v>227</v>
      </c>
      <c r="Z31" s="39" t="s">
        <v>227</v>
      </c>
      <c r="AA31" s="40" t="s">
        <v>147</v>
      </c>
    </row>
    <row r="32" spans="5:27">
      <c r="E32" s="29">
        <v>30</v>
      </c>
      <c r="F32" s="73" t="str">
        <f t="shared" si="0"/>
        <v>au</v>
      </c>
      <c r="G32" s="74" t="s">
        <v>320</v>
      </c>
      <c r="H32" s="74" t="s">
        <v>355</v>
      </c>
      <c r="I32" s="75" t="str">
        <f t="shared" si="1"/>
        <v>ㄠ</v>
      </c>
      <c r="N32" s="29"/>
      <c r="S32" s="52"/>
      <c r="W32" s="47" t="s">
        <v>429</v>
      </c>
      <c r="X32" s="30" t="s">
        <v>127</v>
      </c>
      <c r="Y32" s="38" t="s">
        <v>339</v>
      </c>
      <c r="Z32" s="39" t="s">
        <v>320</v>
      </c>
      <c r="AA32" s="40" t="s">
        <v>151</v>
      </c>
    </row>
    <row r="33" spans="5:27">
      <c r="E33" s="29">
        <v>31</v>
      </c>
      <c r="F33" s="73" t="str">
        <f t="shared" si="0"/>
        <v>ong</v>
      </c>
      <c r="G33" s="74" t="s">
        <v>442</v>
      </c>
      <c r="H33" s="74" t="s">
        <v>436</v>
      </c>
      <c r="I33" s="75" t="str">
        <f t="shared" si="1"/>
        <v>ㆲ</v>
      </c>
      <c r="N33" s="29"/>
      <c r="S33" s="52"/>
      <c r="W33" s="48" t="s">
        <v>437</v>
      </c>
      <c r="X33" s="30" t="s">
        <v>135</v>
      </c>
      <c r="Y33" s="38" t="s">
        <v>347</v>
      </c>
      <c r="Z33" s="39" t="s">
        <v>328</v>
      </c>
      <c r="AA33" s="40" t="s">
        <v>159</v>
      </c>
    </row>
    <row r="34" spans="5:27">
      <c r="E34" s="29">
        <v>32</v>
      </c>
      <c r="F34" s="73" t="str">
        <f t="shared" si="0"/>
        <v/>
      </c>
      <c r="G34" s="74" t="s">
        <v>443</v>
      </c>
      <c r="H34" s="74" t="s">
        <v>444</v>
      </c>
      <c r="I34" s="75" t="str">
        <f t="shared" si="1"/>
        <v/>
      </c>
      <c r="N34" s="29"/>
      <c r="S34" s="52"/>
      <c r="W34" s="47">
        <v>0</v>
      </c>
      <c r="X34" s="30" t="s">
        <v>132</v>
      </c>
      <c r="Y34" s="38" t="s">
        <v>344</v>
      </c>
      <c r="Z34" s="39" t="s">
        <v>325</v>
      </c>
      <c r="AA34" s="40" t="s">
        <v>156</v>
      </c>
    </row>
    <row r="35" spans="5:27">
      <c r="E35" s="29">
        <v>33</v>
      </c>
      <c r="F35" s="73" t="str">
        <f t="shared" si="0"/>
        <v>-n</v>
      </c>
      <c r="G35" s="74" t="s">
        <v>326</v>
      </c>
      <c r="H35" s="74" t="s">
        <v>166</v>
      </c>
      <c r="I35" s="75" t="str">
        <f t="shared" si="1"/>
        <v>ㄣ</v>
      </c>
      <c r="N35" s="29"/>
      <c r="S35" s="52"/>
      <c r="W35" s="46" t="s">
        <v>391</v>
      </c>
      <c r="X35" s="30" t="s">
        <v>133</v>
      </c>
      <c r="Y35" s="38" t="s">
        <v>345</v>
      </c>
      <c r="Z35" s="39" t="s">
        <v>326</v>
      </c>
      <c r="AA35" s="40" t="s">
        <v>157</v>
      </c>
    </row>
    <row r="36" spans="5:27">
      <c r="E36" s="29">
        <v>34</v>
      </c>
      <c r="F36" s="73" t="str">
        <f t="shared" si="0"/>
        <v>ang</v>
      </c>
      <c r="G36" s="74" t="s">
        <v>445</v>
      </c>
      <c r="H36" s="74" t="s">
        <v>432</v>
      </c>
      <c r="I36" s="75" t="str">
        <f t="shared" si="1"/>
        <v>ㄤ</v>
      </c>
      <c r="N36" s="29"/>
      <c r="S36" s="52"/>
      <c r="W36" s="46" t="s">
        <v>433</v>
      </c>
      <c r="X36" s="30" t="s">
        <v>134</v>
      </c>
      <c r="Y36" s="38" t="s">
        <v>346</v>
      </c>
      <c r="Z36" s="39" t="s">
        <v>327</v>
      </c>
      <c r="AA36" s="40" t="s">
        <v>158</v>
      </c>
    </row>
    <row r="37" spans="5:27">
      <c r="E37" s="29">
        <v>35</v>
      </c>
      <c r="F37" s="73" t="str">
        <f t="shared" si="0"/>
        <v>-ng</v>
      </c>
      <c r="G37" s="74" t="s">
        <v>330</v>
      </c>
      <c r="H37" s="74" t="s">
        <v>434</v>
      </c>
      <c r="I37" s="75" t="str">
        <f t="shared" si="1"/>
        <v>ㄥ</v>
      </c>
      <c r="N37" s="29"/>
      <c r="S37" s="52"/>
      <c r="W37" s="48" t="s">
        <v>435</v>
      </c>
      <c r="X37" s="30" t="s">
        <v>136</v>
      </c>
      <c r="Y37" s="38" t="s">
        <v>348</v>
      </c>
      <c r="Z37" s="39" t="s">
        <v>329</v>
      </c>
      <c r="AA37" s="40" t="s">
        <v>160</v>
      </c>
    </row>
    <row r="38" spans="5:27">
      <c r="E38" s="29">
        <v>36</v>
      </c>
      <c r="F38" s="73" t="str">
        <f t="shared" si="0"/>
        <v/>
      </c>
      <c r="G38" s="74" t="s">
        <v>378</v>
      </c>
      <c r="H38" s="74" t="s">
        <v>446</v>
      </c>
      <c r="I38" s="75" t="str">
        <f t="shared" si="1"/>
        <v/>
      </c>
      <c r="N38" s="29"/>
      <c r="S38" s="52"/>
      <c r="W38" s="48" t="s">
        <v>435</v>
      </c>
      <c r="X38" s="30" t="s">
        <v>137</v>
      </c>
      <c r="Y38" s="38" t="s">
        <v>349</v>
      </c>
      <c r="Z38" s="39" t="s">
        <v>330</v>
      </c>
      <c r="AA38" s="40" t="s">
        <v>161</v>
      </c>
    </row>
    <row r="39" spans="5:27">
      <c r="E39" s="29">
        <v>37</v>
      </c>
      <c r="F39" s="73" t="str">
        <f t="shared" si="0"/>
        <v/>
      </c>
      <c r="G39" s="74" t="s">
        <v>403</v>
      </c>
      <c r="H39" s="74" t="s">
        <v>447</v>
      </c>
      <c r="I39" s="75" t="str">
        <f t="shared" si="1"/>
        <v/>
      </c>
      <c r="N39" s="29"/>
      <c r="S39" s="52"/>
      <c r="W39" s="47" t="s">
        <v>431</v>
      </c>
      <c r="X39" s="30" t="s">
        <v>129</v>
      </c>
      <c r="Y39" s="38" t="s">
        <v>341</v>
      </c>
      <c r="Z39" s="39" t="s">
        <v>322</v>
      </c>
      <c r="AA39" s="40" t="s">
        <v>153</v>
      </c>
    </row>
    <row r="40" spans="5:27">
      <c r="E40" s="29">
        <v>38</v>
      </c>
      <c r="F40" s="73" t="str">
        <f t="shared" si="0"/>
        <v/>
      </c>
      <c r="G40" s="74" t="s">
        <v>404</v>
      </c>
      <c r="H40" s="74" t="s">
        <v>448</v>
      </c>
      <c r="I40" s="75" t="str">
        <f t="shared" si="1"/>
        <v/>
      </c>
      <c r="N40" s="29"/>
      <c r="S40" s="52"/>
      <c r="W40" s="46" t="s">
        <v>431</v>
      </c>
      <c r="X40" s="30" t="s">
        <v>130</v>
      </c>
      <c r="Y40" s="38" t="s">
        <v>342</v>
      </c>
      <c r="Z40" s="39" t="s">
        <v>323</v>
      </c>
      <c r="AA40" s="40" t="s">
        <v>154</v>
      </c>
    </row>
    <row r="41" spans="5:27">
      <c r="E41" s="29">
        <v>39</v>
      </c>
      <c r="F41" s="73" t="str">
        <f t="shared" si="0"/>
        <v/>
      </c>
      <c r="G41" s="74" t="s">
        <v>449</v>
      </c>
      <c r="H41" s="74" t="s">
        <v>449</v>
      </c>
      <c r="I41" s="75" t="str">
        <f t="shared" si="1"/>
        <v/>
      </c>
      <c r="N41" s="29"/>
      <c r="S41" s="52"/>
      <c r="W41" s="47"/>
      <c r="X41" s="30" t="s">
        <v>119</v>
      </c>
      <c r="Y41" s="38" t="s">
        <v>333</v>
      </c>
      <c r="Z41" s="39" t="s">
        <v>314</v>
      </c>
      <c r="AA41" s="40" t="s">
        <v>143</v>
      </c>
    </row>
    <row r="42" spans="5:27">
      <c r="E42" s="29">
        <v>40</v>
      </c>
      <c r="F42" s="73" t="str">
        <f t="shared" si="0"/>
        <v/>
      </c>
      <c r="G42" s="74" t="s">
        <v>450</v>
      </c>
      <c r="H42" s="74" t="s">
        <v>451</v>
      </c>
      <c r="I42" s="75" t="str">
        <f t="shared" si="1"/>
        <v/>
      </c>
      <c r="N42" s="29"/>
      <c r="S42" s="52"/>
      <c r="W42" s="46"/>
      <c r="X42" s="30" t="s">
        <v>139</v>
      </c>
      <c r="Y42" s="38" t="s">
        <v>350</v>
      </c>
      <c r="Z42" s="39" t="s">
        <v>331</v>
      </c>
      <c r="AA42" s="40" t="s">
        <v>163</v>
      </c>
    </row>
    <row r="43" spans="5:27">
      <c r="E43" s="29">
        <v>41</v>
      </c>
      <c r="F43" s="73" t="str">
        <f t="shared" si="0"/>
        <v/>
      </c>
      <c r="G43" s="74" t="s">
        <v>452</v>
      </c>
      <c r="H43" s="74" t="s">
        <v>450</v>
      </c>
      <c r="I43" s="75" t="str">
        <f t="shared" si="1"/>
        <v/>
      </c>
      <c r="N43" s="29"/>
      <c r="S43" s="52"/>
      <c r="W43" s="46"/>
      <c r="X43" s="30" t="s">
        <v>141</v>
      </c>
      <c r="Y43" s="38" t="s">
        <v>351</v>
      </c>
      <c r="Z43" s="39" t="s">
        <v>332</v>
      </c>
      <c r="AA43" s="40" t="s">
        <v>165</v>
      </c>
    </row>
    <row r="44" spans="5:27">
      <c r="E44" s="29">
        <v>42</v>
      </c>
      <c r="F44" s="73" t="str">
        <f t="shared" si="0"/>
        <v/>
      </c>
      <c r="G44" s="74" t="s">
        <v>444</v>
      </c>
      <c r="H44" s="74" t="s">
        <v>452</v>
      </c>
      <c r="I44" s="75" t="str">
        <f t="shared" si="1"/>
        <v/>
      </c>
      <c r="N44" s="29"/>
      <c r="S44" s="52"/>
      <c r="W44" s="46"/>
      <c r="X44" s="30" t="s">
        <v>124</v>
      </c>
      <c r="Y44" s="38" t="s">
        <v>336</v>
      </c>
      <c r="Z44" s="39" t="s">
        <v>317</v>
      </c>
      <c r="AA44" s="40" t="s">
        <v>148</v>
      </c>
    </row>
    <row r="45" spans="5:27">
      <c r="N45" s="29"/>
      <c r="S45" s="52"/>
      <c r="W45" s="46"/>
      <c r="X45" s="30" t="s">
        <v>121</v>
      </c>
      <c r="Y45" s="38" t="s">
        <v>335</v>
      </c>
      <c r="Z45" s="39" t="s">
        <v>315</v>
      </c>
      <c r="AA45" s="40" t="s">
        <v>145</v>
      </c>
    </row>
    <row r="46" spans="5:27">
      <c r="W46" s="46"/>
      <c r="X46" s="30" t="s">
        <v>126</v>
      </c>
      <c r="Y46" s="38" t="s">
        <v>338</v>
      </c>
      <c r="Z46" s="39" t="s">
        <v>319</v>
      </c>
      <c r="AA46" s="40" t="s">
        <v>150</v>
      </c>
    </row>
    <row r="47" spans="5:27">
      <c r="W47" s="46"/>
      <c r="X47" s="30" t="s">
        <v>128</v>
      </c>
      <c r="Y47" s="38" t="s">
        <v>340</v>
      </c>
      <c r="Z47" s="39" t="s">
        <v>321</v>
      </c>
      <c r="AA47" s="40" t="s">
        <v>152</v>
      </c>
    </row>
  </sheetData>
  <phoneticPr fontId="34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7"/>
  <sheetViews>
    <sheetView workbookViewId="0">
      <selection activeCell="E10" sqref="E10"/>
    </sheetView>
    <sheetView workbookViewId="1"/>
  </sheetViews>
  <sheetFormatPr defaultColWidth="8.875" defaultRowHeight="14.25"/>
  <cols>
    <col min="2" max="2" width="67.875" customWidth="1"/>
  </cols>
  <sheetData>
    <row r="2" spans="2:2">
      <c r="B2" t="s">
        <v>50</v>
      </c>
    </row>
    <row r="4" spans="2:2">
      <c r="B4" t="s">
        <v>51</v>
      </c>
    </row>
    <row r="5" spans="2:2">
      <c r="B5" t="s">
        <v>60</v>
      </c>
    </row>
    <row r="6" spans="2:2">
      <c r="B6" t="s">
        <v>52</v>
      </c>
    </row>
    <row r="7" spans="2:2">
      <c r="B7" t="s">
        <v>53</v>
      </c>
    </row>
    <row r="8" spans="2:2">
      <c r="B8" t="s">
        <v>54</v>
      </c>
    </row>
    <row r="9" spans="2:2">
      <c r="B9" t="s">
        <v>55</v>
      </c>
    </row>
    <row r="10" spans="2:2">
      <c r="B10" t="s">
        <v>66</v>
      </c>
    </row>
    <row r="11" spans="2:2">
      <c r="B11" t="s">
        <v>56</v>
      </c>
    </row>
    <row r="12" spans="2:2">
      <c r="B12" t="s">
        <v>57</v>
      </c>
    </row>
    <row r="13" spans="2:2">
      <c r="B13" t="s">
        <v>58</v>
      </c>
    </row>
    <row r="14" spans="2:2">
      <c r="B14" t="s">
        <v>59</v>
      </c>
    </row>
    <row r="16" spans="2:2">
      <c r="B16" t="s">
        <v>61</v>
      </c>
    </row>
    <row r="18" spans="2:2">
      <c r="B18" t="s">
        <v>67</v>
      </c>
    </row>
    <row r="19" spans="2:2">
      <c r="B19" t="s">
        <v>62</v>
      </c>
    </row>
    <row r="21" spans="2:2">
      <c r="B21" t="s">
        <v>68</v>
      </c>
    </row>
    <row r="22" spans="2:2">
      <c r="B22" t="s">
        <v>63</v>
      </c>
    </row>
    <row r="23" spans="2:2">
      <c r="B23" t="s">
        <v>72</v>
      </c>
    </row>
    <row r="24" spans="2:2">
      <c r="B24" t="s">
        <v>69</v>
      </c>
    </row>
    <row r="26" spans="2:2">
      <c r="B26" t="s">
        <v>71</v>
      </c>
    </row>
    <row r="27" spans="2:2">
      <c r="B27" t="s">
        <v>70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7D08-A5EE-4661-9CB4-8B0392BA1FF7}">
  <dimension ref="B1:AL25"/>
  <sheetViews>
    <sheetView showGridLines="0" zoomScale="150" zoomScaleNormal="150" workbookViewId="0">
      <selection activeCell="D20" sqref="D20:AA23"/>
    </sheetView>
    <sheetView workbookViewId="1"/>
  </sheetViews>
  <sheetFormatPr defaultColWidth="9" defaultRowHeight="14.25"/>
  <cols>
    <col min="1" max="1" width="2.375" style="1" customWidth="1"/>
    <col min="2" max="2" width="14.125" style="1" customWidth="1"/>
    <col min="3" max="37" width="3.375" style="1" customWidth="1"/>
    <col min="38" max="42" width="2.875" style="1" customWidth="1"/>
    <col min="43" max="16384" width="9" style="1"/>
  </cols>
  <sheetData>
    <row r="1" spans="2:38" ht="15" thickBot="1"/>
    <row r="2" spans="2:38" s="2" customFormat="1" ht="18" customHeight="1">
      <c r="C2" s="106">
        <v>1</v>
      </c>
      <c r="D2" s="107"/>
      <c r="E2" s="108"/>
      <c r="F2" s="106">
        <v>2</v>
      </c>
      <c r="G2" s="107"/>
      <c r="H2" s="108"/>
      <c r="I2" s="133">
        <v>3</v>
      </c>
      <c r="J2" s="134"/>
      <c r="K2" s="135"/>
      <c r="L2" s="133">
        <v>4</v>
      </c>
      <c r="M2" s="134"/>
      <c r="N2" s="135"/>
      <c r="O2" s="133">
        <v>5</v>
      </c>
      <c r="P2" s="134"/>
      <c r="Q2" s="135"/>
      <c r="R2" s="133">
        <v>6</v>
      </c>
      <c r="S2" s="134"/>
      <c r="T2" s="135"/>
      <c r="U2" s="133">
        <v>7</v>
      </c>
      <c r="V2" s="134"/>
      <c r="W2" s="135"/>
      <c r="X2" s="109">
        <v>8</v>
      </c>
      <c r="Y2" s="110"/>
      <c r="Z2" s="111"/>
      <c r="AA2" s="109">
        <v>9</v>
      </c>
      <c r="AB2" s="110"/>
      <c r="AC2" s="111"/>
      <c r="AD2" s="109">
        <v>0</v>
      </c>
      <c r="AE2" s="110"/>
      <c r="AF2" s="111"/>
      <c r="AG2" s="140" t="s">
        <v>371</v>
      </c>
      <c r="AH2" s="110"/>
      <c r="AI2" s="111"/>
      <c r="AJ2" s="1"/>
      <c r="AK2" s="1"/>
      <c r="AL2" s="1"/>
    </row>
    <row r="3" spans="2:38" ht="30" customHeight="1" thickBot="1">
      <c r="C3" s="115" t="str">
        <f>D15</f>
        <v>ㄅ</v>
      </c>
      <c r="D3" s="118"/>
      <c r="E3" s="119"/>
      <c r="F3" s="115" t="str">
        <f>H15</f>
        <v>ㄉ</v>
      </c>
      <c r="G3" s="118"/>
      <c r="H3" s="119"/>
      <c r="I3" s="136" t="s">
        <v>289</v>
      </c>
      <c r="J3" s="131"/>
      <c r="K3" s="132"/>
      <c r="L3" s="136" t="s">
        <v>290</v>
      </c>
      <c r="M3" s="131"/>
      <c r="N3" s="132"/>
      <c r="O3" s="136" t="s">
        <v>291</v>
      </c>
      <c r="P3" s="131"/>
      <c r="Q3" s="132"/>
      <c r="R3" s="136" t="s">
        <v>292</v>
      </c>
      <c r="S3" s="131"/>
      <c r="T3" s="132"/>
      <c r="U3" s="136" t="s">
        <v>293</v>
      </c>
      <c r="V3" s="131"/>
      <c r="W3" s="132"/>
      <c r="X3" s="127" t="str">
        <f>D22</f>
        <v>ㄚ</v>
      </c>
      <c r="Y3" s="128"/>
      <c r="Z3" s="129"/>
      <c r="AA3" s="127" t="str">
        <f>J22</f>
        <v>ㄞ</v>
      </c>
      <c r="AB3" s="128"/>
      <c r="AC3" s="129"/>
      <c r="AD3" s="127" t="str">
        <f>O22</f>
        <v>ㄢ</v>
      </c>
      <c r="AE3" s="128"/>
      <c r="AF3" s="129"/>
      <c r="AG3" s="141" t="s">
        <v>288</v>
      </c>
      <c r="AH3" s="142"/>
      <c r="AI3" s="143"/>
    </row>
    <row r="4" spans="2:38" s="2" customFormat="1" ht="18" customHeight="1">
      <c r="D4" s="106" t="s">
        <v>40</v>
      </c>
      <c r="E4" s="107"/>
      <c r="F4" s="108"/>
      <c r="G4" s="106" t="s">
        <v>41</v>
      </c>
      <c r="H4" s="107"/>
      <c r="I4" s="108"/>
      <c r="J4" s="106" t="s">
        <v>42</v>
      </c>
      <c r="K4" s="107"/>
      <c r="L4" s="108"/>
      <c r="M4" s="106" t="s">
        <v>43</v>
      </c>
      <c r="N4" s="107"/>
      <c r="O4" s="108"/>
      <c r="P4" s="106" t="s">
        <v>44</v>
      </c>
      <c r="Q4" s="107"/>
      <c r="R4" s="108"/>
      <c r="S4" s="106" t="s">
        <v>45</v>
      </c>
      <c r="T4" s="107"/>
      <c r="U4" s="108"/>
      <c r="V4" s="109" t="s">
        <v>46</v>
      </c>
      <c r="W4" s="110"/>
      <c r="X4" s="111"/>
      <c r="Y4" s="109" t="s">
        <v>47</v>
      </c>
      <c r="Z4" s="110"/>
      <c r="AA4" s="111"/>
      <c r="AB4" s="109" t="s">
        <v>48</v>
      </c>
      <c r="AC4" s="110"/>
      <c r="AD4" s="111"/>
      <c r="AE4" s="109" t="s">
        <v>49</v>
      </c>
      <c r="AF4" s="110"/>
      <c r="AG4" s="111"/>
      <c r="AJ4" s="1"/>
      <c r="AK4" s="1"/>
      <c r="AL4" s="1"/>
    </row>
    <row r="5" spans="2:38" ht="30" customHeight="1" thickBot="1">
      <c r="D5" s="115" t="str">
        <f>F15</f>
        <v>ㄆ</v>
      </c>
      <c r="E5" s="118"/>
      <c r="F5" s="119"/>
      <c r="G5" s="115" t="str">
        <f>I15</f>
        <v>ㄊ</v>
      </c>
      <c r="H5" s="118"/>
      <c r="I5" s="119"/>
      <c r="J5" s="115" t="str">
        <f>L15</f>
        <v>ㄍ</v>
      </c>
      <c r="K5" s="118"/>
      <c r="L5" s="119"/>
      <c r="M5" s="115" t="str">
        <f>Q15</f>
        <v>ㄐ</v>
      </c>
      <c r="N5" s="118"/>
      <c r="O5" s="119"/>
      <c r="P5" s="123" t="str">
        <f>M15</f>
        <v>ㆣ</v>
      </c>
      <c r="Q5" s="124"/>
      <c r="R5" s="125"/>
      <c r="S5" s="115" t="str">
        <f>U15</f>
        <v>ㄗ</v>
      </c>
      <c r="T5" s="118"/>
      <c r="U5" s="119"/>
      <c r="V5" s="127" t="str">
        <f>E22</f>
        <v>ㄧ</v>
      </c>
      <c r="W5" s="128"/>
      <c r="X5" s="129"/>
      <c r="Y5" s="127" t="str">
        <f>H22</f>
        <v>ㆦ</v>
      </c>
      <c r="Z5" s="128"/>
      <c r="AA5" s="129"/>
      <c r="AB5" s="127" t="str">
        <f>G22</f>
        <v>ㆤ</v>
      </c>
      <c r="AC5" s="128"/>
      <c r="AD5" s="129"/>
      <c r="AE5" s="127" t="str">
        <f>P22</f>
        <v>ㄣ</v>
      </c>
      <c r="AF5" s="128"/>
      <c r="AG5" s="129"/>
    </row>
    <row r="6" spans="2:38" s="2" customFormat="1" ht="18" customHeight="1">
      <c r="D6" s="3"/>
      <c r="E6" s="106" t="s">
        <v>24</v>
      </c>
      <c r="F6" s="107"/>
      <c r="G6" s="108"/>
      <c r="H6" s="106" t="s">
        <v>25</v>
      </c>
      <c r="I6" s="107"/>
      <c r="J6" s="108"/>
      <c r="K6" s="106" t="s">
        <v>26</v>
      </c>
      <c r="L6" s="107"/>
      <c r="M6" s="108"/>
      <c r="N6" s="106" t="s">
        <v>27</v>
      </c>
      <c r="O6" s="107"/>
      <c r="P6" s="108"/>
      <c r="Q6" s="106" t="s">
        <v>28</v>
      </c>
      <c r="R6" s="107"/>
      <c r="S6" s="108"/>
      <c r="T6" s="106" t="s">
        <v>29</v>
      </c>
      <c r="U6" s="107"/>
      <c r="V6" s="108"/>
      <c r="W6" s="109" t="s">
        <v>30</v>
      </c>
      <c r="X6" s="110"/>
      <c r="Y6" s="111"/>
      <c r="Z6" s="109" t="s">
        <v>31</v>
      </c>
      <c r="AA6" s="110"/>
      <c r="AB6" s="111"/>
      <c r="AC6" s="109" t="s">
        <v>32</v>
      </c>
      <c r="AD6" s="110"/>
      <c r="AE6" s="111"/>
      <c r="AF6" s="109" t="s">
        <v>370</v>
      </c>
      <c r="AG6" s="110"/>
      <c r="AH6" s="111"/>
    </row>
    <row r="7" spans="2:38" ht="30" customHeight="1" thickBot="1">
      <c r="E7" s="115" t="str">
        <f>G15</f>
        <v>ㄇ</v>
      </c>
      <c r="F7" s="118"/>
      <c r="G7" s="119"/>
      <c r="H7" s="115" t="str">
        <f>J15</f>
        <v>ㄋ</v>
      </c>
      <c r="I7" s="118"/>
      <c r="J7" s="119"/>
      <c r="K7" s="115" t="str">
        <f>N15</f>
        <v>ㄎ</v>
      </c>
      <c r="L7" s="118"/>
      <c r="M7" s="119"/>
      <c r="N7" s="115" t="str">
        <f>S15</f>
        <v>ㄑ</v>
      </c>
      <c r="O7" s="118"/>
      <c r="P7" s="119"/>
      <c r="Q7" s="126" t="str">
        <f>O15</f>
        <v>ㄫ</v>
      </c>
      <c r="R7" s="124"/>
      <c r="S7" s="125"/>
      <c r="T7" s="115" t="str">
        <f>W15</f>
        <v>ㄘ</v>
      </c>
      <c r="U7" s="118"/>
      <c r="V7" s="119"/>
      <c r="W7" s="127" t="str">
        <f>F22</f>
        <v>ㄨ</v>
      </c>
      <c r="X7" s="128"/>
      <c r="Y7" s="129"/>
      <c r="Z7" s="127" t="str">
        <f>I22</f>
        <v>ㄜ</v>
      </c>
      <c r="AA7" s="128"/>
      <c r="AB7" s="129"/>
      <c r="AC7" s="145" t="str">
        <f>K22</f>
        <v>ㄠ</v>
      </c>
      <c r="AD7" s="128"/>
      <c r="AE7" s="129"/>
      <c r="AF7" s="145" t="str">
        <f>Q22</f>
        <v>ㄤ</v>
      </c>
      <c r="AG7" s="128"/>
      <c r="AH7" s="129"/>
    </row>
    <row r="8" spans="2:38" s="2" customFormat="1" ht="18" customHeight="1">
      <c r="F8" s="106" t="s">
        <v>33</v>
      </c>
      <c r="G8" s="107"/>
      <c r="H8" s="108"/>
      <c r="I8" s="106" t="s">
        <v>34</v>
      </c>
      <c r="J8" s="107"/>
      <c r="K8" s="108"/>
      <c r="L8" s="106" t="s">
        <v>35</v>
      </c>
      <c r="M8" s="107"/>
      <c r="N8" s="108"/>
      <c r="O8" s="106" t="s">
        <v>36</v>
      </c>
      <c r="P8" s="107"/>
      <c r="Q8" s="108"/>
      <c r="R8" s="106" t="s">
        <v>37</v>
      </c>
      <c r="S8" s="107"/>
      <c r="T8" s="108"/>
      <c r="U8" s="106" t="s">
        <v>13</v>
      </c>
      <c r="V8" s="107"/>
      <c r="W8" s="108"/>
      <c r="X8" s="109" t="s">
        <v>12</v>
      </c>
      <c r="Y8" s="110"/>
      <c r="Z8" s="111"/>
      <c r="AA8" s="109" t="s">
        <v>367</v>
      </c>
      <c r="AB8" s="110"/>
      <c r="AC8" s="111"/>
      <c r="AD8" s="109" t="s">
        <v>368</v>
      </c>
      <c r="AE8" s="110"/>
      <c r="AF8" s="111"/>
      <c r="AG8" s="144" t="s">
        <v>369</v>
      </c>
      <c r="AH8" s="110"/>
      <c r="AI8" s="111"/>
    </row>
    <row r="9" spans="2:38" ht="30" customHeight="1" thickBot="1">
      <c r="F9" s="115" t="str">
        <f>E15</f>
        <v>ㆠ</v>
      </c>
      <c r="G9" s="118"/>
      <c r="H9" s="119"/>
      <c r="I9" s="115" t="str">
        <f>K15</f>
        <v>ㄌ</v>
      </c>
      <c r="J9" s="118"/>
      <c r="K9" s="119"/>
      <c r="L9" s="115" t="str">
        <f>P15</f>
        <v>ㄏ</v>
      </c>
      <c r="M9" s="118"/>
      <c r="N9" s="119"/>
      <c r="O9" s="115" t="str">
        <f>T15</f>
        <v>ㄒ</v>
      </c>
      <c r="P9" s="118"/>
      <c r="Q9" s="119"/>
      <c r="R9" s="123" t="str">
        <f>V15 &amp; " / " &amp; R15</f>
        <v>ㆡ / ㆢ</v>
      </c>
      <c r="S9" s="124"/>
      <c r="T9" s="125"/>
      <c r="U9" s="115" t="str">
        <f>X15</f>
        <v>ㄙ</v>
      </c>
      <c r="V9" s="118"/>
      <c r="W9" s="119"/>
      <c r="X9" s="127" t="str">
        <f>N22</f>
        <v>ㆬ</v>
      </c>
      <c r="Y9" s="128"/>
      <c r="Z9" s="129"/>
      <c r="AA9" s="127" t="str">
        <f>L22 &amp; " / " &amp; M22</f>
        <v>ㆰ / ㆱ</v>
      </c>
      <c r="AB9" s="128"/>
      <c r="AC9" s="129"/>
      <c r="AD9" s="127" t="str">
        <f>R22</f>
        <v>ㆲ</v>
      </c>
      <c r="AE9" s="128"/>
      <c r="AF9" s="129"/>
      <c r="AG9" s="127" t="str">
        <f>S22 &amp;" / " &amp; T22</f>
        <v>ㄥ / ㆭ</v>
      </c>
      <c r="AH9" s="128"/>
      <c r="AI9" s="129"/>
    </row>
    <row r="13" spans="2:38">
      <c r="B13" s="1" t="s">
        <v>81</v>
      </c>
    </row>
    <row r="14" spans="2:38" ht="16.5">
      <c r="B14" s="24" t="s">
        <v>412</v>
      </c>
      <c r="D14" s="1">
        <v>1</v>
      </c>
      <c r="E14" s="44" t="s">
        <v>413</v>
      </c>
      <c r="F14" s="23" t="s">
        <v>414</v>
      </c>
      <c r="G14" s="23" t="s">
        <v>415</v>
      </c>
      <c r="H14" s="1">
        <v>2</v>
      </c>
      <c r="I14" s="23" t="s">
        <v>416</v>
      </c>
      <c r="J14" s="23" t="s">
        <v>417</v>
      </c>
      <c r="K14" s="23" t="s">
        <v>418</v>
      </c>
      <c r="L14" s="23" t="s">
        <v>419</v>
      </c>
      <c r="M14" s="44" t="s">
        <v>398</v>
      </c>
      <c r="N14" s="23" t="s">
        <v>420</v>
      </c>
      <c r="O14" s="44" t="s">
        <v>422</v>
      </c>
      <c r="P14" s="23" t="s">
        <v>421</v>
      </c>
      <c r="Q14" s="23" t="s">
        <v>423</v>
      </c>
      <c r="R14" s="44" t="s">
        <v>397</v>
      </c>
      <c r="S14" s="23" t="s">
        <v>424</v>
      </c>
      <c r="T14" s="23" t="s">
        <v>425</v>
      </c>
      <c r="U14" s="23" t="s">
        <v>426</v>
      </c>
      <c r="V14" s="44" t="s">
        <v>397</v>
      </c>
      <c r="W14" s="23" t="s">
        <v>401</v>
      </c>
      <c r="X14" s="23" t="s">
        <v>399</v>
      </c>
    </row>
    <row r="15" spans="2:38" ht="16.5">
      <c r="B15" s="24" t="s">
        <v>366</v>
      </c>
      <c r="D15" s="1" t="s">
        <v>74</v>
      </c>
      <c r="E15" s="1" t="s">
        <v>77</v>
      </c>
      <c r="F15" s="1" t="s">
        <v>75</v>
      </c>
      <c r="G15" s="1" t="s">
        <v>76</v>
      </c>
      <c r="H15" s="1" t="s">
        <v>78</v>
      </c>
      <c r="I15" s="1" t="s">
        <v>79</v>
      </c>
      <c r="J15" s="1" t="s">
        <v>80</v>
      </c>
      <c r="K15" s="1" t="s">
        <v>82</v>
      </c>
      <c r="L15" s="1" t="s">
        <v>83</v>
      </c>
      <c r="M15" s="1" t="s">
        <v>84</v>
      </c>
      <c r="N15" s="1" t="s">
        <v>85</v>
      </c>
      <c r="O15" s="1" t="s">
        <v>86</v>
      </c>
      <c r="P15" s="1" t="s">
        <v>87</v>
      </c>
      <c r="Q15" s="1" t="s">
        <v>88</v>
      </c>
      <c r="R15" s="1" t="s">
        <v>89</v>
      </c>
      <c r="S15" s="1" t="s">
        <v>90</v>
      </c>
      <c r="T15" s="1" t="s">
        <v>91</v>
      </c>
      <c r="U15" s="1" t="s">
        <v>92</v>
      </c>
      <c r="V15" s="1" t="s">
        <v>93</v>
      </c>
      <c r="W15" s="1" t="s">
        <v>94</v>
      </c>
      <c r="X15" s="1" t="s">
        <v>95</v>
      </c>
    </row>
    <row r="16" spans="2:38" ht="19.5">
      <c r="B16" s="24" t="s">
        <v>364</v>
      </c>
      <c r="D16" s="20" t="s">
        <v>166</v>
      </c>
      <c r="E16" s="20" t="s">
        <v>167</v>
      </c>
      <c r="F16" s="20" t="s">
        <v>352</v>
      </c>
      <c r="G16" s="20" t="s">
        <v>343</v>
      </c>
      <c r="H16" s="20" t="s">
        <v>168</v>
      </c>
      <c r="I16" s="20" t="s">
        <v>353</v>
      </c>
      <c r="J16" s="20" t="s">
        <v>354</v>
      </c>
      <c r="K16" s="20" t="s">
        <v>355</v>
      </c>
      <c r="L16" s="20" t="s">
        <v>169</v>
      </c>
      <c r="M16" s="20" t="s">
        <v>170</v>
      </c>
      <c r="N16" s="20" t="s">
        <v>356</v>
      </c>
      <c r="O16" s="20" t="s">
        <v>349</v>
      </c>
      <c r="P16" s="20" t="s">
        <v>172</v>
      </c>
      <c r="Q16" s="20" t="s">
        <v>357</v>
      </c>
      <c r="R16" s="20" t="s">
        <v>358</v>
      </c>
      <c r="S16" s="20" t="s">
        <v>359</v>
      </c>
      <c r="T16" s="20" t="s">
        <v>176</v>
      </c>
      <c r="U16" s="20" t="s">
        <v>360</v>
      </c>
      <c r="V16" s="20" t="s">
        <v>358</v>
      </c>
      <c r="W16" s="20" t="s">
        <v>361</v>
      </c>
      <c r="X16" s="20" t="s">
        <v>180</v>
      </c>
      <c r="Y16" s="16"/>
    </row>
    <row r="17" spans="2:27" ht="19.5">
      <c r="B17" s="24" t="s">
        <v>363</v>
      </c>
      <c r="D17" s="18" t="s">
        <v>166</v>
      </c>
      <c r="E17" s="18" t="s">
        <v>167</v>
      </c>
      <c r="F17" s="18" t="s">
        <v>302</v>
      </c>
      <c r="G17" s="18" t="s">
        <v>303</v>
      </c>
      <c r="H17" s="18" t="s">
        <v>168</v>
      </c>
      <c r="I17" s="18" t="s">
        <v>304</v>
      </c>
      <c r="J17" s="18" t="s">
        <v>305</v>
      </c>
      <c r="K17" s="18" t="s">
        <v>306</v>
      </c>
      <c r="L17" s="18" t="s">
        <v>169</v>
      </c>
      <c r="M17" s="18" t="s">
        <v>170</v>
      </c>
      <c r="N17" s="18" t="s">
        <v>307</v>
      </c>
      <c r="O17" s="18" t="s">
        <v>308</v>
      </c>
      <c r="P17" s="18" t="s">
        <v>172</v>
      </c>
      <c r="Q17" s="18" t="s">
        <v>299</v>
      </c>
      <c r="R17" s="18" t="s">
        <v>300</v>
      </c>
      <c r="S17" s="18" t="s">
        <v>301</v>
      </c>
      <c r="T17" s="18" t="s">
        <v>176</v>
      </c>
      <c r="U17" s="18" t="s">
        <v>309</v>
      </c>
      <c r="V17" s="18" t="s">
        <v>310</v>
      </c>
      <c r="W17" s="18" t="s">
        <v>311</v>
      </c>
      <c r="X17" s="18" t="s">
        <v>180</v>
      </c>
      <c r="Y17" s="16"/>
    </row>
    <row r="18" spans="2:27" ht="16.5">
      <c r="B18" s="24" t="s">
        <v>362</v>
      </c>
      <c r="D18" s="21" t="s">
        <v>96</v>
      </c>
      <c r="E18" s="21" t="s">
        <v>97</v>
      </c>
      <c r="F18" s="21" t="s">
        <v>98</v>
      </c>
      <c r="G18" s="21" t="s">
        <v>99</v>
      </c>
      <c r="H18" s="21" t="s">
        <v>100</v>
      </c>
      <c r="I18" s="21" t="s">
        <v>101</v>
      </c>
      <c r="J18" s="21" t="s">
        <v>102</v>
      </c>
      <c r="K18" s="21" t="s">
        <v>103</v>
      </c>
      <c r="L18" s="21" t="s">
        <v>104</v>
      </c>
      <c r="M18" s="21" t="s">
        <v>105</v>
      </c>
      <c r="N18" s="21" t="s">
        <v>106</v>
      </c>
      <c r="O18" s="21" t="s">
        <v>107</v>
      </c>
      <c r="P18" s="21" t="s">
        <v>108</v>
      </c>
      <c r="Q18" s="21" t="s">
        <v>109</v>
      </c>
      <c r="R18" s="21" t="s">
        <v>110</v>
      </c>
      <c r="S18" s="21" t="s">
        <v>111</v>
      </c>
      <c r="T18" s="21" t="s">
        <v>112</v>
      </c>
      <c r="U18" s="21" t="s">
        <v>113</v>
      </c>
      <c r="V18" s="21" t="s">
        <v>114</v>
      </c>
      <c r="W18" s="21" t="s">
        <v>115</v>
      </c>
      <c r="X18" s="21" t="s">
        <v>116</v>
      </c>
    </row>
    <row r="20" spans="2:27">
      <c r="B20" s="1" t="s">
        <v>117</v>
      </c>
    </row>
    <row r="21" spans="2:27" ht="16.5">
      <c r="B21" s="24" t="s">
        <v>412</v>
      </c>
      <c r="D21" s="1">
        <v>8</v>
      </c>
      <c r="E21" s="23" t="s">
        <v>438</v>
      </c>
      <c r="F21" s="23" t="s">
        <v>402</v>
      </c>
      <c r="G21" s="23" t="s">
        <v>428</v>
      </c>
      <c r="H21" s="23" t="s">
        <v>427</v>
      </c>
      <c r="I21" s="23" t="s">
        <v>400</v>
      </c>
      <c r="J21" s="23">
        <v>9</v>
      </c>
      <c r="K21" s="44" t="s">
        <v>429</v>
      </c>
      <c r="L21" s="44" t="s">
        <v>431</v>
      </c>
      <c r="M21" s="23" t="s">
        <v>431</v>
      </c>
      <c r="N21" s="23" t="s">
        <v>395</v>
      </c>
      <c r="O21" s="44">
        <v>0</v>
      </c>
      <c r="P21" s="23" t="s">
        <v>391</v>
      </c>
      <c r="Q21" s="23" t="s">
        <v>433</v>
      </c>
      <c r="R21" s="45" t="s">
        <v>437</v>
      </c>
      <c r="S21" s="45" t="s">
        <v>435</v>
      </c>
      <c r="T21" s="45" t="s">
        <v>435</v>
      </c>
      <c r="U21" s="44"/>
      <c r="V21" s="23"/>
      <c r="W21" s="23"/>
      <c r="X21" s="23"/>
      <c r="Y21" s="23"/>
      <c r="Z21" s="23"/>
      <c r="AA21" s="23"/>
    </row>
    <row r="22" spans="2:27" ht="16.5">
      <c r="B22" s="24" t="s">
        <v>366</v>
      </c>
      <c r="D22" s="1" t="s">
        <v>118</v>
      </c>
      <c r="E22" s="1" t="s">
        <v>138</v>
      </c>
      <c r="F22" s="1" t="s">
        <v>140</v>
      </c>
      <c r="G22" s="1" t="s">
        <v>123</v>
      </c>
      <c r="H22" s="1" t="s">
        <v>120</v>
      </c>
      <c r="I22" s="1" t="s">
        <v>122</v>
      </c>
      <c r="J22" s="1" t="s">
        <v>125</v>
      </c>
      <c r="K22" s="1" t="s">
        <v>127</v>
      </c>
      <c r="L22" s="1" t="s">
        <v>129</v>
      </c>
      <c r="M22" s="1" t="s">
        <v>130</v>
      </c>
      <c r="N22" s="1" t="s">
        <v>131</v>
      </c>
      <c r="O22" s="1" t="s">
        <v>132</v>
      </c>
      <c r="P22" s="1" t="s">
        <v>133</v>
      </c>
      <c r="Q22" s="1" t="s">
        <v>134</v>
      </c>
      <c r="R22" s="1" t="s">
        <v>135</v>
      </c>
      <c r="S22" s="1" t="s">
        <v>136</v>
      </c>
      <c r="T22" s="1" t="s">
        <v>137</v>
      </c>
      <c r="U22" s="1" t="s">
        <v>119</v>
      </c>
      <c r="V22" s="1" t="s">
        <v>139</v>
      </c>
      <c r="W22" s="1" t="s">
        <v>141</v>
      </c>
      <c r="X22" s="1" t="s">
        <v>124</v>
      </c>
      <c r="Y22" s="1" t="s">
        <v>121</v>
      </c>
      <c r="Z22" s="1" t="s">
        <v>126</v>
      </c>
      <c r="AA22" s="1" t="s">
        <v>128</v>
      </c>
    </row>
    <row r="23" spans="2:27" ht="16.5">
      <c r="B23" s="24" t="s">
        <v>364</v>
      </c>
      <c r="D23" s="19" t="s">
        <v>222</v>
      </c>
      <c r="E23" s="19" t="s">
        <v>240</v>
      </c>
      <c r="F23" s="19" t="s">
        <v>242</v>
      </c>
      <c r="G23" s="19" t="s">
        <v>227</v>
      </c>
      <c r="H23" s="19" t="s">
        <v>334</v>
      </c>
      <c r="I23" s="19" t="s">
        <v>226</v>
      </c>
      <c r="J23" s="19" t="s">
        <v>337</v>
      </c>
      <c r="K23" s="19" t="s">
        <v>339</v>
      </c>
      <c r="L23" s="19" t="s">
        <v>341</v>
      </c>
      <c r="M23" s="19" t="s">
        <v>342</v>
      </c>
      <c r="N23" s="19" t="s">
        <v>343</v>
      </c>
      <c r="O23" s="19" t="s">
        <v>344</v>
      </c>
      <c r="P23" s="19" t="s">
        <v>345</v>
      </c>
      <c r="Q23" s="19" t="s">
        <v>346</v>
      </c>
      <c r="R23" s="19" t="s">
        <v>347</v>
      </c>
      <c r="S23" s="19" t="s">
        <v>348</v>
      </c>
      <c r="T23" s="19" t="s">
        <v>349</v>
      </c>
      <c r="U23" s="19" t="s">
        <v>333</v>
      </c>
      <c r="V23" s="19" t="s">
        <v>350</v>
      </c>
      <c r="W23" s="19" t="s">
        <v>351</v>
      </c>
      <c r="X23" s="19" t="s">
        <v>336</v>
      </c>
      <c r="Y23" s="19" t="s">
        <v>335</v>
      </c>
      <c r="Z23" s="19" t="s">
        <v>338</v>
      </c>
      <c r="AA23" s="19" t="s">
        <v>340</v>
      </c>
    </row>
    <row r="24" spans="2:27" ht="16.5">
      <c r="B24" s="24" t="s">
        <v>363</v>
      </c>
      <c r="D24" s="17" t="s">
        <v>222</v>
      </c>
      <c r="E24" s="17" t="s">
        <v>240</v>
      </c>
      <c r="F24" s="17" t="s">
        <v>242</v>
      </c>
      <c r="G24" s="17" t="s">
        <v>227</v>
      </c>
      <c r="H24" s="17" t="s">
        <v>226</v>
      </c>
      <c r="I24" s="17" t="s">
        <v>316</v>
      </c>
      <c r="J24" s="17" t="s">
        <v>318</v>
      </c>
      <c r="K24" s="17" t="s">
        <v>320</v>
      </c>
      <c r="L24" s="17" t="s">
        <v>322</v>
      </c>
      <c r="M24" s="17" t="s">
        <v>323</v>
      </c>
      <c r="N24" s="17" t="s">
        <v>324</v>
      </c>
      <c r="O24" s="17" t="s">
        <v>325</v>
      </c>
      <c r="P24" s="17" t="s">
        <v>326</v>
      </c>
      <c r="Q24" s="17" t="s">
        <v>327</v>
      </c>
      <c r="R24" s="17" t="s">
        <v>328</v>
      </c>
      <c r="S24" s="17" t="s">
        <v>329</v>
      </c>
      <c r="T24" s="17" t="s">
        <v>330</v>
      </c>
      <c r="U24" s="17" t="s">
        <v>314</v>
      </c>
      <c r="V24" s="17" t="s">
        <v>331</v>
      </c>
      <c r="W24" s="17" t="s">
        <v>332</v>
      </c>
      <c r="X24" s="17" t="s">
        <v>317</v>
      </c>
      <c r="Y24" s="17" t="s">
        <v>315</v>
      </c>
      <c r="Z24" s="17" t="s">
        <v>319</v>
      </c>
      <c r="AA24" s="17" t="s">
        <v>321</v>
      </c>
    </row>
    <row r="25" spans="2:27" ht="16.5">
      <c r="B25" s="24" t="s">
        <v>362</v>
      </c>
      <c r="D25" s="22" t="s">
        <v>142</v>
      </c>
      <c r="E25" s="22" t="s">
        <v>162</v>
      </c>
      <c r="F25" s="22" t="s">
        <v>164</v>
      </c>
      <c r="G25" s="22" t="s">
        <v>147</v>
      </c>
      <c r="H25" s="22" t="s">
        <v>144</v>
      </c>
      <c r="I25" s="22" t="s">
        <v>146</v>
      </c>
      <c r="J25" s="22" t="s">
        <v>149</v>
      </c>
      <c r="K25" s="22" t="s">
        <v>151</v>
      </c>
      <c r="L25" s="22" t="s">
        <v>153</v>
      </c>
      <c r="M25" s="22" t="s">
        <v>154</v>
      </c>
      <c r="N25" s="22" t="s">
        <v>155</v>
      </c>
      <c r="O25" s="22" t="s">
        <v>156</v>
      </c>
      <c r="P25" s="22" t="s">
        <v>157</v>
      </c>
      <c r="Q25" s="22" t="s">
        <v>158</v>
      </c>
      <c r="R25" s="22" t="s">
        <v>159</v>
      </c>
      <c r="S25" s="22" t="s">
        <v>160</v>
      </c>
      <c r="T25" s="22" t="s">
        <v>161</v>
      </c>
      <c r="U25" s="22" t="s">
        <v>143</v>
      </c>
      <c r="V25" s="22" t="s">
        <v>163</v>
      </c>
      <c r="W25" s="22" t="s">
        <v>165</v>
      </c>
      <c r="X25" s="22" t="s">
        <v>148</v>
      </c>
      <c r="Y25" s="22" t="s">
        <v>145</v>
      </c>
      <c r="Z25" s="22" t="s">
        <v>150</v>
      </c>
      <c r="AA25" s="22" t="s">
        <v>152</v>
      </c>
    </row>
  </sheetData>
  <mergeCells count="82">
    <mergeCell ref="F9:H9"/>
    <mergeCell ref="I9:K9"/>
    <mergeCell ref="L9:N9"/>
    <mergeCell ref="O9:Q9"/>
    <mergeCell ref="R9:T9"/>
    <mergeCell ref="U9:W9"/>
    <mergeCell ref="W7:Y7"/>
    <mergeCell ref="Z7:AB7"/>
    <mergeCell ref="AC7:AE7"/>
    <mergeCell ref="AF7:AH7"/>
    <mergeCell ref="U8:W8"/>
    <mergeCell ref="X9:Z9"/>
    <mergeCell ref="AA9:AC9"/>
    <mergeCell ref="AD9:AF9"/>
    <mergeCell ref="AG9:AI9"/>
    <mergeCell ref="X8:Z8"/>
    <mergeCell ref="AA8:AC8"/>
    <mergeCell ref="AD8:AF8"/>
    <mergeCell ref="AG8:AI8"/>
    <mergeCell ref="T7:V7"/>
    <mergeCell ref="F8:H8"/>
    <mergeCell ref="I8:K8"/>
    <mergeCell ref="L8:N8"/>
    <mergeCell ref="O8:Q8"/>
    <mergeCell ref="R8:T8"/>
    <mergeCell ref="E7:G7"/>
    <mergeCell ref="H7:J7"/>
    <mergeCell ref="K7:M7"/>
    <mergeCell ref="N7:P7"/>
    <mergeCell ref="Q7:S7"/>
    <mergeCell ref="V5:X5"/>
    <mergeCell ref="Y5:AA5"/>
    <mergeCell ref="AB5:AD5"/>
    <mergeCell ref="AE5:AG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V4:X4"/>
    <mergeCell ref="Y4:AA4"/>
    <mergeCell ref="AB4:AD4"/>
    <mergeCell ref="AE4:AG4"/>
    <mergeCell ref="D5:F5"/>
    <mergeCell ref="G5:I5"/>
    <mergeCell ref="J5:L5"/>
    <mergeCell ref="M5:O5"/>
    <mergeCell ref="P5:R5"/>
    <mergeCell ref="S5:U5"/>
    <mergeCell ref="D4:F4"/>
    <mergeCell ref="G4:I4"/>
    <mergeCell ref="J4:L4"/>
    <mergeCell ref="M4:O4"/>
    <mergeCell ref="P4:R4"/>
    <mergeCell ref="S4:U4"/>
    <mergeCell ref="R3:T3"/>
    <mergeCell ref="U3:W3"/>
    <mergeCell ref="X3:Z3"/>
    <mergeCell ref="AA3:AC3"/>
    <mergeCell ref="AD3:AF3"/>
    <mergeCell ref="AG3:AI3"/>
    <mergeCell ref="U2:W2"/>
    <mergeCell ref="X2:Z2"/>
    <mergeCell ref="AA2:AC2"/>
    <mergeCell ref="AD2:AF2"/>
    <mergeCell ref="AG2:AI2"/>
    <mergeCell ref="C3:E3"/>
    <mergeCell ref="F3:H3"/>
    <mergeCell ref="I3:K3"/>
    <mergeCell ref="L3:N3"/>
    <mergeCell ref="O3:Q3"/>
    <mergeCell ref="R2:T2"/>
    <mergeCell ref="C2:E2"/>
    <mergeCell ref="F2:H2"/>
    <mergeCell ref="I2:K2"/>
    <mergeCell ref="L2:N2"/>
    <mergeCell ref="O2:Q2"/>
  </mergeCells>
  <phoneticPr fontId="34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A4A8-1617-4BC6-8793-C4AC1B02D02A}">
  <dimension ref="A1:R86"/>
  <sheetViews>
    <sheetView workbookViewId="0">
      <selection activeCell="AA14" sqref="AA14"/>
    </sheetView>
    <sheetView workbookViewId="1"/>
  </sheetViews>
  <sheetFormatPr defaultRowHeight="25.5"/>
  <cols>
    <col min="1" max="16384" width="9" style="76"/>
  </cols>
  <sheetData>
    <row r="1" spans="1:17">
      <c r="A1" s="77" t="s">
        <v>685</v>
      </c>
    </row>
    <row r="2" spans="1:17">
      <c r="B2" s="76" t="s">
        <v>466</v>
      </c>
      <c r="K2" s="76" t="s">
        <v>503</v>
      </c>
    </row>
    <row r="3" spans="1:17">
      <c r="B3" s="76" t="s">
        <v>467</v>
      </c>
      <c r="C3" s="76" t="s">
        <v>468</v>
      </c>
      <c r="D3" s="76" t="s">
        <v>469</v>
      </c>
      <c r="E3" s="76" t="s">
        <v>470</v>
      </c>
      <c r="F3" s="76" t="s">
        <v>471</v>
      </c>
      <c r="G3" s="76" t="s">
        <v>472</v>
      </c>
      <c r="H3" s="76" t="s">
        <v>473</v>
      </c>
      <c r="K3" s="76" t="s">
        <v>504</v>
      </c>
    </row>
    <row r="4" spans="1:17">
      <c r="B4" s="76" t="s">
        <v>74</v>
      </c>
      <c r="C4" s="76" t="s">
        <v>166</v>
      </c>
      <c r="D4" s="76" t="s">
        <v>166</v>
      </c>
      <c r="E4" s="76" t="s">
        <v>166</v>
      </c>
      <c r="F4" s="76" t="s">
        <v>166</v>
      </c>
      <c r="G4" s="76" t="s">
        <v>167</v>
      </c>
      <c r="H4" s="76" t="s">
        <v>474</v>
      </c>
      <c r="K4" s="76" t="s">
        <v>637</v>
      </c>
    </row>
    <row r="5" spans="1:17">
      <c r="B5" s="76" t="s">
        <v>75</v>
      </c>
      <c r="C5" s="76" t="s">
        <v>475</v>
      </c>
      <c r="D5" s="76" t="s">
        <v>302</v>
      </c>
      <c r="E5" s="76" t="s">
        <v>352</v>
      </c>
      <c r="F5" s="76" t="s">
        <v>352</v>
      </c>
      <c r="G5" s="76" t="s">
        <v>166</v>
      </c>
      <c r="H5" s="76" t="s">
        <v>476</v>
      </c>
    </row>
    <row r="6" spans="1:17">
      <c r="B6" s="76" t="s">
        <v>477</v>
      </c>
      <c r="C6" s="76" t="s">
        <v>167</v>
      </c>
      <c r="D6" s="76" t="s">
        <v>167</v>
      </c>
      <c r="E6" s="76" t="s">
        <v>167</v>
      </c>
      <c r="F6" s="76" t="s">
        <v>167</v>
      </c>
      <c r="G6" s="76" t="s">
        <v>478</v>
      </c>
      <c r="H6" s="76" t="s">
        <v>479</v>
      </c>
      <c r="K6" s="76" t="s">
        <v>467</v>
      </c>
      <c r="L6" s="76" t="s">
        <v>468</v>
      </c>
      <c r="M6" s="76" t="s">
        <v>469</v>
      </c>
      <c r="N6" s="76" t="s">
        <v>470</v>
      </c>
      <c r="O6" s="76" t="s">
        <v>471</v>
      </c>
      <c r="P6" s="76" t="s">
        <v>472</v>
      </c>
      <c r="Q6" s="76" t="s">
        <v>473</v>
      </c>
    </row>
    <row r="7" spans="1:17">
      <c r="B7" s="76" t="s">
        <v>76</v>
      </c>
      <c r="C7" s="76" t="s">
        <v>343</v>
      </c>
      <c r="D7" s="76" t="s">
        <v>167</v>
      </c>
      <c r="E7" s="76" t="s">
        <v>343</v>
      </c>
      <c r="F7" s="76" t="s">
        <v>343</v>
      </c>
      <c r="G7" s="76" t="s">
        <v>478</v>
      </c>
      <c r="H7" s="76" t="s">
        <v>479</v>
      </c>
      <c r="K7" s="76" t="s">
        <v>118</v>
      </c>
      <c r="L7" s="76" t="s">
        <v>222</v>
      </c>
      <c r="M7" s="76" t="s">
        <v>222</v>
      </c>
      <c r="N7" s="76" t="s">
        <v>222</v>
      </c>
      <c r="O7" s="76" t="s">
        <v>222</v>
      </c>
      <c r="P7" s="76" t="s">
        <v>222</v>
      </c>
      <c r="Q7" s="76" t="s">
        <v>505</v>
      </c>
    </row>
    <row r="8" spans="1:17">
      <c r="B8" s="76" t="s">
        <v>78</v>
      </c>
      <c r="C8" s="76" t="s">
        <v>168</v>
      </c>
      <c r="D8" s="76" t="s">
        <v>168</v>
      </c>
      <c r="E8" s="76" t="s">
        <v>168</v>
      </c>
      <c r="F8" s="76" t="s">
        <v>168</v>
      </c>
      <c r="G8" s="76" t="s">
        <v>306</v>
      </c>
      <c r="H8" s="76" t="s">
        <v>480</v>
      </c>
      <c r="K8" s="76" t="s">
        <v>638</v>
      </c>
      <c r="L8" s="76" t="s">
        <v>639</v>
      </c>
      <c r="M8" s="76" t="s">
        <v>222</v>
      </c>
      <c r="N8" s="76" t="s">
        <v>506</v>
      </c>
      <c r="O8" s="76" t="s">
        <v>506</v>
      </c>
      <c r="P8" s="76" t="s">
        <v>506</v>
      </c>
      <c r="Q8" s="76" t="s">
        <v>505</v>
      </c>
    </row>
    <row r="9" spans="1:17">
      <c r="B9" s="76" t="s">
        <v>79</v>
      </c>
      <c r="C9" s="76" t="s">
        <v>481</v>
      </c>
      <c r="D9" s="76" t="s">
        <v>304</v>
      </c>
      <c r="E9" s="76" t="s">
        <v>353</v>
      </c>
      <c r="F9" s="76" t="s">
        <v>353</v>
      </c>
      <c r="G9" s="76" t="s">
        <v>168</v>
      </c>
      <c r="H9" s="76" t="s">
        <v>482</v>
      </c>
      <c r="K9" s="76" t="s">
        <v>477</v>
      </c>
      <c r="L9" s="76" t="s">
        <v>222</v>
      </c>
      <c r="M9" s="76" t="s">
        <v>314</v>
      </c>
      <c r="N9" s="76" t="s">
        <v>333</v>
      </c>
      <c r="O9" s="76" t="s">
        <v>639</v>
      </c>
      <c r="P9" s="76" t="s">
        <v>507</v>
      </c>
      <c r="Q9" s="76" t="s">
        <v>508</v>
      </c>
    </row>
    <row r="10" spans="1:17">
      <c r="B10" s="76" t="s">
        <v>82</v>
      </c>
      <c r="C10" s="76" t="s">
        <v>355</v>
      </c>
      <c r="D10" s="76" t="s">
        <v>306</v>
      </c>
      <c r="E10" s="76" t="s">
        <v>355</v>
      </c>
      <c r="F10" s="76" t="s">
        <v>355</v>
      </c>
      <c r="G10" s="76" t="s">
        <v>355</v>
      </c>
      <c r="H10" s="76" t="s">
        <v>483</v>
      </c>
      <c r="K10" s="76" t="s">
        <v>640</v>
      </c>
      <c r="L10" s="76" t="s">
        <v>639</v>
      </c>
      <c r="M10" s="76" t="s">
        <v>314</v>
      </c>
      <c r="N10" s="76" t="s">
        <v>509</v>
      </c>
      <c r="O10" s="76" t="s">
        <v>641</v>
      </c>
      <c r="P10" s="76" t="s">
        <v>510</v>
      </c>
      <c r="Q10" s="76" t="s">
        <v>508</v>
      </c>
    </row>
    <row r="11" spans="1:17">
      <c r="B11" s="76" t="s">
        <v>80</v>
      </c>
      <c r="C11" s="76" t="s">
        <v>354</v>
      </c>
      <c r="D11" s="76" t="s">
        <v>306</v>
      </c>
      <c r="E11" s="76" t="s">
        <v>354</v>
      </c>
      <c r="F11" s="76" t="s">
        <v>354</v>
      </c>
      <c r="G11" s="76" t="s">
        <v>355</v>
      </c>
      <c r="H11" s="76" t="s">
        <v>483</v>
      </c>
      <c r="K11" s="76" t="s">
        <v>477</v>
      </c>
      <c r="L11" s="76" t="s">
        <v>341</v>
      </c>
      <c r="M11" s="76" t="s">
        <v>322</v>
      </c>
      <c r="N11" s="76" t="s">
        <v>341</v>
      </c>
      <c r="O11" s="76" t="s">
        <v>341</v>
      </c>
      <c r="P11" s="76" t="s">
        <v>341</v>
      </c>
      <c r="Q11" s="76" t="s">
        <v>511</v>
      </c>
    </row>
    <row r="12" spans="1:17">
      <c r="B12" s="76" t="s">
        <v>83</v>
      </c>
      <c r="C12" s="76" t="s">
        <v>169</v>
      </c>
      <c r="D12" s="76" t="s">
        <v>169</v>
      </c>
      <c r="E12" s="76" t="s">
        <v>169</v>
      </c>
      <c r="F12" s="76" t="s">
        <v>169</v>
      </c>
      <c r="G12" s="76" t="s">
        <v>170</v>
      </c>
      <c r="H12" s="76" t="s">
        <v>484</v>
      </c>
      <c r="K12" s="76" t="s">
        <v>638</v>
      </c>
      <c r="L12" s="76" t="s">
        <v>642</v>
      </c>
      <c r="M12" s="76" t="s">
        <v>322</v>
      </c>
      <c r="N12" s="76" t="s">
        <v>512</v>
      </c>
      <c r="O12" s="76" t="s">
        <v>512</v>
      </c>
      <c r="P12" s="76" t="s">
        <v>512</v>
      </c>
      <c r="Q12" s="76" t="s">
        <v>511</v>
      </c>
    </row>
    <row r="13" spans="1:17">
      <c r="B13" s="76" t="s">
        <v>85</v>
      </c>
      <c r="C13" s="76" t="s">
        <v>485</v>
      </c>
      <c r="D13" s="76" t="s">
        <v>307</v>
      </c>
      <c r="E13" s="76" t="s">
        <v>356</v>
      </c>
      <c r="F13" s="76" t="s">
        <v>356</v>
      </c>
      <c r="G13" s="76" t="s">
        <v>169</v>
      </c>
      <c r="H13" s="76" t="s">
        <v>486</v>
      </c>
      <c r="K13" s="76" t="s">
        <v>132</v>
      </c>
      <c r="L13" s="76" t="s">
        <v>344</v>
      </c>
      <c r="M13" s="76" t="s">
        <v>325</v>
      </c>
      <c r="N13" s="76" t="s">
        <v>344</v>
      </c>
      <c r="O13" s="76" t="s">
        <v>344</v>
      </c>
      <c r="P13" s="76" t="s">
        <v>344</v>
      </c>
      <c r="Q13" s="76" t="s">
        <v>513</v>
      </c>
    </row>
    <row r="14" spans="1:17">
      <c r="B14" s="76" t="s">
        <v>477</v>
      </c>
      <c r="C14" s="76" t="s">
        <v>170</v>
      </c>
      <c r="D14" s="76" t="s">
        <v>170</v>
      </c>
      <c r="E14" s="76" t="s">
        <v>170</v>
      </c>
      <c r="F14" s="76" t="s">
        <v>170</v>
      </c>
      <c r="G14" s="76" t="s">
        <v>487</v>
      </c>
      <c r="H14" s="76" t="s">
        <v>488</v>
      </c>
      <c r="K14" s="76" t="s">
        <v>638</v>
      </c>
      <c r="L14" s="76" t="s">
        <v>643</v>
      </c>
      <c r="M14" s="76" t="s">
        <v>325</v>
      </c>
      <c r="N14" s="76" t="s">
        <v>514</v>
      </c>
      <c r="O14" s="76" t="s">
        <v>514</v>
      </c>
      <c r="P14" s="76" t="s">
        <v>514</v>
      </c>
      <c r="Q14" s="76" t="s">
        <v>513</v>
      </c>
    </row>
    <row r="15" spans="1:17">
      <c r="B15" s="76" t="s">
        <v>477</v>
      </c>
      <c r="C15" s="76" t="s">
        <v>477</v>
      </c>
      <c r="D15" s="76" t="s">
        <v>170</v>
      </c>
      <c r="E15" s="76" t="s">
        <v>349</v>
      </c>
      <c r="F15" s="76" t="s">
        <v>349</v>
      </c>
      <c r="G15" s="76" t="s">
        <v>487</v>
      </c>
      <c r="H15" s="76" t="s">
        <v>488</v>
      </c>
      <c r="K15" s="76" t="s">
        <v>134</v>
      </c>
      <c r="L15" s="76" t="s">
        <v>639</v>
      </c>
      <c r="M15" s="76" t="s">
        <v>327</v>
      </c>
      <c r="N15" s="76" t="s">
        <v>346</v>
      </c>
      <c r="O15" s="76" t="s">
        <v>346</v>
      </c>
      <c r="P15" s="76" t="s">
        <v>346</v>
      </c>
      <c r="Q15" s="76" t="s">
        <v>515</v>
      </c>
    </row>
    <row r="16" spans="1:17">
      <c r="B16" s="76" t="s">
        <v>88</v>
      </c>
      <c r="C16" s="76" t="s">
        <v>489</v>
      </c>
      <c r="D16" s="76" t="s">
        <v>309</v>
      </c>
      <c r="E16" s="76" t="s">
        <v>360</v>
      </c>
      <c r="F16" s="76" t="s">
        <v>396</v>
      </c>
      <c r="G16" s="76" t="s">
        <v>310</v>
      </c>
      <c r="H16" s="76" t="s">
        <v>490</v>
      </c>
      <c r="K16" s="76" t="s">
        <v>638</v>
      </c>
      <c r="L16" s="76" t="s">
        <v>644</v>
      </c>
      <c r="M16" s="76" t="s">
        <v>327</v>
      </c>
      <c r="N16" s="76" t="s">
        <v>516</v>
      </c>
      <c r="O16" s="76" t="s">
        <v>516</v>
      </c>
      <c r="P16" s="76" t="s">
        <v>516</v>
      </c>
      <c r="Q16" s="76" t="s">
        <v>515</v>
      </c>
    </row>
    <row r="17" spans="2:18">
      <c r="B17" s="76" t="s">
        <v>90</v>
      </c>
      <c r="C17" s="76" t="s">
        <v>491</v>
      </c>
      <c r="D17" s="76" t="s">
        <v>311</v>
      </c>
      <c r="E17" s="76" t="s">
        <v>361</v>
      </c>
      <c r="F17" s="76" t="s">
        <v>492</v>
      </c>
      <c r="G17" s="76" t="s">
        <v>309</v>
      </c>
      <c r="H17" s="76" t="s">
        <v>493</v>
      </c>
      <c r="K17" s="76" t="s">
        <v>645</v>
      </c>
    </row>
    <row r="18" spans="2:18">
      <c r="B18" s="76" t="s">
        <v>477</v>
      </c>
      <c r="C18" s="76" t="s">
        <v>494</v>
      </c>
      <c r="D18" s="76" t="s">
        <v>310</v>
      </c>
      <c r="E18" s="76" t="s">
        <v>376</v>
      </c>
      <c r="F18" s="76" t="s">
        <v>376</v>
      </c>
      <c r="G18" s="76" t="s">
        <v>495</v>
      </c>
      <c r="H18" s="76" t="s">
        <v>496</v>
      </c>
      <c r="K18" s="76" t="s">
        <v>517</v>
      </c>
    </row>
    <row r="19" spans="2:18">
      <c r="B19" s="76" t="s">
        <v>91</v>
      </c>
      <c r="C19" s="76" t="s">
        <v>477</v>
      </c>
      <c r="D19" s="76" t="s">
        <v>180</v>
      </c>
      <c r="E19" s="76" t="s">
        <v>180</v>
      </c>
      <c r="F19" s="76" t="s">
        <v>180</v>
      </c>
      <c r="G19" s="76" t="s">
        <v>180</v>
      </c>
      <c r="H19" s="76" t="s">
        <v>497</v>
      </c>
    </row>
    <row r="20" spans="2:18">
      <c r="B20" s="76" t="s">
        <v>92</v>
      </c>
      <c r="C20" s="76" t="s">
        <v>498</v>
      </c>
      <c r="D20" s="76" t="s">
        <v>309</v>
      </c>
      <c r="E20" s="76" t="s">
        <v>360</v>
      </c>
      <c r="F20" s="76" t="s">
        <v>396</v>
      </c>
      <c r="G20" s="76" t="s">
        <v>310</v>
      </c>
      <c r="H20" s="76" t="s">
        <v>490</v>
      </c>
    </row>
    <row r="21" spans="2:18">
      <c r="B21" s="76" t="s">
        <v>94</v>
      </c>
      <c r="C21" s="76" t="s">
        <v>499</v>
      </c>
      <c r="D21" s="76" t="s">
        <v>311</v>
      </c>
      <c r="E21" s="76" t="s">
        <v>361</v>
      </c>
      <c r="F21" s="76" t="s">
        <v>492</v>
      </c>
      <c r="G21" s="76" t="s">
        <v>309</v>
      </c>
      <c r="H21" s="76" t="s">
        <v>493</v>
      </c>
      <c r="K21" s="76" t="s">
        <v>518</v>
      </c>
    </row>
    <row r="22" spans="2:18">
      <c r="B22" s="76" t="s">
        <v>477</v>
      </c>
      <c r="C22" s="76" t="s">
        <v>500</v>
      </c>
      <c r="D22" s="76" t="s">
        <v>310</v>
      </c>
      <c r="E22" s="76" t="s">
        <v>376</v>
      </c>
      <c r="F22" s="76" t="s">
        <v>376</v>
      </c>
      <c r="G22" s="76" t="s">
        <v>495</v>
      </c>
      <c r="H22" s="76" t="s">
        <v>496</v>
      </c>
      <c r="K22" s="76" t="s">
        <v>467</v>
      </c>
      <c r="L22" s="76" t="s">
        <v>496</v>
      </c>
      <c r="M22" s="76" t="s">
        <v>468</v>
      </c>
      <c r="N22" s="76" t="s">
        <v>469</v>
      </c>
      <c r="O22" s="76" t="s">
        <v>470</v>
      </c>
      <c r="P22" s="76" t="s">
        <v>471</v>
      </c>
      <c r="Q22" s="76" t="s">
        <v>472</v>
      </c>
      <c r="R22" s="76" t="s">
        <v>473</v>
      </c>
    </row>
    <row r="23" spans="2:18">
      <c r="B23" s="76" t="s">
        <v>95</v>
      </c>
      <c r="C23" s="76" t="s">
        <v>180</v>
      </c>
      <c r="D23" s="76" t="s">
        <v>180</v>
      </c>
      <c r="E23" s="76" t="s">
        <v>180</v>
      </c>
      <c r="F23" s="76" t="s">
        <v>180</v>
      </c>
      <c r="G23" s="76" t="s">
        <v>180</v>
      </c>
      <c r="H23" s="76" t="s">
        <v>497</v>
      </c>
      <c r="K23" s="76" t="s">
        <v>138</v>
      </c>
      <c r="L23" s="76" t="s">
        <v>646</v>
      </c>
      <c r="M23" s="76" t="s">
        <v>240</v>
      </c>
      <c r="N23" s="76" t="s">
        <v>240</v>
      </c>
      <c r="O23" s="76" t="s">
        <v>240</v>
      </c>
      <c r="P23" s="76" t="s">
        <v>240</v>
      </c>
      <c r="Q23" s="76" t="s">
        <v>240</v>
      </c>
      <c r="R23" s="76" t="s">
        <v>519</v>
      </c>
    </row>
    <row r="24" spans="2:18">
      <c r="B24" s="76" t="s">
        <v>87</v>
      </c>
      <c r="C24" s="76" t="s">
        <v>172</v>
      </c>
      <c r="D24" s="76" t="s">
        <v>172</v>
      </c>
      <c r="E24" s="76" t="s">
        <v>172</v>
      </c>
      <c r="F24" s="76" t="s">
        <v>172</v>
      </c>
      <c r="G24" s="76" t="s">
        <v>172</v>
      </c>
      <c r="H24" s="76" t="s">
        <v>501</v>
      </c>
      <c r="K24" s="76" t="s">
        <v>140</v>
      </c>
      <c r="L24" s="76" t="s">
        <v>647</v>
      </c>
      <c r="M24" s="76" t="s">
        <v>242</v>
      </c>
      <c r="N24" s="76" t="s">
        <v>242</v>
      </c>
      <c r="O24" s="76" t="s">
        <v>242</v>
      </c>
      <c r="P24" s="76" t="s">
        <v>242</v>
      </c>
      <c r="Q24" s="76" t="s">
        <v>242</v>
      </c>
      <c r="R24" s="76" t="s">
        <v>520</v>
      </c>
    </row>
    <row r="25" spans="2:18">
      <c r="B25" s="76" t="s">
        <v>477</v>
      </c>
      <c r="G25" s="76" t="s">
        <v>502</v>
      </c>
      <c r="K25" s="76" t="s">
        <v>118</v>
      </c>
      <c r="L25" s="76" t="s">
        <v>638</v>
      </c>
      <c r="M25" s="76" t="s">
        <v>222</v>
      </c>
      <c r="N25" s="76" t="s">
        <v>222</v>
      </c>
      <c r="O25" s="76" t="s">
        <v>222</v>
      </c>
      <c r="P25" s="76" t="s">
        <v>222</v>
      </c>
      <c r="Q25" s="76" t="s">
        <v>222</v>
      </c>
      <c r="R25" s="76" t="s">
        <v>505</v>
      </c>
    </row>
    <row r="26" spans="2:18">
      <c r="K26" s="76" t="s">
        <v>477</v>
      </c>
      <c r="L26" s="76" t="s">
        <v>640</v>
      </c>
      <c r="M26" s="76" t="s">
        <v>477</v>
      </c>
      <c r="N26" s="76" t="s">
        <v>226</v>
      </c>
      <c r="O26" s="76" t="s">
        <v>334</v>
      </c>
      <c r="P26" s="76" t="s">
        <v>648</v>
      </c>
      <c r="Q26" s="76" t="s">
        <v>334</v>
      </c>
      <c r="R26" s="76" t="s">
        <v>521</v>
      </c>
    </row>
    <row r="27" spans="2:18">
      <c r="K27" s="76" t="s">
        <v>122</v>
      </c>
      <c r="L27" s="76" t="s">
        <v>649</v>
      </c>
      <c r="M27" s="76" t="s">
        <v>477</v>
      </c>
      <c r="N27" s="76" t="s">
        <v>226</v>
      </c>
      <c r="O27" s="76" t="s">
        <v>226</v>
      </c>
      <c r="P27" s="76" t="s">
        <v>226</v>
      </c>
      <c r="Q27" s="76" t="s">
        <v>226</v>
      </c>
      <c r="R27" s="76" t="s">
        <v>522</v>
      </c>
    </row>
    <row r="28" spans="2:18">
      <c r="K28" s="76" t="s">
        <v>477</v>
      </c>
      <c r="L28" s="76" t="s">
        <v>640</v>
      </c>
      <c r="M28" s="76" t="s">
        <v>227</v>
      </c>
      <c r="N28" s="76" t="s">
        <v>227</v>
      </c>
      <c r="O28" s="76" t="s">
        <v>227</v>
      </c>
      <c r="P28" s="76" t="s">
        <v>227</v>
      </c>
      <c r="Q28" s="76" t="s">
        <v>227</v>
      </c>
      <c r="R28" s="76" t="s">
        <v>523</v>
      </c>
    </row>
    <row r="29" spans="2:18">
      <c r="K29" s="76" t="s">
        <v>125</v>
      </c>
      <c r="L29" s="76" t="s">
        <v>650</v>
      </c>
      <c r="M29" s="76" t="s">
        <v>337</v>
      </c>
      <c r="N29" s="76" t="s">
        <v>318</v>
      </c>
      <c r="O29" s="76" t="s">
        <v>337</v>
      </c>
      <c r="P29" s="76" t="s">
        <v>337</v>
      </c>
      <c r="Q29" s="76" t="s">
        <v>337</v>
      </c>
      <c r="R29" s="76" t="s">
        <v>524</v>
      </c>
    </row>
    <row r="30" spans="2:18">
      <c r="K30" s="76" t="s">
        <v>127</v>
      </c>
      <c r="L30" s="76" t="s">
        <v>651</v>
      </c>
      <c r="M30" s="76" t="s">
        <v>339</v>
      </c>
      <c r="N30" s="76" t="s">
        <v>320</v>
      </c>
      <c r="O30" s="76" t="s">
        <v>339</v>
      </c>
      <c r="P30" s="76" t="s">
        <v>339</v>
      </c>
      <c r="Q30" s="76" t="s">
        <v>339</v>
      </c>
      <c r="R30" s="76" t="s">
        <v>525</v>
      </c>
    </row>
    <row r="31" spans="2:18">
      <c r="K31" s="76" t="s">
        <v>526</v>
      </c>
      <c r="L31" s="76" t="s">
        <v>652</v>
      </c>
      <c r="M31" s="76" t="s">
        <v>527</v>
      </c>
      <c r="N31" s="76" t="s">
        <v>527</v>
      </c>
      <c r="O31" s="76" t="s">
        <v>527</v>
      </c>
      <c r="P31" s="76" t="s">
        <v>527</v>
      </c>
      <c r="Q31" s="76" t="s">
        <v>527</v>
      </c>
      <c r="R31" s="76" t="s">
        <v>88</v>
      </c>
    </row>
    <row r="32" spans="2:18">
      <c r="K32" s="76" t="s">
        <v>528</v>
      </c>
      <c r="L32" s="76" t="s">
        <v>653</v>
      </c>
      <c r="M32" s="76" t="s">
        <v>529</v>
      </c>
      <c r="N32" s="76" t="s">
        <v>529</v>
      </c>
      <c r="O32" s="76" t="s">
        <v>529</v>
      </c>
      <c r="P32" s="76" t="s">
        <v>529</v>
      </c>
      <c r="Q32" s="76" t="s">
        <v>529</v>
      </c>
      <c r="R32" s="76" t="s">
        <v>530</v>
      </c>
    </row>
    <row r="33" spans="11:18">
      <c r="K33" s="76" t="s">
        <v>531</v>
      </c>
      <c r="L33" s="76" t="s">
        <v>654</v>
      </c>
      <c r="M33" s="76" t="s">
        <v>655</v>
      </c>
      <c r="N33" s="76" t="s">
        <v>532</v>
      </c>
      <c r="O33" s="76" t="s">
        <v>532</v>
      </c>
      <c r="P33" s="76" t="s">
        <v>532</v>
      </c>
      <c r="Q33" s="76" t="s">
        <v>532</v>
      </c>
      <c r="R33" s="76" t="s">
        <v>533</v>
      </c>
    </row>
    <row r="34" spans="11:18">
      <c r="K34" s="76" t="s">
        <v>534</v>
      </c>
      <c r="L34" s="76" t="s">
        <v>656</v>
      </c>
      <c r="M34" s="76" t="s">
        <v>535</v>
      </c>
      <c r="N34" s="76" t="s">
        <v>536</v>
      </c>
      <c r="O34" s="76" t="s">
        <v>535</v>
      </c>
      <c r="P34" s="76" t="s">
        <v>535</v>
      </c>
      <c r="Q34" s="76" t="s">
        <v>535</v>
      </c>
      <c r="R34" s="76" t="s">
        <v>537</v>
      </c>
    </row>
    <row r="35" spans="11:18">
      <c r="K35" s="76" t="s">
        <v>538</v>
      </c>
      <c r="L35" s="76" t="s">
        <v>657</v>
      </c>
      <c r="M35" s="76" t="s">
        <v>539</v>
      </c>
      <c r="N35" s="76" t="s">
        <v>539</v>
      </c>
      <c r="O35" s="76" t="s">
        <v>539</v>
      </c>
      <c r="P35" s="76" t="s">
        <v>539</v>
      </c>
      <c r="Q35" s="76" t="s">
        <v>539</v>
      </c>
      <c r="R35" s="76" t="s">
        <v>540</v>
      </c>
    </row>
    <row r="36" spans="11:18">
      <c r="K36" s="76" t="s">
        <v>541</v>
      </c>
      <c r="L36" s="76" t="s">
        <v>658</v>
      </c>
      <c r="M36" s="76" t="s">
        <v>542</v>
      </c>
      <c r="N36" s="76" t="s">
        <v>542</v>
      </c>
      <c r="O36" s="76" t="s">
        <v>542</v>
      </c>
      <c r="P36" s="76" t="s">
        <v>543</v>
      </c>
      <c r="Q36" s="76" t="s">
        <v>542</v>
      </c>
      <c r="R36" s="76" t="s">
        <v>544</v>
      </c>
    </row>
    <row r="37" spans="11:18">
      <c r="K37" s="76" t="s">
        <v>647</v>
      </c>
      <c r="L37" s="76" t="s">
        <v>659</v>
      </c>
      <c r="M37" s="76" t="s">
        <v>545</v>
      </c>
      <c r="N37" s="76" t="s">
        <v>545</v>
      </c>
      <c r="O37" s="76" t="s">
        <v>545</v>
      </c>
      <c r="P37" s="76" t="s">
        <v>546</v>
      </c>
      <c r="Q37" s="76" t="s">
        <v>545</v>
      </c>
      <c r="R37" s="76" t="s">
        <v>547</v>
      </c>
    </row>
    <row r="38" spans="11:18">
      <c r="K38" s="76" t="s">
        <v>548</v>
      </c>
      <c r="L38" s="76" t="s">
        <v>660</v>
      </c>
      <c r="M38" s="76" t="s">
        <v>549</v>
      </c>
      <c r="N38" s="76" t="s">
        <v>550</v>
      </c>
      <c r="O38" s="76" t="s">
        <v>549</v>
      </c>
      <c r="P38" s="76" t="s">
        <v>551</v>
      </c>
      <c r="Q38" s="76" t="s">
        <v>549</v>
      </c>
      <c r="R38" s="76" t="s">
        <v>552</v>
      </c>
    </row>
    <row r="41" spans="11:18">
      <c r="K41" s="76" t="s">
        <v>553</v>
      </c>
    </row>
    <row r="42" spans="11:18">
      <c r="K42" s="76" t="s">
        <v>467</v>
      </c>
      <c r="L42" s="76" t="s">
        <v>496</v>
      </c>
      <c r="M42" s="76" t="s">
        <v>468</v>
      </c>
      <c r="N42" s="76" t="s">
        <v>469</v>
      </c>
      <c r="O42" s="76" t="s">
        <v>470</v>
      </c>
      <c r="P42" s="76" t="s">
        <v>471</v>
      </c>
      <c r="Q42" s="76" t="s">
        <v>472</v>
      </c>
      <c r="R42" s="76" t="s">
        <v>473</v>
      </c>
    </row>
    <row r="43" spans="11:18">
      <c r="K43" s="76" t="s">
        <v>477</v>
      </c>
      <c r="M43" s="76" t="s">
        <v>477</v>
      </c>
      <c r="N43" s="76" t="s">
        <v>331</v>
      </c>
      <c r="O43" s="76" t="s">
        <v>350</v>
      </c>
      <c r="P43" s="76" t="s">
        <v>655</v>
      </c>
      <c r="Q43" s="76" t="s">
        <v>554</v>
      </c>
      <c r="R43" s="76" t="s">
        <v>555</v>
      </c>
    </row>
    <row r="44" spans="11:18">
      <c r="K44" s="76" t="s">
        <v>477</v>
      </c>
      <c r="M44" s="76" t="s">
        <v>477</v>
      </c>
      <c r="N44" s="76" t="s">
        <v>332</v>
      </c>
    </row>
    <row r="45" spans="11:18">
      <c r="K45" s="76" t="s">
        <v>477</v>
      </c>
      <c r="L45" s="76" t="s">
        <v>640</v>
      </c>
      <c r="M45" s="76" t="s">
        <v>222</v>
      </c>
      <c r="N45" s="76" t="s">
        <v>314</v>
      </c>
      <c r="O45" s="76" t="s">
        <v>333</v>
      </c>
      <c r="P45" s="76" t="s">
        <v>639</v>
      </c>
      <c r="Q45" s="76" t="s">
        <v>507</v>
      </c>
      <c r="R45" s="76" t="s">
        <v>508</v>
      </c>
    </row>
    <row r="46" spans="11:18">
      <c r="K46" s="76" t="s">
        <v>477</v>
      </c>
      <c r="L46" s="76" t="s">
        <v>640</v>
      </c>
      <c r="M46" s="76" t="s">
        <v>640</v>
      </c>
      <c r="N46" s="76" t="s">
        <v>315</v>
      </c>
      <c r="O46" s="76" t="s">
        <v>335</v>
      </c>
      <c r="P46" s="76" t="s">
        <v>648</v>
      </c>
      <c r="Q46" s="76" t="s">
        <v>556</v>
      </c>
      <c r="R46" s="76" t="s">
        <v>557</v>
      </c>
    </row>
    <row r="47" spans="11:18">
      <c r="K47" s="76" t="s">
        <v>477</v>
      </c>
      <c r="L47" s="76" t="s">
        <v>640</v>
      </c>
      <c r="M47" s="76" t="s">
        <v>477</v>
      </c>
      <c r="N47" s="76" t="s">
        <v>317</v>
      </c>
      <c r="O47" s="76" t="s">
        <v>336</v>
      </c>
      <c r="P47" s="76" t="s">
        <v>661</v>
      </c>
      <c r="Q47" s="76" t="s">
        <v>558</v>
      </c>
      <c r="R47" s="76" t="s">
        <v>559</v>
      </c>
    </row>
    <row r="48" spans="11:18">
      <c r="K48" s="76" t="s">
        <v>477</v>
      </c>
      <c r="M48" s="76" t="s">
        <v>639</v>
      </c>
      <c r="N48" s="76" t="s">
        <v>319</v>
      </c>
      <c r="O48" s="76" t="s">
        <v>338</v>
      </c>
      <c r="P48" s="76" t="s">
        <v>662</v>
      </c>
      <c r="Q48" s="76" t="s">
        <v>560</v>
      </c>
      <c r="R48" s="76" t="s">
        <v>561</v>
      </c>
    </row>
    <row r="49" spans="11:18">
      <c r="K49" s="76" t="s">
        <v>477</v>
      </c>
      <c r="L49" s="76" t="s">
        <v>640</v>
      </c>
      <c r="M49" s="76" t="s">
        <v>639</v>
      </c>
      <c r="N49" s="76" t="s">
        <v>321</v>
      </c>
      <c r="O49" s="76" t="s">
        <v>340</v>
      </c>
      <c r="P49" s="76" t="s">
        <v>663</v>
      </c>
      <c r="Q49" s="76" t="s">
        <v>562</v>
      </c>
      <c r="R49" s="76" t="s">
        <v>563</v>
      </c>
    </row>
    <row r="50" spans="11:18">
      <c r="K50" s="76" t="s">
        <v>646</v>
      </c>
      <c r="M50" s="76" t="s">
        <v>640</v>
      </c>
      <c r="N50" s="76" t="s">
        <v>564</v>
      </c>
      <c r="O50" s="76" t="s">
        <v>565</v>
      </c>
      <c r="P50" s="76" t="s">
        <v>664</v>
      </c>
      <c r="Q50" s="76" t="s">
        <v>566</v>
      </c>
      <c r="R50" s="76" t="s">
        <v>567</v>
      </c>
    </row>
    <row r="51" spans="11:18">
      <c r="K51" s="76" t="s">
        <v>646</v>
      </c>
      <c r="L51" s="76" t="s">
        <v>665</v>
      </c>
      <c r="M51" s="76" t="s">
        <v>666</v>
      </c>
      <c r="N51" s="76" t="s">
        <v>568</v>
      </c>
      <c r="O51" s="76" t="s">
        <v>569</v>
      </c>
      <c r="P51" s="76" t="s">
        <v>667</v>
      </c>
      <c r="Q51" s="76" t="s">
        <v>570</v>
      </c>
      <c r="R51" s="76" t="s">
        <v>571</v>
      </c>
    </row>
    <row r="52" spans="11:18">
      <c r="K52" s="76" t="s">
        <v>646</v>
      </c>
      <c r="M52" s="76" t="s">
        <v>668</v>
      </c>
      <c r="N52" s="76" t="s">
        <v>572</v>
      </c>
      <c r="O52" s="76" t="s">
        <v>573</v>
      </c>
      <c r="P52" s="76" t="s">
        <v>669</v>
      </c>
      <c r="Q52" s="76" t="s">
        <v>574</v>
      </c>
    </row>
    <row r="53" spans="11:18">
      <c r="K53" s="76" t="s">
        <v>646</v>
      </c>
      <c r="M53" s="76" t="s">
        <v>670</v>
      </c>
      <c r="N53" s="76" t="s">
        <v>575</v>
      </c>
      <c r="O53" s="76" t="s">
        <v>671</v>
      </c>
      <c r="P53" s="76" t="s">
        <v>672</v>
      </c>
      <c r="Q53" s="76" t="s">
        <v>576</v>
      </c>
      <c r="R53" s="76" t="s">
        <v>577</v>
      </c>
    </row>
    <row r="54" spans="11:18">
      <c r="K54" s="76" t="s">
        <v>647</v>
      </c>
      <c r="M54" s="76" t="s">
        <v>640</v>
      </c>
      <c r="N54" s="76" t="s">
        <v>578</v>
      </c>
      <c r="O54" s="76" t="s">
        <v>579</v>
      </c>
      <c r="P54" s="76" t="s">
        <v>673</v>
      </c>
      <c r="Q54" s="76" t="s">
        <v>580</v>
      </c>
      <c r="R54" s="76" t="s">
        <v>581</v>
      </c>
    </row>
    <row r="55" spans="11:18">
      <c r="K55" s="76" t="s">
        <v>647</v>
      </c>
      <c r="M55" s="76" t="s">
        <v>666</v>
      </c>
      <c r="N55" s="76" t="s">
        <v>582</v>
      </c>
      <c r="O55" s="76" t="s">
        <v>583</v>
      </c>
      <c r="P55" s="76" t="s">
        <v>674</v>
      </c>
      <c r="Q55" s="76" t="s">
        <v>584</v>
      </c>
      <c r="R55" s="76" t="s">
        <v>585</v>
      </c>
    </row>
    <row r="56" spans="11:18">
      <c r="K56" s="76" t="s">
        <v>647</v>
      </c>
      <c r="M56" s="76" t="s">
        <v>640</v>
      </c>
      <c r="N56" s="76" t="s">
        <v>586</v>
      </c>
      <c r="O56" s="76" t="s">
        <v>587</v>
      </c>
      <c r="P56" s="76" t="s">
        <v>675</v>
      </c>
      <c r="Q56" s="76" t="s">
        <v>588</v>
      </c>
    </row>
    <row r="57" spans="11:18">
      <c r="K57" s="76" t="s">
        <v>647</v>
      </c>
      <c r="L57" s="76" t="s">
        <v>659</v>
      </c>
      <c r="M57" s="76" t="s">
        <v>670</v>
      </c>
      <c r="N57" s="76" t="s">
        <v>589</v>
      </c>
      <c r="O57" s="76" t="s">
        <v>676</v>
      </c>
      <c r="P57" s="76" t="s">
        <v>677</v>
      </c>
      <c r="Q57" s="76" t="s">
        <v>590</v>
      </c>
      <c r="R57" s="76" t="s">
        <v>591</v>
      </c>
    </row>
    <row r="58" spans="11:18">
      <c r="K58" s="76" t="s">
        <v>678</v>
      </c>
    </row>
    <row r="59" spans="11:18">
      <c r="K59" s="76" t="s">
        <v>679</v>
      </c>
    </row>
    <row r="60" spans="11:18">
      <c r="K60" s="76" t="s">
        <v>467</v>
      </c>
      <c r="L60" s="76" t="s">
        <v>496</v>
      </c>
      <c r="M60" s="76" t="s">
        <v>468</v>
      </c>
      <c r="N60" s="76" t="s">
        <v>469</v>
      </c>
      <c r="O60" s="76" t="s">
        <v>470</v>
      </c>
      <c r="P60" s="76" t="s">
        <v>471</v>
      </c>
      <c r="Q60" s="76" t="s">
        <v>472</v>
      </c>
      <c r="R60" s="76" t="s">
        <v>473</v>
      </c>
    </row>
    <row r="61" spans="11:18">
      <c r="K61" s="76" t="s">
        <v>646</v>
      </c>
      <c r="L61" s="76" t="s">
        <v>646</v>
      </c>
      <c r="M61" s="76" t="s">
        <v>592</v>
      </c>
      <c r="N61" s="76" t="s">
        <v>593</v>
      </c>
      <c r="O61" s="76" t="s">
        <v>592</v>
      </c>
      <c r="P61" s="76" t="s">
        <v>592</v>
      </c>
      <c r="Q61" s="76" t="s">
        <v>592</v>
      </c>
      <c r="R61" s="76" t="s">
        <v>594</v>
      </c>
    </row>
    <row r="62" spans="11:18">
      <c r="K62" s="76" t="s">
        <v>477</v>
      </c>
      <c r="L62" s="76" t="s">
        <v>638</v>
      </c>
      <c r="M62" s="76" t="s">
        <v>341</v>
      </c>
      <c r="N62" s="76" t="s">
        <v>322</v>
      </c>
      <c r="O62" s="76" t="s">
        <v>341</v>
      </c>
      <c r="P62" s="76" t="s">
        <v>341</v>
      </c>
      <c r="Q62" s="76" t="s">
        <v>341</v>
      </c>
      <c r="R62" s="76" t="s">
        <v>511</v>
      </c>
    </row>
    <row r="63" spans="11:18">
      <c r="K63" s="76" t="s">
        <v>477</v>
      </c>
      <c r="L63" s="76" t="s">
        <v>640</v>
      </c>
      <c r="M63" s="76" t="s">
        <v>680</v>
      </c>
      <c r="N63" s="76" t="s">
        <v>323</v>
      </c>
      <c r="O63" s="76" t="s">
        <v>342</v>
      </c>
      <c r="P63" s="76" t="s">
        <v>342</v>
      </c>
      <c r="R63" s="76" t="s">
        <v>595</v>
      </c>
    </row>
    <row r="64" spans="11:18">
      <c r="K64" s="76" t="s">
        <v>646</v>
      </c>
      <c r="L64" s="76" t="s">
        <v>653</v>
      </c>
      <c r="M64" s="76" t="s">
        <v>596</v>
      </c>
      <c r="N64" s="76" t="s">
        <v>597</v>
      </c>
      <c r="O64" s="76" t="s">
        <v>596</v>
      </c>
      <c r="P64" s="76" t="s">
        <v>596</v>
      </c>
      <c r="Q64" s="76" t="s">
        <v>596</v>
      </c>
      <c r="R64" s="76" t="s">
        <v>598</v>
      </c>
    </row>
    <row r="65" spans="11:18">
      <c r="K65" s="76" t="s">
        <v>599</v>
      </c>
    </row>
    <row r="66" spans="11:18">
      <c r="K66" s="76" t="s">
        <v>467</v>
      </c>
      <c r="L66" s="76" t="s">
        <v>496</v>
      </c>
      <c r="M66" s="76" t="s">
        <v>468</v>
      </c>
      <c r="N66" s="76" t="s">
        <v>469</v>
      </c>
      <c r="O66" s="76" t="s">
        <v>470</v>
      </c>
      <c r="P66" s="76" t="s">
        <v>471</v>
      </c>
      <c r="Q66" s="76" t="s">
        <v>472</v>
      </c>
      <c r="R66" s="76" t="s">
        <v>473</v>
      </c>
    </row>
    <row r="67" spans="11:18">
      <c r="K67" s="76" t="s">
        <v>133</v>
      </c>
      <c r="M67" s="76" t="s">
        <v>354</v>
      </c>
      <c r="N67" s="76" t="s">
        <v>326</v>
      </c>
    </row>
    <row r="68" spans="11:18">
      <c r="K68" s="76" t="s">
        <v>600</v>
      </c>
      <c r="L68" s="76" t="s">
        <v>646</v>
      </c>
      <c r="M68" s="76" t="s">
        <v>601</v>
      </c>
      <c r="N68" s="76" t="s">
        <v>602</v>
      </c>
      <c r="O68" s="76" t="s">
        <v>601</v>
      </c>
      <c r="P68" s="76" t="s">
        <v>601</v>
      </c>
      <c r="Q68" s="76" t="s">
        <v>601</v>
      </c>
      <c r="R68" s="76" t="s">
        <v>603</v>
      </c>
    </row>
    <row r="69" spans="11:18">
      <c r="K69" s="76" t="s">
        <v>604</v>
      </c>
      <c r="L69" s="76" t="s">
        <v>647</v>
      </c>
      <c r="M69" s="76" t="s">
        <v>605</v>
      </c>
      <c r="N69" s="76" t="s">
        <v>606</v>
      </c>
      <c r="O69" s="76" t="s">
        <v>605</v>
      </c>
      <c r="P69" s="76" t="s">
        <v>605</v>
      </c>
      <c r="Q69" s="76" t="s">
        <v>605</v>
      </c>
      <c r="R69" s="76" t="s">
        <v>607</v>
      </c>
    </row>
    <row r="70" spans="11:18">
      <c r="K70" s="76" t="s">
        <v>132</v>
      </c>
      <c r="L70" s="76" t="s">
        <v>638</v>
      </c>
      <c r="M70" s="76" t="s">
        <v>344</v>
      </c>
      <c r="N70" s="76" t="s">
        <v>325</v>
      </c>
      <c r="O70" s="76" t="s">
        <v>344</v>
      </c>
      <c r="P70" s="76" t="s">
        <v>344</v>
      </c>
      <c r="Q70" s="76" t="s">
        <v>344</v>
      </c>
      <c r="R70" s="76" t="s">
        <v>513</v>
      </c>
    </row>
    <row r="71" spans="11:18">
      <c r="K71" s="76" t="s">
        <v>608</v>
      </c>
      <c r="L71" s="76" t="s">
        <v>653</v>
      </c>
      <c r="M71" s="76" t="s">
        <v>609</v>
      </c>
      <c r="N71" s="76" t="s">
        <v>610</v>
      </c>
      <c r="O71" s="76" t="s">
        <v>609</v>
      </c>
      <c r="P71" s="76" t="s">
        <v>609</v>
      </c>
      <c r="Q71" s="76" t="s">
        <v>609</v>
      </c>
      <c r="R71" s="76" t="s">
        <v>611</v>
      </c>
    </row>
    <row r="72" spans="11:18">
      <c r="K72" s="76" t="s">
        <v>612</v>
      </c>
      <c r="L72" s="76" t="s">
        <v>658</v>
      </c>
      <c r="M72" s="76" t="s">
        <v>613</v>
      </c>
      <c r="N72" s="76" t="s">
        <v>614</v>
      </c>
      <c r="O72" s="76" t="s">
        <v>613</v>
      </c>
      <c r="P72" s="76" t="s">
        <v>615</v>
      </c>
      <c r="Q72" s="76" t="s">
        <v>613</v>
      </c>
      <c r="R72" s="76" t="s">
        <v>616</v>
      </c>
    </row>
    <row r="73" spans="11:18">
      <c r="K73" s="76" t="s">
        <v>679</v>
      </c>
    </row>
    <row r="74" spans="11:18">
      <c r="K74" s="76" t="s">
        <v>467</v>
      </c>
      <c r="L74" s="76" t="s">
        <v>496</v>
      </c>
      <c r="M74" s="76" t="s">
        <v>468</v>
      </c>
      <c r="N74" s="76" t="s">
        <v>469</v>
      </c>
      <c r="O74" s="76" t="s">
        <v>470</v>
      </c>
      <c r="P74" s="76" t="s">
        <v>471</v>
      </c>
      <c r="Q74" s="76" t="s">
        <v>472</v>
      </c>
      <c r="R74" s="76" t="s">
        <v>473</v>
      </c>
    </row>
    <row r="75" spans="11:18">
      <c r="K75" s="76" t="s">
        <v>134</v>
      </c>
      <c r="L75" s="76" t="s">
        <v>638</v>
      </c>
      <c r="M75" s="76" t="s">
        <v>639</v>
      </c>
      <c r="N75" s="76" t="s">
        <v>327</v>
      </c>
      <c r="O75" s="76" t="s">
        <v>346</v>
      </c>
      <c r="P75" s="76" t="s">
        <v>346</v>
      </c>
      <c r="Q75" s="76" t="s">
        <v>346</v>
      </c>
      <c r="R75" s="76" t="s">
        <v>515</v>
      </c>
    </row>
    <row r="76" spans="11:18">
      <c r="K76" s="76" t="s">
        <v>136</v>
      </c>
      <c r="M76" s="76" t="s">
        <v>640</v>
      </c>
      <c r="N76" s="76" t="s">
        <v>328</v>
      </c>
    </row>
    <row r="77" spans="11:18">
      <c r="K77" s="76" t="s">
        <v>477</v>
      </c>
      <c r="L77" s="76" t="s">
        <v>640</v>
      </c>
      <c r="M77" s="76" t="s">
        <v>640</v>
      </c>
      <c r="N77" s="76" t="s">
        <v>328</v>
      </c>
      <c r="O77" s="76" t="s">
        <v>347</v>
      </c>
      <c r="P77" s="76" t="s">
        <v>347</v>
      </c>
      <c r="Q77" s="76" t="s">
        <v>347</v>
      </c>
      <c r="R77" s="76" t="s">
        <v>617</v>
      </c>
    </row>
    <row r="78" spans="11:18">
      <c r="K78" s="76" t="s">
        <v>618</v>
      </c>
      <c r="L78" s="76" t="s">
        <v>653</v>
      </c>
      <c r="M78" s="76" t="s">
        <v>667</v>
      </c>
      <c r="N78" s="76" t="s">
        <v>619</v>
      </c>
      <c r="O78" s="76" t="s">
        <v>620</v>
      </c>
      <c r="P78" s="76" t="s">
        <v>620</v>
      </c>
      <c r="Q78" s="76" t="s">
        <v>620</v>
      </c>
      <c r="R78" s="76" t="s">
        <v>621</v>
      </c>
    </row>
    <row r="79" spans="11:18">
      <c r="K79" s="76" t="s">
        <v>622</v>
      </c>
      <c r="L79" s="76" t="s">
        <v>654</v>
      </c>
      <c r="M79" s="76" t="s">
        <v>681</v>
      </c>
      <c r="N79" s="76" t="s">
        <v>626</v>
      </c>
      <c r="O79" s="76" t="s">
        <v>623</v>
      </c>
      <c r="P79" s="76" t="s">
        <v>624</v>
      </c>
      <c r="Q79" s="76" t="s">
        <v>623</v>
      </c>
      <c r="R79" s="76" t="s">
        <v>625</v>
      </c>
    </row>
    <row r="80" spans="11:18">
      <c r="K80" s="76" t="s">
        <v>646</v>
      </c>
      <c r="L80" s="76" t="s">
        <v>665</v>
      </c>
      <c r="M80" s="76" t="s">
        <v>681</v>
      </c>
      <c r="N80" s="76" t="s">
        <v>626</v>
      </c>
      <c r="O80" s="76" t="s">
        <v>627</v>
      </c>
      <c r="P80" s="76" t="s">
        <v>627</v>
      </c>
      <c r="Q80" s="76" t="s">
        <v>627</v>
      </c>
      <c r="R80" s="76" t="s">
        <v>628</v>
      </c>
    </row>
    <row r="81" spans="11:18">
      <c r="K81" s="76" t="s">
        <v>629</v>
      </c>
      <c r="L81" s="76" t="s">
        <v>658</v>
      </c>
      <c r="M81" s="76" t="s">
        <v>682</v>
      </c>
      <c r="N81" s="76" t="s">
        <v>630</v>
      </c>
      <c r="O81" s="76" t="s">
        <v>631</v>
      </c>
      <c r="P81" s="76" t="s">
        <v>632</v>
      </c>
      <c r="Q81" s="76" t="s">
        <v>631</v>
      </c>
      <c r="R81" s="76" t="s">
        <v>633</v>
      </c>
    </row>
    <row r="82" spans="11:18">
      <c r="K82" s="76" t="s">
        <v>683</v>
      </c>
    </row>
    <row r="83" spans="11:18">
      <c r="K83" s="76" t="s">
        <v>634</v>
      </c>
    </row>
    <row r="84" spans="11:18">
      <c r="K84" s="76" t="s">
        <v>467</v>
      </c>
      <c r="L84" s="76" t="s">
        <v>496</v>
      </c>
      <c r="M84" s="76" t="s">
        <v>468</v>
      </c>
      <c r="N84" s="76" t="s">
        <v>469</v>
      </c>
      <c r="O84" s="76" t="s">
        <v>470</v>
      </c>
      <c r="P84" s="76" t="s">
        <v>471</v>
      </c>
      <c r="Q84" s="76" t="s">
        <v>472</v>
      </c>
      <c r="R84" s="76" t="s">
        <v>473</v>
      </c>
    </row>
    <row r="85" spans="11:18">
      <c r="K85" s="76" t="s">
        <v>477</v>
      </c>
      <c r="L85" s="76" t="s">
        <v>640</v>
      </c>
      <c r="M85" s="76" t="s">
        <v>684</v>
      </c>
      <c r="N85" s="76" t="s">
        <v>324</v>
      </c>
      <c r="O85" s="76" t="s">
        <v>343</v>
      </c>
      <c r="P85" s="76" t="s">
        <v>343</v>
      </c>
      <c r="Q85" s="76" t="s">
        <v>343</v>
      </c>
      <c r="R85" s="76" t="s">
        <v>635</v>
      </c>
    </row>
    <row r="86" spans="11:18">
      <c r="K86" s="76" t="s">
        <v>477</v>
      </c>
      <c r="L86" s="76" t="s">
        <v>640</v>
      </c>
      <c r="M86" s="76" t="s">
        <v>640</v>
      </c>
      <c r="N86" s="76" t="s">
        <v>330</v>
      </c>
      <c r="O86" s="76" t="s">
        <v>349</v>
      </c>
      <c r="P86" s="76" t="s">
        <v>349</v>
      </c>
      <c r="Q86" s="76" t="s">
        <v>349</v>
      </c>
      <c r="R86" s="76" t="s">
        <v>636</v>
      </c>
    </row>
  </sheetData>
  <phoneticPr fontId="34" type="noConversion"/>
  <hyperlinks>
    <hyperlink ref="A1" r:id="rId1" xr:uid="{8E6DFF2F-DAFB-434D-B567-21F926320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16</vt:i4>
      </vt:variant>
    </vt:vector>
  </HeadingPairs>
  <TitlesOfParts>
    <vt:vector size="25" baseType="lpstr">
      <vt:lpstr>鍵盤圖</vt:lpstr>
      <vt:lpstr>工作表1</vt:lpstr>
      <vt:lpstr>聲韻母</vt:lpstr>
      <vt:lpstr>RIME編碼</vt:lpstr>
      <vt:lpstr>RIME編碼 (2)</vt:lpstr>
      <vt:lpstr>RIME編碼 (原設計)</vt:lpstr>
      <vt:lpstr>說明</vt:lpstr>
      <vt:lpstr>原方音鍵盤圖</vt:lpstr>
      <vt:lpstr>工作表3</vt:lpstr>
      <vt:lpstr>'RIME編碼 (2)'!方音符號</vt:lpstr>
      <vt:lpstr>'RIME編碼 (原設計)'!方音符號</vt:lpstr>
      <vt:lpstr>方音符號</vt:lpstr>
      <vt:lpstr>字典編碼</vt:lpstr>
      <vt:lpstr>'RIME編碼 (2)'!拼音字母</vt:lpstr>
      <vt:lpstr>'RIME編碼 (原設計)'!拼音字母</vt:lpstr>
      <vt:lpstr>拼音字母</vt:lpstr>
      <vt:lpstr>'RIME編碼 (2)'!按鍵編碼</vt:lpstr>
      <vt:lpstr>'RIME編碼 (原設計)'!按鍵編碼</vt:lpstr>
      <vt:lpstr>按鍵編碼</vt:lpstr>
      <vt:lpstr>'RIME編碼 (2)'!國際音標</vt:lpstr>
      <vt:lpstr>'RIME編碼 (原設計)'!國際音標</vt:lpstr>
      <vt:lpstr>國際音標</vt:lpstr>
      <vt:lpstr>'RIME編碼 (2)'!鍵盤位置</vt:lpstr>
      <vt:lpstr>'RIME編碼 (原設計)'!鍵盤位置</vt:lpstr>
      <vt:lpstr>鍵盤位置</vt:lpstr>
    </vt:vector>
  </TitlesOfParts>
  <Company>MarMic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正中 居</cp:lastModifiedBy>
  <dcterms:created xsi:type="dcterms:W3CDTF">2005-08-08T11:43:16Z</dcterms:created>
  <dcterms:modified xsi:type="dcterms:W3CDTF">2024-06-02T10:08:22Z</dcterms:modified>
</cp:coreProperties>
</file>