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E9FA5C8-BFEA-4270-B9DC-A82BA96CD63C}" xr6:coauthVersionLast="47" xr6:coauthVersionMax="47" xr10:uidLastSave="{00000000-0000-0000-0000-000000000000}"/>
  <bookViews>
    <workbookView xWindow="-120" yWindow="-120" windowWidth="38640" windowHeight="15840" activeTab="5" xr2:uid="{F206BDFF-4455-4352-BAF8-8CEF87B44102}"/>
  </bookViews>
  <sheets>
    <sheet name="河洛方音" sheetId="6" r:id="rId1"/>
    <sheet name="河洛注音" sheetId="7" r:id="rId2"/>
    <sheet name="河洛白話音" sheetId="9" r:id="rId3"/>
    <sheet name="河洛白話音 (2)" sheetId="8" r:id="rId4"/>
    <sheet name=" 注音符號" sheetId="10" r:id="rId5"/>
    <sheet name="河洛注音使用符號" sheetId="11" r:id="rId6"/>
    <sheet name="聲韻母" sheetId="2" r:id="rId7"/>
    <sheet name="說明" sheetId="5" r:id="rId8"/>
  </sheets>
  <externalReferences>
    <externalReference r:id="rId9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58" i="10" l="1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AF6" i="10" a="1"/>
  <c r="X6" i="10" a="1"/>
  <c r="H6" i="10" a="1"/>
  <c r="Z5" i="10" a="1"/>
  <c r="AP6" i="10" a="1"/>
  <c r="AH6" i="10" a="1"/>
  <c r="Z6" i="10" a="1"/>
  <c r="AR5" i="10" a="1"/>
  <c r="AB5" i="10" a="1"/>
  <c r="AN6" i="10" a="1"/>
  <c r="P6" i="10" a="1"/>
  <c r="AP5" i="10" a="1"/>
  <c r="AH5" i="10" a="1"/>
  <c r="R5" i="10" a="1"/>
  <c r="R6" i="10" a="1"/>
  <c r="J6" i="10" a="1"/>
  <c r="AJ5" i="10" a="1"/>
  <c r="T5" i="10" a="1"/>
  <c r="AL5" i="10" a="1"/>
  <c r="AD5" i="10" a="1"/>
  <c r="V5" i="10" a="1"/>
  <c r="N6" i="10" a="1"/>
  <c r="F6" i="10" a="1"/>
  <c r="AP4" i="10" a="1"/>
  <c r="AH4" i="10" a="1"/>
  <c r="AJ6" i="10" a="1"/>
  <c r="AB6" i="10" a="1"/>
  <c r="D6" i="10" a="1"/>
  <c r="AN5" i="10" a="1"/>
  <c r="AF5" i="10" a="1"/>
  <c r="X5" i="10" a="1"/>
  <c r="P5" i="10" a="1"/>
  <c r="H5" i="10" a="1"/>
  <c r="Z4" i="10" a="1"/>
  <c r="R4" i="10" a="1"/>
  <c r="J5" i="10" a="1"/>
  <c r="AR6" i="10" a="1"/>
  <c r="T6" i="10" a="1"/>
  <c r="L6" i="10" a="1"/>
  <c r="BF12" i="10" l="1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W6" i="10" a="1"/>
  <c r="AE4" i="10" a="1"/>
  <c r="K4" i="10" a="1"/>
  <c r="S4" i="10" a="1"/>
  <c r="AI5" i="10" a="1"/>
  <c r="AQ6" i="10" a="1"/>
  <c r="G4" i="10" a="1"/>
  <c r="AM5" i="10" a="1"/>
  <c r="E5" i="10" a="1"/>
  <c r="M4" i="10" a="1"/>
  <c r="AC6" i="10" a="1"/>
  <c r="AK4" i="10" a="1"/>
  <c r="AS6" i="10" a="1"/>
  <c r="Q6" i="10" a="1"/>
  <c r="Y4" i="10" a="1"/>
  <c r="AG4" i="10" a="1"/>
  <c r="H4" i="10" a="1"/>
  <c r="P4" i="10" a="1"/>
  <c r="AB4" i="10" a="1"/>
  <c r="AL4" i="10" a="1"/>
  <c r="F5" i="10" a="1"/>
  <c r="AD6" i="10" a="1"/>
  <c r="AI4" i="10" a="1"/>
  <c r="G6" i="10" a="1"/>
  <c r="AM4" i="10" a="1"/>
  <c r="U5" i="10" a="1"/>
  <c r="AS4" i="10" a="1"/>
  <c r="I5" i="10" a="1"/>
  <c r="Q4" i="10" a="1"/>
  <c r="AO4" i="10" a="1"/>
  <c r="L4" i="10" a="1"/>
  <c r="AF4" i="10" a="1"/>
  <c r="N5" i="10" a="1"/>
  <c r="W5" i="10" a="1"/>
  <c r="K5" i="10" a="1"/>
  <c r="AA6" i="10" a="1"/>
  <c r="O4" i="10" a="1"/>
  <c r="M5" i="10" a="1"/>
  <c r="AK6" i="10" a="1"/>
  <c r="Y6" i="10" a="1"/>
  <c r="AO5" i="10" a="1"/>
  <c r="F4" i="10" a="1"/>
  <c r="X4" i="10" a="1"/>
  <c r="AJ4" i="10" a="1"/>
  <c r="V6" i="10" a="1"/>
  <c r="W4" i="10" a="1"/>
  <c r="K6" i="10" a="1"/>
  <c r="AA5" i="10" a="1"/>
  <c r="AI6" i="10" a="1"/>
  <c r="AQ4" i="10" a="1"/>
  <c r="O6" i="10" a="1"/>
  <c r="AM6" i="10" a="1"/>
  <c r="E4" i="10" a="1"/>
  <c r="U4" i="10" a="1"/>
  <c r="AC4" i="10" a="1"/>
  <c r="AK5" i="10" a="1"/>
  <c r="I6" i="10" a="1"/>
  <c r="Q5" i="10" a="1"/>
  <c r="Y5" i="10" a="1"/>
  <c r="AO6" i="10" a="1"/>
  <c r="J4" i="10" a="1"/>
  <c r="T4" i="10" a="1"/>
  <c r="AD4" i="10" a="1"/>
  <c r="AN4" i="10" a="1"/>
  <c r="L5" i="10" a="1"/>
  <c r="AL6" i="10" a="1"/>
  <c r="AE5" i="10" a="1"/>
  <c r="S5" i="10" a="1"/>
  <c r="AA4" i="10" a="1"/>
  <c r="O5" i="10" a="1"/>
  <c r="M6" i="10" a="1"/>
  <c r="AC5" i="10" a="1"/>
  <c r="AG6" i="10" a="1"/>
  <c r="D4" i="10" a="1"/>
  <c r="V4" i="10" a="1"/>
  <c r="AR4" i="10" a="1"/>
  <c r="AE6" i="10" a="1"/>
  <c r="S6" i="10" a="1"/>
  <c r="AQ5" i="10" a="1"/>
  <c r="G5" i="10" a="1"/>
  <c r="E6" i="10" a="1"/>
  <c r="U6" i="10" a="1"/>
  <c r="AS5" i="10" a="1"/>
  <c r="I4" i="10" a="1"/>
  <c r="AG5" i="10" a="1"/>
  <c r="N4" i="10" a="1"/>
  <c r="D5" i="10" a="1"/>
  <c r="D5" i="10" l="1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U6" i="7" l="1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<sst xmlns="http://schemas.openxmlformats.org/spreadsheetml/2006/main" count="1813" uniqueCount="618">
  <si>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</si>
  <si>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</si>
  <si>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</si>
  <si>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</si>
  <si>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</si>
  <si>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</si>
  <si>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</si>
  <si>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</si>
  <si>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</si>
  <si>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</si>
  <si>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</si>
  <si>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</si>
  <si>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</si>
  <si>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</si>
  <si>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</si>
  <si>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</si>
  <si>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</si>
  <si>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</si>
  <si>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</si>
  <si>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</si>
  <si>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</si>
  <si>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</si>
  <si>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</si>
  <si>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</si>
  <si>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</si>
  <si>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</si>
  <si>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</si>
  <si>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</si>
  <si>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</si>
  <si>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</si>
  <si>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</si>
  <si>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</si>
  <si>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</si>
  <si>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</si>
  <si>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</si>
  <si>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</si>
  <si>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</si>
  <si>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</si>
  <si>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</si>
  <si>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</si>
  <si>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</si>
  <si>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</si>
  <si>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</si>
  <si>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</si>
  <si>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</si>
  <si>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</si>
  <si>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</si>
  <si>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</si>
  <si>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</si>
  <si>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</si>
  <si>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</si>
  <si>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</si>
  <si>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</si>
  <si>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</si>
  <si>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</si>
  <si>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</si>
  <si>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</si>
  <si>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</si>
  <si>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</si>
  <si>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</si>
  <si>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</si>
  <si>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</si>
  <si>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</si>
  <si>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</si>
  <si>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</si>
  <si>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</si>
  <si>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</si>
  <si>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</si>
  <si>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</si>
  <si>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</si>
  <si>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</si>
  <si>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</si>
  <si>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</si>
  <si>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</si>
  <si>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</si>
  <si>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</si>
  <si>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</si>
  <si>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</si>
  <si>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</si>
  <si>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</si>
  <si>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</si>
  <si>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</si>
  <si>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</si>
  <si>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</si>
  <si>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</si>
  <si>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</si>
  <si>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</si>
  <si>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</si>
  <si>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</si>
  <si>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</si>
  <si>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</si>
  <si>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</si>
  <si>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</si>
  <si>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</si>
  <si>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</si>
  <si>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</si>
  <si>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</si>
  <si>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</si>
  <si>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</si>
  <si>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</si>
  <si>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</si>
  <si>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</si>
  <si>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</si>
  <si>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</si>
  <si>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</si>
  <si>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</si>
  <si>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</si>
  <si>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</si>
  <si>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</si>
  <si>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</si>
  <si>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</si>
  <si>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</si>
  <si>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</si>
  <si>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</si>
  <si>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</si>
  <si>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</si>
  <si>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</si>
  <si>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</si>
  <si>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</si>
  <si>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</si>
  <si>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</si>
  <si>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</si>
  <si>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</si>
  <si>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</si>
  <si>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</si>
  <si>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</si>
  <si>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</si>
  <si>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</si>
  <si>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</si>
  <si>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</si>
  <si>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</si>
  <si>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</si>
  <si>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</si>
  <si>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</si>
  <si>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</si>
  <si>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</si>
  <si>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</si>
  <si>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</si>
  <si>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</si>
  <si>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</si>
  <si>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</si>
  <si>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</si>
  <si>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</si>
  <si>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</si>
  <si>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</si>
  <si>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</si>
  <si>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</si>
  <si>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</si>
  <si>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</si>
  <si>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</si>
  <si>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</si>
  <si>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</si>
  <si>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</si>
  <si>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</si>
  <si>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</si>
  <si>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</si>
  <si>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</si>
  <si>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</si>
  <si>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</si>
  <si>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</si>
  <si>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</si>
  <si>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</si>
  <si>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</si>
  <si>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</si>
  <si>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</si>
  <si>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</si>
  <si>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</si>
  <si>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</si>
  <si>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</si>
  <si>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</si>
  <si>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</si>
  <si>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</si>
  <si>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</si>
  <si>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</si>
  <si>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</si>
  <si>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</si>
  <si>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</si>
  <si>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</si>
  <si>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</si>
  <si>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</si>
  <si>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</si>
  <si>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</si>
  <si>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</si>
  <si>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</si>
  <si>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</si>
  <si>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</si>
  <si>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</si>
  <si>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</si>
  <si>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</si>
  <si>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</si>
  <si>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</si>
  <si>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</si>
  <si>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</si>
  <si>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</si>
  <si>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</si>
  <si>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</si>
  <si>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</si>
  <si>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</si>
  <si>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</si>
  <si>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</si>
  <si>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</si>
  <si>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</si>
  <si>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</si>
  <si>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</si>
  <si>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</si>
  <si>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</si>
  <si>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</si>
  <si>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</si>
  <si>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</si>
  <si>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</si>
  <si>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</si>
  <si>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</si>
  <si>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</si>
  <si>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</si>
  <si>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</si>
  <si>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</si>
  <si>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</si>
  <si>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</si>
  <si>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</si>
  <si>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</si>
  <si>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</si>
  <si>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</si>
  <si>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</si>
  <si>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</si>
  <si>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</si>
  <si>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</si>
  <si>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</si>
  <si>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</si>
  <si>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</si>
  <si>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</si>
  <si>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</si>
  <si>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</si>
  <si>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</si>
  <si>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</si>
  <si>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</si>
  <si>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</si>
  <si>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</si>
  <si>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</si>
  <si>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</si>
  <si>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</si>
  <si>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</si>
  <si>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</si>
  <si>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</si>
  <si>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</si>
  <si>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</si>
  <si>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</si>
  <si>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</si>
  <si>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</si>
  <si>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</si>
  <si>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</si>
  <si>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</si>
  <si>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</si>
  <si>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</si>
  <si>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</si>
  <si>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</si>
  <si>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</si>
  <si>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</si>
  <si>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</si>
  <si>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</si>
  <si>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</si>
  <si>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</si>
  <si>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</si>
  <si>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</si>
  <si>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</si>
  <si>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</si>
  <si>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</si>
  <si>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</si>
  <si>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</si>
  <si>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</si>
  <si>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</si>
  <si>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</si>
  <si>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</si>
  <si>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</si>
  <si>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</si>
  <si>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</si>
  <si>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</si>
  <si>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</si>
  <si>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</si>
  <si>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</si>
  <si>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</si>
  <si>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</si>
  <si>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</si>
  <si>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</si>
  <si>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</si>
  <si>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</si>
  <si>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</si>
  <si>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</si>
  <si>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</si>
  <si>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</si>
  <si>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</si>
  <si>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</si>
  <si>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</si>
  <si>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</si>
  <si>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</si>
  <si>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</si>
  <si>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</si>
  <si>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</si>
  <si>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</si>
  <si>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</si>
  <si>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</si>
  <si>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</si>
  <si>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</si>
  <si>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</si>
  <si>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</si>
  <si>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</si>
  <si>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</si>
  <si>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</si>
  <si>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</si>
  <si>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</si>
  <si>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</si>
  <si>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</si>
  <si>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</si>
  <si>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</si>
  <si>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</si>
  <si>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</si>
  <si>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</si>
  <si>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</si>
  <si>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</si>
  <si>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</si>
  <si>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</si>
  <si>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</si>
  <si>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</si>
  <si>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</si>
  <si>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</si>
  <si>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</si>
  <si>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</si>
  <si>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</si>
  <si>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</si>
  <si>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</si>
  <si>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</si>
  <si>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</si>
  <si>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</si>
  <si>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</si>
  <si>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</si>
  <si>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</si>
  <si>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</si>
  <si>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</si>
  <si>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</si>
  <si>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</si>
  <si>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</si>
  <si>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</si>
  <si>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</si>
  <si>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</si>
  <si>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</si>
  <si>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</si>
  <si>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</si>
  <si>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</si>
  <si>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</si>
  <si>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</si>
  <si>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</si>
  <si>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</si>
  <si>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</si>
  <si>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</si>
  <si>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</si>
  <si>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</si>
  <si>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</si>
  <si>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</si>
  <si>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</si>
  <si>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</si>
  <si>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</si>
  <si>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</si>
  <si>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</si>
  <si>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</si>
  <si>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</si>
  <si>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</si>
  <si>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</si>
  <si>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</si>
  <si>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</si>
  <si>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</si>
  <si>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</si>
  <si>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</si>
  <si>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</si>
  <si>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</si>
  <si>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</si>
  <si>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</si>
  <si>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</si>
  <si>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</si>
  <si>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</si>
  <si>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</si>
  <si>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</si>
  <si>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</si>
  <si>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</si>
  <si>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</si>
  <si>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</si>
  <si>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</si>
  <si>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</si>
  <si>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</si>
  <si>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</si>
  <si>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</si>
  <si>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</si>
  <si>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</si>
  <si>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</si>
  <si>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</si>
  <si>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</si>
  <si>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</si>
  <si>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</si>
  <si>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</si>
  <si>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</si>
  <si>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</si>
  <si>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</si>
  <si>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</si>
  <si>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</si>
  <si>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</si>
  <si>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</si>
  <si>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</si>
  <si>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</si>
  <si>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</si>
  <si>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</si>
  <si>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</si>
  <si>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r>
      <rPr>
        <sz val="26"/>
        <color rgb="FFFF0000"/>
        <rFont val="BopomofoRuby1909-v1"/>
        <family val="1"/>
        <charset val="136"/>
      </rPr>
      <t>ｎ</t>
    </r>
    <phoneticPr fontId="34" type="noConversion"/>
  </si>
  <si>
    <t>序號</t>
  </si>
  <si>
    <t>鍵盤位置</t>
    <phoneticPr fontId="61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</si>
  <si>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</si>
  <si>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</si>
  <si>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</si>
  <si>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</si>
  <si>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</si>
  <si>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</si>
  <si>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</si>
  <si>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</si>
  <si>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</si>
  <si>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</si>
  <si>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</si>
  <si>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</si>
  <si>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</si>
  <si>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</si>
  <si>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</si>
  <si>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</si>
  <si>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</si>
  <si>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</si>
  <si>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</si>
  <si>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</si>
  <si>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</si>
  <si>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</si>
  <si>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</si>
  <si>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</si>
  <si>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</si>
  <si>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1" type="noConversion"/>
  </si>
  <si>
    <t>1qaz2wsxedcrfv5tgbyhnujm8ik,9ol.0p;/- 6347</t>
    <phoneticPr fontId="61" type="noConversion"/>
  </si>
  <si>
    <t>字典編碼</t>
    <phoneticPr fontId="61" type="noConversion"/>
  </si>
  <si>
    <t>initials:</t>
    <phoneticPr fontId="61" type="noConversion"/>
  </si>
  <si>
    <t>1qaz2wsxedcrfv5tgbyhnujm8ik,9ol.0p;/-</t>
    <phoneticPr fontId="61" type="noConversion"/>
  </si>
  <si>
    <t>拼音字母</t>
    <phoneticPr fontId="61" type="noConversion"/>
  </si>
  <si>
    <t>1 !</t>
    <phoneticPr fontId="61" type="noConversion"/>
  </si>
  <si>
    <t>2 @</t>
  </si>
  <si>
    <t>3 #</t>
  </si>
  <si>
    <t>4 $</t>
  </si>
  <si>
    <t>5 %</t>
    <phoneticPr fontId="61" type="noConversion"/>
  </si>
  <si>
    <t>6 ^</t>
  </si>
  <si>
    <t>7 &amp;</t>
  </si>
  <si>
    <t>8 *</t>
    <phoneticPr fontId="61" type="noConversion"/>
  </si>
  <si>
    <t>9 (</t>
    <phoneticPr fontId="61" type="noConversion"/>
  </si>
  <si>
    <t>0 )</t>
  </si>
  <si>
    <t>- _</t>
  </si>
  <si>
    <t>= +</t>
  </si>
  <si>
    <t>鍵盤按鍵</t>
    <phoneticPr fontId="61" type="noConversion"/>
  </si>
  <si>
    <t>注音符號</t>
    <phoneticPr fontId="61" type="noConversion"/>
  </si>
  <si>
    <t>alphabet</t>
    <phoneticPr fontId="61" type="noConversion"/>
  </si>
  <si>
    <t>initials</t>
    <phoneticPr fontId="61" type="noConversion"/>
  </si>
  <si>
    <t xml:space="preserve">    - xform/^m(\d)$/mu$1/  </t>
    <phoneticPr fontId="61" type="noConversion"/>
  </si>
  <si>
    <t>上声</t>
  </si>
  <si>
    <t>去声</t>
    <phoneticPr fontId="61" type="noConversion"/>
  </si>
  <si>
    <t>陽平</t>
  </si>
  <si>
    <t>輕声</t>
    <phoneticPr fontId="61" type="noConversion"/>
  </si>
  <si>
    <r>
      <rPr>
        <sz val="26"/>
        <rFont val="Noto Serif TC Medium"/>
      </rPr>
      <t>ㄅ</t>
    </r>
  </si>
  <si>
    <t xml:space="preserve">    - xform/^r5$/er5/  </t>
    <phoneticPr fontId="61" type="noConversion"/>
  </si>
  <si>
    <t>Q</t>
  </si>
  <si>
    <t>W</t>
  </si>
  <si>
    <t>E</t>
    <phoneticPr fontId="61" type="noConversion"/>
  </si>
  <si>
    <t>R</t>
  </si>
  <si>
    <t>Y</t>
    <phoneticPr fontId="61" type="noConversion"/>
  </si>
  <si>
    <t>U</t>
    <phoneticPr fontId="61" type="noConversion"/>
  </si>
  <si>
    <t>I</t>
    <phoneticPr fontId="61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</si>
  <si>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</si>
  <si>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</si>
  <si>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</si>
  <si>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</si>
  <si>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</si>
  <si>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</si>
  <si>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</si>
  <si>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</si>
  <si>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1" type="noConversion"/>
  </si>
  <si>
    <t>S</t>
  </si>
  <si>
    <t>F</t>
  </si>
  <si>
    <t>H</t>
  </si>
  <si>
    <t>J</t>
    <phoneticPr fontId="61" type="noConversion"/>
  </si>
  <si>
    <t>L</t>
    <phoneticPr fontId="61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</si>
  <si>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</si>
  <si>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</si>
  <si>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</si>
  <si>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</si>
  <si>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</si>
  <si>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</si>
  <si>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1" type="noConversion"/>
  </si>
  <si>
    <t>X</t>
  </si>
  <si>
    <t>V</t>
  </si>
  <si>
    <t>N</t>
  </si>
  <si>
    <t>M</t>
  </si>
  <si>
    <t>, &lt;</t>
    <phoneticPr fontId="61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</si>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</sst>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2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  <font>
      <sz val="26"/>
      <color rgb="FFFF0000"/>
      <name val="BopomofoRuby1909-v1"/>
      <family val="1"/>
      <charset val="136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  <charset val="134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52" fillId="0" borderId="0"/>
    <xf numFmtId="0" fontId="29" fillId="0" borderId="0"/>
  </cellStyleXfs>
  <cellXfs count="2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8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9" fillId="3" borderId="8" xfId="0" applyFont="1" applyFill="1" applyBorder="1" applyAlignment="1">
      <alignment horizontal="right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0" fillId="4" borderId="3" xfId="0" quotePrefix="1" applyFont="1" applyFill="1" applyBorder="1" applyAlignment="1">
      <alignment horizontal="center" vertical="center"/>
    </xf>
    <xf numFmtId="0" fontId="43" fillId="4" borderId="5" xfId="0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37" fillId="3" borderId="3" xfId="0" quotePrefix="1" applyFont="1" applyFill="1" applyBorder="1" applyAlignment="1">
      <alignment horizontal="center" vertical="center"/>
    </xf>
    <xf numFmtId="0" fontId="50" fillId="3" borderId="3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/>
    </xf>
    <xf numFmtId="0" fontId="45" fillId="4" borderId="3" xfId="0" applyFont="1" applyFill="1" applyBorder="1" applyAlignment="1">
      <alignment horizontal="left" vertical="center"/>
    </xf>
    <xf numFmtId="0" fontId="45" fillId="4" borderId="1" xfId="0" applyFont="1" applyFill="1" applyBorder="1" applyAlignment="1">
      <alignment horizontal="left" vertical="center"/>
    </xf>
    <xf numFmtId="0" fontId="45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53" fillId="0" borderId="0" xfId="1" applyFont="1" applyAlignment="1">
      <alignment horizontal="center" vertical="center"/>
    </xf>
    <xf numFmtId="0" fontId="54" fillId="0" borderId="0" xfId="1" applyFont="1"/>
    <xf numFmtId="0" fontId="52" fillId="0" borderId="0" xfId="1"/>
    <xf numFmtId="0" fontId="55" fillId="0" borderId="0" xfId="1" applyFont="1"/>
    <xf numFmtId="0" fontId="56" fillId="0" borderId="0" xfId="1" applyFont="1"/>
    <xf numFmtId="0" fontId="57" fillId="0" borderId="0" xfId="1" applyFont="1" applyAlignment="1">
      <alignment horizontal="center" vertical="center"/>
    </xf>
    <xf numFmtId="0" fontId="57" fillId="6" borderId="9" xfId="1" applyFont="1" applyFill="1" applyBorder="1" applyAlignment="1">
      <alignment vertical="center"/>
    </xf>
    <xf numFmtId="0" fontId="57" fillId="6" borderId="10" xfId="1" applyFont="1" applyFill="1" applyBorder="1" applyAlignment="1">
      <alignment vertical="center"/>
    </xf>
    <xf numFmtId="0" fontId="58" fillId="7" borderId="11" xfId="1" applyFont="1" applyFill="1" applyBorder="1" applyAlignment="1">
      <alignment horizontal="center" vertical="center"/>
    </xf>
    <xf numFmtId="0" fontId="48" fillId="7" borderId="11" xfId="1" applyFont="1" applyFill="1" applyBorder="1" applyAlignment="1">
      <alignment horizontal="center" vertical="center"/>
    </xf>
    <xf numFmtId="0" fontId="59" fillId="0" borderId="0" xfId="1" applyFont="1"/>
    <xf numFmtId="0" fontId="60" fillId="0" borderId="0" xfId="1" applyFont="1" applyAlignment="1">
      <alignment horizontal="center" vertical="center"/>
    </xf>
    <xf numFmtId="0" fontId="60" fillId="8" borderId="9" xfId="1" applyFont="1" applyFill="1" applyBorder="1" applyAlignment="1">
      <alignment vertical="center"/>
    </xf>
    <xf numFmtId="0" fontId="60" fillId="8" borderId="10" xfId="1" applyFont="1" applyFill="1" applyBorder="1" applyAlignment="1">
      <alignment vertical="center"/>
    </xf>
    <xf numFmtId="0" fontId="62" fillId="8" borderId="11" xfId="1" applyFont="1" applyFill="1" applyBorder="1" applyAlignment="1">
      <alignment horizontal="center" vertical="center"/>
    </xf>
    <xf numFmtId="0" fontId="63" fillId="9" borderId="9" xfId="1" applyFont="1" applyFill="1" applyBorder="1" applyAlignment="1">
      <alignment vertical="center"/>
    </xf>
    <xf numFmtId="0" fontId="63" fillId="9" borderId="10" xfId="1" applyFont="1" applyFill="1" applyBorder="1" applyAlignment="1">
      <alignment vertical="center"/>
    </xf>
    <xf numFmtId="176" fontId="64" fillId="9" borderId="11" xfId="1" applyNumberFormat="1" applyFont="1" applyFill="1" applyBorder="1" applyAlignment="1">
      <alignment horizontal="center" vertical="center"/>
    </xf>
    <xf numFmtId="0" fontId="65" fillId="0" borderId="0" xfId="1" applyFont="1"/>
    <xf numFmtId="0" fontId="66" fillId="2" borderId="0" xfId="1" applyFont="1" applyFill="1"/>
    <xf numFmtId="0" fontId="59" fillId="2" borderId="0" xfId="1" applyFont="1" applyFill="1"/>
    <xf numFmtId="0" fontId="60" fillId="10" borderId="9" xfId="1" applyFont="1" applyFill="1" applyBorder="1" applyAlignment="1">
      <alignment vertical="center"/>
    </xf>
    <xf numFmtId="0" fontId="60" fillId="10" borderId="10" xfId="1" applyFont="1" applyFill="1" applyBorder="1" applyAlignment="1">
      <alignment vertical="center"/>
    </xf>
    <xf numFmtId="176" fontId="67" fillId="10" borderId="11" xfId="1" applyNumberFormat="1" applyFont="1" applyFill="1" applyBorder="1" applyAlignment="1">
      <alignment horizontal="center" vertical="center"/>
    </xf>
    <xf numFmtId="0" fontId="60" fillId="11" borderId="9" xfId="1" applyFont="1" applyFill="1" applyBorder="1" applyAlignment="1">
      <alignment vertical="center"/>
    </xf>
    <xf numFmtId="0" fontId="60" fillId="11" borderId="10" xfId="1" applyFont="1" applyFill="1" applyBorder="1" applyAlignment="1">
      <alignment vertical="center"/>
    </xf>
    <xf numFmtId="176" fontId="62" fillId="11" borderId="11" xfId="1" applyNumberFormat="1" applyFont="1" applyFill="1" applyBorder="1" applyAlignment="1">
      <alignment horizontal="center" vertical="center"/>
    </xf>
    <xf numFmtId="0" fontId="68" fillId="0" borderId="0" xfId="1" applyFont="1" applyAlignment="1">
      <alignment horizontal="center"/>
    </xf>
    <xf numFmtId="176" fontId="69" fillId="12" borderId="5" xfId="1" applyNumberFormat="1" applyFont="1" applyFill="1" applyBorder="1"/>
    <xf numFmtId="0" fontId="70" fillId="12" borderId="2" xfId="1" applyFont="1" applyFill="1" applyBorder="1" applyAlignment="1">
      <alignment horizontal="center"/>
    </xf>
    <xf numFmtId="176" fontId="71" fillId="12" borderId="6" xfId="1" applyNumberFormat="1" applyFont="1" applyFill="1" applyBorder="1"/>
    <xf numFmtId="0" fontId="70" fillId="12" borderId="5" xfId="1" applyFont="1" applyFill="1" applyBorder="1" applyAlignment="1">
      <alignment horizontal="center"/>
    </xf>
    <xf numFmtId="0" fontId="70" fillId="12" borderId="2" xfId="1" applyFont="1" applyFill="1" applyBorder="1" applyAlignment="1">
      <alignment horizontal="center"/>
    </xf>
    <xf numFmtId="0" fontId="70" fillId="12" borderId="6" xfId="1" applyFont="1" applyFill="1" applyBorder="1" applyAlignment="1">
      <alignment horizontal="center"/>
    </xf>
    <xf numFmtId="0" fontId="70" fillId="13" borderId="5" xfId="1" applyFont="1" applyFill="1" applyBorder="1" applyAlignment="1">
      <alignment horizontal="center"/>
    </xf>
    <xf numFmtId="0" fontId="70" fillId="13" borderId="2" xfId="1" applyFont="1" applyFill="1" applyBorder="1" applyAlignment="1">
      <alignment horizontal="center"/>
    </xf>
    <xf numFmtId="0" fontId="70" fillId="13" borderId="6" xfId="1" applyFont="1" applyFill="1" applyBorder="1" applyAlignment="1">
      <alignment horizontal="center"/>
    </xf>
    <xf numFmtId="0" fontId="70" fillId="12" borderId="2" xfId="1" quotePrefix="1" applyFont="1" applyFill="1" applyBorder="1" applyAlignment="1">
      <alignment horizontal="center"/>
    </xf>
    <xf numFmtId="176" fontId="72" fillId="8" borderId="5" xfId="1" applyNumberFormat="1" applyFont="1" applyFill="1" applyBorder="1"/>
    <xf numFmtId="0" fontId="70" fillId="8" borderId="2" xfId="1" applyFont="1" applyFill="1" applyBorder="1" applyAlignment="1">
      <alignment horizontal="center"/>
    </xf>
    <xf numFmtId="176" fontId="73" fillId="8" borderId="6" xfId="1" applyNumberFormat="1" applyFont="1" applyFill="1" applyBorder="1"/>
    <xf numFmtId="0" fontId="70" fillId="8" borderId="5" xfId="1" applyFont="1" applyFill="1" applyBorder="1" applyAlignment="1">
      <alignment horizontal="center"/>
    </xf>
    <xf numFmtId="0" fontId="70" fillId="8" borderId="2" xfId="1" applyFont="1" applyFill="1" applyBorder="1" applyAlignment="1">
      <alignment horizontal="center"/>
    </xf>
    <xf numFmtId="0" fontId="70" fillId="8" borderId="6" xfId="1" applyFont="1" applyFill="1" applyBorder="1" applyAlignment="1">
      <alignment horizontal="center"/>
    </xf>
    <xf numFmtId="0" fontId="74" fillId="8" borderId="5" xfId="1" applyFont="1" applyFill="1" applyBorder="1" applyAlignment="1">
      <alignment horizontal="center"/>
    </xf>
    <xf numFmtId="0" fontId="74" fillId="8" borderId="2" xfId="1" applyFont="1" applyFill="1" applyBorder="1" applyAlignment="1">
      <alignment horizontal="center"/>
    </xf>
    <xf numFmtId="0" fontId="74" fillId="8" borderId="6" xfId="1" applyFont="1" applyFill="1" applyBorder="1" applyAlignment="1">
      <alignment horizontal="center"/>
    </xf>
    <xf numFmtId="0" fontId="75" fillId="14" borderId="12" xfId="1" applyFont="1" applyFill="1" applyBorder="1" applyAlignment="1">
      <alignment horizontal="center" vertical="center"/>
    </xf>
    <xf numFmtId="0" fontId="76" fillId="8" borderId="12" xfId="1" applyFont="1" applyFill="1" applyBorder="1" applyAlignment="1">
      <alignment horizontal="center" vertical="center"/>
    </xf>
    <xf numFmtId="0" fontId="76" fillId="15" borderId="12" xfId="1" applyFont="1" applyFill="1" applyBorder="1" applyAlignment="1">
      <alignment horizontal="center" vertical="center"/>
    </xf>
    <xf numFmtId="0" fontId="76" fillId="11" borderId="12" xfId="1" applyFont="1" applyFill="1" applyBorder="1" applyAlignment="1">
      <alignment horizontal="center" vertical="center"/>
    </xf>
    <xf numFmtId="0" fontId="76" fillId="12" borderId="12" xfId="1" applyFont="1" applyFill="1" applyBorder="1" applyAlignment="1">
      <alignment horizontal="center" vertical="center"/>
    </xf>
    <xf numFmtId="0" fontId="75" fillId="14" borderId="11" xfId="1" applyFont="1" applyFill="1" applyBorder="1" applyAlignment="1">
      <alignment horizontal="center" vertical="center"/>
    </xf>
    <xf numFmtId="0" fontId="77" fillId="8" borderId="11" xfId="1" applyFont="1" applyFill="1" applyBorder="1" applyAlignment="1">
      <alignment horizontal="center" vertical="center"/>
    </xf>
    <xf numFmtId="0" fontId="78" fillId="15" borderId="11" xfId="1" applyFont="1" applyFill="1" applyBorder="1" applyAlignment="1">
      <alignment horizontal="center" vertical="center"/>
    </xf>
    <xf numFmtId="0" fontId="76" fillId="11" borderId="11" xfId="1" applyFont="1" applyFill="1" applyBorder="1" applyAlignment="1">
      <alignment horizontal="center" vertical="center"/>
    </xf>
    <xf numFmtId="0" fontId="79" fillId="2" borderId="0" xfId="2" applyFont="1" applyFill="1"/>
    <xf numFmtId="0" fontId="80" fillId="0" borderId="0" xfId="2" applyFont="1"/>
    <xf numFmtId="0" fontId="56" fillId="0" borderId="0" xfId="2" applyFont="1"/>
    <xf numFmtId="0" fontId="79" fillId="0" borderId="0" xfId="2" applyFont="1"/>
    <xf numFmtId="176" fontId="82" fillId="12" borderId="1" xfId="1" applyNumberFormat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 wrapText="1"/>
    </xf>
    <xf numFmtId="0" fontId="83" fillId="12" borderId="4" xfId="1" applyFont="1" applyFill="1" applyBorder="1" applyAlignment="1">
      <alignment vertical="center"/>
    </xf>
    <xf numFmtId="176" fontId="84" fillId="13" borderId="3" xfId="1" applyNumberFormat="1" applyFont="1" applyFill="1" applyBorder="1" applyAlignment="1">
      <alignment horizontal="left" vertical="center"/>
    </xf>
    <xf numFmtId="0" fontId="85" fillId="13" borderId="4" xfId="1" applyFont="1" applyFill="1" applyBorder="1" applyAlignment="1">
      <alignment vertical="center"/>
    </xf>
    <xf numFmtId="176" fontId="84" fillId="13" borderId="3" xfId="1" applyNumberFormat="1" applyFont="1" applyFill="1" applyBorder="1" applyAlignment="1">
      <alignment horizontal="center" vertical="center"/>
    </xf>
    <xf numFmtId="0" fontId="86" fillId="13" borderId="4" xfId="1" applyFont="1" applyFill="1" applyBorder="1" applyAlignment="1">
      <alignment vertical="center"/>
    </xf>
    <xf numFmtId="176" fontId="83" fillId="12" borderId="4" xfId="1" applyNumberFormat="1" applyFont="1" applyFill="1" applyBorder="1" applyAlignment="1">
      <alignment vertical="center"/>
    </xf>
    <xf numFmtId="176" fontId="84" fillId="13" borderId="3" xfId="1" applyNumberFormat="1" applyFont="1" applyFill="1" applyBorder="1" applyAlignment="1">
      <alignment horizontal="center"/>
    </xf>
    <xf numFmtId="176" fontId="82" fillId="8" borderId="1" xfId="1" applyNumberFormat="1" applyFont="1" applyFill="1" applyBorder="1" applyAlignment="1">
      <alignment vertical="center"/>
    </xf>
    <xf numFmtId="176" fontId="83" fillId="8" borderId="4" xfId="1" applyNumberFormat="1" applyFont="1" applyFill="1" applyBorder="1" applyAlignment="1">
      <alignment vertical="center" wrapText="1"/>
    </xf>
    <xf numFmtId="0" fontId="81" fillId="8" borderId="3" xfId="1" applyFont="1" applyFill="1" applyBorder="1" applyAlignment="1">
      <alignment horizontal="center" vertical="center"/>
    </xf>
    <xf numFmtId="0" fontId="81" fillId="8" borderId="1" xfId="1" applyFont="1" applyFill="1" applyBorder="1" applyAlignment="1">
      <alignment horizontal="center" vertical="center"/>
    </xf>
    <xf numFmtId="0" fontId="88" fillId="8" borderId="4" xfId="1" applyFont="1" applyFill="1" applyBorder="1" applyAlignment="1">
      <alignment vertical="center"/>
    </xf>
    <xf numFmtId="0" fontId="89" fillId="16" borderId="0" xfId="1" applyFont="1" applyFill="1" applyAlignment="1">
      <alignment horizontal="left" vertical="center" indent="1"/>
    </xf>
    <xf numFmtId="0" fontId="90" fillId="8" borderId="0" xfId="1" applyFont="1" applyFill="1" applyAlignment="1">
      <alignment horizontal="center" vertical="center"/>
    </xf>
    <xf numFmtId="0" fontId="91" fillId="15" borderId="0" xfId="1" applyFont="1" applyFill="1" applyAlignment="1">
      <alignment horizontal="center" vertical="center"/>
    </xf>
    <xf numFmtId="0" fontId="92" fillId="11" borderId="0" xfId="1" applyFont="1" applyFill="1" applyAlignment="1">
      <alignment horizontal="center" vertical="center"/>
    </xf>
    <xf numFmtId="0" fontId="92" fillId="12" borderId="0" xfId="1" applyFont="1" applyFill="1" applyAlignment="1">
      <alignment horizontal="center" vertical="center"/>
    </xf>
    <xf numFmtId="0" fontId="89" fillId="16" borderId="11" xfId="1" applyFont="1" applyFill="1" applyBorder="1" applyAlignment="1">
      <alignment horizontal="left" vertical="center" indent="1"/>
    </xf>
    <xf numFmtId="0" fontId="93" fillId="8" borderId="11" xfId="1" applyFont="1" applyFill="1" applyBorder="1" applyAlignment="1">
      <alignment horizontal="center" vertical="center"/>
    </xf>
    <xf numFmtId="0" fontId="94" fillId="15" borderId="11" xfId="1" applyFont="1" applyFill="1" applyBorder="1" applyAlignment="1">
      <alignment horizontal="center" vertical="center"/>
    </xf>
    <xf numFmtId="0" fontId="95" fillId="11" borderId="11" xfId="1" applyFont="1" applyFill="1" applyBorder="1" applyAlignment="1">
      <alignment horizontal="center" vertical="center"/>
    </xf>
    <xf numFmtId="0" fontId="96" fillId="0" borderId="0" xfId="1" applyFont="1"/>
    <xf numFmtId="176" fontId="83" fillId="8" borderId="4" xfId="1" applyNumberFormat="1" applyFont="1" applyFill="1" applyBorder="1" applyAlignment="1">
      <alignment vertical="center"/>
    </xf>
    <xf numFmtId="176" fontId="83" fillId="8" borderId="4" xfId="1" quotePrefix="1" applyNumberFormat="1" applyFont="1" applyFill="1" applyBorder="1" applyAlignment="1">
      <alignment vertical="center" wrapText="1"/>
    </xf>
    <xf numFmtId="0" fontId="98" fillId="0" borderId="0" xfId="1" applyFont="1"/>
    <xf numFmtId="0" fontId="70" fillId="0" borderId="0" xfId="1" applyFont="1" applyAlignment="1">
      <alignment horizontal="center"/>
    </xf>
    <xf numFmtId="176" fontId="83" fillId="8" borderId="4" xfId="1" quotePrefix="1" applyNumberFormat="1" applyFont="1" applyFill="1" applyBorder="1" applyAlignment="1">
      <alignment vertical="center"/>
    </xf>
    <xf numFmtId="0" fontId="53" fillId="0" borderId="0" xfId="1" applyFont="1" applyAlignment="1">
      <alignment horizontal="center"/>
    </xf>
    <xf numFmtId="0" fontId="100" fillId="0" borderId="0" xfId="1" applyFont="1"/>
    <xf numFmtId="0" fontId="52" fillId="0" borderId="0" xfId="1" applyAlignment="1">
      <alignment vertical="center"/>
    </xf>
    <xf numFmtId="0" fontId="101" fillId="8" borderId="0" xfId="1" applyFont="1" applyFill="1" applyAlignment="1">
      <alignment horizontal="center" vertical="center"/>
    </xf>
    <xf numFmtId="0" fontId="94" fillId="15" borderId="0" xfId="1" applyFont="1" applyFill="1" applyAlignment="1">
      <alignment horizontal="center" vertical="center"/>
    </xf>
    <xf numFmtId="0" fontId="101" fillId="11" borderId="0" xfId="1" applyFont="1" applyFill="1" applyAlignment="1">
      <alignment horizontal="center" vertical="center"/>
    </xf>
    <xf numFmtId="0" fontId="101" fillId="12" borderId="0" xfId="1" applyFont="1" applyFill="1" applyAlignment="1">
      <alignment horizontal="center" vertical="center"/>
    </xf>
    <xf numFmtId="176" fontId="84" fillId="13" borderId="1" xfId="1" applyNumberFormat="1" applyFont="1" applyFill="1" applyBorder="1" applyAlignment="1">
      <alignment horizontal="center"/>
    </xf>
    <xf numFmtId="176" fontId="84" fillId="13" borderId="1" xfId="1" applyNumberFormat="1" applyFont="1" applyFill="1" applyBorder="1" applyAlignment="1">
      <alignment horizontal="center" vertical="center"/>
    </xf>
    <xf numFmtId="176" fontId="84" fillId="13" borderId="1" xfId="1" applyNumberFormat="1" applyFont="1" applyFill="1" applyBorder="1" applyAlignment="1">
      <alignment horizontal="left" vertical="center"/>
    </xf>
    <xf numFmtId="176" fontId="81" fillId="12" borderId="3" xfId="1" applyNumberFormat="1" applyFont="1" applyFill="1" applyBorder="1" applyAlignment="1">
      <alignment horizontal="center" vertical="center"/>
    </xf>
    <xf numFmtId="176" fontId="97" fillId="12" borderId="3" xfId="1" applyNumberFormat="1" applyFont="1" applyFill="1" applyBorder="1" applyAlignment="1">
      <alignment horizontal="center" vertical="center"/>
    </xf>
    <xf numFmtId="176" fontId="87" fillId="12" borderId="3" xfId="1" applyNumberFormat="1" applyFont="1" applyFill="1" applyBorder="1" applyAlignment="1">
      <alignment horizontal="center" vertical="center"/>
    </xf>
    <xf numFmtId="176" fontId="102" fillId="13" borderId="3" xfId="1" applyNumberFormat="1" applyFont="1" applyFill="1" applyBorder="1" applyAlignment="1">
      <alignment horizontal="center" vertical="center"/>
    </xf>
    <xf numFmtId="176" fontId="87" fillId="8" borderId="3" xfId="1" applyNumberFormat="1" applyFont="1" applyFill="1" applyBorder="1" applyAlignment="1">
      <alignment horizontal="center" vertical="center"/>
    </xf>
    <xf numFmtId="176" fontId="99" fillId="12" borderId="3" xfId="1" applyNumberFormat="1" applyFont="1" applyFill="1" applyBorder="1" applyAlignment="1">
      <alignment horizontal="center" vertical="center"/>
    </xf>
    <xf numFmtId="176" fontId="81" fillId="8" borderId="3" xfId="1" applyNumberFormat="1" applyFont="1" applyFill="1" applyBorder="1" applyAlignment="1">
      <alignment horizontal="center" vertical="center"/>
    </xf>
    <xf numFmtId="176" fontId="105" fillId="13" borderId="0" xfId="1" applyNumberFormat="1" applyFont="1" applyFill="1" applyBorder="1" applyAlignment="1">
      <alignment horizontal="center" vertical="center"/>
    </xf>
    <xf numFmtId="176" fontId="104" fillId="8" borderId="0" xfId="1" applyNumberFormat="1" applyFont="1" applyFill="1" applyBorder="1" applyAlignment="1">
      <alignment horizontal="center" vertical="center"/>
    </xf>
    <xf numFmtId="176" fontId="103" fillId="8" borderId="0" xfId="1" applyNumberFormat="1" applyFont="1" applyFill="1" applyBorder="1" applyAlignment="1">
      <alignment horizontal="center" vertical="center"/>
    </xf>
    <xf numFmtId="176" fontId="106" fillId="12" borderId="0" xfId="1" applyNumberFormat="1" applyFont="1" applyFill="1" applyBorder="1" applyAlignment="1">
      <alignment horizontal="center" vertical="center"/>
    </xf>
    <xf numFmtId="176" fontId="107" fillId="12" borderId="0" xfId="1" applyNumberFormat="1" applyFont="1" applyFill="1" applyBorder="1" applyAlignment="1">
      <alignment horizontal="center" vertical="center"/>
    </xf>
    <xf numFmtId="176" fontId="108" fillId="12" borderId="0" xfId="1" applyNumberFormat="1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1" applyFont="1" applyBorder="1" applyAlignment="1">
      <alignment horizontal="center" vertical="center"/>
    </xf>
    <xf numFmtId="0" fontId="106" fillId="0" borderId="0" xfId="1" applyFont="1" applyBorder="1" applyAlignment="1">
      <alignment horizontal="center" vertical="center"/>
    </xf>
    <xf numFmtId="176" fontId="109" fillId="13" borderId="0" xfId="1" applyNumberFormat="1" applyFont="1" applyFill="1" applyBorder="1" applyAlignment="1">
      <alignment horizontal="center" vertical="center"/>
    </xf>
    <xf numFmtId="176" fontId="110" fillId="8" borderId="0" xfId="1" applyNumberFormat="1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176" fontId="103" fillId="0" borderId="0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1" xr:uid="{BDBDBBD5-3489-4F08-8DD0-DCB7CC6E3831}"/>
    <cellStyle name="一般 4" xfId="2" xr:uid="{5C28BA80-BF77-4EBA-B26F-97A7DB0EFBB3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5" tableBorderDxfId="6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AR16" sqref="AR16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52" t="s">
        <v>386</v>
      </c>
      <c r="D2" s="53"/>
      <c r="E2" s="54"/>
      <c r="F2" s="52" t="s">
        <v>387</v>
      </c>
      <c r="G2" s="53"/>
      <c r="H2" s="54"/>
      <c r="I2" s="49" t="s">
        <v>388</v>
      </c>
      <c r="J2" s="50"/>
      <c r="K2" s="51"/>
      <c r="L2" s="49" t="s">
        <v>389</v>
      </c>
      <c r="M2" s="50"/>
      <c r="N2" s="51"/>
      <c r="O2" s="55" t="s">
        <v>390</v>
      </c>
      <c r="P2" s="50"/>
      <c r="Q2" s="51"/>
      <c r="R2" s="49" t="s">
        <v>391</v>
      </c>
      <c r="S2" s="50"/>
      <c r="T2" s="51"/>
      <c r="U2" s="49" t="s">
        <v>392</v>
      </c>
      <c r="V2" s="50"/>
      <c r="W2" s="51"/>
      <c r="X2" s="66" t="s">
        <v>393</v>
      </c>
      <c r="Y2" s="67"/>
      <c r="Z2" s="68"/>
      <c r="AA2" s="66" t="s">
        <v>394</v>
      </c>
      <c r="AB2" s="67"/>
      <c r="AC2" s="68"/>
      <c r="AD2" s="66" t="s">
        <v>395</v>
      </c>
      <c r="AE2" s="67"/>
      <c r="AF2" s="68"/>
      <c r="AG2" s="66" t="s">
        <v>384</v>
      </c>
      <c r="AH2" s="67"/>
      <c r="AI2" s="68"/>
      <c r="AJ2" s="92" t="s">
        <v>385</v>
      </c>
      <c r="AK2" s="67"/>
      <c r="AL2" s="68"/>
    </row>
    <row r="3" spans="3:42" s="23" customFormat="1" ht="39.950000000000003" customHeight="1" thickBot="1">
      <c r="C3" s="56" t="str">
        <f>D14</f>
        <v>ㄅ</v>
      </c>
      <c r="D3" s="57"/>
      <c r="E3" s="58"/>
      <c r="F3" s="56" t="str">
        <f>H14</f>
        <v>ㄉ</v>
      </c>
      <c r="G3" s="57"/>
      <c r="H3" s="58"/>
      <c r="I3" s="59" t="s">
        <v>377</v>
      </c>
      <c r="J3" s="60"/>
      <c r="K3" s="61"/>
      <c r="L3" s="59" t="s">
        <v>376</v>
      </c>
      <c r="M3" s="60"/>
      <c r="N3" s="61"/>
      <c r="O3" s="59" t="s">
        <v>379</v>
      </c>
      <c r="P3" s="60"/>
      <c r="Q3" s="61"/>
      <c r="R3" s="59" t="s">
        <v>378</v>
      </c>
      <c r="S3" s="60"/>
      <c r="T3" s="61"/>
      <c r="U3" s="72" t="s">
        <v>380</v>
      </c>
      <c r="V3" s="73"/>
      <c r="W3" s="74"/>
      <c r="X3" s="75" t="str">
        <f>D20</f>
        <v>ㄚ</v>
      </c>
      <c r="Y3" s="76"/>
      <c r="Z3" s="77"/>
      <c r="AA3" s="62" t="str">
        <f xml:space="preserve"> K20</f>
        <v>ㄞ</v>
      </c>
      <c r="AB3" s="63"/>
      <c r="AC3" s="64"/>
      <c r="AD3" s="62" t="str">
        <f>R20</f>
        <v>ㄢ</v>
      </c>
      <c r="AE3" s="63"/>
      <c r="AF3" s="64"/>
      <c r="AG3" s="65" t="s">
        <v>374</v>
      </c>
      <c r="AH3" s="63"/>
      <c r="AI3" s="64"/>
      <c r="AJ3" s="65"/>
      <c r="AK3" s="63"/>
      <c r="AL3" s="64"/>
    </row>
    <row r="4" spans="3:42" s="2" customFormat="1" ht="18" customHeight="1">
      <c r="D4" s="69" t="s">
        <v>39</v>
      </c>
      <c r="E4" s="70"/>
      <c r="F4" s="71"/>
      <c r="G4" s="69" t="s">
        <v>40</v>
      </c>
      <c r="H4" s="70"/>
      <c r="I4" s="71"/>
      <c r="J4" s="69" t="s">
        <v>41</v>
      </c>
      <c r="K4" s="70"/>
      <c r="L4" s="71"/>
      <c r="M4" s="69" t="s">
        <v>42</v>
      </c>
      <c r="N4" s="70"/>
      <c r="O4" s="71"/>
      <c r="P4" s="69" t="s">
        <v>43</v>
      </c>
      <c r="Q4" s="70"/>
      <c r="R4" s="71"/>
      <c r="S4" s="69" t="s">
        <v>44</v>
      </c>
      <c r="T4" s="70"/>
      <c r="U4" s="71"/>
      <c r="V4" s="81" t="s">
        <v>45</v>
      </c>
      <c r="W4" s="82"/>
      <c r="X4" s="83"/>
      <c r="Y4" s="81" t="s">
        <v>46</v>
      </c>
      <c r="Z4" s="82"/>
      <c r="AA4" s="83"/>
      <c r="AB4" s="81" t="s">
        <v>47</v>
      </c>
      <c r="AC4" s="82"/>
      <c r="AD4" s="83"/>
      <c r="AE4" s="81" t="s">
        <v>48</v>
      </c>
      <c r="AF4" s="82"/>
      <c r="AG4" s="83"/>
      <c r="AH4" s="66" t="s">
        <v>382</v>
      </c>
      <c r="AI4" s="67"/>
      <c r="AJ4" s="68"/>
      <c r="AK4" s="66" t="s">
        <v>383</v>
      </c>
      <c r="AL4" s="67"/>
      <c r="AM4" s="68"/>
      <c r="AN4" s="66" t="s">
        <v>381</v>
      </c>
      <c r="AO4" s="67"/>
      <c r="AP4" s="68"/>
    </row>
    <row r="5" spans="3:42" s="23" customFormat="1" ht="39.950000000000003" customHeight="1" thickBot="1">
      <c r="D5" s="56" t="str">
        <f>F14</f>
        <v>ㄆ</v>
      </c>
      <c r="E5" s="57"/>
      <c r="F5" s="58"/>
      <c r="G5" s="56" t="str">
        <f>I14</f>
        <v>ㄊ</v>
      </c>
      <c r="H5" s="57"/>
      <c r="I5" s="58"/>
      <c r="J5" s="56" t="str">
        <f>L14</f>
        <v>ㄍ</v>
      </c>
      <c r="K5" s="57"/>
      <c r="L5" s="58"/>
      <c r="M5" s="56" t="str">
        <f>Q14</f>
        <v>ㄐ</v>
      </c>
      <c r="N5" s="57"/>
      <c r="O5" s="58"/>
      <c r="P5" s="78" t="str">
        <f>M14</f>
        <v>ㆣ</v>
      </c>
      <c r="Q5" s="79"/>
      <c r="R5" s="80"/>
      <c r="S5" s="56" t="str">
        <f>U14</f>
        <v>ㄗ</v>
      </c>
      <c r="T5" s="57"/>
      <c r="U5" s="58"/>
      <c r="V5" s="75" t="str">
        <f>X20</f>
        <v>ㄧ</v>
      </c>
      <c r="W5" s="76"/>
      <c r="X5" s="77"/>
      <c r="Y5" s="75" t="str">
        <f>F20</f>
        <v>ㆦ</v>
      </c>
      <c r="Z5" s="76"/>
      <c r="AA5" s="77"/>
      <c r="AB5" s="75" t="str">
        <f>I20</f>
        <v>ㆤ</v>
      </c>
      <c r="AC5" s="76"/>
      <c r="AD5" s="77"/>
      <c r="AE5" s="75" t="str">
        <f>S20</f>
        <v>ㄣ</v>
      </c>
      <c r="AF5" s="76"/>
      <c r="AG5" s="77"/>
      <c r="AH5" s="84"/>
      <c r="AI5" s="85"/>
      <c r="AJ5" s="86"/>
      <c r="AK5" s="84"/>
      <c r="AL5" s="85"/>
      <c r="AM5" s="86"/>
      <c r="AN5" s="84"/>
      <c r="AO5" s="85"/>
      <c r="AP5" s="86"/>
    </row>
    <row r="6" spans="3:42" s="2" customFormat="1" ht="18" customHeight="1">
      <c r="D6" s="3"/>
      <c r="E6" s="69" t="s">
        <v>25</v>
      </c>
      <c r="F6" s="70"/>
      <c r="G6" s="71"/>
      <c r="H6" s="69" t="s">
        <v>26</v>
      </c>
      <c r="I6" s="70"/>
      <c r="J6" s="71"/>
      <c r="K6" s="69" t="s">
        <v>27</v>
      </c>
      <c r="L6" s="70"/>
      <c r="M6" s="71"/>
      <c r="N6" s="69" t="s">
        <v>28</v>
      </c>
      <c r="O6" s="70"/>
      <c r="P6" s="71"/>
      <c r="Q6" s="69" t="s">
        <v>29</v>
      </c>
      <c r="R6" s="70"/>
      <c r="S6" s="71"/>
      <c r="T6" s="69" t="s">
        <v>30</v>
      </c>
      <c r="U6" s="70"/>
      <c r="V6" s="71"/>
      <c r="W6" s="81" t="s">
        <v>31</v>
      </c>
      <c r="X6" s="82"/>
      <c r="Y6" s="83"/>
      <c r="Z6" s="81" t="s">
        <v>32</v>
      </c>
      <c r="AA6" s="82"/>
      <c r="AB6" s="83"/>
      <c r="AC6" s="81" t="s">
        <v>33</v>
      </c>
      <c r="AD6" s="82"/>
      <c r="AE6" s="83"/>
      <c r="AF6" s="66" t="s">
        <v>373</v>
      </c>
      <c r="AG6" s="67"/>
      <c r="AH6" s="68"/>
      <c r="AI6" s="66" t="s">
        <v>375</v>
      </c>
      <c r="AJ6" s="67"/>
      <c r="AK6" s="68"/>
    </row>
    <row r="7" spans="3:42" s="23" customFormat="1" ht="39.950000000000003" customHeight="1" thickBot="1">
      <c r="E7" s="56" t="str">
        <f>G14</f>
        <v>ㄇ</v>
      </c>
      <c r="F7" s="57"/>
      <c r="G7" s="58"/>
      <c r="H7" s="56" t="str">
        <f>J14</f>
        <v>ㄋ</v>
      </c>
      <c r="I7" s="57"/>
      <c r="J7" s="58"/>
      <c r="K7" s="56" t="str">
        <f>N14</f>
        <v>ㄎ</v>
      </c>
      <c r="L7" s="57"/>
      <c r="M7" s="58"/>
      <c r="N7" s="56" t="str">
        <f>S14</f>
        <v>ㄑ</v>
      </c>
      <c r="O7" s="57"/>
      <c r="P7" s="58"/>
      <c r="Q7" s="87" t="str">
        <f>O14</f>
        <v>ㄫ</v>
      </c>
      <c r="R7" s="79"/>
      <c r="S7" s="80"/>
      <c r="T7" s="56" t="str">
        <f>W14</f>
        <v>ㄘ</v>
      </c>
      <c r="U7" s="57"/>
      <c r="V7" s="58"/>
      <c r="W7" s="75" t="str">
        <f>Z20</f>
        <v>ㄨ</v>
      </c>
      <c r="X7" s="76"/>
      <c r="Y7" s="77"/>
      <c r="Z7" s="75" t="str">
        <f>H20</f>
        <v>ㄜ</v>
      </c>
      <c r="AA7" s="76"/>
      <c r="AB7" s="77"/>
      <c r="AC7" s="88" t="str">
        <f>M20</f>
        <v>ㄠ</v>
      </c>
      <c r="AD7" s="76"/>
      <c r="AE7" s="77"/>
      <c r="AF7" s="62" t="str">
        <f>T20</f>
        <v>ㄤ</v>
      </c>
      <c r="AG7" s="63"/>
      <c r="AH7" s="64"/>
      <c r="AI7" s="62"/>
      <c r="AJ7" s="63"/>
      <c r="AK7" s="64"/>
    </row>
    <row r="8" spans="3:42" s="2" customFormat="1" ht="18" customHeight="1">
      <c r="F8" s="69" t="s">
        <v>34</v>
      </c>
      <c r="G8" s="70"/>
      <c r="H8" s="71"/>
      <c r="I8" s="69" t="s">
        <v>35</v>
      </c>
      <c r="J8" s="70"/>
      <c r="K8" s="71"/>
      <c r="L8" s="69" t="s">
        <v>36</v>
      </c>
      <c r="M8" s="70"/>
      <c r="N8" s="71"/>
      <c r="O8" s="69" t="s">
        <v>37</v>
      </c>
      <c r="P8" s="70"/>
      <c r="Q8" s="71"/>
      <c r="R8" s="69" t="s">
        <v>38</v>
      </c>
      <c r="S8" s="70"/>
      <c r="T8" s="71"/>
      <c r="U8" s="69" t="s">
        <v>14</v>
      </c>
      <c r="V8" s="70"/>
      <c r="W8" s="71"/>
      <c r="X8" s="81" t="s">
        <v>13</v>
      </c>
      <c r="Y8" s="82"/>
      <c r="Z8" s="83"/>
      <c r="AA8" s="66" t="s">
        <v>371</v>
      </c>
      <c r="AB8" s="67"/>
      <c r="AC8" s="68"/>
      <c r="AD8" s="66" t="s">
        <v>370</v>
      </c>
      <c r="AE8" s="67"/>
      <c r="AF8" s="68"/>
      <c r="AG8" s="66" t="s">
        <v>369</v>
      </c>
      <c r="AH8" s="67"/>
      <c r="AI8" s="68"/>
    </row>
    <row r="9" spans="3:42" s="23" customFormat="1" ht="39.950000000000003" customHeight="1" thickBot="1">
      <c r="F9" s="78" t="str">
        <f>E14</f>
        <v>ㆠ</v>
      </c>
      <c r="G9" s="79"/>
      <c r="H9" s="80"/>
      <c r="I9" s="56" t="str">
        <f>K14</f>
        <v>ㄌ</v>
      </c>
      <c r="J9" s="57"/>
      <c r="K9" s="58"/>
      <c r="L9" s="56" t="str">
        <f>P14</f>
        <v>ㄏ</v>
      </c>
      <c r="M9" s="57"/>
      <c r="N9" s="58"/>
      <c r="O9" s="56" t="str">
        <f>T14</f>
        <v>ㄒ</v>
      </c>
      <c r="P9" s="57"/>
      <c r="Q9" s="58"/>
      <c r="R9" s="78" t="str">
        <f>V14 &amp; " " &amp; R14</f>
        <v>ㆡ ㆢ</v>
      </c>
      <c r="S9" s="79"/>
      <c r="T9" s="80"/>
      <c r="U9" s="56" t="str">
        <f>X14</f>
        <v>ㄙ</v>
      </c>
      <c r="V9" s="57"/>
      <c r="W9" s="58"/>
      <c r="X9" s="75" t="str">
        <f>Q20</f>
        <v>ㆬ</v>
      </c>
      <c r="Y9" s="76"/>
      <c r="Z9" s="77"/>
      <c r="AA9" s="89" t="str">
        <f>O20 &amp; " " &amp; P20</f>
        <v>ㆰ ㆱ</v>
      </c>
      <c r="AB9" s="90"/>
      <c r="AC9" s="91"/>
      <c r="AD9" s="75" t="str">
        <f>U20</f>
        <v>ㆲ</v>
      </c>
      <c r="AE9" s="76"/>
      <c r="AF9" s="77"/>
      <c r="AG9" s="62" t="str">
        <f>W20</f>
        <v>ㆭ</v>
      </c>
      <c r="AH9" s="63"/>
      <c r="AI9" s="64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topLeftCell="A3" zoomScale="150" zoomScaleNormal="150" workbookViewId="0">
      <selection activeCell="AA13" sqref="AA13:AC13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52" t="s">
        <v>386</v>
      </c>
      <c r="D2" s="53"/>
      <c r="E2" s="54"/>
      <c r="F2" s="52" t="s">
        <v>387</v>
      </c>
      <c r="G2" s="53"/>
      <c r="H2" s="54"/>
      <c r="I2" s="49" t="s">
        <v>388</v>
      </c>
      <c r="J2" s="50"/>
      <c r="K2" s="51"/>
      <c r="L2" s="49" t="s">
        <v>389</v>
      </c>
      <c r="M2" s="50"/>
      <c r="N2" s="51"/>
      <c r="O2" s="55" t="s">
        <v>390</v>
      </c>
      <c r="P2" s="50"/>
      <c r="Q2" s="51"/>
      <c r="R2" s="49" t="s">
        <v>391</v>
      </c>
      <c r="S2" s="50"/>
      <c r="T2" s="51"/>
      <c r="U2" s="49" t="s">
        <v>392</v>
      </c>
      <c r="V2" s="50"/>
      <c r="W2" s="51"/>
      <c r="X2" s="66" t="s">
        <v>393</v>
      </c>
      <c r="Y2" s="67"/>
      <c r="Z2" s="68"/>
      <c r="AA2" s="66" t="s">
        <v>394</v>
      </c>
      <c r="AB2" s="67"/>
      <c r="AC2" s="68"/>
      <c r="AD2" s="66" t="s">
        <v>395</v>
      </c>
      <c r="AE2" s="67"/>
      <c r="AF2" s="68"/>
      <c r="AG2" s="66" t="s">
        <v>384</v>
      </c>
      <c r="AH2" s="67"/>
      <c r="AI2" s="68"/>
      <c r="AJ2" s="92" t="s">
        <v>385</v>
      </c>
      <c r="AK2" s="67"/>
      <c r="AL2" s="68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94" t="str">
        <f>D18</f>
        <v>ㄅ</v>
      </c>
      <c r="D4" s="95"/>
      <c r="E4" s="96"/>
      <c r="F4" s="94" t="str">
        <f>H18</f>
        <v>ㄉ</v>
      </c>
      <c r="G4" s="95"/>
      <c r="H4" s="96"/>
      <c r="I4" s="59" t="s">
        <v>377</v>
      </c>
      <c r="J4" s="60"/>
      <c r="K4" s="61"/>
      <c r="L4" s="59" t="s">
        <v>376</v>
      </c>
      <c r="M4" s="60"/>
      <c r="N4" s="61"/>
      <c r="O4" s="59" t="s">
        <v>379</v>
      </c>
      <c r="P4" s="60"/>
      <c r="Q4" s="61"/>
      <c r="R4" s="59" t="s">
        <v>378</v>
      </c>
      <c r="S4" s="60"/>
      <c r="T4" s="61"/>
      <c r="U4" s="72" t="s">
        <v>380</v>
      </c>
      <c r="V4" s="73"/>
      <c r="W4" s="74"/>
      <c r="X4" s="75" t="str">
        <f>D24</f>
        <v>ㄚ</v>
      </c>
      <c r="Y4" s="76"/>
      <c r="Z4" s="77"/>
      <c r="AA4" s="62" t="str">
        <f xml:space="preserve"> K24</f>
        <v>ㄞ</v>
      </c>
      <c r="AB4" s="63"/>
      <c r="AC4" s="64"/>
      <c r="AD4" s="62" t="str">
        <f>R24</f>
        <v>ㄢ</v>
      </c>
      <c r="AE4" s="63"/>
      <c r="AF4" s="64"/>
      <c r="AG4" s="65"/>
      <c r="AH4" s="63"/>
      <c r="AI4" s="64"/>
      <c r="AJ4" s="65"/>
      <c r="AK4" s="63"/>
      <c r="AL4" s="64"/>
    </row>
    <row r="5" spans="3:42" s="2" customFormat="1" ht="18" customHeight="1">
      <c r="D5" s="69" t="s">
        <v>39</v>
      </c>
      <c r="E5" s="70"/>
      <c r="F5" s="71"/>
      <c r="G5" s="69" t="s">
        <v>40</v>
      </c>
      <c r="H5" s="70"/>
      <c r="I5" s="71"/>
      <c r="J5" s="69" t="s">
        <v>41</v>
      </c>
      <c r="K5" s="70"/>
      <c r="L5" s="71"/>
      <c r="M5" s="69" t="s">
        <v>42</v>
      </c>
      <c r="N5" s="70"/>
      <c r="O5" s="71"/>
      <c r="P5" s="69" t="s">
        <v>43</v>
      </c>
      <c r="Q5" s="70"/>
      <c r="R5" s="71"/>
      <c r="S5" s="69" t="s">
        <v>44</v>
      </c>
      <c r="T5" s="70"/>
      <c r="U5" s="71"/>
      <c r="V5" s="81" t="s">
        <v>45</v>
      </c>
      <c r="W5" s="82"/>
      <c r="X5" s="83"/>
      <c r="Y5" s="81" t="s">
        <v>46</v>
      </c>
      <c r="Z5" s="82"/>
      <c r="AA5" s="83"/>
      <c r="AB5" s="81" t="s">
        <v>47</v>
      </c>
      <c r="AC5" s="82"/>
      <c r="AD5" s="83"/>
      <c r="AE5" s="81" t="s">
        <v>48</v>
      </c>
      <c r="AF5" s="82"/>
      <c r="AG5" s="83"/>
      <c r="AH5" s="66" t="s">
        <v>382</v>
      </c>
      <c r="AI5" s="67"/>
      <c r="AJ5" s="68"/>
      <c r="AK5" s="66" t="s">
        <v>383</v>
      </c>
      <c r="AL5" s="67"/>
      <c r="AM5" s="68"/>
      <c r="AN5" s="66" t="s">
        <v>381</v>
      </c>
      <c r="AO5" s="67"/>
      <c r="AP5" s="68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56" t="str">
        <f>F18</f>
        <v>ㄆ</v>
      </c>
      <c r="E7" s="57"/>
      <c r="F7" s="58"/>
      <c r="G7" s="56" t="str">
        <f>I18</f>
        <v>ㄊ</v>
      </c>
      <c r="H7" s="57"/>
      <c r="I7" s="58"/>
      <c r="J7" s="94" t="str">
        <f>L18</f>
        <v>ㄍ</v>
      </c>
      <c r="K7" s="95"/>
      <c r="L7" s="96"/>
      <c r="M7" s="56"/>
      <c r="N7" s="57"/>
      <c r="O7" s="58"/>
      <c r="P7" s="78"/>
      <c r="Q7" s="79"/>
      <c r="R7" s="80"/>
      <c r="S7" s="56" t="str">
        <f>U18</f>
        <v>ㄗ</v>
      </c>
      <c r="T7" s="57"/>
      <c r="U7" s="58"/>
      <c r="V7" s="75" t="str">
        <f>X24</f>
        <v>ㄧ</v>
      </c>
      <c r="W7" s="76"/>
      <c r="X7" s="77"/>
      <c r="Y7" s="75" t="str">
        <f>F24</f>
        <v>ㆦ</v>
      </c>
      <c r="Z7" s="76"/>
      <c r="AA7" s="77"/>
      <c r="AB7" s="75"/>
      <c r="AC7" s="76"/>
      <c r="AD7" s="77"/>
      <c r="AE7" s="75" t="str">
        <f>S24</f>
        <v>ㄣ</v>
      </c>
      <c r="AF7" s="76"/>
      <c r="AG7" s="77"/>
      <c r="AH7" s="84"/>
      <c r="AI7" s="85"/>
      <c r="AJ7" s="86"/>
      <c r="AK7" s="84"/>
      <c r="AL7" s="85"/>
      <c r="AM7" s="86"/>
      <c r="AN7" s="84"/>
      <c r="AO7" s="85"/>
      <c r="AP7" s="86"/>
    </row>
    <row r="8" spans="3:42" s="2" customFormat="1" ht="18" customHeight="1">
      <c r="D8" s="3"/>
      <c r="E8" s="69" t="s">
        <v>25</v>
      </c>
      <c r="F8" s="70"/>
      <c r="G8" s="71"/>
      <c r="H8" s="69" t="s">
        <v>26</v>
      </c>
      <c r="I8" s="70"/>
      <c r="J8" s="71"/>
      <c r="K8" s="69" t="s">
        <v>27</v>
      </c>
      <c r="L8" s="70"/>
      <c r="M8" s="71"/>
      <c r="N8" s="69" t="s">
        <v>28</v>
      </c>
      <c r="O8" s="70"/>
      <c r="P8" s="71"/>
      <c r="Q8" s="69" t="s">
        <v>29</v>
      </c>
      <c r="R8" s="70"/>
      <c r="S8" s="71"/>
      <c r="T8" s="69" t="s">
        <v>30</v>
      </c>
      <c r="U8" s="70"/>
      <c r="V8" s="71"/>
      <c r="W8" s="81" t="s">
        <v>31</v>
      </c>
      <c r="X8" s="82"/>
      <c r="Y8" s="83"/>
      <c r="Z8" s="81" t="s">
        <v>32</v>
      </c>
      <c r="AA8" s="82"/>
      <c r="AB8" s="83"/>
      <c r="AC8" s="81" t="s">
        <v>33</v>
      </c>
      <c r="AD8" s="82"/>
      <c r="AE8" s="83"/>
      <c r="AF8" s="66" t="s">
        <v>373</v>
      </c>
      <c r="AG8" s="67"/>
      <c r="AH8" s="68"/>
      <c r="AI8" s="66" t="s">
        <v>375</v>
      </c>
      <c r="AJ8" s="67"/>
      <c r="AK8" s="68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56" t="str">
        <f>G18</f>
        <v>ㄇ</v>
      </c>
      <c r="F10" s="57"/>
      <c r="G10" s="58"/>
      <c r="H10" s="56" t="str">
        <f>J18</f>
        <v>ㄋ</v>
      </c>
      <c r="I10" s="57"/>
      <c r="J10" s="58"/>
      <c r="K10" s="56" t="str">
        <f>N18</f>
        <v>ㄎ</v>
      </c>
      <c r="L10" s="57"/>
      <c r="M10" s="58"/>
      <c r="N10" s="56"/>
      <c r="O10" s="57"/>
      <c r="P10" s="58"/>
      <c r="Q10" s="87" t="str">
        <f>O18</f>
        <v>ㄫ</v>
      </c>
      <c r="R10" s="79"/>
      <c r="S10" s="80"/>
      <c r="T10" s="56" t="str">
        <f>W18</f>
        <v>ㄘ</v>
      </c>
      <c r="U10" s="57"/>
      <c r="V10" s="58"/>
      <c r="W10" s="75" t="str">
        <f>Z24</f>
        <v>ㄨ</v>
      </c>
      <c r="X10" s="76"/>
      <c r="Y10" s="77"/>
      <c r="Z10" s="75" t="str">
        <f>H24</f>
        <v>ㄜ</v>
      </c>
      <c r="AA10" s="76"/>
      <c r="AB10" s="77"/>
      <c r="AC10" s="88" t="str">
        <f>M24</f>
        <v>ㄠ</v>
      </c>
      <c r="AD10" s="76"/>
      <c r="AE10" s="77"/>
      <c r="AF10" s="62" t="str">
        <f>T24</f>
        <v>ㄤ</v>
      </c>
      <c r="AG10" s="63"/>
      <c r="AH10" s="64"/>
      <c r="AI10" s="62"/>
      <c r="AJ10" s="63"/>
      <c r="AK10" s="64"/>
    </row>
    <row r="11" spans="3:42" s="2" customFormat="1" ht="18" customHeight="1">
      <c r="F11" s="69" t="s">
        <v>34</v>
      </c>
      <c r="G11" s="70"/>
      <c r="H11" s="71"/>
      <c r="I11" s="69" t="s">
        <v>35</v>
      </c>
      <c r="J11" s="70"/>
      <c r="K11" s="71"/>
      <c r="L11" s="69" t="s">
        <v>36</v>
      </c>
      <c r="M11" s="70"/>
      <c r="N11" s="71"/>
      <c r="O11" s="69" t="s">
        <v>37</v>
      </c>
      <c r="P11" s="70"/>
      <c r="Q11" s="71"/>
      <c r="R11" s="69" t="s">
        <v>38</v>
      </c>
      <c r="S11" s="70"/>
      <c r="T11" s="71"/>
      <c r="U11" s="69" t="s">
        <v>14</v>
      </c>
      <c r="V11" s="70"/>
      <c r="W11" s="71"/>
      <c r="X11" s="81" t="s">
        <v>13</v>
      </c>
      <c r="Y11" s="82"/>
      <c r="Z11" s="83"/>
      <c r="AA11" s="66" t="s">
        <v>371</v>
      </c>
      <c r="AB11" s="67"/>
      <c r="AC11" s="68"/>
      <c r="AD11" s="66" t="s">
        <v>370</v>
      </c>
      <c r="AE11" s="67"/>
      <c r="AF11" s="68"/>
      <c r="AG11" s="66" t="s">
        <v>369</v>
      </c>
      <c r="AH11" s="67"/>
      <c r="AI11" s="68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93" t="s">
        <v>409</v>
      </c>
      <c r="G13" s="79"/>
      <c r="H13" s="80"/>
      <c r="I13" s="56" t="str">
        <f>K18</f>
        <v>ㄌ</v>
      </c>
      <c r="J13" s="57"/>
      <c r="K13" s="58"/>
      <c r="L13" s="94" t="str">
        <f>P18</f>
        <v>ㄏ</v>
      </c>
      <c r="M13" s="95"/>
      <c r="N13" s="96"/>
      <c r="O13" s="56"/>
      <c r="P13" s="57"/>
      <c r="Q13" s="58"/>
      <c r="R13" s="78"/>
      <c r="S13" s="79"/>
      <c r="T13" s="80"/>
      <c r="U13" s="56" t="str">
        <f>X18</f>
        <v>ㄙ</v>
      </c>
      <c r="V13" s="57"/>
      <c r="W13" s="58"/>
      <c r="X13" s="89" t="str">
        <f>Q24</f>
        <v>ㆬ</v>
      </c>
      <c r="Y13" s="90"/>
      <c r="Z13" s="91"/>
      <c r="AA13" s="75" t="s">
        <v>407</v>
      </c>
      <c r="AB13" s="76"/>
      <c r="AC13" s="77"/>
      <c r="AD13" s="75"/>
      <c r="AE13" s="76"/>
      <c r="AF13" s="77"/>
      <c r="AG13" s="62" t="s">
        <v>408</v>
      </c>
      <c r="AH13" s="63"/>
      <c r="AI13" s="64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4:AI4"/>
    <mergeCell ref="AJ4:AL4"/>
    <mergeCell ref="C4:E4"/>
    <mergeCell ref="F4:H4"/>
    <mergeCell ref="I4:K4"/>
    <mergeCell ref="L4:N4"/>
    <mergeCell ref="O4:Q4"/>
    <mergeCell ref="R4:T4"/>
    <mergeCell ref="S5:U5"/>
    <mergeCell ref="U4:W4"/>
    <mergeCell ref="X4:Z4"/>
    <mergeCell ref="AA4:AC4"/>
    <mergeCell ref="AD4:AF4"/>
    <mergeCell ref="D5:F5"/>
    <mergeCell ref="G5:I5"/>
    <mergeCell ref="J5:L5"/>
    <mergeCell ref="M5:O5"/>
    <mergeCell ref="P5:R5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E10:G10"/>
    <mergeCell ref="H10:J10"/>
    <mergeCell ref="K10:M10"/>
    <mergeCell ref="N10:P10"/>
    <mergeCell ref="Q10:S10"/>
    <mergeCell ref="AI10:AK10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X13:Z13"/>
    <mergeCell ref="AA13:AC13"/>
    <mergeCell ref="AD13:AF13"/>
    <mergeCell ref="AG13:AI13"/>
    <mergeCell ref="X11:Z11"/>
    <mergeCell ref="AA11:AC11"/>
    <mergeCell ref="AD11:AF11"/>
    <mergeCell ref="AG11:AI11"/>
  </mergeCells>
  <phoneticPr fontId="3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zoomScale="140" zoomScaleNormal="140" workbookViewId="0"/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52" t="s">
        <v>386</v>
      </c>
      <c r="D2" s="53"/>
      <c r="E2" s="54"/>
      <c r="F2" s="52" t="s">
        <v>387</v>
      </c>
      <c r="G2" s="53"/>
      <c r="H2" s="54"/>
      <c r="I2" s="49" t="s">
        <v>388</v>
      </c>
      <c r="J2" s="50"/>
      <c r="K2" s="51"/>
      <c r="L2" s="49" t="s">
        <v>389</v>
      </c>
      <c r="M2" s="50"/>
      <c r="N2" s="51"/>
      <c r="O2" s="55" t="s">
        <v>390</v>
      </c>
      <c r="P2" s="50"/>
      <c r="Q2" s="51"/>
      <c r="R2" s="49" t="s">
        <v>391</v>
      </c>
      <c r="S2" s="50"/>
      <c r="T2" s="51"/>
      <c r="U2" s="49" t="s">
        <v>392</v>
      </c>
      <c r="V2" s="50"/>
      <c r="W2" s="51"/>
      <c r="X2" s="66" t="s">
        <v>393</v>
      </c>
      <c r="Y2" s="67"/>
      <c r="Z2" s="68"/>
      <c r="AA2" s="66" t="s">
        <v>394</v>
      </c>
      <c r="AB2" s="67"/>
      <c r="AC2" s="68"/>
      <c r="AD2" s="66" t="s">
        <v>395</v>
      </c>
      <c r="AE2" s="67"/>
      <c r="AF2" s="68"/>
      <c r="AG2" s="66" t="s">
        <v>384</v>
      </c>
      <c r="AH2" s="67"/>
      <c r="AI2" s="68"/>
      <c r="AJ2" s="92" t="s">
        <v>385</v>
      </c>
      <c r="AK2" s="67"/>
      <c r="AL2" s="68"/>
    </row>
    <row r="3" spans="3:48" s="23" customFormat="1" ht="39.950000000000003" customHeight="1" thickBot="1">
      <c r="C3" s="56"/>
      <c r="D3" s="57"/>
      <c r="E3" s="58"/>
      <c r="F3" s="56"/>
      <c r="G3" s="57"/>
      <c r="H3" s="58"/>
      <c r="I3" s="59"/>
      <c r="J3" s="60"/>
      <c r="K3" s="61"/>
      <c r="L3" s="59"/>
      <c r="M3" s="60"/>
      <c r="N3" s="61"/>
      <c r="O3" s="59"/>
      <c r="P3" s="60"/>
      <c r="Q3" s="61"/>
      <c r="R3" s="59"/>
      <c r="S3" s="60"/>
      <c r="T3" s="61"/>
      <c r="U3" s="72"/>
      <c r="V3" s="73"/>
      <c r="W3" s="74"/>
      <c r="X3" s="75"/>
      <c r="Y3" s="76"/>
      <c r="Z3" s="77"/>
      <c r="AA3" s="62"/>
      <c r="AB3" s="63"/>
      <c r="AC3" s="64"/>
      <c r="AD3" s="62"/>
      <c r="AE3" s="63"/>
      <c r="AF3" s="64"/>
      <c r="AG3" s="97" t="s">
        <v>400</v>
      </c>
      <c r="AH3" s="98"/>
      <c r="AI3" s="99"/>
      <c r="AJ3" s="65"/>
      <c r="AK3" s="63"/>
      <c r="AL3" s="64"/>
    </row>
    <row r="4" spans="3:48" s="2" customFormat="1" ht="18" customHeight="1">
      <c r="D4" s="69" t="s">
        <v>39</v>
      </c>
      <c r="E4" s="70"/>
      <c r="F4" s="71"/>
      <c r="G4" s="69" t="s">
        <v>40</v>
      </c>
      <c r="H4" s="70"/>
      <c r="I4" s="71"/>
      <c r="J4" s="69" t="s">
        <v>41</v>
      </c>
      <c r="K4" s="70"/>
      <c r="L4" s="71"/>
      <c r="M4" s="69" t="s">
        <v>42</v>
      </c>
      <c r="N4" s="70"/>
      <c r="O4" s="71"/>
      <c r="P4" s="69" t="s">
        <v>43</v>
      </c>
      <c r="Q4" s="70"/>
      <c r="R4" s="71"/>
      <c r="S4" s="69" t="s">
        <v>44</v>
      </c>
      <c r="T4" s="70"/>
      <c r="U4" s="71"/>
      <c r="V4" s="81" t="s">
        <v>45</v>
      </c>
      <c r="W4" s="82"/>
      <c r="X4" s="83"/>
      <c r="Y4" s="81" t="s">
        <v>46</v>
      </c>
      <c r="Z4" s="82"/>
      <c r="AA4" s="83"/>
      <c r="AB4" s="81" t="s">
        <v>47</v>
      </c>
      <c r="AC4" s="82"/>
      <c r="AD4" s="83"/>
      <c r="AE4" s="81" t="s">
        <v>48</v>
      </c>
      <c r="AF4" s="82"/>
      <c r="AG4" s="83"/>
      <c r="AH4" s="66" t="s">
        <v>382</v>
      </c>
      <c r="AI4" s="67"/>
      <c r="AJ4" s="68"/>
      <c r="AK4" s="66" t="s">
        <v>383</v>
      </c>
      <c r="AL4" s="67"/>
      <c r="AM4" s="68"/>
      <c r="AN4" s="66" t="s">
        <v>381</v>
      </c>
      <c r="AO4" s="67"/>
      <c r="AP4" s="68"/>
    </row>
    <row r="5" spans="3:48" s="23" customFormat="1" ht="39.950000000000003" customHeight="1" thickBot="1">
      <c r="D5" s="56"/>
      <c r="E5" s="57"/>
      <c r="F5" s="58"/>
      <c r="G5" s="56"/>
      <c r="H5" s="57"/>
      <c r="I5" s="58"/>
      <c r="J5" s="56"/>
      <c r="K5" s="57"/>
      <c r="L5" s="58"/>
      <c r="M5" s="56"/>
      <c r="N5" s="57"/>
      <c r="O5" s="58"/>
      <c r="P5" s="78"/>
      <c r="Q5" s="79"/>
      <c r="R5" s="80"/>
      <c r="S5" s="56"/>
      <c r="T5" s="57"/>
      <c r="U5" s="58"/>
      <c r="V5" s="75"/>
      <c r="W5" s="76"/>
      <c r="X5" s="77"/>
      <c r="Y5" s="75"/>
      <c r="Z5" s="76"/>
      <c r="AA5" s="77"/>
      <c r="AB5" s="75"/>
      <c r="AC5" s="76"/>
      <c r="AD5" s="77"/>
      <c r="AE5" s="75"/>
      <c r="AF5" s="76"/>
      <c r="AG5" s="77"/>
      <c r="AH5" s="84"/>
      <c r="AI5" s="85"/>
      <c r="AJ5" s="86"/>
      <c r="AK5" s="97" t="s">
        <v>401</v>
      </c>
      <c r="AL5" s="98"/>
      <c r="AM5" s="99"/>
      <c r="AN5" s="97" t="s">
        <v>399</v>
      </c>
      <c r="AO5" s="98"/>
      <c r="AP5" s="99"/>
    </row>
    <row r="6" spans="3:48" s="2" customFormat="1" ht="18" customHeight="1">
      <c r="D6" s="3"/>
      <c r="E6" s="69" t="s">
        <v>25</v>
      </c>
      <c r="F6" s="70"/>
      <c r="G6" s="71"/>
      <c r="H6" s="69" t="s">
        <v>26</v>
      </c>
      <c r="I6" s="70"/>
      <c r="J6" s="71"/>
      <c r="K6" s="69" t="s">
        <v>27</v>
      </c>
      <c r="L6" s="70"/>
      <c r="M6" s="71"/>
      <c r="N6" s="69" t="s">
        <v>28</v>
      </c>
      <c r="O6" s="70"/>
      <c r="P6" s="71"/>
      <c r="Q6" s="69" t="s">
        <v>29</v>
      </c>
      <c r="R6" s="70"/>
      <c r="S6" s="71"/>
      <c r="T6" s="69" t="s">
        <v>30</v>
      </c>
      <c r="U6" s="70"/>
      <c r="V6" s="71"/>
      <c r="W6" s="81" t="s">
        <v>31</v>
      </c>
      <c r="X6" s="82"/>
      <c r="Y6" s="83"/>
      <c r="Z6" s="81" t="s">
        <v>32</v>
      </c>
      <c r="AA6" s="82"/>
      <c r="AB6" s="83"/>
      <c r="AC6" s="81" t="s">
        <v>33</v>
      </c>
      <c r="AD6" s="82"/>
      <c r="AE6" s="83"/>
      <c r="AF6" s="66" t="s">
        <v>373</v>
      </c>
      <c r="AG6" s="67"/>
      <c r="AH6" s="68"/>
      <c r="AI6" s="66" t="s">
        <v>375</v>
      </c>
      <c r="AJ6" s="67"/>
      <c r="AK6" s="68"/>
    </row>
    <row r="7" spans="3:48" s="23" customFormat="1" ht="39.950000000000003" customHeight="1" thickBot="1">
      <c r="E7" s="56"/>
      <c r="F7" s="57"/>
      <c r="G7" s="58"/>
      <c r="H7" s="56"/>
      <c r="I7" s="57"/>
      <c r="J7" s="58"/>
      <c r="K7" s="56"/>
      <c r="L7" s="57"/>
      <c r="M7" s="58"/>
      <c r="N7" s="56"/>
      <c r="O7" s="57"/>
      <c r="P7" s="58"/>
      <c r="Q7" s="87"/>
      <c r="R7" s="79"/>
      <c r="S7" s="80"/>
      <c r="T7" s="56"/>
      <c r="U7" s="57"/>
      <c r="V7" s="58"/>
      <c r="W7" s="75"/>
      <c r="X7" s="76"/>
      <c r="Y7" s="77"/>
      <c r="Z7" s="75"/>
      <c r="AA7" s="76"/>
      <c r="AB7" s="77"/>
      <c r="AC7" s="88"/>
      <c r="AD7" s="76"/>
      <c r="AE7" s="77"/>
      <c r="AF7" s="97" t="s">
        <v>398</v>
      </c>
      <c r="AG7" s="98"/>
      <c r="AH7" s="99"/>
      <c r="AI7" s="62"/>
      <c r="AJ7" s="63"/>
      <c r="AK7" s="64"/>
    </row>
    <row r="8" spans="3:48" s="2" customFormat="1" ht="18" customHeight="1">
      <c r="F8" s="69" t="s">
        <v>34</v>
      </c>
      <c r="G8" s="70"/>
      <c r="H8" s="71"/>
      <c r="I8" s="69" t="s">
        <v>35</v>
      </c>
      <c r="J8" s="70"/>
      <c r="K8" s="71"/>
      <c r="L8" s="69" t="s">
        <v>36</v>
      </c>
      <c r="M8" s="70"/>
      <c r="N8" s="71"/>
      <c r="O8" s="69" t="s">
        <v>37</v>
      </c>
      <c r="P8" s="70"/>
      <c r="Q8" s="71"/>
      <c r="R8" s="69" t="s">
        <v>38</v>
      </c>
      <c r="S8" s="70"/>
      <c r="T8" s="71"/>
      <c r="U8" s="69" t="s">
        <v>14</v>
      </c>
      <c r="V8" s="70"/>
      <c r="W8" s="71"/>
      <c r="X8" s="81" t="s">
        <v>13</v>
      </c>
      <c r="Y8" s="82"/>
      <c r="Z8" s="83"/>
      <c r="AA8" s="66" t="s">
        <v>371</v>
      </c>
      <c r="AB8" s="67"/>
      <c r="AC8" s="68"/>
      <c r="AD8" s="66" t="s">
        <v>370</v>
      </c>
      <c r="AE8" s="67"/>
      <c r="AF8" s="68"/>
      <c r="AG8" s="66" t="s">
        <v>369</v>
      </c>
      <c r="AH8" s="67"/>
      <c r="AI8" s="68"/>
    </row>
    <row r="9" spans="3:48" s="23" customFormat="1" ht="39.950000000000003" customHeight="1" thickBot="1">
      <c r="F9" s="78"/>
      <c r="G9" s="79"/>
      <c r="H9" s="80"/>
      <c r="I9" s="56"/>
      <c r="J9" s="57"/>
      <c r="K9" s="58"/>
      <c r="L9" s="56"/>
      <c r="M9" s="57"/>
      <c r="N9" s="58"/>
      <c r="O9" s="56"/>
      <c r="P9" s="57"/>
      <c r="Q9" s="58"/>
      <c r="R9" s="78"/>
      <c r="S9" s="79"/>
      <c r="T9" s="80"/>
      <c r="U9" s="56"/>
      <c r="V9" s="57"/>
      <c r="W9" s="58"/>
      <c r="X9" s="75"/>
      <c r="Y9" s="76"/>
      <c r="Z9" s="77"/>
      <c r="AA9" s="97" t="s">
        <v>396</v>
      </c>
      <c r="AB9" s="98"/>
      <c r="AC9" s="99"/>
      <c r="AD9" s="75"/>
      <c r="AE9" s="76"/>
      <c r="AF9" s="77"/>
      <c r="AG9" s="97" t="s">
        <v>397</v>
      </c>
      <c r="AH9" s="98"/>
      <c r="AI9" s="99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115">
        <v>1</v>
      </c>
      <c r="D2" s="116"/>
      <c r="E2" s="117"/>
      <c r="F2" s="115">
        <v>2</v>
      </c>
      <c r="G2" s="116"/>
      <c r="H2" s="117"/>
      <c r="I2" s="130">
        <v>3</v>
      </c>
      <c r="J2" s="131"/>
      <c r="K2" s="132"/>
      <c r="L2" s="130">
        <v>4</v>
      </c>
      <c r="M2" s="131"/>
      <c r="N2" s="132"/>
      <c r="O2" s="130">
        <v>5</v>
      </c>
      <c r="P2" s="131"/>
      <c r="Q2" s="132"/>
      <c r="R2" s="130">
        <v>6</v>
      </c>
      <c r="S2" s="131"/>
      <c r="T2" s="132"/>
      <c r="U2" s="130">
        <v>7</v>
      </c>
      <c r="V2" s="131"/>
      <c r="W2" s="132"/>
      <c r="X2" s="103">
        <v>8</v>
      </c>
      <c r="Y2" s="104"/>
      <c r="Z2" s="105"/>
      <c r="AA2" s="106">
        <v>9</v>
      </c>
      <c r="AB2" s="107"/>
      <c r="AC2" s="108"/>
      <c r="AD2" s="106">
        <v>0</v>
      </c>
      <c r="AE2" s="107"/>
      <c r="AF2" s="108"/>
      <c r="AG2" s="133" t="s">
        <v>1</v>
      </c>
      <c r="AH2" s="134"/>
      <c r="AI2" s="135"/>
      <c r="AJ2" s="1"/>
      <c r="AK2" s="1"/>
      <c r="AL2" s="1"/>
    </row>
    <row r="3" spans="3:42" s="23" customFormat="1" ht="39.950000000000003" customHeight="1" thickBot="1">
      <c r="C3" s="109"/>
      <c r="D3" s="110"/>
      <c r="E3" s="111"/>
      <c r="F3" s="109"/>
      <c r="G3" s="110"/>
      <c r="H3" s="111"/>
      <c r="I3" s="126"/>
      <c r="J3" s="127"/>
      <c r="K3" s="128"/>
      <c r="L3" s="126"/>
      <c r="M3" s="127"/>
      <c r="N3" s="128"/>
      <c r="O3" s="126"/>
      <c r="P3" s="127"/>
      <c r="Q3" s="128"/>
      <c r="R3" s="126"/>
      <c r="S3" s="127"/>
      <c r="T3" s="128"/>
      <c r="U3" s="126"/>
      <c r="V3" s="127"/>
      <c r="W3" s="128"/>
      <c r="X3" s="100"/>
      <c r="Y3" s="101"/>
      <c r="Z3" s="102"/>
      <c r="AA3" s="119" t="s">
        <v>361</v>
      </c>
      <c r="AB3" s="120"/>
      <c r="AC3" s="121"/>
      <c r="AD3" s="119" t="s">
        <v>362</v>
      </c>
      <c r="AE3" s="120"/>
      <c r="AF3" s="121"/>
      <c r="AG3" s="129" t="s">
        <v>363</v>
      </c>
      <c r="AH3" s="120"/>
      <c r="AI3" s="121"/>
    </row>
    <row r="4" spans="3:42" s="2" customFormat="1" ht="18" customHeight="1">
      <c r="D4" s="115" t="s">
        <v>39</v>
      </c>
      <c r="E4" s="116"/>
      <c r="F4" s="117"/>
      <c r="G4" s="115" t="s">
        <v>40</v>
      </c>
      <c r="H4" s="116"/>
      <c r="I4" s="117"/>
      <c r="J4" s="115" t="s">
        <v>41</v>
      </c>
      <c r="K4" s="116"/>
      <c r="L4" s="117"/>
      <c r="M4" s="115" t="s">
        <v>42</v>
      </c>
      <c r="N4" s="116"/>
      <c r="O4" s="117"/>
      <c r="P4" s="115" t="s">
        <v>43</v>
      </c>
      <c r="Q4" s="116"/>
      <c r="R4" s="117"/>
      <c r="S4" s="115" t="s">
        <v>44</v>
      </c>
      <c r="T4" s="116"/>
      <c r="U4" s="117"/>
      <c r="V4" s="103" t="s">
        <v>45</v>
      </c>
      <c r="W4" s="104"/>
      <c r="X4" s="105"/>
      <c r="Y4" s="103" t="s">
        <v>46</v>
      </c>
      <c r="Z4" s="104"/>
      <c r="AA4" s="105"/>
      <c r="AB4" s="103" t="s">
        <v>47</v>
      </c>
      <c r="AC4" s="104"/>
      <c r="AD4" s="105"/>
      <c r="AE4" s="103" t="s">
        <v>48</v>
      </c>
      <c r="AF4" s="104"/>
      <c r="AG4" s="105"/>
      <c r="AH4" s="106" t="s">
        <v>357</v>
      </c>
      <c r="AI4" s="107"/>
      <c r="AJ4" s="108"/>
      <c r="AK4" s="106" t="s">
        <v>358</v>
      </c>
      <c r="AL4" s="107"/>
      <c r="AM4" s="108"/>
      <c r="AN4" s="123" t="s">
        <v>360</v>
      </c>
      <c r="AO4" s="124"/>
      <c r="AP4" s="125"/>
    </row>
    <row r="5" spans="3:42" s="23" customFormat="1" ht="39.950000000000003" customHeight="1" thickBot="1">
      <c r="D5" s="109"/>
      <c r="E5" s="110"/>
      <c r="F5" s="111"/>
      <c r="G5" s="109"/>
      <c r="H5" s="110"/>
      <c r="I5" s="111"/>
      <c r="J5" s="109"/>
      <c r="K5" s="110"/>
      <c r="L5" s="111"/>
      <c r="M5" s="109"/>
      <c r="N5" s="110"/>
      <c r="O5" s="111"/>
      <c r="P5" s="112"/>
      <c r="Q5" s="113"/>
      <c r="R5" s="114"/>
      <c r="S5" s="109"/>
      <c r="T5" s="110"/>
      <c r="U5" s="111"/>
      <c r="V5" s="100"/>
      <c r="W5" s="101"/>
      <c r="X5" s="102"/>
      <c r="Y5" s="100"/>
      <c r="Z5" s="101"/>
      <c r="AA5" s="102"/>
      <c r="AB5" s="100"/>
      <c r="AC5" s="101"/>
      <c r="AD5" s="102"/>
      <c r="AE5" s="100"/>
      <c r="AF5" s="101"/>
      <c r="AG5" s="102"/>
      <c r="AH5" s="84" t="s">
        <v>364</v>
      </c>
      <c r="AI5" s="85"/>
      <c r="AJ5" s="86"/>
      <c r="AK5" s="84" t="s">
        <v>365</v>
      </c>
      <c r="AL5" s="85"/>
      <c r="AM5" s="86"/>
      <c r="AN5" s="84" t="s">
        <v>366</v>
      </c>
      <c r="AO5" s="85"/>
      <c r="AP5" s="86"/>
    </row>
    <row r="6" spans="3:42" s="2" customFormat="1" ht="18" customHeight="1">
      <c r="D6" s="3"/>
      <c r="E6" s="115" t="s">
        <v>25</v>
      </c>
      <c r="F6" s="116"/>
      <c r="G6" s="117"/>
      <c r="H6" s="115" t="s">
        <v>26</v>
      </c>
      <c r="I6" s="116"/>
      <c r="J6" s="117"/>
      <c r="K6" s="115" t="s">
        <v>27</v>
      </c>
      <c r="L6" s="116"/>
      <c r="M6" s="117"/>
      <c r="N6" s="115" t="s">
        <v>28</v>
      </c>
      <c r="O6" s="116"/>
      <c r="P6" s="117"/>
      <c r="Q6" s="115" t="s">
        <v>29</v>
      </c>
      <c r="R6" s="116"/>
      <c r="S6" s="117"/>
      <c r="T6" s="115" t="s">
        <v>30</v>
      </c>
      <c r="U6" s="116"/>
      <c r="V6" s="117"/>
      <c r="W6" s="103" t="s">
        <v>31</v>
      </c>
      <c r="X6" s="104"/>
      <c r="Y6" s="105"/>
      <c r="Z6" s="103" t="s">
        <v>32</v>
      </c>
      <c r="AA6" s="104"/>
      <c r="AB6" s="105"/>
      <c r="AC6" s="103" t="s">
        <v>33</v>
      </c>
      <c r="AD6" s="104"/>
      <c r="AE6" s="105"/>
      <c r="AF6" s="106" t="s">
        <v>287</v>
      </c>
      <c r="AG6" s="107"/>
      <c r="AH6" s="108"/>
      <c r="AI6" s="103" t="s">
        <v>359</v>
      </c>
      <c r="AJ6" s="104"/>
      <c r="AK6" s="105"/>
    </row>
    <row r="7" spans="3:42" s="23" customFormat="1" ht="39.950000000000003" customHeight="1" thickBot="1">
      <c r="E7" s="109"/>
      <c r="F7" s="110"/>
      <c r="G7" s="111"/>
      <c r="H7" s="109"/>
      <c r="I7" s="110"/>
      <c r="J7" s="111"/>
      <c r="K7" s="109"/>
      <c r="L7" s="110"/>
      <c r="M7" s="111"/>
      <c r="N7" s="109"/>
      <c r="O7" s="110"/>
      <c r="P7" s="111"/>
      <c r="Q7" s="122"/>
      <c r="R7" s="113"/>
      <c r="S7" s="114"/>
      <c r="T7" s="109"/>
      <c r="U7" s="110"/>
      <c r="V7" s="111"/>
      <c r="W7" s="100"/>
      <c r="X7" s="101"/>
      <c r="Y7" s="102"/>
      <c r="Z7" s="100"/>
      <c r="AA7" s="101"/>
      <c r="AB7" s="102"/>
      <c r="AC7" s="118"/>
      <c r="AD7" s="101"/>
      <c r="AE7" s="102"/>
      <c r="AF7" s="119" t="s">
        <v>367</v>
      </c>
      <c r="AG7" s="120"/>
      <c r="AH7" s="121"/>
      <c r="AI7" s="119"/>
      <c r="AJ7" s="120"/>
      <c r="AK7" s="121"/>
    </row>
    <row r="8" spans="3:42" s="2" customFormat="1" ht="18" customHeight="1">
      <c r="F8" s="115" t="s">
        <v>34</v>
      </c>
      <c r="G8" s="116"/>
      <c r="H8" s="117"/>
      <c r="I8" s="115" t="s">
        <v>35</v>
      </c>
      <c r="J8" s="116"/>
      <c r="K8" s="117"/>
      <c r="L8" s="115" t="s">
        <v>36</v>
      </c>
      <c r="M8" s="116"/>
      <c r="N8" s="117"/>
      <c r="O8" s="115" t="s">
        <v>37</v>
      </c>
      <c r="P8" s="116"/>
      <c r="Q8" s="117"/>
      <c r="R8" s="115" t="s">
        <v>38</v>
      </c>
      <c r="S8" s="116"/>
      <c r="T8" s="117"/>
      <c r="U8" s="115" t="s">
        <v>14</v>
      </c>
      <c r="V8" s="116"/>
      <c r="W8" s="117"/>
      <c r="X8" s="103" t="s">
        <v>13</v>
      </c>
      <c r="Y8" s="104"/>
      <c r="Z8" s="105"/>
      <c r="AA8" s="103" t="s">
        <v>14</v>
      </c>
      <c r="AB8" s="104"/>
      <c r="AC8" s="105"/>
      <c r="AD8" s="103" t="s">
        <v>13</v>
      </c>
      <c r="AE8" s="104"/>
      <c r="AF8" s="105"/>
      <c r="AG8" s="106" t="s">
        <v>288</v>
      </c>
      <c r="AH8" s="107"/>
      <c r="AI8" s="108"/>
    </row>
    <row r="9" spans="3:42" s="23" customFormat="1" ht="39.950000000000003" customHeight="1" thickBot="1">
      <c r="F9" s="109"/>
      <c r="G9" s="110"/>
      <c r="H9" s="111"/>
      <c r="I9" s="109"/>
      <c r="J9" s="110"/>
      <c r="K9" s="111"/>
      <c r="L9" s="109"/>
      <c r="M9" s="110"/>
      <c r="N9" s="111"/>
      <c r="O9" s="109"/>
      <c r="P9" s="110"/>
      <c r="Q9" s="111"/>
      <c r="R9" s="112"/>
      <c r="S9" s="113"/>
      <c r="T9" s="114"/>
      <c r="U9" s="109"/>
      <c r="V9" s="110"/>
      <c r="W9" s="111"/>
      <c r="X9" s="100"/>
      <c r="Y9" s="101"/>
      <c r="Z9" s="102"/>
      <c r="AA9" s="100"/>
      <c r="AB9" s="101"/>
      <c r="AC9" s="102"/>
      <c r="AD9" s="100"/>
      <c r="AE9" s="101"/>
      <c r="AF9" s="102"/>
      <c r="AG9" s="84" t="s">
        <v>368</v>
      </c>
      <c r="AH9" s="85"/>
      <c r="AI9" s="86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3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topLeftCell="A8" zoomScale="60" zoomScaleNormal="60" workbookViewId="0">
      <selection activeCell="C17" sqref="C17:M20"/>
    </sheetView>
  </sheetViews>
  <sheetFormatPr defaultColWidth="14.875" defaultRowHeight="32.25"/>
  <cols>
    <col min="1" max="1" width="4.375" style="138" customWidth="1"/>
    <col min="2" max="2" width="14" style="138" customWidth="1"/>
    <col min="3" max="3" width="8.375" style="138" customWidth="1"/>
    <col min="4" max="45" width="7.625" style="138" customWidth="1"/>
    <col min="46" max="47" width="6.375" style="138" customWidth="1"/>
    <col min="48" max="48" width="9.875" style="138" customWidth="1"/>
    <col min="49" max="52" width="17.875" style="138" customWidth="1"/>
    <col min="53" max="60" width="14.875" style="138"/>
    <col min="61" max="61" width="75.5" style="139" customWidth="1"/>
    <col min="62" max="62" width="26.125" style="139" customWidth="1"/>
    <col min="63" max="63" width="20.875" style="140" customWidth="1"/>
    <col min="64" max="65" width="14.875" style="139"/>
    <col min="66" max="16384" width="14.875" style="138"/>
  </cols>
  <sheetData>
    <row r="1" spans="1:65" ht="17.100000000000001" customHeight="1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7"/>
      <c r="AU1" s="137"/>
    </row>
    <row r="2" spans="1:65" s="146" customFormat="1" ht="40.5" customHeight="1">
      <c r="A2" s="141"/>
      <c r="B2" s="142" t="s">
        <v>410</v>
      </c>
      <c r="C2" s="143"/>
      <c r="D2" s="144" cm="1">
        <f t="array" ref="D2" xml:space="preserve"> COLUMN() - COLUMN($C:$C)</f>
        <v>1</v>
      </c>
      <c r="E2" s="144" cm="1">
        <f t="array" ref="E2" xml:space="preserve"> COLUMN() - COLUMN($C:$C)</f>
        <v>2</v>
      </c>
      <c r="F2" s="144" cm="1">
        <f t="array" ref="F2" xml:space="preserve"> COLUMN() - COLUMN($C:$C)</f>
        <v>3</v>
      </c>
      <c r="G2" s="145" cm="1">
        <f t="array" ref="G2" xml:space="preserve"> COLUMN() - COLUMN($C:$C)</f>
        <v>4</v>
      </c>
      <c r="H2" s="145" cm="1">
        <f t="array" ref="H2" xml:space="preserve"> COLUMN() - COLUMN($C:$C)</f>
        <v>5</v>
      </c>
      <c r="I2" s="145" cm="1">
        <f t="array" ref="I2" xml:space="preserve"> COLUMN() - COLUMN($C:$C)</f>
        <v>6</v>
      </c>
      <c r="J2" s="145" cm="1">
        <f t="array" ref="J2" xml:space="preserve"> COLUMN() - COLUMN($C:$C)</f>
        <v>7</v>
      </c>
      <c r="K2" s="144" cm="1">
        <f t="array" ref="K2" xml:space="preserve"> COLUMN() - COLUMN($C:$C)</f>
        <v>8</v>
      </c>
      <c r="L2" s="144" cm="1">
        <f t="array" ref="L2" xml:space="preserve"> COLUMN() - COLUMN($C:$C)</f>
        <v>9</v>
      </c>
      <c r="M2" s="144" cm="1">
        <f t="array" ref="M2" xml:space="preserve"> COLUMN() - COLUMN($C:$C)</f>
        <v>10</v>
      </c>
      <c r="N2" s="145" cm="1">
        <f t="array" ref="N2" xml:space="preserve"> COLUMN() - COLUMN($C:$C)</f>
        <v>11</v>
      </c>
      <c r="O2" s="144" cm="1">
        <f t="array" ref="O2" xml:space="preserve"> COLUMN() - COLUMN($C:$C)</f>
        <v>12</v>
      </c>
      <c r="P2" s="145" cm="1">
        <f t="array" ref="P2" xml:space="preserve"> COLUMN() - COLUMN($C:$C)</f>
        <v>13</v>
      </c>
      <c r="Q2" s="145" cm="1">
        <f t="array" ref="Q2" xml:space="preserve"> COLUMN() - COLUMN($C:$C)</f>
        <v>14</v>
      </c>
      <c r="R2" s="145" cm="1">
        <f t="array" ref="R2" xml:space="preserve"> COLUMN() - COLUMN($C:$C)</f>
        <v>15</v>
      </c>
      <c r="S2" s="145" cm="1">
        <f t="array" ref="S2" xml:space="preserve"> COLUMN() - COLUMN($C:$C)</f>
        <v>16</v>
      </c>
      <c r="T2" s="144" cm="1">
        <f t="array" ref="T2" xml:space="preserve"> COLUMN() - COLUMN($C:$C)</f>
        <v>17</v>
      </c>
      <c r="U2" s="144" cm="1">
        <f t="array" ref="U2" xml:space="preserve"> COLUMN() - COLUMN($C:$C)</f>
        <v>18</v>
      </c>
      <c r="V2" s="144" cm="1">
        <f t="array" ref="V2" xml:space="preserve"> COLUMN() - COLUMN($C:$C)</f>
        <v>19</v>
      </c>
      <c r="W2" s="144" cm="1">
        <f t="array" ref="W2" xml:space="preserve"> COLUMN() - COLUMN($C:$C)</f>
        <v>20</v>
      </c>
      <c r="X2" s="144" cm="1">
        <f t="array" ref="X2" xml:space="preserve"> COLUMN() - COLUMN($C:$C)</f>
        <v>21</v>
      </c>
      <c r="Y2" s="144" cm="1">
        <f t="array" ref="Y2" xml:space="preserve"> COLUMN() - COLUMN($C:$C)</f>
        <v>22</v>
      </c>
      <c r="Z2" s="144" cm="1">
        <f t="array" ref="Z2" xml:space="preserve"> COLUMN() - COLUMN($C:$C)</f>
        <v>23</v>
      </c>
      <c r="AA2" s="144" cm="1">
        <f t="array" ref="AA2" xml:space="preserve"> COLUMN() - COLUMN($C:$C)</f>
        <v>24</v>
      </c>
      <c r="AB2" s="144" cm="1">
        <f t="array" ref="AB2" xml:space="preserve"> COLUMN() - COLUMN($C:$C)</f>
        <v>25</v>
      </c>
      <c r="AC2" s="144" cm="1">
        <f t="array" ref="AC2" xml:space="preserve"> COLUMN() - COLUMN($C:$C)</f>
        <v>26</v>
      </c>
      <c r="AD2" s="144" cm="1">
        <f t="array" ref="AD2" xml:space="preserve"> COLUMN() - COLUMN($C:$C)</f>
        <v>27</v>
      </c>
      <c r="AE2" s="144" cm="1">
        <f t="array" ref="AE2" xml:space="preserve"> COLUMN() - COLUMN($C:$C)</f>
        <v>28</v>
      </c>
      <c r="AF2" s="144" cm="1">
        <f t="array" ref="AF2" xml:space="preserve"> COLUMN() - COLUMN($C:$C)</f>
        <v>29</v>
      </c>
      <c r="AG2" s="144" cm="1">
        <f t="array" ref="AG2" xml:space="preserve"> COLUMN() - COLUMN($C:$C)</f>
        <v>30</v>
      </c>
      <c r="AH2" s="144" cm="1">
        <f t="array" ref="AH2" xml:space="preserve"> COLUMN() - COLUMN($C:$C)</f>
        <v>31</v>
      </c>
      <c r="AI2" s="144" cm="1">
        <f t="array" ref="AI2" xml:space="preserve"> COLUMN() - COLUMN($C:$C)</f>
        <v>32</v>
      </c>
      <c r="AJ2" s="144" cm="1">
        <f t="array" ref="AJ2" xml:space="preserve"> COLUMN() - COLUMN($C:$C)</f>
        <v>33</v>
      </c>
      <c r="AK2" s="144" cm="1">
        <f t="array" ref="AK2" xml:space="preserve"> COLUMN() - COLUMN($C:$C)</f>
        <v>34</v>
      </c>
      <c r="AL2" s="144" cm="1">
        <f t="array" ref="AL2" xml:space="preserve"> COLUMN() - COLUMN($C:$C)</f>
        <v>35</v>
      </c>
      <c r="AM2" s="144" cm="1">
        <f t="array" ref="AM2" xml:space="preserve"> COLUMN() - COLUMN($C:$C)</f>
        <v>36</v>
      </c>
      <c r="AN2" s="144" cm="1">
        <f t="array" ref="AN2" xml:space="preserve"> COLUMN() - COLUMN($C:$C)</f>
        <v>37</v>
      </c>
      <c r="AO2" s="144" cm="1">
        <f t="array" ref="AO2" xml:space="preserve"> COLUMN() - COLUMN($C:$C)</f>
        <v>38</v>
      </c>
      <c r="AP2" s="144" cm="1">
        <f t="array" ref="AP2" xml:space="preserve"> COLUMN() - COLUMN($C:$C)</f>
        <v>39</v>
      </c>
      <c r="AQ2" s="144" cm="1">
        <f t="array" ref="AQ2" xml:space="preserve"> COLUMN() - COLUMN($C:$C)</f>
        <v>40</v>
      </c>
      <c r="AR2" s="144" cm="1">
        <f t="array" ref="AR2" xml:space="preserve"> COLUMN() - COLUMN($C:$C)</f>
        <v>41</v>
      </c>
      <c r="AS2" s="144" cm="1">
        <f t="array" ref="AS2" xml:space="preserve"> COLUMN() - COLUMN($C:$C)</f>
        <v>42</v>
      </c>
      <c r="AV2" s="138"/>
      <c r="AY2" s="138"/>
      <c r="AZ2" s="138"/>
      <c r="BA2" s="138"/>
      <c r="BB2" s="138"/>
      <c r="BI2" s="139"/>
      <c r="BJ2" s="139"/>
      <c r="BK2" s="140"/>
      <c r="BL2" s="139"/>
      <c r="BM2" s="139"/>
    </row>
    <row r="3" spans="1:65" ht="40.5" customHeight="1">
      <c r="A3" s="147"/>
      <c r="B3" s="148" t="s">
        <v>411</v>
      </c>
      <c r="C3" s="149"/>
      <c r="D3" s="150" t="s">
        <v>412</v>
      </c>
      <c r="E3" s="150" t="s">
        <v>413</v>
      </c>
      <c r="F3" s="150" t="s">
        <v>221</v>
      </c>
      <c r="G3" s="150" t="s">
        <v>305</v>
      </c>
      <c r="H3" s="150" t="s">
        <v>414</v>
      </c>
      <c r="I3" s="150" t="s">
        <v>415</v>
      </c>
      <c r="J3" s="150" t="s">
        <v>179</v>
      </c>
      <c r="K3" s="150" t="s">
        <v>416</v>
      </c>
      <c r="L3" s="150" t="s">
        <v>226</v>
      </c>
      <c r="M3" s="150" t="s">
        <v>301</v>
      </c>
      <c r="N3" s="150" t="s">
        <v>304</v>
      </c>
      <c r="O3" s="150" t="s">
        <v>417</v>
      </c>
      <c r="P3" s="150" t="s">
        <v>418</v>
      </c>
      <c r="Q3" s="150" t="s">
        <v>419</v>
      </c>
      <c r="R3" s="150" t="s">
        <v>420</v>
      </c>
      <c r="S3" s="150" t="s">
        <v>167</v>
      </c>
      <c r="T3" s="150" t="s">
        <v>169</v>
      </c>
      <c r="U3" s="150" t="s">
        <v>166</v>
      </c>
      <c r="V3" s="150" t="s">
        <v>421</v>
      </c>
      <c r="W3" s="150" t="s">
        <v>171</v>
      </c>
      <c r="X3" s="150" t="s">
        <v>349</v>
      </c>
      <c r="Y3" s="150" t="s">
        <v>241</v>
      </c>
      <c r="Z3" s="150" t="s">
        <v>422</v>
      </c>
      <c r="AA3" s="150" t="s">
        <v>338</v>
      </c>
      <c r="AB3" s="150" t="s">
        <v>423</v>
      </c>
      <c r="AC3" s="150" t="s">
        <v>239</v>
      </c>
      <c r="AD3" s="150" t="s">
        <v>168</v>
      </c>
      <c r="AE3" s="150" t="s">
        <v>424</v>
      </c>
      <c r="AF3" s="150" t="s">
        <v>425</v>
      </c>
      <c r="AG3" s="150" t="s">
        <v>225</v>
      </c>
      <c r="AH3" s="150" t="s">
        <v>350</v>
      </c>
      <c r="AI3" s="150" t="s">
        <v>426</v>
      </c>
      <c r="AJ3" s="150" t="s">
        <v>427</v>
      </c>
      <c r="AK3" s="150" t="s">
        <v>165</v>
      </c>
      <c r="AL3" s="150" t="s">
        <v>428</v>
      </c>
      <c r="AM3" s="150" t="s">
        <v>429</v>
      </c>
      <c r="AN3" s="150" t="s">
        <v>430</v>
      </c>
      <c r="AO3" s="150" t="s">
        <v>431</v>
      </c>
      <c r="AP3" s="150" t="s">
        <v>432</v>
      </c>
      <c r="AQ3" s="150" t="s">
        <v>433</v>
      </c>
      <c r="AR3" s="150" t="s">
        <v>434</v>
      </c>
      <c r="AS3" s="150" t="s">
        <v>435</v>
      </c>
    </row>
    <row r="4" spans="1:65" s="146" customFormat="1" ht="40.5" customHeight="1">
      <c r="A4" s="147"/>
      <c r="B4" s="151" t="s">
        <v>436</v>
      </c>
      <c r="C4" s="152"/>
      <c r="D4" s="153" t="str" cm="1">
        <f t="array" aca="1" ref="D4" ca="1" xml:space="preserve"> INDIRECT( ADDRESS( 8 + D$2, COLUMN($AZ:$AZ)))</f>
        <v>ㄅ</v>
      </c>
      <c r="E4" s="153" t="str" cm="1">
        <f t="array" aca="1" ref="E4" ca="1" xml:space="preserve"> INDIRECT( ADDRESS( 8 + E$2, COLUMN($AZ:$AZ)))</f>
        <v>ㄆ</v>
      </c>
      <c r="F4" s="153" t="str" cm="1">
        <f t="array" aca="1" ref="F4" ca="1" xml:space="preserve"> INDIRECT( ADDRESS( 8 + F$2, COLUMN($AZ:$AZ)))</f>
        <v>ㄇ</v>
      </c>
      <c r="G4" s="153" t="str" cm="1">
        <f t="array" aca="1" ref="G4" ca="1" xml:space="preserve"> INDIRECT( ADDRESS( 8 + G$2, COLUMN($AZ:$AZ)))</f>
        <v>ㄈ</v>
      </c>
      <c r="H4" s="153" t="str" cm="1">
        <f t="array" aca="1" ref="H4" ca="1" xml:space="preserve"> INDIRECT( ADDRESS( 8 + H$2, COLUMN($AZ:$AZ)))</f>
        <v>ㄉ</v>
      </c>
      <c r="I4" s="153" t="str" cm="1">
        <f t="array" aca="1" ref="I4" ca="1" xml:space="preserve"> INDIRECT( ADDRESS( 8 + I$2, COLUMN($AZ:$AZ)))</f>
        <v>ㄊ</v>
      </c>
      <c r="J4" s="153" t="str" cm="1">
        <f t="array" aca="1" ref="J4" ca="1" xml:space="preserve"> INDIRECT( ADDRESS( 8 + J$2, COLUMN($AZ:$AZ)))</f>
        <v>ㄋ</v>
      </c>
      <c r="K4" s="153" t="str" cm="1">
        <f t="array" aca="1" ref="K4" ca="1" xml:space="preserve"> INDIRECT( ADDRESS( 8 + K$2, COLUMN($AZ:$AZ)))</f>
        <v>ㄌ</v>
      </c>
      <c r="L4" s="153" t="str" cm="1">
        <f t="array" aca="1" ref="L4" ca="1" xml:space="preserve"> INDIRECT( ADDRESS( 8 + L$2, COLUMN($AZ:$AZ)))</f>
        <v>ㄍ</v>
      </c>
      <c r="M4" s="153" t="str" cm="1">
        <f t="array" aca="1" ref="M4" ca="1" xml:space="preserve"> INDIRECT( ADDRESS( 8 + M$2, COLUMN($AZ:$AZ)))</f>
        <v>ㄎ</v>
      </c>
      <c r="N4" s="153" t="str" cm="1">
        <f t="array" aca="1" ref="N4" ca="1" xml:space="preserve"> INDIRECT( ADDRESS( 8 + N$2, COLUMN($AZ:$AZ)))</f>
        <v>ㄏ</v>
      </c>
      <c r="O4" s="153" t="str" cm="1">
        <f t="array" aca="1" ref="O4" ca="1" xml:space="preserve"> INDIRECT( ADDRESS( 8 + O$2, COLUMN($AZ:$AZ)))</f>
        <v>ㄐ</v>
      </c>
      <c r="P4" s="153" t="str" cm="1">
        <f t="array" aca="1" ref="P4" ca="1" xml:space="preserve"> INDIRECT( ADDRESS( 8 + P$2, COLUMN($AZ:$AZ)))</f>
        <v>ㄑ</v>
      </c>
      <c r="Q4" s="153" t="str" cm="1">
        <f t="array" aca="1" ref="Q4" ca="1" xml:space="preserve"> INDIRECT( ADDRESS( 8 + Q$2, COLUMN($AZ:$AZ)))</f>
        <v>ㄒ</v>
      </c>
      <c r="R4" s="153" t="str" cm="1">
        <f t="array" aca="1" ref="R4" ca="1" xml:space="preserve"> INDIRECT( ADDRESS( 8 + R$2, COLUMN($AZ:$AZ)))</f>
        <v>ㄓ</v>
      </c>
      <c r="S4" s="153" t="str" cm="1">
        <f t="array" aca="1" ref="S4" ca="1" xml:space="preserve"> INDIRECT( ADDRESS( 8 + S$2, COLUMN($AZ:$AZ)))</f>
        <v>ㄔ</v>
      </c>
      <c r="T4" s="153" t="str" cm="1">
        <f t="array" aca="1" ref="T4" ca="1" xml:space="preserve"> INDIRECT( ADDRESS( 8 + T$2, COLUMN($AZ:$AZ)))</f>
        <v>ㄕ</v>
      </c>
      <c r="U4" s="153" t="str" cm="1">
        <f t="array" aca="1" ref="U4" ca="1" xml:space="preserve"> INDIRECT( ADDRESS( 8 + U$2, COLUMN($AZ:$AZ)))</f>
        <v>ㄖ</v>
      </c>
      <c r="V4" s="153" t="str" cm="1">
        <f t="array" aca="1" ref="V4" ca="1" xml:space="preserve"> INDIRECT( ADDRESS( 8 + V$2, COLUMN($AZ:$AZ)))</f>
        <v>ㄗ</v>
      </c>
      <c r="W4" s="153" t="str" cm="1">
        <f t="array" aca="1" ref="W4" ca="1" xml:space="preserve"> INDIRECT( ADDRESS( 8 + W$2, COLUMN($AZ:$AZ)))</f>
        <v>ㄘ</v>
      </c>
      <c r="X4" s="153" t="str" cm="1">
        <f t="array" aca="1" ref="X4" ca="1" xml:space="preserve"> INDIRECT( ADDRESS( 8 + X$2, COLUMN($AZ:$AZ)))</f>
        <v>ㄙ</v>
      </c>
      <c r="Y4" s="153" t="str" cm="1">
        <f t="array" aca="1" ref="Y4" ca="1" xml:space="preserve"> INDIRECT( ADDRESS( 8 + Y$2, COLUMN($AZ:$AZ)))</f>
        <v>ㄧ</v>
      </c>
      <c r="Z4" s="153" t="str" cm="1">
        <f t="array" aca="1" ref="Z4" ca="1" xml:space="preserve"> INDIRECT( ADDRESS( 8 + Z$2, COLUMN($AZ:$AZ)))</f>
        <v>ㄨ</v>
      </c>
      <c r="AA4" s="153" t="str" cm="1">
        <f t="array" aca="1" ref="AA4" ca="1" xml:space="preserve"> INDIRECT( ADDRESS( 8 + AA$2, COLUMN($AZ:$AZ)))</f>
        <v>ㄩ</v>
      </c>
      <c r="AB4" s="153" t="str" cm="1">
        <f t="array" aca="1" ref="AB4" ca="1" xml:space="preserve"> INDIRECT( ADDRESS( 8 + AB$2, COLUMN($AZ:$AZ)))</f>
        <v>ㄚ</v>
      </c>
      <c r="AC4" s="153" t="str" cm="1">
        <f t="array" aca="1" ref="AC4" ca="1" xml:space="preserve"> INDIRECT( ADDRESS( 8 + AC$2, COLUMN($AZ:$AZ)))</f>
        <v>ㄛ</v>
      </c>
      <c r="AD4" s="153" t="str" cm="1">
        <f t="array" aca="1" ref="AD4" ca="1" xml:space="preserve"> INDIRECT( ADDRESS( 8 + AD$2, COLUMN($AZ:$AZ)))</f>
        <v>ㄜ</v>
      </c>
      <c r="AE4" s="153" t="str" cm="1">
        <f t="array" aca="1" ref="AE4" ca="1" xml:space="preserve"> INDIRECT( ADDRESS( 8 + AE$2, COLUMN($AZ:$AZ)))</f>
        <v>ㄝ</v>
      </c>
      <c r="AF4" s="153" t="str" cm="1">
        <f t="array" aca="1" ref="AF4" ca="1" xml:space="preserve"> INDIRECT( ADDRESS( 8 + AF$2, COLUMN($AZ:$AZ)))</f>
        <v>ㄞ</v>
      </c>
      <c r="AG4" s="153" t="str" cm="1">
        <f t="array" aca="1" ref="AG4" ca="1" xml:space="preserve"> INDIRECT( ADDRESS( 8 + AG$2, COLUMN($AZ:$AZ)))</f>
        <v>ㄟ</v>
      </c>
      <c r="AH4" s="153" t="str" cm="1">
        <f t="array" aca="1" ref="AH4" ca="1" xml:space="preserve"> INDIRECT( ADDRESS( 8 + AH$2, COLUMN($AZ:$AZ)))</f>
        <v>ㄠ</v>
      </c>
      <c r="AI4" s="153" t="str" cm="1">
        <f t="array" aca="1" ref="AI4" ca="1" xml:space="preserve"> INDIRECT( ADDRESS( 8 + AI$2, COLUMN($AZ:$AZ)))</f>
        <v>ㄡ</v>
      </c>
      <c r="AJ4" s="153" t="str" cm="1">
        <f t="array" aca="1" ref="AJ4" ca="1" xml:space="preserve"> INDIRECT( ADDRESS( 8 + AJ$2, COLUMN($AZ:$AZ)))</f>
        <v>ㄢ</v>
      </c>
      <c r="AK4" s="153" t="str" cm="1">
        <f t="array" aca="1" ref="AK4" ca="1" xml:space="preserve"> INDIRECT( ADDRESS( 8 + AK$2, COLUMN($AZ:$AZ)))</f>
        <v>ㄣ</v>
      </c>
      <c r="AL4" s="153" t="str" cm="1">
        <f t="array" aca="1" ref="AL4" ca="1" xml:space="preserve"> INDIRECT( ADDRESS( 8 + AL$2, COLUMN($AZ:$AZ)))</f>
        <v>ㄤ</v>
      </c>
      <c r="AM4" s="153" t="str" cm="1">
        <f t="array" aca="1" ref="AM4" ca="1" xml:space="preserve"> INDIRECT( ADDRESS( 8 + AM$2, COLUMN($AZ:$AZ)))</f>
        <v>ㄥ</v>
      </c>
      <c r="AN4" s="153" t="str" cm="1">
        <f t="array" aca="1" ref="AN4" ca="1" xml:space="preserve"> INDIRECT( ADDRESS( 8 + AN$2, COLUMN($AZ:$AZ)))</f>
        <v>ㄦ</v>
      </c>
      <c r="AO4" s="153" t="str" cm="1">
        <f t="array" aca="1" ref="AO4" ca="1" xml:space="preserve"> INDIRECT( ADDRESS( 8 + AO$2, COLUMN($AZ:$AZ)))</f>
        <v>ˉ</v>
      </c>
      <c r="AP4" s="153" t="str" cm="1">
        <f t="array" aca="1" ref="AP4" ca="1" xml:space="preserve"> INDIRECT( ADDRESS( 8 + AP$2, COLUMN($AZ:$AZ)))</f>
        <v>ˊ</v>
      </c>
      <c r="AQ4" s="153" t="str" cm="1">
        <f t="array" aca="1" ref="AQ4" ca="1" xml:space="preserve"> INDIRECT( ADDRESS( 8 + AQ$2, COLUMN($AZ:$AZ)))</f>
        <v>ˇ</v>
      </c>
      <c r="AR4" s="153" t="str" cm="1">
        <f t="array" aca="1" ref="AR4" ca="1" xml:space="preserve"> INDIRECT( ADDRESS( 8 + AR$2, COLUMN($AZ:$AZ)))</f>
        <v>ˋ</v>
      </c>
      <c r="AS4" s="153" t="str" cm="1">
        <f t="array" aca="1" ref="AS4" ca="1" xml:space="preserve"> INDIRECT( ADDRESS( 8 + AS$2, COLUMN($AZ:$AZ)))</f>
        <v>˙</v>
      </c>
      <c r="AV4" s="138"/>
      <c r="AY4" s="138"/>
      <c r="AZ4" s="138"/>
      <c r="BA4" s="138"/>
      <c r="BB4" s="154" t="s">
        <v>437</v>
      </c>
      <c r="BC4" s="155" t="s">
        <v>438</v>
      </c>
      <c r="BD4" s="156"/>
      <c r="BE4" s="156"/>
      <c r="BF4" s="156"/>
      <c r="BG4" s="156"/>
      <c r="BI4" s="139"/>
      <c r="BJ4" s="139"/>
      <c r="BK4" s="140"/>
      <c r="BL4" s="139"/>
      <c r="BM4" s="139"/>
    </row>
    <row r="5" spans="1:65" ht="40.5" customHeight="1">
      <c r="A5" s="147"/>
      <c r="B5" s="157" t="s">
        <v>439</v>
      </c>
      <c r="C5" s="158"/>
      <c r="D5" s="159" t="str" cm="1">
        <f t="array" aca="1" ref="D5" ca="1" xml:space="preserve"> INDIRECT( ADDRESS( 8 + D$2, COLUMN($AX:$AX)))</f>
        <v>b</v>
      </c>
      <c r="E5" s="159" t="str" cm="1">
        <f t="array" aca="1" ref="E5" ca="1" xml:space="preserve"> INDIRECT( ADDRESS( 8 + E$2, COLUMN($AX:$AX)))</f>
        <v>p</v>
      </c>
      <c r="F5" s="159" t="str" cm="1">
        <f t="array" aca="1" ref="F5" ca="1" xml:space="preserve"> INDIRECT( ADDRESS( 8 + F$2, COLUMN($AX:$AX)))</f>
        <v>m</v>
      </c>
      <c r="G5" s="159" t="str" cm="1">
        <f t="array" aca="1" ref="G5" ca="1" xml:space="preserve"> INDIRECT( ADDRESS( 8 + G$2, COLUMN($AX:$AX)))</f>
        <v>f</v>
      </c>
      <c r="H5" s="159" t="str" cm="1">
        <f t="array" aca="1" ref="H5" ca="1" xml:space="preserve"> INDIRECT( ADDRESS( 8 + H$2, COLUMN($AX:$AX)))</f>
        <v>d</v>
      </c>
      <c r="I5" s="159" t="str" cm="1">
        <f t="array" aca="1" ref="I5" ca="1" xml:space="preserve"> INDIRECT( ADDRESS( 8 + I$2, COLUMN($AX:$AX)))</f>
        <v>t</v>
      </c>
      <c r="J5" s="159" t="str" cm="1">
        <f t="array" aca="1" ref="J5" ca="1" xml:space="preserve"> INDIRECT( ADDRESS( 8 + J$2, COLUMN($AX:$AX)))</f>
        <v>n</v>
      </c>
      <c r="K5" s="159" t="str" cm="1">
        <f t="array" aca="1" ref="K5" ca="1" xml:space="preserve"> INDIRECT( ADDRESS( 8 + K$2, COLUMN($AX:$AX)))</f>
        <v>l</v>
      </c>
      <c r="L5" s="159" t="str" cm="1">
        <f t="array" aca="1" ref="L5" ca="1" xml:space="preserve"> INDIRECT( ADDRESS( 8 + L$2, COLUMN($AX:$AX)))</f>
        <v>g</v>
      </c>
      <c r="M5" s="159" t="str" cm="1">
        <f t="array" aca="1" ref="M5" ca="1" xml:space="preserve"> INDIRECT( ADDRESS( 8 + M$2, COLUMN($AX:$AX)))</f>
        <v>k</v>
      </c>
      <c r="N5" s="159" t="str" cm="1">
        <f t="array" aca="1" ref="N5" ca="1" xml:space="preserve"> INDIRECT( ADDRESS( 8 + N$2, COLUMN($AX:$AX)))</f>
        <v>h</v>
      </c>
      <c r="O5" s="159" t="str" cm="1">
        <f t="array" aca="1" ref="O5" ca="1" xml:space="preserve"> INDIRECT( ADDRESS( 8 + O$2, COLUMN($AX:$AX)))</f>
        <v>j</v>
      </c>
      <c r="P5" s="159" t="str" cm="1">
        <f t="array" aca="1" ref="P5" ca="1" xml:space="preserve"> INDIRECT( ADDRESS( 8 + P$2, COLUMN($AX:$AX)))</f>
        <v>q</v>
      </c>
      <c r="Q5" s="159" t="str" cm="1">
        <f t="array" aca="1" ref="Q5" ca="1" xml:space="preserve"> INDIRECT( ADDRESS( 8 + Q$2, COLUMN($AX:$AX)))</f>
        <v>x</v>
      </c>
      <c r="R5" s="159" t="str" cm="1">
        <f t="array" aca="1" ref="R5" ca="1" xml:space="preserve"> INDIRECT( ADDRESS( 8 + R$2, COLUMN($AX:$AX)))</f>
        <v>Z</v>
      </c>
      <c r="S5" s="159" t="str" cm="1">
        <f t="array" aca="1" ref="S5" ca="1" xml:space="preserve"> INDIRECT( ADDRESS( 8 + S$2, COLUMN($AX:$AX)))</f>
        <v>C</v>
      </c>
      <c r="T5" s="159" t="str" cm="1">
        <f t="array" aca="1" ref="T5" ca="1" xml:space="preserve"> INDIRECT( ADDRESS( 8 + T$2, COLUMN($AX:$AX)))</f>
        <v>S</v>
      </c>
      <c r="U5" s="159" t="str" cm="1">
        <f t="array" aca="1" ref="U5" ca="1" xml:space="preserve"> INDIRECT( ADDRESS( 8 + U$2, COLUMN($AX:$AX)))</f>
        <v>r</v>
      </c>
      <c r="V5" s="159" t="str" cm="1">
        <f t="array" aca="1" ref="V5" ca="1" xml:space="preserve"> INDIRECT( ADDRESS( 8 + V$2, COLUMN($AX:$AX)))</f>
        <v>z</v>
      </c>
      <c r="W5" s="159" t="str" cm="1">
        <f t="array" aca="1" ref="W5" ca="1" xml:space="preserve"> INDIRECT( ADDRESS( 8 + W$2, COLUMN($AX:$AX)))</f>
        <v>c</v>
      </c>
      <c r="X5" s="159" t="str" cm="1">
        <f t="array" aca="1" ref="X5" ca="1" xml:space="preserve"> INDIRECT( ADDRESS( 8 + X$2, COLUMN($AX:$AX)))</f>
        <v>s</v>
      </c>
      <c r="Y5" s="159" t="str" cm="1">
        <f t="array" aca="1" ref="Y5" ca="1" xml:space="preserve"> INDIRECT( ADDRESS( 8 + Y$2, COLUMN($AX:$AX)))</f>
        <v>i</v>
      </c>
      <c r="Z5" s="159" t="str" cm="1">
        <f t="array" aca="1" ref="Z5" ca="1" xml:space="preserve"> INDIRECT( ADDRESS( 8 + Z$2, COLUMN($AX:$AX)))</f>
        <v>u</v>
      </c>
      <c r="AA5" s="159" t="str" cm="1">
        <f t="array" aca="1" ref="AA5" ca="1" xml:space="preserve"> INDIRECT( ADDRESS( 8 + AA$2, COLUMN($AX:$AX)))</f>
        <v>v</v>
      </c>
      <c r="AB5" s="159" t="str" cm="1">
        <f t="array" aca="1" ref="AB5" ca="1" xml:space="preserve"> INDIRECT( ADDRESS( 8 + AB$2, COLUMN($AX:$AX)))</f>
        <v>a</v>
      </c>
      <c r="AC5" s="159" t="str" cm="1">
        <f t="array" aca="1" ref="AC5" ca="1" xml:space="preserve"> INDIRECT( ADDRESS( 8 + AC$2, COLUMN($AX:$AX)))</f>
        <v>o</v>
      </c>
      <c r="AD5" s="159" t="str" cm="1">
        <f t="array" aca="1" ref="AD5" ca="1" xml:space="preserve"> INDIRECT( ADDRESS( 8 + AD$2, COLUMN($AX:$AX)))</f>
        <v>e</v>
      </c>
      <c r="AE5" s="159" t="str" cm="1">
        <f t="array" aca="1" ref="AE5" ca="1" xml:space="preserve"> INDIRECT( ADDRESS( 8 + AE$2, COLUMN($AX:$AX)))</f>
        <v>E</v>
      </c>
      <c r="AF5" s="159" t="str" cm="1">
        <f t="array" aca="1" ref="AF5" ca="1" xml:space="preserve"> INDIRECT( ADDRESS( 8 + AF$2, COLUMN($AX:$AX)))</f>
        <v>A</v>
      </c>
      <c r="AG5" s="159" t="str" cm="1">
        <f t="array" aca="1" ref="AG5" ca="1" xml:space="preserve"> INDIRECT( ADDRESS( 8 + AG$2, COLUMN($AX:$AX)))</f>
        <v>I</v>
      </c>
      <c r="AH5" s="159" t="str" cm="1">
        <f t="array" aca="1" ref="AH5" ca="1" xml:space="preserve"> INDIRECT( ADDRESS( 8 + AH$2, COLUMN($AX:$AX)))</f>
        <v>O</v>
      </c>
      <c r="AI5" s="159" t="str" cm="1">
        <f t="array" aca="1" ref="AI5" ca="1" xml:space="preserve"> INDIRECT( ADDRESS( 8 + AI$2, COLUMN($AX:$AX)))</f>
        <v>U</v>
      </c>
      <c r="AJ5" s="159" t="str" cm="1">
        <f t="array" aca="1" ref="AJ5" ca="1" xml:space="preserve"> INDIRECT( ADDRESS( 8 + AJ$2, COLUMN($AX:$AX)))</f>
        <v>M</v>
      </c>
      <c r="AK5" s="159" t="str" cm="1">
        <f t="array" aca="1" ref="AK5" ca="1" xml:space="preserve"> INDIRECT( ADDRESS( 8 + AK$2, COLUMN($AX:$AX)))</f>
        <v>N</v>
      </c>
      <c r="AL5" s="159" t="str" cm="1">
        <f t="array" aca="1" ref="AL5" ca="1" xml:space="preserve"> INDIRECT( ADDRESS( 8 + AL$2, COLUMN($AX:$AX)))</f>
        <v>K</v>
      </c>
      <c r="AM5" s="159" t="str" cm="1">
        <f t="array" aca="1" ref="AM5" ca="1" xml:space="preserve"> INDIRECT( ADDRESS( 8 + AM$2, COLUMN($AX:$AX)))</f>
        <v>G</v>
      </c>
      <c r="AN5" s="159" t="str" cm="1">
        <f t="array" aca="1" ref="AN5" ca="1" xml:space="preserve"> INDIRECT( ADDRESS( 8 + AN$2, COLUMN($AX:$AX)))</f>
        <v>R</v>
      </c>
      <c r="AO5" s="159" t="str" cm="1">
        <f t="array" aca="1" ref="AO5" ca="1" xml:space="preserve"> INDIRECT( ADDRESS( 8 + AO$2, COLUMN($AX:$AX)))</f>
        <v>1</v>
      </c>
      <c r="AP5" s="159" t="str" cm="1">
        <f t="array" aca="1" ref="AP5" ca="1" xml:space="preserve"> INDIRECT( ADDRESS( 8 + AP$2, COLUMN($AX:$AX)))</f>
        <v>2</v>
      </c>
      <c r="AQ5" s="159" t="str" cm="1">
        <f t="array" aca="1" ref="AQ5" ca="1" xml:space="preserve"> INDIRECT( ADDRESS( 8 + AQ$2, COLUMN($AX:$AX)))</f>
        <v>3</v>
      </c>
      <c r="AR5" s="159" t="str" cm="1">
        <f t="array" aca="1" ref="AR5" ca="1" xml:space="preserve"> INDIRECT( ADDRESS( 8 + AR$2, COLUMN($AX:$AX)))</f>
        <v>4</v>
      </c>
      <c r="AS5" s="159" t="str" cm="1">
        <f t="array" aca="1" ref="AS5" ca="1" xml:space="preserve"> INDIRECT( ADDRESS( 8 + AS$2, COLUMN($AX:$AX)))</f>
        <v>5</v>
      </c>
      <c r="BB5" s="154" t="s">
        <v>440</v>
      </c>
      <c r="BC5" s="155" t="s">
        <v>441</v>
      </c>
      <c r="BD5" s="156"/>
      <c r="BE5" s="156"/>
      <c r="BF5" s="156"/>
      <c r="BG5" s="156"/>
    </row>
    <row r="6" spans="1:65" s="146" customFormat="1" ht="40.5" customHeight="1">
      <c r="A6" s="147"/>
      <c r="B6" s="160" t="s">
        <v>442</v>
      </c>
      <c r="C6" s="161"/>
      <c r="D6" s="162" t="str" cm="1">
        <f t="array" aca="1" ref="D6" ca="1" xml:space="preserve"> INDIRECT( ADDRESS( 8 + D$2, COLUMN($AY:$AY)))</f>
        <v>b</v>
      </c>
      <c r="E6" s="162" t="str" cm="1">
        <f t="array" aca="1" ref="E6" ca="1" xml:space="preserve"> INDIRECT( ADDRESS( 8 + E$2, COLUMN($AY:$AY)))</f>
        <v>p</v>
      </c>
      <c r="F6" s="162" t="str" cm="1">
        <f t="array" aca="1" ref="F6" ca="1" xml:space="preserve"> INDIRECT( ADDRESS( 8 + F$2, COLUMN($AY:$AY)))</f>
        <v>m</v>
      </c>
      <c r="G6" s="162" t="str" cm="1">
        <f t="array" aca="1" ref="G6" ca="1" xml:space="preserve"> INDIRECT( ADDRESS( 8 + G$2, COLUMN($AY:$AY)))</f>
        <v>f</v>
      </c>
      <c r="H6" s="162" t="str" cm="1">
        <f t="array" aca="1" ref="H6" ca="1" xml:space="preserve"> INDIRECT( ADDRESS( 8 + H$2, COLUMN($AY:$AY)))</f>
        <v>d</v>
      </c>
      <c r="I6" s="162" t="str" cm="1">
        <f t="array" aca="1" ref="I6" ca="1" xml:space="preserve"> INDIRECT( ADDRESS( 8 + I$2, COLUMN($AY:$AY)))</f>
        <v>t</v>
      </c>
      <c r="J6" s="162" t="str" cm="1">
        <f t="array" aca="1" ref="J6" ca="1" xml:space="preserve"> INDIRECT( ADDRESS( 8 + J$2, COLUMN($AY:$AY)))</f>
        <v>n</v>
      </c>
      <c r="K6" s="162" t="str" cm="1">
        <f t="array" aca="1" ref="K6" ca="1" xml:space="preserve"> INDIRECT( ADDRESS( 8 + K$2, COLUMN($AY:$AY)))</f>
        <v>l</v>
      </c>
      <c r="L6" s="162" t="str" cm="1">
        <f t="array" aca="1" ref="L6" ca="1" xml:space="preserve"> INDIRECT( ADDRESS( 8 + L$2, COLUMN($AY:$AY)))</f>
        <v>g</v>
      </c>
      <c r="M6" s="162" t="str" cm="1">
        <f t="array" aca="1" ref="M6" ca="1" xml:space="preserve"> INDIRECT( ADDRESS( 8 + M$2, COLUMN($AY:$AY)))</f>
        <v>k</v>
      </c>
      <c r="N6" s="162" t="str" cm="1">
        <f t="array" aca="1" ref="N6" ca="1" xml:space="preserve"> INDIRECT( ADDRESS( 8 + N$2, COLUMN($AY:$AY)))</f>
        <v>h</v>
      </c>
      <c r="O6" s="162" t="str" cm="1">
        <f t="array" aca="1" ref="O6" ca="1" xml:space="preserve"> INDIRECT( ADDRESS( 8 + O$2, COLUMN($AY:$AY)))</f>
        <v>j</v>
      </c>
      <c r="P6" s="162" t="str" cm="1">
        <f t="array" aca="1" ref="P6" ca="1" xml:space="preserve"> INDIRECT( ADDRESS( 8 + P$2, COLUMN($AY:$AY)))</f>
        <v>q</v>
      </c>
      <c r="Q6" s="162" t="str" cm="1">
        <f t="array" aca="1" ref="Q6" ca="1" xml:space="preserve"> INDIRECT( ADDRESS( 8 + Q$2, COLUMN($AY:$AY)))</f>
        <v>x</v>
      </c>
      <c r="R6" s="162" t="str" cm="1">
        <f t="array" aca="1" ref="R6" ca="1" xml:space="preserve"> INDIRECT( ADDRESS( 8 + R$2, COLUMN($AY:$AY)))</f>
        <v>zh</v>
      </c>
      <c r="S6" s="162" t="str" cm="1">
        <f t="array" aca="1" ref="S6" ca="1" xml:space="preserve"> INDIRECT( ADDRESS( 8 + S$2, COLUMN($AY:$AY)))</f>
        <v>ch</v>
      </c>
      <c r="T6" s="162" t="str" cm="1">
        <f t="array" aca="1" ref="T6" ca="1" xml:space="preserve"> INDIRECT( ADDRESS( 8 + T$2, COLUMN($AY:$AY)))</f>
        <v>sh</v>
      </c>
      <c r="U6" s="162" t="str" cm="1">
        <f t="array" aca="1" ref="U6" ca="1" xml:space="preserve"> INDIRECT( ADDRESS( 8 + U$2, COLUMN($AY:$AY)))</f>
        <v>r</v>
      </c>
      <c r="V6" s="162" t="str" cm="1">
        <f t="array" aca="1" ref="V6" ca="1" xml:space="preserve"> INDIRECT( ADDRESS( 8 + V$2, COLUMN($AY:$AY)))</f>
        <v>z</v>
      </c>
      <c r="W6" s="162" t="str" cm="1">
        <f t="array" aca="1" ref="W6" ca="1" xml:space="preserve"> INDIRECT( ADDRESS( 8 + W$2, COLUMN($AY:$AY)))</f>
        <v>ch</v>
      </c>
      <c r="X6" s="162" t="str" cm="1">
        <f t="array" aca="1" ref="X6" ca="1" xml:space="preserve"> INDIRECT( ADDRESS( 8 + X$2, COLUMN($AY:$AY)))</f>
        <v>s</v>
      </c>
      <c r="Y6" s="162" t="str" cm="1">
        <f t="array" aca="1" ref="Y6" ca="1" xml:space="preserve"> INDIRECT( ADDRESS( 8 + Y$2, COLUMN($AY:$AY)))</f>
        <v>i</v>
      </c>
      <c r="Z6" s="162" t="str" cm="1">
        <f t="array" aca="1" ref="Z6" ca="1" xml:space="preserve"> INDIRECT( ADDRESS( 8 + Z$2, COLUMN($AY:$AY)))</f>
        <v>u</v>
      </c>
      <c r="AA6" s="162" t="str" cm="1">
        <f t="array" aca="1" ref="AA6" ca="1" xml:space="preserve"> INDIRECT( ADDRESS( 8 + AA$2, COLUMN($AY:$AY)))</f>
        <v xml:space="preserve">ü </v>
      </c>
      <c r="AB6" s="162" t="str" cm="1">
        <f t="array" aca="1" ref="AB6" ca="1" xml:space="preserve"> INDIRECT( ADDRESS( 8 + AB$2, COLUMN($AY:$AY)))</f>
        <v>a</v>
      </c>
      <c r="AC6" s="162" t="str" cm="1">
        <f t="array" aca="1" ref="AC6" ca="1" xml:space="preserve"> INDIRECT( ADDRESS( 8 + AC$2, COLUMN($AY:$AY)))</f>
        <v>o</v>
      </c>
      <c r="AD6" s="162" t="str" cm="1">
        <f t="array" aca="1" ref="AD6" ca="1" xml:space="preserve"> INDIRECT( ADDRESS( 8 + AD$2, COLUMN($AY:$AY)))</f>
        <v>e</v>
      </c>
      <c r="AE6" s="162" t="str" cm="1">
        <f t="array" aca="1" ref="AE6" ca="1" xml:space="preserve"> INDIRECT( ADDRESS( 8 + AE$2, COLUMN($AY:$AY)))</f>
        <v xml:space="preserve">ê </v>
      </c>
      <c r="AF6" s="162" t="str" cm="1">
        <f t="array" aca="1" ref="AF6" ca="1" xml:space="preserve"> INDIRECT( ADDRESS( 8 + AF$2, COLUMN($AY:$AY)))</f>
        <v>ai</v>
      </c>
      <c r="AG6" s="162" t="str" cm="1">
        <f t="array" aca="1" ref="AG6" ca="1" xml:space="preserve"> INDIRECT( ADDRESS( 8 + AG$2, COLUMN($AY:$AY)))</f>
        <v>ei</v>
      </c>
      <c r="AH6" s="162" t="str" cm="1">
        <f t="array" aca="1" ref="AH6" ca="1" xml:space="preserve"> INDIRECT( ADDRESS( 8 + AH$2, COLUMN($AY:$AY)))</f>
        <v>ao</v>
      </c>
      <c r="AI6" s="162" t="str" cm="1">
        <f t="array" aca="1" ref="AI6" ca="1" xml:space="preserve"> INDIRECT( ADDRESS( 8 + AI$2, COLUMN($AY:$AY)))</f>
        <v>ou</v>
      </c>
      <c r="AJ6" s="162" t="str" cm="1">
        <f t="array" aca="1" ref="AJ6" ca="1" xml:space="preserve"> INDIRECT( ADDRESS( 8 + AJ$2, COLUMN($AY:$AY)))</f>
        <v>an</v>
      </c>
      <c r="AK6" s="162" t="str" cm="1">
        <f t="array" aca="1" ref="AK6" ca="1" xml:space="preserve"> INDIRECT( ADDRESS( 8 + AK$2, COLUMN($AY:$AY)))</f>
        <v>enn</v>
      </c>
      <c r="AL6" s="162" t="str" cm="1">
        <f t="array" aca="1" ref="AL6" ca="1" xml:space="preserve"> INDIRECT( ADDRESS( 8 + AL$2, COLUMN($AY:$AY)))</f>
        <v>ang</v>
      </c>
      <c r="AM6" s="162" t="str" cm="1">
        <f t="array" aca="1" ref="AM6" ca="1" xml:space="preserve"> INDIRECT( ADDRESS( 8 + AM$2, COLUMN($AY:$AY)))</f>
        <v>eng</v>
      </c>
      <c r="AN6" s="162" t="str" cm="1">
        <f t="array" aca="1" ref="AN6" ca="1" xml:space="preserve"> INDIRECT( ADDRESS( 8 + AN$2, COLUMN($AY:$AY)))</f>
        <v>er</v>
      </c>
      <c r="AO6" s="162" t="str" cm="1">
        <f t="array" aca="1" ref="AO6" ca="1" xml:space="preserve"> INDIRECT( ADDRESS( 8 + AO$2, COLUMN($AY:$AY)))</f>
        <v>om</v>
      </c>
      <c r="AP6" s="162" t="str" cm="1">
        <f t="array" aca="1" ref="AP6" ca="1" xml:space="preserve"> INDIRECT( ADDRESS( 8 + AP$2, COLUMN($AY:$AY)))</f>
        <v>ann</v>
      </c>
      <c r="AQ6" s="162" t="str" cm="1">
        <f t="array" aca="1" ref="AQ6" ca="1" xml:space="preserve"> INDIRECT( ADDRESS( 8 + AQ$2, COLUMN($AY:$AY)))</f>
        <v>inn</v>
      </c>
      <c r="AR6" s="162" t="str" cm="1">
        <f t="array" aca="1" ref="AR6" ca="1" xml:space="preserve"> INDIRECT( ADDRESS( 8 + AR$2, COLUMN($AY:$AY)))</f>
        <v>unn</v>
      </c>
      <c r="AS6" s="162" t="str" cm="1">
        <f t="array" aca="1" ref="AS6" ca="1" xml:space="preserve"> INDIRECT( ADDRESS( 8 + AS$2, COLUMN($AY:$AY)))</f>
        <v>enn</v>
      </c>
      <c r="AV6" s="138"/>
      <c r="AY6" s="138"/>
      <c r="AZ6" s="138"/>
      <c r="BA6" s="138"/>
      <c r="BB6" s="138"/>
      <c r="BI6" s="139"/>
      <c r="BJ6" s="139"/>
      <c r="BK6" s="140"/>
      <c r="BL6" s="139"/>
      <c r="BM6" s="139"/>
    </row>
    <row r="7" spans="1:65" s="146" customFormat="1" ht="36" customHeight="1" thickBot="1">
      <c r="A7" s="138"/>
      <c r="AV7" s="137"/>
      <c r="AW7" s="138"/>
      <c r="AX7" s="138"/>
      <c r="AY7" s="138"/>
      <c r="AZ7" s="138"/>
      <c r="BC7" s="137"/>
      <c r="BD7" s="138"/>
      <c r="BE7" s="138"/>
      <c r="BI7" s="139"/>
      <c r="BJ7" s="139">
        <f xml:space="preserve"> FIND("/", BI8)</f>
        <v>12</v>
      </c>
      <c r="BK7" s="140"/>
      <c r="BL7" s="139"/>
      <c r="BM7" s="139"/>
    </row>
    <row r="8" spans="1:65" ht="42.75" customHeight="1" thickBot="1">
      <c r="A8" s="146"/>
      <c r="B8" s="146"/>
      <c r="C8" s="163"/>
      <c r="D8" s="164"/>
      <c r="E8" s="165" t="s">
        <v>443</v>
      </c>
      <c r="F8" s="166"/>
      <c r="G8" s="167" t="s">
        <v>444</v>
      </c>
      <c r="H8" s="168"/>
      <c r="I8" s="169"/>
      <c r="J8" s="170" t="s">
        <v>445</v>
      </c>
      <c r="K8" s="171"/>
      <c r="L8" s="172"/>
      <c r="M8" s="170" t="s">
        <v>446</v>
      </c>
      <c r="N8" s="171"/>
      <c r="O8" s="172"/>
      <c r="P8" s="164"/>
      <c r="Q8" s="173" t="s">
        <v>447</v>
      </c>
      <c r="R8" s="166"/>
      <c r="S8" s="170" t="s">
        <v>448</v>
      </c>
      <c r="T8" s="171"/>
      <c r="U8" s="172"/>
      <c r="V8" s="170" t="s">
        <v>449</v>
      </c>
      <c r="W8" s="171"/>
      <c r="X8" s="172"/>
      <c r="Y8" s="174"/>
      <c r="Z8" s="175" t="s">
        <v>450</v>
      </c>
      <c r="AA8" s="176"/>
      <c r="AB8" s="174"/>
      <c r="AC8" s="175" t="s">
        <v>451</v>
      </c>
      <c r="AD8" s="176"/>
      <c r="AE8" s="177" t="s">
        <v>452</v>
      </c>
      <c r="AF8" s="178"/>
      <c r="AG8" s="179"/>
      <c r="AH8" s="180" t="s">
        <v>453</v>
      </c>
      <c r="AI8" s="181"/>
      <c r="AJ8" s="182"/>
      <c r="AK8" s="180" t="s">
        <v>454</v>
      </c>
      <c r="AL8" s="181"/>
      <c r="AM8" s="182"/>
      <c r="AN8" s="163"/>
      <c r="AO8" s="163"/>
      <c r="AP8" s="163"/>
      <c r="AQ8" s="163"/>
      <c r="AR8" s="163"/>
      <c r="AS8" s="163"/>
      <c r="AT8" s="163"/>
      <c r="AU8" s="163"/>
      <c r="AV8" s="183" t="s">
        <v>410</v>
      </c>
      <c r="AW8" s="184" t="s">
        <v>455</v>
      </c>
      <c r="AX8" s="185" t="s">
        <v>439</v>
      </c>
      <c r="AY8" s="186" t="s">
        <v>442</v>
      </c>
      <c r="AZ8" s="187" t="s">
        <v>456</v>
      </c>
      <c r="BC8" s="188" t="s">
        <v>410</v>
      </c>
      <c r="BD8" s="189" t="s">
        <v>456</v>
      </c>
      <c r="BE8" s="190" t="s">
        <v>457</v>
      </c>
      <c r="BF8" s="191" t="s">
        <v>458</v>
      </c>
      <c r="BI8" s="192" t="s">
        <v>459</v>
      </c>
      <c r="BJ8" s="193" t="str">
        <f t="shared" ref="BJ8:BJ32" si="0" xml:space="preserve"> MID(BI8, $BJ$7+1, BM8-$BJ$7-1)</f>
        <v>^m(\d)$</v>
      </c>
      <c r="BK8" s="194" t="str">
        <f t="shared" ref="BK8:BK32" si="1">MID(BI8, BM8+1, BL8-BM8-1)</f>
        <v>mu$1</v>
      </c>
      <c r="BL8" s="195">
        <f t="shared" ref="BL8:BL32" si="2">FIND("/",BI8, BM8+1)</f>
        <v>25</v>
      </c>
      <c r="BM8" s="195">
        <f t="shared" ref="BM8:BM32" si="3" xml:space="preserve"> FIND("/", BI8, 13)</f>
        <v>20</v>
      </c>
    </row>
    <row r="9" spans="1:65" ht="42.75" customHeight="1" thickTop="1" thickBot="1">
      <c r="C9" s="136"/>
      <c r="E9" s="196" t="s">
        <v>166</v>
      </c>
      <c r="F9" s="197" t="s">
        <v>166</v>
      </c>
      <c r="H9" s="196"/>
      <c r="I9" s="198" t="s">
        <v>167</v>
      </c>
      <c r="J9" s="199" t="s">
        <v>567</v>
      </c>
      <c r="K9" s="234"/>
      <c r="L9" s="200" t="s">
        <v>460</v>
      </c>
      <c r="M9" s="201" t="s">
        <v>570</v>
      </c>
      <c r="N9" s="233"/>
      <c r="O9" s="202" t="s">
        <v>461</v>
      </c>
      <c r="Q9" s="196" t="s">
        <v>519</v>
      </c>
      <c r="R9" s="203" t="s">
        <v>520</v>
      </c>
      <c r="S9" s="201" t="s">
        <v>572</v>
      </c>
      <c r="T9" s="233"/>
      <c r="U9" s="200" t="s">
        <v>462</v>
      </c>
      <c r="V9" s="204" t="s">
        <v>569</v>
      </c>
      <c r="W9" s="232"/>
      <c r="X9" s="202" t="s">
        <v>463</v>
      </c>
      <c r="Z9" s="205"/>
      <c r="AA9" s="206" t="s">
        <v>523</v>
      </c>
      <c r="AC9" s="205" t="s">
        <v>550</v>
      </c>
      <c r="AD9" s="206" t="s">
        <v>332</v>
      </c>
      <c r="AF9" s="205" t="s">
        <v>339</v>
      </c>
      <c r="AG9" s="206" t="s">
        <v>548</v>
      </c>
      <c r="AI9" s="205" t="s">
        <v>469</v>
      </c>
      <c r="AJ9" s="206" t="s">
        <v>563</v>
      </c>
      <c r="AK9" s="207"/>
      <c r="AL9" s="208"/>
      <c r="AM9" s="209"/>
      <c r="AN9" s="136"/>
      <c r="AO9" s="136"/>
      <c r="AP9" s="136"/>
      <c r="AQ9" s="136"/>
      <c r="AR9" s="163"/>
      <c r="AS9" s="136"/>
      <c r="AT9" s="136"/>
      <c r="AU9" s="136"/>
      <c r="AV9" s="210" cm="1">
        <f t="array" ref="AV9" xml:space="preserve"> ROW() - ROW($8:$8)</f>
        <v>1</v>
      </c>
      <c r="AW9" s="211" t="s">
        <v>412</v>
      </c>
      <c r="AX9" s="212" t="s">
        <v>166</v>
      </c>
      <c r="AY9" s="213" t="s">
        <v>166</v>
      </c>
      <c r="AZ9" s="214" t="s">
        <v>464</v>
      </c>
      <c r="BC9" s="215" cm="1">
        <f t="array" ref="BC9" xml:space="preserve"> ROW() - ROW($8:$8)</f>
        <v>1</v>
      </c>
      <c r="BD9" s="216" t="str">
        <f>表格7_9[[#This Row],[注音符號]]</f>
        <v>ㄅ</v>
      </c>
      <c r="BE9" s="217" t="str">
        <f t="shared" ref="BE9:BE58" si="4" xml:space="preserve"> MID($BC$4,$BC9,1)</f>
        <v>1</v>
      </c>
      <c r="BF9" s="218" t="str">
        <f t="shared" ref="BF9:BF58" si="5" xml:space="preserve"> MID($BC$5,$BC9,1)</f>
        <v>1</v>
      </c>
      <c r="BI9" s="192" t="s">
        <v>465</v>
      </c>
      <c r="BJ9" s="193" t="str">
        <f t="shared" si="0"/>
        <v>^r5$</v>
      </c>
      <c r="BK9" s="194" t="str">
        <f t="shared" si="1"/>
        <v>er5</v>
      </c>
      <c r="BL9" s="195">
        <f t="shared" si="2"/>
        <v>21</v>
      </c>
      <c r="BM9" s="195">
        <f t="shared" si="3"/>
        <v>17</v>
      </c>
    </row>
    <row r="10" spans="1:65" s="219" customFormat="1" ht="42.75" customHeight="1">
      <c r="A10" s="146"/>
      <c r="B10" s="146"/>
      <c r="C10" s="163"/>
      <c r="D10" s="163"/>
      <c r="E10" s="167" t="s">
        <v>466</v>
      </c>
      <c r="F10" s="168"/>
      <c r="G10" s="169"/>
      <c r="H10" s="167" t="s">
        <v>467</v>
      </c>
      <c r="I10" s="168"/>
      <c r="J10" s="169"/>
      <c r="K10" s="164"/>
      <c r="L10" s="165" t="s">
        <v>468</v>
      </c>
      <c r="M10" s="166"/>
      <c r="N10" s="167" t="s">
        <v>469</v>
      </c>
      <c r="O10" s="168"/>
      <c r="P10" s="169"/>
      <c r="Q10" s="167" t="s">
        <v>299</v>
      </c>
      <c r="R10" s="168"/>
      <c r="S10" s="169"/>
      <c r="T10" s="164"/>
      <c r="U10" s="165" t="s">
        <v>470</v>
      </c>
      <c r="V10" s="166"/>
      <c r="W10" s="174"/>
      <c r="X10" s="175" t="s">
        <v>471</v>
      </c>
      <c r="Y10" s="176"/>
      <c r="Z10" s="174"/>
      <c r="AA10" s="175" t="s">
        <v>472</v>
      </c>
      <c r="AB10" s="176"/>
      <c r="AC10" s="177" t="s">
        <v>473</v>
      </c>
      <c r="AD10" s="178"/>
      <c r="AE10" s="179"/>
      <c r="AF10" s="177" t="s">
        <v>297</v>
      </c>
      <c r="AG10" s="178"/>
      <c r="AH10" s="179"/>
      <c r="AI10" s="177" t="s">
        <v>474</v>
      </c>
      <c r="AJ10" s="178"/>
      <c r="AK10" s="179"/>
      <c r="AL10" s="177" t="s">
        <v>475</v>
      </c>
      <c r="AM10" s="178"/>
      <c r="AN10" s="179"/>
      <c r="AO10" s="180" t="s">
        <v>476</v>
      </c>
      <c r="AP10" s="181"/>
      <c r="AQ10" s="182"/>
      <c r="AR10" s="163"/>
      <c r="AV10" s="210" cm="1">
        <f t="array" ref="AV10" xml:space="preserve"> ROW() - ROW($8:$8)</f>
        <v>2</v>
      </c>
      <c r="AW10" s="211" t="s">
        <v>413</v>
      </c>
      <c r="AX10" s="212" t="s">
        <v>165</v>
      </c>
      <c r="AY10" s="213" t="s">
        <v>165</v>
      </c>
      <c r="AZ10" s="214" t="s">
        <v>477</v>
      </c>
      <c r="BC10" s="215" cm="1">
        <f t="array" ref="BC10" xml:space="preserve"> ROW() - ROW($8:$8)</f>
        <v>2</v>
      </c>
      <c r="BD10" s="216" t="str">
        <f>表格7_9[[#This Row],[注音符號]]</f>
        <v>ㄆ</v>
      </c>
      <c r="BE10" s="217" t="str">
        <f t="shared" si="4"/>
        <v>q</v>
      </c>
      <c r="BF10" s="218" t="str">
        <f t="shared" si="5"/>
        <v>q</v>
      </c>
      <c r="BI10" s="192" t="s">
        <v>478</v>
      </c>
      <c r="BJ10" s="193" t="str">
        <f t="shared" si="0"/>
        <v>iu</v>
      </c>
      <c r="BK10" s="194" t="str">
        <f t="shared" si="1"/>
        <v>iou</v>
      </c>
      <c r="BL10" s="195">
        <f t="shared" si="2"/>
        <v>19</v>
      </c>
      <c r="BM10" s="195">
        <f t="shared" si="3"/>
        <v>15</v>
      </c>
    </row>
    <row r="11" spans="1:65" s="222" customFormat="1" ht="42.75" customHeight="1" thickBot="1">
      <c r="A11" s="138"/>
      <c r="B11" s="138"/>
      <c r="C11" s="136"/>
      <c r="D11" s="136"/>
      <c r="F11" s="196" t="s">
        <v>165</v>
      </c>
      <c r="G11" s="203" t="s">
        <v>165</v>
      </c>
      <c r="I11" s="196" t="s">
        <v>167</v>
      </c>
      <c r="J11" s="198" t="s">
        <v>348</v>
      </c>
      <c r="L11" s="196" t="s">
        <v>169</v>
      </c>
      <c r="M11" s="197" t="s">
        <v>169</v>
      </c>
      <c r="O11" s="196" t="s">
        <v>422</v>
      </c>
      <c r="P11" s="203" t="s">
        <v>422</v>
      </c>
      <c r="R11" s="196" t="s">
        <v>306</v>
      </c>
      <c r="S11" s="203" t="s">
        <v>523</v>
      </c>
      <c r="U11" s="196" t="s">
        <v>305</v>
      </c>
      <c r="V11" s="197" t="s">
        <v>305</v>
      </c>
      <c r="X11" s="205" t="s">
        <v>239</v>
      </c>
      <c r="Y11" s="206" t="s">
        <v>239</v>
      </c>
      <c r="AA11" s="205" t="s">
        <v>225</v>
      </c>
      <c r="AB11" s="220" t="s">
        <v>225</v>
      </c>
      <c r="AD11" s="205" t="s">
        <v>313</v>
      </c>
      <c r="AE11" s="221" t="s">
        <v>552</v>
      </c>
      <c r="AG11" s="205" t="s">
        <v>496</v>
      </c>
      <c r="AH11" s="206" t="s">
        <v>331</v>
      </c>
      <c r="AI11" s="207"/>
      <c r="AJ11" s="208"/>
      <c r="AK11" s="209"/>
      <c r="AL11" s="207"/>
      <c r="AM11" s="208"/>
      <c r="AN11" s="209"/>
      <c r="AO11" s="207"/>
      <c r="AP11" s="208"/>
      <c r="AQ11" s="209"/>
      <c r="AR11" s="163"/>
      <c r="AV11" s="210" cm="1">
        <f t="array" ref="AV11" xml:space="preserve"> ROW() - ROW($8:$8)</f>
        <v>3</v>
      </c>
      <c r="AW11" s="211" t="s">
        <v>221</v>
      </c>
      <c r="AX11" s="212" t="s">
        <v>338</v>
      </c>
      <c r="AY11" s="213" t="s">
        <v>338</v>
      </c>
      <c r="AZ11" s="214" t="s">
        <v>479</v>
      </c>
      <c r="BC11" s="215" cm="1">
        <f t="array" ref="BC11" xml:space="preserve"> ROW() - ROW($8:$8)</f>
        <v>3</v>
      </c>
      <c r="BD11" s="216" t="str">
        <f>表格7_9[[#This Row],[注音符號]]</f>
        <v>ㄇ</v>
      </c>
      <c r="BE11" s="217" t="str">
        <f t="shared" si="4"/>
        <v>a</v>
      </c>
      <c r="BF11" s="218" t="str">
        <f t="shared" si="5"/>
        <v>a</v>
      </c>
      <c r="BI11" s="192" t="s">
        <v>480</v>
      </c>
      <c r="BJ11" s="193" t="str">
        <f t="shared" si="0"/>
        <v>ui</v>
      </c>
      <c r="BK11" s="194" t="str">
        <f t="shared" si="1"/>
        <v>uei</v>
      </c>
      <c r="BL11" s="195">
        <f t="shared" si="2"/>
        <v>19</v>
      </c>
      <c r="BM11" s="195">
        <f t="shared" si="3"/>
        <v>15</v>
      </c>
    </row>
    <row r="12" spans="1:65" s="222" customFormat="1" ht="42.75" customHeight="1">
      <c r="A12" s="146"/>
      <c r="B12" s="146"/>
      <c r="C12" s="163"/>
      <c r="D12" s="163"/>
      <c r="E12" s="223"/>
      <c r="F12" s="167" t="s">
        <v>481</v>
      </c>
      <c r="G12" s="168"/>
      <c r="H12" s="169"/>
      <c r="I12" s="167" t="s">
        <v>482</v>
      </c>
      <c r="J12" s="168"/>
      <c r="K12" s="169"/>
      <c r="L12" s="167" t="s">
        <v>321</v>
      </c>
      <c r="M12" s="168"/>
      <c r="N12" s="169"/>
      <c r="O12" s="167" t="s">
        <v>483</v>
      </c>
      <c r="P12" s="168"/>
      <c r="Q12" s="169"/>
      <c r="R12" s="167" t="s">
        <v>325</v>
      </c>
      <c r="S12" s="168"/>
      <c r="T12" s="169"/>
      <c r="U12" s="167" t="s">
        <v>484</v>
      </c>
      <c r="V12" s="168"/>
      <c r="W12" s="169"/>
      <c r="X12" s="174"/>
      <c r="Y12" s="175" t="s">
        <v>485</v>
      </c>
      <c r="Z12" s="176"/>
      <c r="AA12" s="177" t="s">
        <v>302</v>
      </c>
      <c r="AB12" s="178"/>
      <c r="AC12" s="179"/>
      <c r="AD12" s="174"/>
      <c r="AE12" s="175" t="s">
        <v>486</v>
      </c>
      <c r="AF12" s="176"/>
      <c r="AG12" s="177" t="s">
        <v>487</v>
      </c>
      <c r="AH12" s="178"/>
      <c r="AI12" s="179"/>
      <c r="AJ12" s="180" t="s">
        <v>488</v>
      </c>
      <c r="AK12" s="181"/>
      <c r="AL12" s="182"/>
      <c r="AM12" s="163"/>
      <c r="AN12" s="163"/>
      <c r="AO12" s="163"/>
      <c r="AP12" s="163"/>
      <c r="AQ12" s="163"/>
      <c r="AR12" s="163"/>
      <c r="AS12" s="163"/>
      <c r="AT12" s="163"/>
      <c r="AU12" s="163"/>
      <c r="AV12" s="210" cm="1">
        <f t="array" ref="AV12" xml:space="preserve"> ROW() - ROW($8:$8)</f>
        <v>4</v>
      </c>
      <c r="AW12" s="211" t="s">
        <v>305</v>
      </c>
      <c r="AX12" s="212" t="s">
        <v>418</v>
      </c>
      <c r="AY12" s="213" t="s">
        <v>418</v>
      </c>
      <c r="AZ12" s="214" t="s">
        <v>489</v>
      </c>
      <c r="BC12" s="215" cm="1">
        <f t="array" ref="BC12" xml:space="preserve"> ROW() - ROW($8:$8)</f>
        <v>4</v>
      </c>
      <c r="BD12" s="216" t="str">
        <f>表格7_9[[#This Row],[注音符號]]</f>
        <v>ㄈ</v>
      </c>
      <c r="BE12" s="217" t="str">
        <f t="shared" si="4"/>
        <v>z</v>
      </c>
      <c r="BF12" s="218" t="str">
        <f t="shared" si="5"/>
        <v>z</v>
      </c>
      <c r="BI12" s="192" t="s">
        <v>490</v>
      </c>
      <c r="BJ12" s="193" t="str">
        <f t="shared" si="0"/>
        <v>ong</v>
      </c>
      <c r="BK12" s="194" t="str">
        <f t="shared" si="1"/>
        <v>ung</v>
      </c>
      <c r="BL12" s="195">
        <f t="shared" si="2"/>
        <v>20</v>
      </c>
      <c r="BM12" s="195">
        <f t="shared" si="3"/>
        <v>16</v>
      </c>
    </row>
    <row r="13" spans="1:65" s="222" customFormat="1" ht="42.75" customHeight="1" thickBot="1">
      <c r="A13" s="138"/>
      <c r="B13" s="138"/>
      <c r="C13" s="136"/>
      <c r="D13" s="136"/>
      <c r="E13" s="136"/>
      <c r="G13" s="196" t="s">
        <v>338</v>
      </c>
      <c r="H13" s="203" t="s">
        <v>338</v>
      </c>
      <c r="J13" s="196" t="s">
        <v>349</v>
      </c>
      <c r="K13" s="198" t="s">
        <v>349</v>
      </c>
      <c r="M13" s="196" t="s">
        <v>168</v>
      </c>
      <c r="N13" s="203" t="s">
        <v>168</v>
      </c>
      <c r="P13" s="196" t="s">
        <v>413</v>
      </c>
      <c r="Q13" s="203" t="s">
        <v>413</v>
      </c>
      <c r="S13" s="196" t="s">
        <v>482</v>
      </c>
      <c r="T13" s="203" t="s">
        <v>526</v>
      </c>
      <c r="V13" s="196" t="s">
        <v>304</v>
      </c>
      <c r="W13" s="203" t="s">
        <v>523</v>
      </c>
      <c r="Y13" s="205" t="s">
        <v>241</v>
      </c>
      <c r="Z13" s="206" t="s">
        <v>241</v>
      </c>
      <c r="AB13" s="205" t="s">
        <v>226</v>
      </c>
      <c r="AC13" s="220" t="s">
        <v>226</v>
      </c>
      <c r="AE13" s="205" t="s">
        <v>473</v>
      </c>
      <c r="AF13" s="206" t="s">
        <v>554</v>
      </c>
      <c r="AH13" s="205" t="s">
        <v>302</v>
      </c>
      <c r="AI13" s="206" t="s">
        <v>341</v>
      </c>
      <c r="AJ13" s="207"/>
      <c r="AK13" s="208"/>
      <c r="AL13" s="209"/>
      <c r="AM13" s="136"/>
      <c r="AN13" s="136"/>
      <c r="AO13" s="136"/>
      <c r="AP13" s="136"/>
      <c r="AQ13" s="136"/>
      <c r="AR13" s="163"/>
      <c r="AS13" s="136"/>
      <c r="AT13" s="136"/>
      <c r="AU13" s="136"/>
      <c r="AV13" s="210" cm="1">
        <f t="array" ref="AV13" xml:space="preserve"> ROW() - ROW($8:$8)</f>
        <v>5</v>
      </c>
      <c r="AW13" s="211" t="s">
        <v>414</v>
      </c>
      <c r="AX13" s="212" t="s">
        <v>301</v>
      </c>
      <c r="AY13" s="213" t="s">
        <v>301</v>
      </c>
      <c r="AZ13" s="214" t="s">
        <v>491</v>
      </c>
      <c r="BC13" s="215" cm="1">
        <f t="array" ref="BC13" xml:space="preserve"> ROW() - ROW($8:$8)</f>
        <v>5</v>
      </c>
      <c r="BD13" s="216" t="str">
        <f>表格7_9[[#This Row],[注音符號]]</f>
        <v>ㄉ</v>
      </c>
      <c r="BE13" s="217" t="str">
        <f t="shared" si="4"/>
        <v>2</v>
      </c>
      <c r="BF13" s="218" t="str">
        <f t="shared" si="5"/>
        <v>2</v>
      </c>
      <c r="BI13" s="192" t="s">
        <v>492</v>
      </c>
      <c r="BJ13" s="193" t="str">
        <f t="shared" si="0"/>
        <v>^yi?</v>
      </c>
      <c r="BK13" s="194" t="str">
        <f t="shared" si="1"/>
        <v>i</v>
      </c>
      <c r="BL13" s="195">
        <f t="shared" si="2"/>
        <v>19</v>
      </c>
      <c r="BM13" s="195">
        <f t="shared" si="3"/>
        <v>17</v>
      </c>
    </row>
    <row r="14" spans="1:65" s="222" customFormat="1" ht="42.75" customHeight="1">
      <c r="A14" s="146"/>
      <c r="B14" s="146"/>
      <c r="C14" s="163"/>
      <c r="D14" s="163"/>
      <c r="E14" s="163"/>
      <c r="F14" s="163"/>
      <c r="G14" s="167" t="s">
        <v>493</v>
      </c>
      <c r="H14" s="168"/>
      <c r="I14" s="169"/>
      <c r="J14" s="167" t="s">
        <v>494</v>
      </c>
      <c r="K14" s="168"/>
      <c r="L14" s="169"/>
      <c r="M14" s="167" t="s">
        <v>306</v>
      </c>
      <c r="N14" s="168"/>
      <c r="O14" s="169"/>
      <c r="P14" s="167" t="s">
        <v>495</v>
      </c>
      <c r="Q14" s="168"/>
      <c r="R14" s="169"/>
      <c r="S14" s="167" t="s">
        <v>319</v>
      </c>
      <c r="T14" s="168"/>
      <c r="U14" s="169"/>
      <c r="V14" s="167" t="s">
        <v>496</v>
      </c>
      <c r="W14" s="168"/>
      <c r="X14" s="169"/>
      <c r="Y14" s="177" t="s">
        <v>497</v>
      </c>
      <c r="Z14" s="178"/>
      <c r="AA14" s="179"/>
      <c r="AB14" s="174"/>
      <c r="AC14" s="175" t="s">
        <v>498</v>
      </c>
      <c r="AD14" s="176"/>
      <c r="AE14" s="177" t="s">
        <v>499</v>
      </c>
      <c r="AF14" s="178"/>
      <c r="AG14" s="179"/>
      <c r="AH14" s="180" t="s">
        <v>500</v>
      </c>
      <c r="AI14" s="181"/>
      <c r="AJ14" s="182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210" cm="1">
        <f t="array" ref="AV14" xml:space="preserve"> ROW() - ROW($8:$8)</f>
        <v>6</v>
      </c>
      <c r="AW14" s="211" t="s">
        <v>415</v>
      </c>
      <c r="AX14" s="212" t="s">
        <v>167</v>
      </c>
      <c r="AY14" s="213" t="s">
        <v>167</v>
      </c>
      <c r="AZ14" s="214" t="s">
        <v>501</v>
      </c>
      <c r="BC14" s="215" cm="1">
        <f t="array" ref="BC14" xml:space="preserve"> ROW() - ROW($8:$8)</f>
        <v>6</v>
      </c>
      <c r="BD14" s="216" t="str">
        <f>表格7_9[[#This Row],[注音符號]]</f>
        <v>ㄊ</v>
      </c>
      <c r="BE14" s="217" t="str">
        <f t="shared" si="4"/>
        <v>w</v>
      </c>
      <c r="BF14" s="218" t="str">
        <f t="shared" si="5"/>
        <v>w</v>
      </c>
      <c r="BI14" s="192" t="s">
        <v>502</v>
      </c>
      <c r="BJ14" s="193" t="str">
        <f t="shared" si="0"/>
        <v>^wu?</v>
      </c>
      <c r="BK14" s="194" t="str">
        <f t="shared" si="1"/>
        <v>u</v>
      </c>
      <c r="BL14" s="195">
        <f t="shared" si="2"/>
        <v>19</v>
      </c>
      <c r="BM14" s="195">
        <f t="shared" si="3"/>
        <v>17</v>
      </c>
    </row>
    <row r="15" spans="1:65" ht="42.75" customHeight="1" thickBot="1">
      <c r="C15" s="136"/>
      <c r="D15" s="136"/>
      <c r="E15" s="136"/>
      <c r="F15" s="136"/>
      <c r="H15" s="196" t="s">
        <v>418</v>
      </c>
      <c r="I15" s="203" t="s">
        <v>418</v>
      </c>
      <c r="K15" s="196" t="s">
        <v>350</v>
      </c>
      <c r="L15" s="198" t="s">
        <v>350</v>
      </c>
      <c r="N15" s="196" t="s">
        <v>171</v>
      </c>
      <c r="O15" s="203" t="s">
        <v>171</v>
      </c>
      <c r="Q15" s="196" t="s">
        <v>416</v>
      </c>
      <c r="R15" s="203" t="s">
        <v>416</v>
      </c>
      <c r="T15" s="196" t="s">
        <v>417</v>
      </c>
      <c r="U15" s="203" t="s">
        <v>417</v>
      </c>
      <c r="W15" s="196" t="s">
        <v>179</v>
      </c>
      <c r="X15" s="203" t="s">
        <v>179</v>
      </c>
      <c r="Z15" s="205" t="s">
        <v>419</v>
      </c>
      <c r="AA15" s="220" t="s">
        <v>541</v>
      </c>
      <c r="AC15" s="205" t="s">
        <v>547</v>
      </c>
      <c r="AD15" s="206" t="s">
        <v>548</v>
      </c>
      <c r="AF15" s="205" t="s">
        <v>315</v>
      </c>
      <c r="AG15" s="220" t="s">
        <v>556</v>
      </c>
      <c r="AI15" s="205" t="s">
        <v>325</v>
      </c>
      <c r="AJ15" s="224" t="s">
        <v>561</v>
      </c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210" cm="1">
        <f t="array" ref="AV15" xml:space="preserve"> ROW() - ROW($8:$8)</f>
        <v>7</v>
      </c>
      <c r="AW15" s="211" t="s">
        <v>179</v>
      </c>
      <c r="AX15" s="212" t="s">
        <v>349</v>
      </c>
      <c r="AY15" s="213" t="s">
        <v>349</v>
      </c>
      <c r="AZ15" s="214" t="s">
        <v>503</v>
      </c>
      <c r="BC15" s="215" cm="1">
        <f t="array" ref="BC15" xml:space="preserve"> ROW() - ROW($8:$8)</f>
        <v>7</v>
      </c>
      <c r="BD15" s="216" t="str">
        <f>表格7_9[[#This Row],[注音符號]]</f>
        <v>ㄋ</v>
      </c>
      <c r="BE15" s="217" t="str">
        <f t="shared" si="4"/>
        <v>s</v>
      </c>
      <c r="BF15" s="218" t="str">
        <f t="shared" si="5"/>
        <v>s</v>
      </c>
      <c r="BI15" s="192" t="s">
        <v>504</v>
      </c>
      <c r="BJ15" s="193" t="str">
        <f t="shared" si="0"/>
        <v>iu</v>
      </c>
      <c r="BK15" s="194" t="str">
        <f t="shared" si="1"/>
        <v>v</v>
      </c>
      <c r="BL15" s="195">
        <f t="shared" si="2"/>
        <v>17</v>
      </c>
      <c r="BM15" s="195">
        <f t="shared" si="3"/>
        <v>15</v>
      </c>
    </row>
    <row r="16" spans="1:65" s="226" customFormat="1" ht="38.1" customHeight="1">
      <c r="A16" s="138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10" cm="1">
        <f t="array" ref="AV16" xml:space="preserve"> ROW() - ROW($8:$8)</f>
        <v>8</v>
      </c>
      <c r="AW16" s="211" t="s">
        <v>416</v>
      </c>
      <c r="AX16" s="212" t="s">
        <v>350</v>
      </c>
      <c r="AY16" s="213" t="s">
        <v>350</v>
      </c>
      <c r="AZ16" s="214" t="s">
        <v>505</v>
      </c>
      <c r="BC16" s="215" cm="1">
        <f t="array" ref="BC16" xml:space="preserve"> ROW() - ROW($8:$8)</f>
        <v>8</v>
      </c>
      <c r="BD16" s="216" t="str">
        <f>表格7_9[[#This Row],[注音符號]]</f>
        <v>ㄌ</v>
      </c>
      <c r="BE16" s="217" t="str">
        <f t="shared" si="4"/>
        <v>x</v>
      </c>
      <c r="BF16" s="218" t="str">
        <f t="shared" si="5"/>
        <v>x</v>
      </c>
      <c r="BI16" s="192" t="s">
        <v>506</v>
      </c>
      <c r="BJ16" s="193" t="str">
        <f t="shared" si="0"/>
        <v>^([jqx])u</v>
      </c>
      <c r="BK16" s="194" t="str">
        <f t="shared" si="1"/>
        <v>$1v</v>
      </c>
      <c r="BL16" s="195">
        <f t="shared" si="2"/>
        <v>26</v>
      </c>
      <c r="BM16" s="195">
        <f t="shared" si="3"/>
        <v>22</v>
      </c>
    </row>
    <row r="17" spans="1:65" s="226" customFormat="1" ht="38.1" customHeight="1" thickBot="1">
      <c r="B17" s="225"/>
      <c r="C17" s="235" t="s">
        <v>73</v>
      </c>
      <c r="D17" s="235" t="s">
        <v>77</v>
      </c>
      <c r="E17" s="235" t="s">
        <v>82</v>
      </c>
      <c r="F17" s="236" t="s">
        <v>87</v>
      </c>
      <c r="G17" s="235" t="s">
        <v>571</v>
      </c>
      <c r="H17" s="237" t="s">
        <v>91</v>
      </c>
      <c r="I17" s="238" t="s">
        <v>137</v>
      </c>
      <c r="J17" s="239" t="s">
        <v>117</v>
      </c>
      <c r="K17" s="239" t="s">
        <v>124</v>
      </c>
      <c r="L17" s="239" t="s">
        <v>131</v>
      </c>
      <c r="M17" s="239" t="s">
        <v>573</v>
      </c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10" cm="1">
        <f t="array" ref="AV17" xml:space="preserve"> ROW() - ROW($8:$8)</f>
        <v>9</v>
      </c>
      <c r="AW17" s="211" t="s">
        <v>226</v>
      </c>
      <c r="AX17" s="212" t="s">
        <v>169</v>
      </c>
      <c r="AY17" s="213" t="s">
        <v>169</v>
      </c>
      <c r="AZ17" s="214" t="s">
        <v>507</v>
      </c>
      <c r="BC17" s="215" cm="1">
        <f t="array" ref="BC17" xml:space="preserve"> ROW() - ROW($8:$8)</f>
        <v>9</v>
      </c>
      <c r="BD17" s="216" t="str">
        <f>表格7_9[[#This Row],[注音符號]]</f>
        <v>ㄍ</v>
      </c>
      <c r="BE17" s="217" t="str">
        <f t="shared" si="4"/>
        <v>e</v>
      </c>
      <c r="BF17" s="218" t="str">
        <f t="shared" si="5"/>
        <v>e</v>
      </c>
      <c r="BI17" s="192" t="s">
        <v>508</v>
      </c>
      <c r="BJ17" s="193" t="str">
        <f t="shared" si="0"/>
        <v>([iuv])n</v>
      </c>
      <c r="BK17" s="194" t="str">
        <f t="shared" si="1"/>
        <v>$1en</v>
      </c>
      <c r="BL17" s="195">
        <f t="shared" si="2"/>
        <v>26</v>
      </c>
      <c r="BM17" s="195">
        <f t="shared" si="3"/>
        <v>21</v>
      </c>
    </row>
    <row r="18" spans="1:65" s="226" customFormat="1" ht="38.1" customHeight="1" thickBot="1">
      <c r="B18" s="225"/>
      <c r="C18" s="235" t="s">
        <v>74</v>
      </c>
      <c r="D18" s="235" t="s">
        <v>78</v>
      </c>
      <c r="E18" s="235" t="s">
        <v>84</v>
      </c>
      <c r="F18" s="236" t="s">
        <v>89</v>
      </c>
      <c r="G18" s="235" t="s">
        <v>574</v>
      </c>
      <c r="H18" s="237" t="s">
        <v>93</v>
      </c>
      <c r="I18" s="238" t="s">
        <v>139</v>
      </c>
      <c r="J18" s="239" t="s">
        <v>575</v>
      </c>
      <c r="K18" s="239" t="s">
        <v>576</v>
      </c>
      <c r="L18" s="239" t="s">
        <v>132</v>
      </c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10" cm="1">
        <f t="array" ref="AV18" xml:space="preserve"> ROW() - ROW($8:$8)</f>
        <v>10</v>
      </c>
      <c r="AW18" s="211" t="s">
        <v>301</v>
      </c>
      <c r="AX18" s="212" t="s">
        <v>168</v>
      </c>
      <c r="AY18" s="213" t="s">
        <v>168</v>
      </c>
      <c r="AZ18" s="214" t="s">
        <v>509</v>
      </c>
      <c r="BC18" s="215" cm="1">
        <f t="array" ref="BC18" xml:space="preserve"> ROW() - ROW($8:$8)</f>
        <v>10</v>
      </c>
      <c r="BD18" s="216" t="str">
        <f>表格7_9[[#This Row],[注音符號]]</f>
        <v>ㄎ</v>
      </c>
      <c r="BE18" s="217" t="str">
        <f t="shared" si="4"/>
        <v>d</v>
      </c>
      <c r="BF18" s="218" t="str">
        <f t="shared" si="5"/>
        <v>d</v>
      </c>
      <c r="BI18" s="192" t="s">
        <v>510</v>
      </c>
      <c r="BJ18" s="193" t="str">
        <f t="shared" si="0"/>
        <v>^zhi?</v>
      </c>
      <c r="BK18" s="194" t="str">
        <f t="shared" si="1"/>
        <v>Z</v>
      </c>
      <c r="BL18" s="195">
        <f t="shared" si="2"/>
        <v>20</v>
      </c>
      <c r="BM18" s="195">
        <f t="shared" si="3"/>
        <v>18</v>
      </c>
    </row>
    <row r="19" spans="1:65" s="226" customFormat="1" ht="38.1" customHeight="1" thickBot="1">
      <c r="B19" s="225"/>
      <c r="C19" s="235" t="s">
        <v>75</v>
      </c>
      <c r="D19" s="235" t="s">
        <v>79</v>
      </c>
      <c r="E19" s="235" t="s">
        <v>86</v>
      </c>
      <c r="F19" s="236" t="s">
        <v>90</v>
      </c>
      <c r="G19" s="240" t="s">
        <v>577</v>
      </c>
      <c r="H19" s="237" t="s">
        <v>94</v>
      </c>
      <c r="I19" s="238" t="s">
        <v>580</v>
      </c>
      <c r="J19" s="239" t="s">
        <v>121</v>
      </c>
      <c r="K19" s="239" t="s">
        <v>126</v>
      </c>
      <c r="L19" s="239" t="s">
        <v>133</v>
      </c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10" cm="1">
        <f t="array" ref="AV19" xml:space="preserve"> ROW() - ROW($8:$8)</f>
        <v>11</v>
      </c>
      <c r="AW19" s="211" t="s">
        <v>304</v>
      </c>
      <c r="AX19" s="212" t="s">
        <v>171</v>
      </c>
      <c r="AY19" s="213" t="s">
        <v>171</v>
      </c>
      <c r="AZ19" s="214" t="s">
        <v>511</v>
      </c>
      <c r="BC19" s="215" cm="1">
        <f t="array" ref="BC19" xml:space="preserve"> ROW() - ROW($8:$8)</f>
        <v>11</v>
      </c>
      <c r="BD19" s="216" t="str">
        <f>表格7_9[[#This Row],[注音符號]]</f>
        <v>ㄏ</v>
      </c>
      <c r="BE19" s="217" t="str">
        <f t="shared" si="4"/>
        <v>c</v>
      </c>
      <c r="BF19" s="218" t="str">
        <f t="shared" si="5"/>
        <v>c</v>
      </c>
      <c r="BI19" s="192" t="s">
        <v>512</v>
      </c>
      <c r="BJ19" s="193" t="str">
        <f t="shared" si="0"/>
        <v>^chi?</v>
      </c>
      <c r="BK19" s="194" t="str">
        <f t="shared" si="1"/>
        <v>C</v>
      </c>
      <c r="BL19" s="195">
        <f t="shared" si="2"/>
        <v>20</v>
      </c>
      <c r="BM19" s="195">
        <f t="shared" si="3"/>
        <v>18</v>
      </c>
    </row>
    <row r="20" spans="1:65" s="226" customFormat="1" ht="38.1" customHeight="1" thickBot="1">
      <c r="B20" s="225"/>
      <c r="C20" s="235" t="s">
        <v>578</v>
      </c>
      <c r="D20" s="235" t="s">
        <v>81</v>
      </c>
      <c r="E20" s="225"/>
      <c r="F20" s="225"/>
      <c r="G20" s="235" t="s">
        <v>579</v>
      </c>
      <c r="H20" s="225"/>
      <c r="I20" s="225"/>
      <c r="J20" s="239" t="s">
        <v>124</v>
      </c>
      <c r="K20" s="241" t="s">
        <v>581</v>
      </c>
      <c r="L20" s="239" t="s">
        <v>135</v>
      </c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  <c r="AV20" s="210" cm="1">
        <f t="array" ref="AV20" xml:space="preserve"> ROW() - ROW($8:$8)</f>
        <v>12</v>
      </c>
      <c r="AW20" s="211" t="s">
        <v>417</v>
      </c>
      <c r="AX20" s="212" t="s">
        <v>422</v>
      </c>
      <c r="AY20" s="213" t="s">
        <v>422</v>
      </c>
      <c r="AZ20" s="214" t="s">
        <v>513</v>
      </c>
      <c r="BC20" s="215" cm="1">
        <f t="array" ref="BC20" xml:space="preserve"> ROW() - ROW($8:$8)</f>
        <v>12</v>
      </c>
      <c r="BD20" s="216" t="str">
        <f>表格7_9[[#This Row],[注音符號]]</f>
        <v>ㄐ</v>
      </c>
      <c r="BE20" s="217" t="str">
        <f t="shared" si="4"/>
        <v>r</v>
      </c>
      <c r="BF20" s="218" t="str">
        <f t="shared" si="5"/>
        <v>r</v>
      </c>
      <c r="BI20" s="192" t="s">
        <v>514</v>
      </c>
      <c r="BJ20" s="193" t="str">
        <f t="shared" si="0"/>
        <v>^shi?</v>
      </c>
      <c r="BK20" s="194" t="str">
        <f t="shared" si="1"/>
        <v>S</v>
      </c>
      <c r="BL20" s="195">
        <f t="shared" si="2"/>
        <v>20</v>
      </c>
      <c r="BM20" s="195">
        <f t="shared" si="3"/>
        <v>18</v>
      </c>
    </row>
    <row r="21" spans="1:65" s="226" customFormat="1" ht="38.1" customHeight="1"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  <c r="AA21" s="225"/>
      <c r="AB21" s="225"/>
      <c r="AC21" s="225"/>
      <c r="AD21" s="225"/>
      <c r="AE21" s="225"/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25"/>
      <c r="AR21" s="225"/>
      <c r="AS21" s="225"/>
      <c r="AT21" s="225"/>
      <c r="AU21" s="225"/>
      <c r="AV21" s="210" cm="1">
        <f t="array" ref="AV21" xml:space="preserve"> ROW() - ROW($8:$8)</f>
        <v>13</v>
      </c>
      <c r="AW21" s="211" t="s">
        <v>418</v>
      </c>
      <c r="AX21" s="212" t="s">
        <v>413</v>
      </c>
      <c r="AY21" s="213" t="s">
        <v>413</v>
      </c>
      <c r="AZ21" s="214" t="s">
        <v>515</v>
      </c>
      <c r="BC21" s="215" cm="1">
        <f t="array" ref="BC21" xml:space="preserve"> ROW() - ROW($8:$8)</f>
        <v>13</v>
      </c>
      <c r="BD21" s="216" t="str">
        <f>表格7_9[[#This Row],[注音符號]]</f>
        <v>ㄑ</v>
      </c>
      <c r="BE21" s="217" t="str">
        <f t="shared" si="4"/>
        <v>f</v>
      </c>
      <c r="BF21" s="218" t="str">
        <f t="shared" si="5"/>
        <v>f</v>
      </c>
      <c r="BI21" s="192" t="s">
        <v>516</v>
      </c>
      <c r="BJ21" s="193" t="str">
        <f t="shared" si="0"/>
        <v>^([zcsr])i</v>
      </c>
      <c r="BK21" s="194" t="str">
        <f t="shared" si="1"/>
        <v>$1</v>
      </c>
      <c r="BL21" s="195">
        <f t="shared" si="2"/>
        <v>26</v>
      </c>
      <c r="BM21" s="195">
        <f t="shared" si="3"/>
        <v>23</v>
      </c>
    </row>
    <row r="22" spans="1:65" s="226" customFormat="1" ht="38.1" customHeight="1"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10" cm="1">
        <f t="array" ref="AV22" xml:space="preserve"> ROW() - ROW($8:$8)</f>
        <v>14</v>
      </c>
      <c r="AW22" s="211" t="s">
        <v>419</v>
      </c>
      <c r="AX22" s="212" t="s">
        <v>416</v>
      </c>
      <c r="AY22" s="213" t="s">
        <v>416</v>
      </c>
      <c r="AZ22" s="214" t="s">
        <v>517</v>
      </c>
      <c r="BC22" s="215" cm="1">
        <f t="array" ref="BC22" xml:space="preserve"> ROW() - ROW($8:$8)</f>
        <v>14</v>
      </c>
      <c r="BD22" s="216" t="str">
        <f>表格7_9[[#This Row],[注音符號]]</f>
        <v>ㄒ</v>
      </c>
      <c r="BE22" s="217" t="str">
        <f t="shared" si="4"/>
        <v>v</v>
      </c>
      <c r="BF22" s="218" t="str">
        <f t="shared" si="5"/>
        <v>v</v>
      </c>
      <c r="BI22" s="192" t="s">
        <v>518</v>
      </c>
      <c r="BJ22" s="193" t="str">
        <f t="shared" si="0"/>
        <v>ai</v>
      </c>
      <c r="BK22" s="194" t="str">
        <f t="shared" si="1"/>
        <v>A</v>
      </c>
      <c r="BL22" s="195">
        <f t="shared" si="2"/>
        <v>17</v>
      </c>
      <c r="BM22" s="195">
        <f t="shared" si="3"/>
        <v>15</v>
      </c>
    </row>
    <row r="23" spans="1:65" s="226" customFormat="1" ht="38.1" customHeight="1"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5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  <c r="AV23" s="210" cm="1">
        <f t="array" ref="AV23" xml:space="preserve"> ROW() - ROW($8:$8)</f>
        <v>15</v>
      </c>
      <c r="AW23" s="211" t="s">
        <v>420</v>
      </c>
      <c r="AX23" s="212" t="s">
        <v>519</v>
      </c>
      <c r="AY23" s="213" t="s">
        <v>520</v>
      </c>
      <c r="AZ23" s="214" t="s">
        <v>521</v>
      </c>
      <c r="BC23" s="215" cm="1">
        <f t="array" ref="BC23" xml:space="preserve"> ROW() - ROW($8:$8)</f>
        <v>15</v>
      </c>
      <c r="BD23" s="216" t="str">
        <f>表格7_9[[#This Row],[注音符號]]</f>
        <v>ㄓ</v>
      </c>
      <c r="BE23" s="217" t="str">
        <f t="shared" si="4"/>
        <v>5</v>
      </c>
      <c r="BF23" s="218" t="str">
        <f t="shared" si="5"/>
        <v>5</v>
      </c>
      <c r="BI23" s="192" t="s">
        <v>522</v>
      </c>
      <c r="BJ23" s="193" t="str">
        <f t="shared" si="0"/>
        <v>ei</v>
      </c>
      <c r="BK23" s="194" t="str">
        <f t="shared" si="1"/>
        <v>I</v>
      </c>
      <c r="BL23" s="195">
        <f t="shared" si="2"/>
        <v>17</v>
      </c>
      <c r="BM23" s="195">
        <f t="shared" si="3"/>
        <v>15</v>
      </c>
    </row>
    <row r="24" spans="1:65" s="226" customFormat="1" ht="38.1" customHeight="1"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10" cm="1">
        <f t="array" ref="AV24" xml:space="preserve"> ROW() - ROW($8:$8)</f>
        <v>16</v>
      </c>
      <c r="AW24" s="211" t="s">
        <v>167</v>
      </c>
      <c r="AX24" s="212" t="s">
        <v>306</v>
      </c>
      <c r="AY24" s="213" t="s">
        <v>523</v>
      </c>
      <c r="AZ24" s="214" t="s">
        <v>524</v>
      </c>
      <c r="BC24" s="215" cm="1">
        <f t="array" ref="BC24" xml:space="preserve"> ROW() - ROW($8:$8)</f>
        <v>16</v>
      </c>
      <c r="BD24" s="216" t="str">
        <f>表格7_9[[#This Row],[注音符號]]</f>
        <v>ㄔ</v>
      </c>
      <c r="BE24" s="217" t="str">
        <f t="shared" si="4"/>
        <v>t</v>
      </c>
      <c r="BF24" s="218" t="str">
        <f t="shared" si="5"/>
        <v>t</v>
      </c>
      <c r="BI24" s="192" t="s">
        <v>525</v>
      </c>
      <c r="BJ24" s="193" t="str">
        <f t="shared" si="0"/>
        <v>ao</v>
      </c>
      <c r="BK24" s="194" t="str">
        <f t="shared" si="1"/>
        <v>O</v>
      </c>
      <c r="BL24" s="195">
        <f t="shared" si="2"/>
        <v>17</v>
      </c>
      <c r="BM24" s="195">
        <f t="shared" si="3"/>
        <v>15</v>
      </c>
    </row>
    <row r="25" spans="1:65" ht="38.1" customHeight="1">
      <c r="A25" s="226"/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  <c r="AA25" s="225"/>
      <c r="AB25" s="225"/>
      <c r="AC25" s="225"/>
      <c r="AD25" s="225"/>
      <c r="AE25" s="225"/>
      <c r="AF25" s="225"/>
      <c r="AG25" s="225"/>
      <c r="AH25" s="225"/>
      <c r="AI25" s="225"/>
      <c r="AJ25" s="225"/>
      <c r="AK25" s="225"/>
      <c r="AL25" s="225"/>
      <c r="AM25" s="225"/>
      <c r="AN25" s="225"/>
      <c r="AO25" s="225"/>
      <c r="AP25" s="225"/>
      <c r="AQ25" s="225"/>
      <c r="AR25" s="225"/>
      <c r="AS25" s="225"/>
      <c r="AT25" s="225"/>
      <c r="AU25" s="225"/>
      <c r="AV25" s="210" cm="1">
        <f t="array" ref="AV25" xml:space="preserve"> ROW() - ROW($8:$8)</f>
        <v>17</v>
      </c>
      <c r="AW25" s="211" t="s">
        <v>169</v>
      </c>
      <c r="AX25" s="212" t="s">
        <v>482</v>
      </c>
      <c r="AY25" s="213" t="s">
        <v>526</v>
      </c>
      <c r="AZ25" s="214" t="s">
        <v>527</v>
      </c>
      <c r="BC25" s="215" cm="1">
        <f t="array" ref="BC25" xml:space="preserve"> ROW() - ROW($8:$8)</f>
        <v>17</v>
      </c>
      <c r="BD25" s="216" t="str">
        <f>表格7_9[[#This Row],[注音符號]]</f>
        <v>ㄕ</v>
      </c>
      <c r="BE25" s="217" t="str">
        <f t="shared" si="4"/>
        <v>g</v>
      </c>
      <c r="BF25" s="218" t="str">
        <f t="shared" si="5"/>
        <v>g</v>
      </c>
      <c r="BI25" s="192" t="s">
        <v>528</v>
      </c>
      <c r="BJ25" s="193" t="str">
        <f t="shared" si="0"/>
        <v>ou</v>
      </c>
      <c r="BK25" s="194" t="str">
        <f t="shared" si="1"/>
        <v>U</v>
      </c>
      <c r="BL25" s="195">
        <f t="shared" si="2"/>
        <v>17</v>
      </c>
      <c r="BM25" s="195">
        <f t="shared" si="3"/>
        <v>15</v>
      </c>
    </row>
    <row r="26" spans="1:65" ht="38.1" customHeight="1"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10" cm="1">
        <f t="array" ref="AV26" xml:space="preserve"> ROW() - ROW($8:$8)</f>
        <v>18</v>
      </c>
      <c r="AW26" s="211" t="s">
        <v>166</v>
      </c>
      <c r="AX26" s="212" t="s">
        <v>417</v>
      </c>
      <c r="AY26" s="213" t="s">
        <v>417</v>
      </c>
      <c r="AZ26" s="214" t="s">
        <v>529</v>
      </c>
      <c r="BC26" s="215" cm="1">
        <f t="array" ref="BC26" xml:space="preserve"> ROW() - ROW($8:$8)</f>
        <v>18</v>
      </c>
      <c r="BD26" s="216" t="str">
        <f>表格7_9[[#This Row],[注音符號]]</f>
        <v>ㄖ</v>
      </c>
      <c r="BE26" s="217" t="str">
        <f t="shared" si="4"/>
        <v>b</v>
      </c>
      <c r="BF26" s="218" t="str">
        <f t="shared" si="5"/>
        <v>b</v>
      </c>
      <c r="BI26" s="192" t="s">
        <v>530</v>
      </c>
      <c r="BJ26" s="193" t="str">
        <f t="shared" si="0"/>
        <v>ang</v>
      </c>
      <c r="BK26" s="194" t="str">
        <f t="shared" si="1"/>
        <v>K</v>
      </c>
      <c r="BL26" s="195">
        <f t="shared" si="2"/>
        <v>18</v>
      </c>
      <c r="BM26" s="195">
        <f t="shared" si="3"/>
        <v>16</v>
      </c>
    </row>
    <row r="27" spans="1:65" ht="38.1" customHeight="1"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5"/>
      <c r="AE27" s="225"/>
      <c r="AF27" s="225"/>
      <c r="AG27" s="225"/>
      <c r="AH27" s="225"/>
      <c r="AI27" s="225"/>
      <c r="AJ27" s="225"/>
      <c r="AK27" s="225"/>
      <c r="AL27" s="225"/>
      <c r="AM27" s="225"/>
      <c r="AN27" s="225"/>
      <c r="AO27" s="225"/>
      <c r="AP27" s="225"/>
      <c r="AQ27" s="225"/>
      <c r="AR27" s="225"/>
      <c r="AS27" s="225"/>
      <c r="AT27" s="225"/>
      <c r="AU27" s="225"/>
      <c r="AV27" s="210" cm="1">
        <f t="array" ref="AV27" xml:space="preserve"> ROW() - ROW($8:$8)</f>
        <v>19</v>
      </c>
      <c r="AW27" s="211" t="s">
        <v>421</v>
      </c>
      <c r="AX27" s="212" t="s">
        <v>305</v>
      </c>
      <c r="AY27" s="213" t="s">
        <v>305</v>
      </c>
      <c r="AZ27" s="214" t="s">
        <v>531</v>
      </c>
      <c r="BC27" s="215" cm="1">
        <f t="array" ref="BC27" xml:space="preserve"> ROW() - ROW($8:$8)</f>
        <v>19</v>
      </c>
      <c r="BD27" s="216" t="str">
        <f>表格7_9[[#This Row],[注音符號]]</f>
        <v>ㄗ</v>
      </c>
      <c r="BE27" s="217" t="str">
        <f t="shared" si="4"/>
        <v>y</v>
      </c>
      <c r="BF27" s="218" t="str">
        <f t="shared" si="5"/>
        <v>y</v>
      </c>
      <c r="BI27" s="192" t="s">
        <v>532</v>
      </c>
      <c r="BJ27" s="193" t="str">
        <f t="shared" si="0"/>
        <v>eng</v>
      </c>
      <c r="BK27" s="194" t="str">
        <f t="shared" si="1"/>
        <v>G</v>
      </c>
      <c r="BL27" s="195">
        <f t="shared" si="2"/>
        <v>18</v>
      </c>
      <c r="BM27" s="195">
        <f t="shared" si="3"/>
        <v>16</v>
      </c>
    </row>
    <row r="28" spans="1:65" ht="38.1" customHeight="1"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25"/>
      <c r="AQ28" s="225"/>
      <c r="AR28" s="225"/>
      <c r="AS28" s="225"/>
      <c r="AT28" s="225"/>
      <c r="AU28" s="225"/>
      <c r="AV28" s="210" cm="1">
        <f t="array" ref="AV28" xml:space="preserve"> ROW() - ROW($8:$8)</f>
        <v>20</v>
      </c>
      <c r="AW28" s="211" t="s">
        <v>171</v>
      </c>
      <c r="AX28" s="212" t="s">
        <v>304</v>
      </c>
      <c r="AY28" s="213" t="s">
        <v>523</v>
      </c>
      <c r="AZ28" s="214" t="s">
        <v>533</v>
      </c>
      <c r="BC28" s="215" cm="1">
        <f t="array" ref="BC28" xml:space="preserve"> ROW() - ROW($8:$8)</f>
        <v>20</v>
      </c>
      <c r="BD28" s="216" t="str">
        <f>表格7_9[[#This Row],[注音符號]]</f>
        <v>ㄘ</v>
      </c>
      <c r="BE28" s="217" t="str">
        <f t="shared" si="4"/>
        <v>h</v>
      </c>
      <c r="BF28" s="218" t="str">
        <f t="shared" si="5"/>
        <v>h</v>
      </c>
      <c r="BI28" s="192" t="s">
        <v>534</v>
      </c>
      <c r="BJ28" s="193" t="str">
        <f t="shared" si="0"/>
        <v>an</v>
      </c>
      <c r="BK28" s="194" t="str">
        <f t="shared" si="1"/>
        <v>M</v>
      </c>
      <c r="BL28" s="195">
        <f t="shared" si="2"/>
        <v>17</v>
      </c>
      <c r="BM28" s="195">
        <f t="shared" si="3"/>
        <v>15</v>
      </c>
    </row>
    <row r="29" spans="1:65" ht="38.1" customHeight="1"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10" cm="1">
        <f t="array" ref="AV29" xml:space="preserve"> ROW() - ROW($8:$8)</f>
        <v>21</v>
      </c>
      <c r="AW29" s="211" t="s">
        <v>349</v>
      </c>
      <c r="AX29" s="212" t="s">
        <v>179</v>
      </c>
      <c r="AY29" s="213" t="s">
        <v>179</v>
      </c>
      <c r="AZ29" s="214" t="s">
        <v>535</v>
      </c>
      <c r="BC29" s="215" cm="1">
        <f t="array" ref="BC29" xml:space="preserve"> ROW() - ROW($8:$8)</f>
        <v>21</v>
      </c>
      <c r="BD29" s="216" t="str">
        <f>表格7_9[[#This Row],[注音符號]]</f>
        <v>ㄙ</v>
      </c>
      <c r="BE29" s="217" t="str">
        <f t="shared" si="4"/>
        <v>n</v>
      </c>
      <c r="BF29" s="218" t="str">
        <f t="shared" si="5"/>
        <v>n</v>
      </c>
      <c r="BI29" s="192" t="s">
        <v>536</v>
      </c>
      <c r="BJ29" s="193" t="str">
        <f t="shared" si="0"/>
        <v>en</v>
      </c>
      <c r="BK29" s="194" t="str">
        <f t="shared" si="1"/>
        <v>N</v>
      </c>
      <c r="BL29" s="195">
        <f t="shared" si="2"/>
        <v>17</v>
      </c>
      <c r="BM29" s="195">
        <f t="shared" si="3"/>
        <v>15</v>
      </c>
    </row>
    <row r="30" spans="1:65" ht="38.1" customHeight="1"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H30" s="225"/>
      <c r="AI30" s="225"/>
      <c r="AJ30" s="225"/>
      <c r="AK30" s="225"/>
      <c r="AL30" s="225"/>
      <c r="AM30" s="225"/>
      <c r="AN30" s="225"/>
      <c r="AO30" s="225"/>
      <c r="AP30" s="225"/>
      <c r="AQ30" s="225"/>
      <c r="AR30" s="225"/>
      <c r="AS30" s="225"/>
      <c r="AT30" s="225"/>
      <c r="AU30" s="225"/>
      <c r="AV30" s="210" cm="1">
        <f t="array" ref="AV30" xml:space="preserve"> ROW() - ROW($8:$8)</f>
        <v>22</v>
      </c>
      <c r="AW30" s="211" t="s">
        <v>241</v>
      </c>
      <c r="AX30" s="212" t="s">
        <v>239</v>
      </c>
      <c r="AY30" s="213" t="s">
        <v>239</v>
      </c>
      <c r="AZ30" s="214" t="s">
        <v>537</v>
      </c>
      <c r="BC30" s="215" cm="1">
        <f t="array" ref="BC30" xml:space="preserve"> ROW() - ROW($8:$8)</f>
        <v>22</v>
      </c>
      <c r="BD30" s="216" t="str">
        <f>表格7_9[[#This Row],[注音符號]]</f>
        <v>ㄧ</v>
      </c>
      <c r="BE30" s="217" t="str">
        <f t="shared" si="4"/>
        <v>u</v>
      </c>
      <c r="BF30" s="218" t="str">
        <f t="shared" si="5"/>
        <v>u</v>
      </c>
      <c r="BI30" s="192" t="s">
        <v>538</v>
      </c>
      <c r="BJ30" s="193" t="str">
        <f t="shared" si="0"/>
        <v>er</v>
      </c>
      <c r="BK30" s="194" t="str">
        <f t="shared" si="1"/>
        <v>R</v>
      </c>
      <c r="BL30" s="195">
        <f t="shared" si="2"/>
        <v>17</v>
      </c>
      <c r="BM30" s="195">
        <f t="shared" si="3"/>
        <v>15</v>
      </c>
    </row>
    <row r="31" spans="1:65" ht="38.1" customHeight="1"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5"/>
      <c r="AV31" s="210" cm="1">
        <f t="array" ref="AV31" xml:space="preserve"> ROW() - ROW($8:$8)</f>
        <v>23</v>
      </c>
      <c r="AW31" s="211" t="s">
        <v>422</v>
      </c>
      <c r="AX31" s="212" t="s">
        <v>241</v>
      </c>
      <c r="AY31" s="213" t="s">
        <v>241</v>
      </c>
      <c r="AZ31" s="214" t="s">
        <v>539</v>
      </c>
      <c r="BC31" s="215" cm="1">
        <f t="array" ref="BC31" xml:space="preserve"> ROW() - ROW($8:$8)</f>
        <v>23</v>
      </c>
      <c r="BD31" s="216" t="str">
        <f>表格7_9[[#This Row],[注音符號]]</f>
        <v>ㄨ</v>
      </c>
      <c r="BE31" s="217" t="str">
        <f t="shared" si="4"/>
        <v>j</v>
      </c>
      <c r="BF31" s="218" t="str">
        <f t="shared" si="5"/>
        <v>j</v>
      </c>
      <c r="BI31" s="192" t="s">
        <v>540</v>
      </c>
      <c r="BJ31" s="193" t="str">
        <f t="shared" si="0"/>
        <v>eh</v>
      </c>
      <c r="BK31" s="194" t="str">
        <f t="shared" si="1"/>
        <v>E</v>
      </c>
      <c r="BL31" s="195">
        <f t="shared" si="2"/>
        <v>17</v>
      </c>
      <c r="BM31" s="195">
        <f t="shared" si="3"/>
        <v>15</v>
      </c>
    </row>
    <row r="32" spans="1:65" s="226" customFormat="1" ht="38.1" customHeight="1">
      <c r="A32" s="138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10" cm="1">
        <f t="array" ref="AV32" xml:space="preserve"> ROW() - ROW($8:$8)</f>
        <v>24</v>
      </c>
      <c r="AW32" s="211" t="s">
        <v>338</v>
      </c>
      <c r="AX32" s="212" t="s">
        <v>419</v>
      </c>
      <c r="AY32" s="213" t="s">
        <v>541</v>
      </c>
      <c r="AZ32" s="214" t="s">
        <v>542</v>
      </c>
      <c r="BC32" s="215" cm="1">
        <f t="array" ref="BC32" xml:space="preserve"> ROW() - ROW($8:$8)</f>
        <v>24</v>
      </c>
      <c r="BD32" s="216" t="str">
        <f>表格7_9[[#This Row],[注音符號]]</f>
        <v>ㄩ</v>
      </c>
      <c r="BE32" s="217" t="str">
        <f t="shared" si="4"/>
        <v>m</v>
      </c>
      <c r="BF32" s="218" t="str">
        <f t="shared" si="5"/>
        <v>m</v>
      </c>
      <c r="BI32" s="192" t="s">
        <v>543</v>
      </c>
      <c r="BJ32" s="193" t="str">
        <f t="shared" si="0"/>
        <v>([iv])e</v>
      </c>
      <c r="BK32" s="194" t="str">
        <f t="shared" si="1"/>
        <v>$1E</v>
      </c>
      <c r="BL32" s="195">
        <f t="shared" si="2"/>
        <v>24</v>
      </c>
      <c r="BM32" s="195">
        <f t="shared" si="3"/>
        <v>20</v>
      </c>
    </row>
    <row r="33" spans="1:65" s="226" customFormat="1" ht="38.1" customHeight="1"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10" cm="1">
        <f t="array" ref="AV33" xml:space="preserve"> ROW() - ROW($8:$8)</f>
        <v>25</v>
      </c>
      <c r="AW33" s="211" t="s">
        <v>423</v>
      </c>
      <c r="AX33" s="212" t="s">
        <v>221</v>
      </c>
      <c r="AY33" s="213" t="s">
        <v>221</v>
      </c>
      <c r="AZ33" s="214" t="s">
        <v>544</v>
      </c>
      <c r="BC33" s="215" cm="1">
        <f t="array" ref="BC33" xml:space="preserve"> ROW() - ROW($8:$8)</f>
        <v>25</v>
      </c>
      <c r="BD33" s="216" t="str">
        <f>表格7_9[[#This Row],[注音符號]]</f>
        <v>ㄚ</v>
      </c>
      <c r="BE33" s="217" t="str">
        <f t="shared" si="4"/>
        <v>8</v>
      </c>
      <c r="BF33" s="218" t="str">
        <f t="shared" si="5"/>
        <v>8</v>
      </c>
      <c r="BI33" s="139"/>
      <c r="BJ33" s="139"/>
      <c r="BK33" s="140"/>
      <c r="BL33" s="139"/>
      <c r="BM33" s="139"/>
    </row>
    <row r="34" spans="1:65" s="226" customFormat="1" ht="38.1" customHeight="1"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10" cm="1">
        <f t="array" ref="AV34" xml:space="preserve"> ROW() - ROW($8:$8)</f>
        <v>26</v>
      </c>
      <c r="AW34" s="211" t="s">
        <v>239</v>
      </c>
      <c r="AX34" s="212" t="s">
        <v>225</v>
      </c>
      <c r="AY34" s="213" t="s">
        <v>225</v>
      </c>
      <c r="AZ34" s="214" t="s">
        <v>545</v>
      </c>
      <c r="BC34" s="215" cm="1">
        <f t="array" ref="BC34" xml:space="preserve"> ROW() - ROW($8:$8)</f>
        <v>26</v>
      </c>
      <c r="BD34" s="216" t="str">
        <f>表格7_9[[#This Row],[注音符號]]</f>
        <v>ㄛ</v>
      </c>
      <c r="BE34" s="217" t="str">
        <f t="shared" si="4"/>
        <v>i</v>
      </c>
      <c r="BF34" s="218" t="str">
        <f t="shared" si="5"/>
        <v>i</v>
      </c>
      <c r="BI34" s="139"/>
      <c r="BJ34" s="139"/>
      <c r="BK34" s="140"/>
      <c r="BL34" s="139"/>
      <c r="BM34" s="139"/>
    </row>
    <row r="35" spans="1:65" s="226" customFormat="1" ht="38.1" customHeight="1"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5"/>
      <c r="AR35" s="225"/>
      <c r="AS35" s="225"/>
      <c r="AT35" s="225"/>
      <c r="AU35" s="225"/>
      <c r="AV35" s="210" cm="1">
        <f t="array" ref="AV35" xml:space="preserve"> ROW() - ROW($8:$8)</f>
        <v>27</v>
      </c>
      <c r="AW35" s="211" t="s">
        <v>168</v>
      </c>
      <c r="AX35" s="212" t="s">
        <v>226</v>
      </c>
      <c r="AY35" s="213" t="s">
        <v>226</v>
      </c>
      <c r="AZ35" s="214" t="s">
        <v>546</v>
      </c>
      <c r="BC35" s="215" cm="1">
        <f t="array" ref="BC35" xml:space="preserve"> ROW() - ROW($8:$8)</f>
        <v>27</v>
      </c>
      <c r="BD35" s="216" t="str">
        <f>表格7_9[[#This Row],[注音符號]]</f>
        <v>ㄜ</v>
      </c>
      <c r="BE35" s="217" t="str">
        <f t="shared" si="4"/>
        <v>k</v>
      </c>
      <c r="BF35" s="218" t="str">
        <f t="shared" si="5"/>
        <v>k</v>
      </c>
      <c r="BI35" s="139"/>
      <c r="BJ35" s="139"/>
      <c r="BK35" s="140"/>
      <c r="BL35" s="139"/>
      <c r="BM35" s="139"/>
    </row>
    <row r="36" spans="1:65" s="226" customFormat="1" ht="38.1" customHeight="1"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5"/>
      <c r="AU36" s="225"/>
      <c r="AV36" s="210" cm="1">
        <f t="array" ref="AV36" xml:space="preserve"> ROW() - ROW($8:$8)</f>
        <v>28</v>
      </c>
      <c r="AW36" s="211" t="s">
        <v>424</v>
      </c>
      <c r="AX36" s="212" t="s">
        <v>547</v>
      </c>
      <c r="AY36" s="213" t="s">
        <v>548</v>
      </c>
      <c r="AZ36" s="214" t="s">
        <v>549</v>
      </c>
      <c r="BC36" s="215" cm="1">
        <f t="array" ref="BC36" xml:space="preserve"> ROW() - ROW($8:$8)</f>
        <v>28</v>
      </c>
      <c r="BD36" s="216" t="str">
        <f>表格7_9[[#This Row],[注音符號]]</f>
        <v>ㄝ</v>
      </c>
      <c r="BE36" s="217" t="str">
        <f t="shared" si="4"/>
        <v>,</v>
      </c>
      <c r="BF36" s="218" t="str">
        <f t="shared" si="5"/>
        <v>,</v>
      </c>
      <c r="BI36" s="139"/>
      <c r="BJ36" s="139"/>
      <c r="BK36" s="140"/>
      <c r="BL36" s="139"/>
      <c r="BM36" s="139"/>
    </row>
    <row r="37" spans="1:65" s="226" customFormat="1" ht="38.1" customHeight="1"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10" cm="1">
        <f t="array" ref="AV37" xml:space="preserve"> ROW() - ROW($8:$8)</f>
        <v>29</v>
      </c>
      <c r="AW37" s="211" t="s">
        <v>425</v>
      </c>
      <c r="AX37" s="212" t="s">
        <v>550</v>
      </c>
      <c r="AY37" s="213" t="s">
        <v>332</v>
      </c>
      <c r="AZ37" s="214" t="s">
        <v>551</v>
      </c>
      <c r="BC37" s="215" cm="1">
        <f t="array" ref="BC37" xml:space="preserve"> ROW() - ROW($8:$8)</f>
        <v>29</v>
      </c>
      <c r="BD37" s="216" t="str">
        <f>表格7_9[[#This Row],[注音符號]]</f>
        <v>ㄞ</v>
      </c>
      <c r="BE37" s="217" t="str">
        <f t="shared" si="4"/>
        <v>9</v>
      </c>
      <c r="BF37" s="218" t="str">
        <f t="shared" si="5"/>
        <v>9</v>
      </c>
      <c r="BI37" s="139"/>
      <c r="BJ37" s="139"/>
      <c r="BK37" s="140"/>
      <c r="BL37" s="139"/>
      <c r="BM37" s="139"/>
    </row>
    <row r="38" spans="1:65" s="226" customFormat="1" ht="38.1" customHeight="1">
      <c r="B38" s="225"/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10" cm="1">
        <f t="array" ref="AV38" xml:space="preserve"> ROW() - ROW($8:$8)</f>
        <v>30</v>
      </c>
      <c r="AW38" s="211" t="s">
        <v>225</v>
      </c>
      <c r="AX38" s="212" t="s">
        <v>313</v>
      </c>
      <c r="AY38" s="213" t="s">
        <v>552</v>
      </c>
      <c r="AZ38" s="214" t="s">
        <v>553</v>
      </c>
      <c r="BC38" s="215" cm="1">
        <f t="array" ref="BC38" xml:space="preserve"> ROW() - ROW($8:$8)</f>
        <v>30</v>
      </c>
      <c r="BD38" s="216" t="str">
        <f>表格7_9[[#This Row],[注音符號]]</f>
        <v>ㄟ</v>
      </c>
      <c r="BE38" s="217" t="str">
        <f t="shared" si="4"/>
        <v>o</v>
      </c>
      <c r="BF38" s="218" t="str">
        <f t="shared" si="5"/>
        <v>o</v>
      </c>
      <c r="BI38" s="139"/>
      <c r="BJ38" s="139"/>
      <c r="BK38" s="140"/>
      <c r="BL38" s="139"/>
      <c r="BM38" s="139"/>
    </row>
    <row r="39" spans="1:65" s="226" customFormat="1" ht="38.1" customHeight="1">
      <c r="B39" s="225"/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10" cm="1">
        <f t="array" ref="AV39" xml:space="preserve"> ROW() - ROW($8:$8)</f>
        <v>31</v>
      </c>
      <c r="AW39" s="211" t="s">
        <v>350</v>
      </c>
      <c r="AX39" s="212" t="s">
        <v>473</v>
      </c>
      <c r="AY39" s="213" t="s">
        <v>554</v>
      </c>
      <c r="AZ39" s="214" t="s">
        <v>555</v>
      </c>
      <c r="BC39" s="215" cm="1">
        <f t="array" ref="BC39" xml:space="preserve"> ROW() - ROW($8:$8)</f>
        <v>31</v>
      </c>
      <c r="BD39" s="216" t="str">
        <f>表格7_9[[#This Row],[注音符號]]</f>
        <v>ㄠ</v>
      </c>
      <c r="BE39" s="217" t="str">
        <f t="shared" si="4"/>
        <v>l</v>
      </c>
      <c r="BF39" s="218" t="str">
        <f t="shared" si="5"/>
        <v>l</v>
      </c>
      <c r="BI39" s="139"/>
      <c r="BJ39" s="139"/>
      <c r="BK39" s="140"/>
      <c r="BL39" s="139"/>
      <c r="BM39" s="139"/>
    </row>
    <row r="40" spans="1:65" s="226" customFormat="1" ht="38.1" customHeight="1"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5"/>
      <c r="AE40" s="225"/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10" cm="1">
        <f t="array" ref="AV40" xml:space="preserve"> ROW() - ROW($8:$8)</f>
        <v>32</v>
      </c>
      <c r="AW40" s="211" t="s">
        <v>426</v>
      </c>
      <c r="AX40" s="212" t="s">
        <v>315</v>
      </c>
      <c r="AY40" s="213" t="s">
        <v>556</v>
      </c>
      <c r="AZ40" s="214" t="s">
        <v>557</v>
      </c>
      <c r="BC40" s="215" cm="1">
        <f t="array" ref="BC40" xml:space="preserve"> ROW() - ROW($8:$8)</f>
        <v>32</v>
      </c>
      <c r="BD40" s="216" t="str">
        <f>表格7_9[[#This Row],[注音符號]]</f>
        <v>ㄡ</v>
      </c>
      <c r="BE40" s="217" t="str">
        <f t="shared" si="4"/>
        <v>.</v>
      </c>
      <c r="BF40" s="218" t="str">
        <f t="shared" si="5"/>
        <v>.</v>
      </c>
      <c r="BI40" s="139"/>
      <c r="BJ40" s="139"/>
      <c r="BK40" s="140"/>
      <c r="BL40" s="139"/>
      <c r="BM40" s="139"/>
    </row>
    <row r="41" spans="1:65" ht="38.1" customHeight="1">
      <c r="A41" s="226"/>
      <c r="B41" s="225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10" cm="1">
        <f t="array" ref="AV41" xml:space="preserve"> ROW() - ROW($8:$8)</f>
        <v>33</v>
      </c>
      <c r="AW41" s="211" t="s">
        <v>427</v>
      </c>
      <c r="AX41" s="212" t="s">
        <v>497</v>
      </c>
      <c r="AY41" s="213" t="s">
        <v>339</v>
      </c>
      <c r="AZ41" s="214" t="s">
        <v>558</v>
      </c>
      <c r="BC41" s="215" cm="1">
        <f t="array" ref="BC41" xml:space="preserve"> ROW() - ROW($8:$8)</f>
        <v>33</v>
      </c>
      <c r="BD41" s="216" t="str">
        <f>表格7_9[[#This Row],[注音符號]]</f>
        <v>ㄢ</v>
      </c>
      <c r="BE41" s="217" t="str">
        <f t="shared" si="4"/>
        <v>0</v>
      </c>
      <c r="BF41" s="218" t="str">
        <f t="shared" si="5"/>
        <v>0</v>
      </c>
    </row>
    <row r="42" spans="1:65" ht="38.1" customHeight="1"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10" cm="1">
        <f t="array" ref="AV42" xml:space="preserve"> ROW() - ROW($8:$8)</f>
        <v>34</v>
      </c>
      <c r="AW42" s="211" t="s">
        <v>165</v>
      </c>
      <c r="AX42" s="212" t="s">
        <v>496</v>
      </c>
      <c r="AY42" s="213" t="s">
        <v>331</v>
      </c>
      <c r="AZ42" s="214" t="s">
        <v>559</v>
      </c>
      <c r="BC42" s="215" cm="1">
        <f t="array" ref="BC42" xml:space="preserve"> ROW() - ROW($8:$8)</f>
        <v>34</v>
      </c>
      <c r="BD42" s="216" t="str">
        <f>表格7_9[[#This Row],[注音符號]]</f>
        <v>ㄣ</v>
      </c>
      <c r="BE42" s="217" t="str">
        <f t="shared" si="4"/>
        <v>p</v>
      </c>
      <c r="BF42" s="218" t="str">
        <f t="shared" si="5"/>
        <v>p</v>
      </c>
    </row>
    <row r="43" spans="1:65" ht="38.1" customHeight="1"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  <c r="AV43" s="210" cm="1">
        <f t="array" ref="AV43" xml:space="preserve"> ROW() - ROW($8:$8)</f>
        <v>35</v>
      </c>
      <c r="AW43" s="211" t="s">
        <v>428</v>
      </c>
      <c r="AX43" s="212" t="s">
        <v>302</v>
      </c>
      <c r="AY43" s="213" t="s">
        <v>341</v>
      </c>
      <c r="AZ43" s="214" t="s">
        <v>560</v>
      </c>
      <c r="BC43" s="215" cm="1">
        <f t="array" ref="BC43" xml:space="preserve"> ROW() - ROW($8:$8)</f>
        <v>35</v>
      </c>
      <c r="BD43" s="216" t="str">
        <f>表格7_9[[#This Row],[注音符號]]</f>
        <v>ㄤ</v>
      </c>
      <c r="BE43" s="217" t="str">
        <f t="shared" si="4"/>
        <v>;</v>
      </c>
      <c r="BF43" s="218" t="str">
        <f t="shared" si="5"/>
        <v>;</v>
      </c>
    </row>
    <row r="44" spans="1:65" ht="38.1" customHeight="1"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10" cm="1">
        <f t="array" ref="AV44" xml:space="preserve"> ROW() - ROW($8:$8)</f>
        <v>36</v>
      </c>
      <c r="AW44" s="211" t="s">
        <v>429</v>
      </c>
      <c r="AX44" s="212" t="s">
        <v>325</v>
      </c>
      <c r="AY44" s="213" t="s">
        <v>561</v>
      </c>
      <c r="AZ44" s="214" t="s">
        <v>562</v>
      </c>
      <c r="BC44" s="215" cm="1">
        <f t="array" ref="BC44" xml:space="preserve"> ROW() - ROW($8:$8)</f>
        <v>36</v>
      </c>
      <c r="BD44" s="216" t="str">
        <f>表格7_9[[#This Row],[注音符號]]</f>
        <v>ㄥ</v>
      </c>
      <c r="BE44" s="217" t="str">
        <f t="shared" si="4"/>
        <v>/</v>
      </c>
      <c r="BF44" s="218" t="str">
        <f t="shared" si="5"/>
        <v>/</v>
      </c>
    </row>
    <row r="45" spans="1:65" ht="38.1" customHeight="1"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5"/>
      <c r="AQ45" s="225"/>
      <c r="AR45" s="225"/>
      <c r="AS45" s="225"/>
      <c r="AT45" s="225"/>
      <c r="AU45" s="225"/>
      <c r="AV45" s="210" cm="1">
        <f t="array" ref="AV45" xml:space="preserve"> ROW() - ROW($8:$8)</f>
        <v>37</v>
      </c>
      <c r="AW45" s="211" t="s">
        <v>430</v>
      </c>
      <c r="AX45" s="212" t="s">
        <v>469</v>
      </c>
      <c r="AY45" s="213" t="s">
        <v>563</v>
      </c>
      <c r="AZ45" s="214" t="s">
        <v>564</v>
      </c>
      <c r="BC45" s="215" cm="1">
        <f t="array" ref="BC45" xml:space="preserve"> ROW() - ROW($8:$8)</f>
        <v>37</v>
      </c>
      <c r="BD45" s="216" t="str">
        <f>表格7_9[[#This Row],[注音符號]]</f>
        <v>ㄦ</v>
      </c>
      <c r="BE45" s="217" t="str">
        <f t="shared" si="4"/>
        <v>-</v>
      </c>
      <c r="BF45" s="218" t="str">
        <f t="shared" si="5"/>
        <v>-</v>
      </c>
    </row>
    <row r="46" spans="1:65" ht="38.1" customHeight="1"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10" cm="1">
        <f t="array" ref="AV46" xml:space="preserve"> ROW() - ROW($8:$8)</f>
        <v>38</v>
      </c>
      <c r="AW46" s="211" t="s">
        <v>431</v>
      </c>
      <c r="AX46" s="212" t="s">
        <v>412</v>
      </c>
      <c r="AY46" s="213" t="s">
        <v>337</v>
      </c>
      <c r="AZ46" s="214" t="s">
        <v>565</v>
      </c>
      <c r="BC46" s="215" cm="1">
        <f t="array" ref="BC46" xml:space="preserve"> ROW() - ROW($8:$8)</f>
        <v>38</v>
      </c>
      <c r="BD46" s="216" t="str">
        <f>表格7_9[[#This Row],[注音符號]]</f>
        <v>ˉ</v>
      </c>
      <c r="BE46" s="217" t="str">
        <f t="shared" si="4"/>
        <v xml:space="preserve"> </v>
      </c>
      <c r="BF46" s="218" t="str">
        <f t="shared" si="5"/>
        <v/>
      </c>
    </row>
    <row r="47" spans="1:65" ht="38.1" customHeight="1"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10" cm="1">
        <f t="array" ref="AV47" xml:space="preserve"> ROW() - ROW($8:$8)</f>
        <v>39</v>
      </c>
      <c r="AW47" s="211" t="s">
        <v>432</v>
      </c>
      <c r="AX47" s="212" t="s">
        <v>414</v>
      </c>
      <c r="AY47" s="213" t="s">
        <v>328</v>
      </c>
      <c r="AZ47" s="214" t="s">
        <v>566</v>
      </c>
      <c r="BC47" s="215" cm="1">
        <f t="array" ref="BC47" xml:space="preserve"> ROW() - ROW($8:$8)</f>
        <v>39</v>
      </c>
      <c r="BD47" s="216" t="str">
        <f>表格7_9[[#This Row],[注音符號]]</f>
        <v>ˊ</v>
      </c>
      <c r="BE47" s="217" t="str">
        <f t="shared" si="4"/>
        <v>6</v>
      </c>
      <c r="BF47" s="218" t="str">
        <f t="shared" si="5"/>
        <v/>
      </c>
    </row>
    <row r="48" spans="1:65" ht="38.1" customHeight="1"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10" cm="1">
        <f t="array" ref="AV48" xml:space="preserve"> ROW() - ROW($8:$8)</f>
        <v>40</v>
      </c>
      <c r="AW48" s="211" t="s">
        <v>433</v>
      </c>
      <c r="AX48" s="212" t="s">
        <v>433</v>
      </c>
      <c r="AY48" s="213" t="s">
        <v>345</v>
      </c>
      <c r="AZ48" s="214" t="s">
        <v>567</v>
      </c>
      <c r="BC48" s="215" cm="1">
        <f t="array" ref="BC48" xml:space="preserve"> ROW() - ROW($8:$8)</f>
        <v>40</v>
      </c>
      <c r="BD48" s="216" t="str">
        <f>表格7_9[[#This Row],[注音符號]]</f>
        <v>ˇ</v>
      </c>
      <c r="BE48" s="217" t="str">
        <f t="shared" si="4"/>
        <v>3</v>
      </c>
      <c r="BF48" s="218" t="str">
        <f t="shared" si="5"/>
        <v/>
      </c>
    </row>
    <row r="49" spans="2:58" ht="38.1" customHeight="1"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10" cm="1">
        <f t="array" ref="AV49" xml:space="preserve"> ROW() - ROW($8:$8)</f>
        <v>41</v>
      </c>
      <c r="AW49" s="211" t="s">
        <v>434</v>
      </c>
      <c r="AX49" s="212" t="s">
        <v>434</v>
      </c>
      <c r="AY49" s="213" t="s">
        <v>346</v>
      </c>
      <c r="AZ49" s="214" t="s">
        <v>568</v>
      </c>
      <c r="BC49" s="215" cm="1">
        <f t="array" ref="BC49" xml:space="preserve"> ROW() - ROW($8:$8)</f>
        <v>41</v>
      </c>
      <c r="BD49" s="216" t="str">
        <f>表格7_9[[#This Row],[注音符號]]</f>
        <v>ˋ</v>
      </c>
      <c r="BE49" s="217" t="str">
        <f t="shared" si="4"/>
        <v>4</v>
      </c>
      <c r="BF49" s="218" t="str">
        <f t="shared" si="5"/>
        <v/>
      </c>
    </row>
    <row r="50" spans="2:58" ht="38.1" customHeight="1"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O50" s="225"/>
      <c r="AP50" s="225"/>
      <c r="AQ50" s="225"/>
      <c r="AR50" s="225"/>
      <c r="AS50" s="225"/>
      <c r="AT50" s="225"/>
      <c r="AU50" s="225"/>
      <c r="AV50" s="210" cm="1">
        <f t="array" ref="AV50" xml:space="preserve"> ROW() - ROW($8:$8)</f>
        <v>42</v>
      </c>
      <c r="AW50" s="211" t="s">
        <v>435</v>
      </c>
      <c r="AX50" s="212" t="s">
        <v>420</v>
      </c>
      <c r="AY50" s="213" t="s">
        <v>331</v>
      </c>
      <c r="AZ50" s="214" t="s">
        <v>569</v>
      </c>
      <c r="BC50" s="215" cm="1">
        <f t="array" ref="BC50" xml:space="preserve"> ROW() - ROW($8:$8)</f>
        <v>42</v>
      </c>
      <c r="BD50" s="216" t="str">
        <f>表格7_9[[#This Row],[注音符號]]</f>
        <v>˙</v>
      </c>
      <c r="BE50" s="217" t="str">
        <f t="shared" si="4"/>
        <v>7</v>
      </c>
      <c r="BF50" s="218" t="str">
        <f t="shared" si="5"/>
        <v/>
      </c>
    </row>
    <row r="51" spans="2:58" ht="38.1" customHeight="1"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5"/>
      <c r="AI51" s="225"/>
      <c r="AJ51" s="225"/>
      <c r="AK51" s="225"/>
      <c r="AL51" s="225"/>
      <c r="AM51" s="225"/>
      <c r="AN51" s="225"/>
      <c r="AO51" s="225"/>
      <c r="AP51" s="225"/>
      <c r="AQ51" s="225"/>
      <c r="AR51" s="225"/>
      <c r="AS51" s="225"/>
      <c r="AT51" s="225"/>
      <c r="AU51" s="225"/>
      <c r="AV51" s="210" cm="1">
        <f t="array" ref="AV51" xml:space="preserve"> ROW() - ROW($8:$8)</f>
        <v>43</v>
      </c>
      <c r="AW51" s="228"/>
      <c r="AX51" s="229"/>
      <c r="AY51" s="230"/>
      <c r="AZ51" s="231"/>
      <c r="BC51" s="215" cm="1">
        <f t="array" ref="BC51" xml:space="preserve"> ROW() - ROW($8:$8)</f>
        <v>43</v>
      </c>
      <c r="BD51" s="216"/>
      <c r="BE51" s="217" t="str">
        <f t="shared" si="4"/>
        <v/>
      </c>
      <c r="BF51" s="218" t="str">
        <f t="shared" si="5"/>
        <v/>
      </c>
    </row>
    <row r="52" spans="2:58" ht="38.1" customHeight="1">
      <c r="B52" s="225"/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225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10" cm="1">
        <f t="array" ref="AV52" xml:space="preserve"> ROW() - ROW($8:$8)</f>
        <v>44</v>
      </c>
      <c r="AW52" s="228"/>
      <c r="AX52" s="229"/>
      <c r="AY52" s="230"/>
      <c r="AZ52" s="231"/>
      <c r="BC52" s="215" cm="1">
        <f t="array" ref="BC52" xml:space="preserve"> ROW() - ROW($8:$8)</f>
        <v>44</v>
      </c>
      <c r="BD52" s="216"/>
      <c r="BE52" s="217" t="str">
        <f t="shared" si="4"/>
        <v/>
      </c>
      <c r="BF52" s="218" t="str">
        <f t="shared" si="5"/>
        <v/>
      </c>
    </row>
    <row r="53" spans="2:58" ht="38.1" customHeight="1"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5"/>
      <c r="X53" s="225"/>
      <c r="Y53" s="225"/>
      <c r="Z53" s="225"/>
      <c r="AA53" s="225"/>
      <c r="AB53" s="225"/>
      <c r="AC53" s="225"/>
      <c r="AD53" s="225"/>
      <c r="AE53" s="225"/>
      <c r="AF53" s="225"/>
      <c r="AG53" s="225"/>
      <c r="AH53" s="225"/>
      <c r="AI53" s="225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10" cm="1">
        <f t="array" ref="AV53" xml:space="preserve"> ROW() - ROW($8:$8)</f>
        <v>45</v>
      </c>
      <c r="AW53" s="228"/>
      <c r="AX53" s="229"/>
      <c r="AY53" s="230"/>
      <c r="AZ53" s="231"/>
      <c r="BC53" s="215" cm="1">
        <f t="array" ref="BC53" xml:space="preserve"> ROW() - ROW($8:$8)</f>
        <v>45</v>
      </c>
      <c r="BD53" s="216"/>
      <c r="BE53" s="217" t="str">
        <f t="shared" si="4"/>
        <v/>
      </c>
      <c r="BF53" s="218" t="str">
        <f t="shared" si="5"/>
        <v/>
      </c>
    </row>
    <row r="54" spans="2:58" ht="38.1" customHeight="1">
      <c r="B54" s="225"/>
      <c r="C54" s="225"/>
      <c r="D54" s="225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5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  <c r="AN54" s="225"/>
      <c r="AO54" s="225"/>
      <c r="AP54" s="225"/>
      <c r="AQ54" s="225"/>
      <c r="AR54" s="225"/>
      <c r="AS54" s="225"/>
      <c r="AT54" s="225"/>
      <c r="AU54" s="225"/>
      <c r="AV54" s="210" cm="1">
        <f t="array" ref="AV54" xml:space="preserve"> ROW() - ROW($8:$8)</f>
        <v>46</v>
      </c>
      <c r="AW54" s="228"/>
      <c r="AX54" s="229"/>
      <c r="AY54" s="230"/>
      <c r="AZ54" s="231"/>
      <c r="BC54" s="215" cm="1">
        <f t="array" ref="BC54" xml:space="preserve"> ROW() - ROW($8:$8)</f>
        <v>46</v>
      </c>
      <c r="BD54" s="216"/>
      <c r="BE54" s="217" t="str">
        <f t="shared" si="4"/>
        <v/>
      </c>
      <c r="BF54" s="218" t="str">
        <f t="shared" si="5"/>
        <v/>
      </c>
    </row>
    <row r="55" spans="2:58" ht="38.1" customHeight="1">
      <c r="B55" s="225"/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225"/>
      <c r="AA55" s="225"/>
      <c r="AB55" s="225"/>
      <c r="AC55" s="225"/>
      <c r="AD55" s="225"/>
      <c r="AE55" s="225"/>
      <c r="AF55" s="225"/>
      <c r="AG55" s="225"/>
      <c r="AH55" s="225"/>
      <c r="AI55" s="225"/>
      <c r="AJ55" s="225"/>
      <c r="AK55" s="225"/>
      <c r="AL55" s="225"/>
      <c r="AM55" s="225"/>
      <c r="AN55" s="225"/>
      <c r="AO55" s="225"/>
      <c r="AP55" s="225"/>
      <c r="AQ55" s="225"/>
      <c r="AR55" s="225"/>
      <c r="AS55" s="225"/>
      <c r="AT55" s="225"/>
      <c r="AU55" s="225"/>
      <c r="AV55" s="210" cm="1">
        <f t="array" ref="AV55" xml:space="preserve"> ROW() - ROW($8:$8)</f>
        <v>47</v>
      </c>
      <c r="AW55" s="228"/>
      <c r="AX55" s="229"/>
      <c r="AY55" s="230"/>
      <c r="AZ55" s="231"/>
      <c r="BC55" s="215" cm="1">
        <f t="array" ref="BC55" xml:space="preserve"> ROW() - ROW($8:$8)</f>
        <v>47</v>
      </c>
      <c r="BD55" s="216"/>
      <c r="BE55" s="217" t="str">
        <f t="shared" si="4"/>
        <v/>
      </c>
      <c r="BF55" s="218" t="str">
        <f t="shared" si="5"/>
        <v/>
      </c>
    </row>
    <row r="56" spans="2:58" ht="34.5"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25"/>
      <c r="U56" s="225"/>
      <c r="V56" s="225"/>
      <c r="W56" s="225"/>
      <c r="X56" s="225"/>
      <c r="Y56" s="225"/>
      <c r="Z56" s="225"/>
      <c r="AA56" s="225"/>
      <c r="AB56" s="225"/>
      <c r="AC56" s="225"/>
      <c r="AD56" s="225"/>
      <c r="AE56" s="225"/>
      <c r="AF56" s="225"/>
      <c r="AG56" s="225"/>
      <c r="AH56" s="225"/>
      <c r="AI56" s="225"/>
      <c r="AJ56" s="225"/>
      <c r="AK56" s="225"/>
      <c r="AL56" s="225"/>
      <c r="AM56" s="225"/>
      <c r="AN56" s="225"/>
      <c r="AO56" s="225"/>
      <c r="AP56" s="225"/>
      <c r="AQ56" s="225"/>
      <c r="AR56" s="225"/>
      <c r="AS56" s="225"/>
      <c r="AT56" s="225"/>
      <c r="AU56" s="225"/>
      <c r="AV56" s="210" cm="1">
        <f t="array" ref="AV56" xml:space="preserve"> ROW() - ROW($8:$8)</f>
        <v>48</v>
      </c>
      <c r="AW56" s="228"/>
      <c r="AX56" s="229"/>
      <c r="AY56" s="230"/>
      <c r="AZ56" s="231"/>
      <c r="BC56" s="215" cm="1">
        <f t="array" ref="BC56" xml:space="preserve"> ROW() - ROW($8:$8)</f>
        <v>48</v>
      </c>
      <c r="BD56" s="216"/>
      <c r="BE56" s="217" t="str">
        <f t="shared" si="4"/>
        <v/>
      </c>
      <c r="BF56" s="218" t="str">
        <f t="shared" si="5"/>
        <v/>
      </c>
    </row>
    <row r="57" spans="2:58" ht="34.5">
      <c r="B57" s="227"/>
      <c r="C57" s="227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10" cm="1">
        <f t="array" ref="AV57" xml:space="preserve"> ROW() - ROW($8:$8)</f>
        <v>49</v>
      </c>
      <c r="AW57" s="228"/>
      <c r="AX57" s="229"/>
      <c r="AY57" s="230"/>
      <c r="AZ57" s="231"/>
      <c r="BC57" s="215" cm="1">
        <f t="array" ref="BC57" xml:space="preserve"> ROW() - ROW($8:$8)</f>
        <v>49</v>
      </c>
      <c r="BD57" s="216"/>
      <c r="BE57" s="217" t="str">
        <f t="shared" si="4"/>
        <v/>
      </c>
      <c r="BF57" s="218" t="str">
        <f t="shared" si="5"/>
        <v/>
      </c>
    </row>
    <row r="58" spans="2:58" ht="34.5">
      <c r="B58" s="227"/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10" cm="1">
        <f t="array" ref="AV58" xml:space="preserve"> ROW() - ROW($8:$8)</f>
        <v>50</v>
      </c>
      <c r="AW58" s="228"/>
      <c r="AX58" s="229"/>
      <c r="AY58" s="230"/>
      <c r="AZ58" s="231"/>
      <c r="BC58" s="215" cm="1">
        <f t="array" ref="BC58" xml:space="preserve"> ROW() - ROW($8:$8)</f>
        <v>50</v>
      </c>
      <c r="BD58" s="216"/>
      <c r="BE58" s="217" t="str">
        <f t="shared" si="4"/>
        <v/>
      </c>
      <c r="BF58" s="218" t="str">
        <f t="shared" si="5"/>
        <v/>
      </c>
    </row>
    <row r="59" spans="2:58">
      <c r="AH59" s="227"/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  <c r="AS59" s="227"/>
      <c r="AT59" s="227"/>
      <c r="AU59" s="227"/>
    </row>
  </sheetData>
  <mergeCells count="44">
    <mergeCell ref="Y14:AA14"/>
    <mergeCell ref="AE14:AG14"/>
    <mergeCell ref="AH14:AJ14"/>
    <mergeCell ref="AA12:AC12"/>
    <mergeCell ref="AG12:AI12"/>
    <mergeCell ref="AJ12:AL12"/>
    <mergeCell ref="AJ13:AK13"/>
    <mergeCell ref="G14:I14"/>
    <mergeCell ref="J14:L14"/>
    <mergeCell ref="M14:O14"/>
    <mergeCell ref="P14:R14"/>
    <mergeCell ref="S14:U14"/>
    <mergeCell ref="V14:X14"/>
    <mergeCell ref="F12:H12"/>
    <mergeCell ref="I12:K12"/>
    <mergeCell ref="L12:N12"/>
    <mergeCell ref="O12:Q12"/>
    <mergeCell ref="R12:T12"/>
    <mergeCell ref="U12:W12"/>
    <mergeCell ref="AI10:AK10"/>
    <mergeCell ref="AL10:AN10"/>
    <mergeCell ref="AO10:AQ10"/>
    <mergeCell ref="AI11:AJ11"/>
    <mergeCell ref="AL11:AM11"/>
    <mergeCell ref="AO11:AP11"/>
    <mergeCell ref="E10:G10"/>
    <mergeCell ref="H10:J10"/>
    <mergeCell ref="N10:P10"/>
    <mergeCell ref="Q10:S10"/>
    <mergeCell ref="AC10:AE10"/>
    <mergeCell ref="AF10:AH10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  <mergeCell ref="AE8:AG8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33"/>
  <sheetViews>
    <sheetView tabSelected="1" workbookViewId="0">
      <selection activeCell="T15" sqref="T15"/>
    </sheetView>
  </sheetViews>
  <sheetFormatPr defaultRowHeight="38.25"/>
  <cols>
    <col min="1" max="1" width="9" style="248"/>
    <col min="2" max="12" width="10.75" style="248" customWidth="1"/>
    <col min="13" max="14" width="9" style="248"/>
    <col min="15" max="25" width="10.75" style="248" customWidth="1"/>
    <col min="26" max="16384" width="9" style="248"/>
  </cols>
  <sheetData>
    <row r="1" spans="2:25" s="253" customFormat="1" ht="48.75" customHeight="1">
      <c r="B1" s="253" t="s">
        <v>583</v>
      </c>
      <c r="C1" s="253" t="s">
        <v>584</v>
      </c>
      <c r="D1" s="253" t="s">
        <v>585</v>
      </c>
    </row>
    <row r="2" spans="2:25" ht="55.5" customHeight="1">
      <c r="B2" s="245" t="s">
        <v>73</v>
      </c>
      <c r="C2" s="245" t="s">
        <v>77</v>
      </c>
      <c r="D2" s="245" t="s">
        <v>82</v>
      </c>
      <c r="E2" s="245" t="s">
        <v>87</v>
      </c>
      <c r="F2" s="245" t="s">
        <v>571</v>
      </c>
      <c r="G2" s="246" t="s">
        <v>91</v>
      </c>
      <c r="H2" s="242" t="s">
        <v>137</v>
      </c>
      <c r="I2" s="243" t="s">
        <v>117</v>
      </c>
      <c r="J2" s="243" t="s">
        <v>124</v>
      </c>
      <c r="K2" s="243" t="s">
        <v>131</v>
      </c>
      <c r="L2" s="243" t="s">
        <v>573</v>
      </c>
      <c r="O2" s="245" t="s">
        <v>73</v>
      </c>
      <c r="P2" s="245" t="s">
        <v>77</v>
      </c>
      <c r="Q2" s="245" t="s">
        <v>82</v>
      </c>
      <c r="R2" s="247" t="s">
        <v>87</v>
      </c>
      <c r="S2" s="247" t="s">
        <v>571</v>
      </c>
      <c r="T2" s="246" t="s">
        <v>91</v>
      </c>
      <c r="U2" s="242" t="s">
        <v>137</v>
      </c>
      <c r="V2" s="243" t="s">
        <v>117</v>
      </c>
      <c r="W2" s="243" t="s">
        <v>124</v>
      </c>
      <c r="X2" s="243" t="s">
        <v>131</v>
      </c>
      <c r="Y2" s="252" t="s">
        <v>573</v>
      </c>
    </row>
    <row r="3" spans="2:25" ht="55.5" customHeight="1">
      <c r="B3" s="245" t="s">
        <v>74</v>
      </c>
      <c r="C3" s="245" t="s">
        <v>78</v>
      </c>
      <c r="D3" s="245" t="s">
        <v>84</v>
      </c>
      <c r="E3" s="245" t="s">
        <v>89</v>
      </c>
      <c r="F3" s="245" t="s">
        <v>574</v>
      </c>
      <c r="G3" s="246" t="s">
        <v>93</v>
      </c>
      <c r="H3" s="242" t="s">
        <v>139</v>
      </c>
      <c r="I3" s="243" t="s">
        <v>575</v>
      </c>
      <c r="J3" s="243" t="s">
        <v>576</v>
      </c>
      <c r="K3" s="243" t="s">
        <v>132</v>
      </c>
      <c r="L3" s="249"/>
      <c r="O3" s="245" t="s">
        <v>74</v>
      </c>
      <c r="P3" s="245" t="s">
        <v>78</v>
      </c>
      <c r="Q3" s="245" t="s">
        <v>84</v>
      </c>
      <c r="R3" s="247" t="s">
        <v>89</v>
      </c>
      <c r="S3" s="247" t="s">
        <v>574</v>
      </c>
      <c r="T3" s="246" t="s">
        <v>93</v>
      </c>
      <c r="U3" s="242" t="s">
        <v>139</v>
      </c>
      <c r="V3" s="243" t="s">
        <v>575</v>
      </c>
      <c r="W3" s="252" t="s">
        <v>576</v>
      </c>
      <c r="X3" s="243" t="s">
        <v>132</v>
      </c>
      <c r="Y3" s="249"/>
    </row>
    <row r="4" spans="2:25" ht="55.5" customHeight="1">
      <c r="B4" s="245" t="s">
        <v>75</v>
      </c>
      <c r="C4" s="245" t="s">
        <v>79</v>
      </c>
      <c r="D4" s="245" t="s">
        <v>86</v>
      </c>
      <c r="E4" s="245" t="s">
        <v>90</v>
      </c>
      <c r="F4" s="245" t="s">
        <v>577</v>
      </c>
      <c r="G4" s="246" t="s">
        <v>94</v>
      </c>
      <c r="H4" s="242" t="s">
        <v>580</v>
      </c>
      <c r="I4" s="243" t="s">
        <v>121</v>
      </c>
      <c r="J4" s="243" t="s">
        <v>126</v>
      </c>
      <c r="K4" s="243" t="s">
        <v>133</v>
      </c>
      <c r="L4" s="249"/>
      <c r="O4" s="245" t="s">
        <v>75</v>
      </c>
      <c r="P4" s="245" t="s">
        <v>79</v>
      </c>
      <c r="Q4" s="245" t="s">
        <v>86</v>
      </c>
      <c r="R4" s="247" t="s">
        <v>90</v>
      </c>
      <c r="S4" s="247" t="s">
        <v>577</v>
      </c>
      <c r="T4" s="246" t="s">
        <v>94</v>
      </c>
      <c r="U4" s="251" t="s">
        <v>580</v>
      </c>
      <c r="V4" s="243" t="s">
        <v>121</v>
      </c>
      <c r="W4" s="243" t="s">
        <v>126</v>
      </c>
      <c r="X4" s="243" t="s">
        <v>133</v>
      </c>
      <c r="Y4" s="249"/>
    </row>
    <row r="5" spans="2:25" ht="55.5" customHeight="1">
      <c r="B5" s="245" t="s">
        <v>578</v>
      </c>
      <c r="C5" s="245" t="s">
        <v>81</v>
      </c>
      <c r="D5" s="250"/>
      <c r="E5" s="250"/>
      <c r="F5" s="245" t="s">
        <v>579</v>
      </c>
      <c r="G5" s="250"/>
      <c r="H5" s="249"/>
      <c r="I5" s="243" t="s">
        <v>407</v>
      </c>
      <c r="J5" s="244" t="s">
        <v>581</v>
      </c>
      <c r="K5" s="243" t="s">
        <v>135</v>
      </c>
      <c r="L5" s="249"/>
      <c r="O5" s="245" t="s">
        <v>578</v>
      </c>
      <c r="P5" s="245" t="s">
        <v>81</v>
      </c>
      <c r="Q5" s="250"/>
      <c r="R5" s="250"/>
      <c r="S5" s="247" t="s">
        <v>579</v>
      </c>
      <c r="T5" s="250"/>
      <c r="U5" s="249"/>
      <c r="V5" s="243" t="s">
        <v>407</v>
      </c>
      <c r="W5" s="252" t="s">
        <v>581</v>
      </c>
      <c r="X5" s="243" t="s">
        <v>135</v>
      </c>
      <c r="Y5" s="249"/>
    </row>
    <row r="8" spans="2:25">
      <c r="B8" s="253" t="s">
        <v>583</v>
      </c>
      <c r="H8" s="248" t="s">
        <v>73</v>
      </c>
      <c r="J8" s="248" t="s">
        <v>76</v>
      </c>
      <c r="L8" s="248" t="s">
        <v>137</v>
      </c>
      <c r="N8" s="255" t="s">
        <v>138</v>
      </c>
      <c r="P8" s="248" t="s">
        <v>85</v>
      </c>
      <c r="R8" s="255" t="s">
        <v>134</v>
      </c>
    </row>
    <row r="9" spans="2:25">
      <c r="B9" s="245" t="s">
        <v>73</v>
      </c>
      <c r="C9" s="248" t="s">
        <v>403</v>
      </c>
      <c r="E9" s="248" t="s">
        <v>614</v>
      </c>
      <c r="H9" s="248" t="s">
        <v>82</v>
      </c>
      <c r="J9" s="248" t="s">
        <v>83</v>
      </c>
      <c r="L9" s="248" t="s">
        <v>139</v>
      </c>
      <c r="N9" s="255" t="s">
        <v>140</v>
      </c>
      <c r="P9" s="248" t="s">
        <v>130</v>
      </c>
      <c r="R9" s="255" t="s">
        <v>129</v>
      </c>
    </row>
    <row r="10" spans="2:25">
      <c r="B10" s="245" t="s">
        <v>74</v>
      </c>
      <c r="C10" s="248" t="s">
        <v>586</v>
      </c>
      <c r="E10" s="248" t="s">
        <v>615</v>
      </c>
      <c r="H10" s="248" t="s">
        <v>91</v>
      </c>
      <c r="J10" s="248" t="s">
        <v>92</v>
      </c>
      <c r="L10" s="248" t="s">
        <v>117</v>
      </c>
      <c r="N10" s="255" t="s">
        <v>118</v>
      </c>
      <c r="R10" s="255" t="s">
        <v>128</v>
      </c>
    </row>
    <row r="11" spans="2:25">
      <c r="B11" s="245" t="s">
        <v>75</v>
      </c>
      <c r="C11" s="248" t="s">
        <v>587</v>
      </c>
      <c r="E11" s="248" t="s">
        <v>616</v>
      </c>
      <c r="L11" s="248" t="s">
        <v>575</v>
      </c>
      <c r="N11" s="255" t="s">
        <v>120</v>
      </c>
    </row>
    <row r="12" spans="2:25">
      <c r="B12" s="245" t="s">
        <v>578</v>
      </c>
      <c r="C12" s="248" t="s">
        <v>588</v>
      </c>
      <c r="E12" s="28" t="s">
        <v>617</v>
      </c>
      <c r="L12" s="248" t="s">
        <v>121</v>
      </c>
    </row>
    <row r="13" spans="2:25">
      <c r="L13" s="248" t="s">
        <v>582</v>
      </c>
      <c r="N13" s="255" t="s">
        <v>123</v>
      </c>
    </row>
    <row r="14" spans="2:25">
      <c r="B14" s="253" t="s">
        <v>584</v>
      </c>
      <c r="L14" s="248" t="s">
        <v>124</v>
      </c>
      <c r="N14" s="255" t="s">
        <v>125</v>
      </c>
    </row>
    <row r="15" spans="2:25">
      <c r="B15" s="245" t="s">
        <v>77</v>
      </c>
      <c r="C15" s="248" t="s">
        <v>404</v>
      </c>
      <c r="E15" s="248" t="s">
        <v>610</v>
      </c>
      <c r="L15" s="248" t="s">
        <v>126</v>
      </c>
      <c r="N15" s="255" t="s">
        <v>127</v>
      </c>
    </row>
    <row r="16" spans="2:25">
      <c r="B16" s="245" t="s">
        <v>78</v>
      </c>
      <c r="C16" s="248" t="s">
        <v>589</v>
      </c>
      <c r="E16" s="248" t="s">
        <v>611</v>
      </c>
    </row>
    <row r="17" spans="2:5">
      <c r="B17" s="245" t="s">
        <v>79</v>
      </c>
      <c r="C17" s="248" t="s">
        <v>590</v>
      </c>
      <c r="E17" s="248" t="s">
        <v>612</v>
      </c>
    </row>
    <row r="18" spans="2:5">
      <c r="B18" s="245" t="s">
        <v>81</v>
      </c>
      <c r="C18" s="248" t="s">
        <v>591</v>
      </c>
      <c r="E18" s="248" t="s">
        <v>613</v>
      </c>
    </row>
    <row r="20" spans="2:5">
      <c r="B20" s="253" t="s">
        <v>585</v>
      </c>
    </row>
    <row r="21" spans="2:5">
      <c r="B21" s="245" t="s">
        <v>82</v>
      </c>
      <c r="C21" s="248" t="s">
        <v>405</v>
      </c>
      <c r="E21" s="248" t="s">
        <v>606</v>
      </c>
    </row>
    <row r="22" spans="2:5">
      <c r="B22" s="245" t="s">
        <v>84</v>
      </c>
      <c r="C22" s="248" t="s">
        <v>592</v>
      </c>
      <c r="E22" s="248" t="s">
        <v>607</v>
      </c>
    </row>
    <row r="23" spans="2:5">
      <c r="B23" s="254" t="s">
        <v>83</v>
      </c>
      <c r="C23" s="248" t="s">
        <v>593</v>
      </c>
      <c r="E23" s="248" t="s">
        <v>608</v>
      </c>
    </row>
    <row r="24" spans="2:5">
      <c r="B24" s="254" t="s">
        <v>85</v>
      </c>
      <c r="C24" s="248" t="s">
        <v>594</v>
      </c>
      <c r="E24" s="248" t="s">
        <v>609</v>
      </c>
    </row>
    <row r="26" spans="2:5">
      <c r="B26" s="253" t="s">
        <v>595</v>
      </c>
    </row>
    <row r="27" spans="2:5">
      <c r="B27" s="248" t="s">
        <v>86</v>
      </c>
      <c r="C27" s="248" t="s">
        <v>406</v>
      </c>
      <c r="E27" s="248" t="s">
        <v>605</v>
      </c>
    </row>
    <row r="29" spans="2:5">
      <c r="B29" s="253" t="s">
        <v>596</v>
      </c>
    </row>
    <row r="30" spans="2:5">
      <c r="B30" s="248" t="s">
        <v>91</v>
      </c>
      <c r="C30" s="248" t="s">
        <v>597</v>
      </c>
      <c r="E30" s="248" t="s">
        <v>604</v>
      </c>
    </row>
    <row r="31" spans="2:5">
      <c r="B31" s="248" t="s">
        <v>93</v>
      </c>
      <c r="C31" s="248" t="s">
        <v>598</v>
      </c>
      <c r="E31" s="248" t="s">
        <v>603</v>
      </c>
    </row>
    <row r="32" spans="2:5">
      <c r="B32" s="248" t="s">
        <v>94</v>
      </c>
      <c r="C32" s="248" t="s">
        <v>599</v>
      </c>
      <c r="E32" s="248" t="s">
        <v>602</v>
      </c>
    </row>
    <row r="33" spans="2:5">
      <c r="B33" s="254" t="s">
        <v>92</v>
      </c>
      <c r="C33" s="248" t="s">
        <v>600</v>
      </c>
      <c r="E33" s="248" t="s">
        <v>601</v>
      </c>
    </row>
  </sheetData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河洛方音</vt:lpstr>
      <vt:lpstr>河洛注音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2024-06-18T04:16:17Z</dcterms:modified>
</cp:coreProperties>
</file>