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me\alanjui\workspace\rime\rime-tlpa\docs\"/>
    </mc:Choice>
  </mc:AlternateContent>
  <xr:revisionPtr revIDLastSave="0" documentId="13_ncr:1_{BFDB5979-BC7F-45EB-9594-E97F913665C2}" xr6:coauthVersionLast="47" xr6:coauthVersionMax="47" xr10:uidLastSave="{00000000-0000-0000-0000-000000000000}"/>
  <bookViews>
    <workbookView xWindow="-120" yWindow="-120" windowWidth="38640" windowHeight="15720" tabRatio="762" activeTab="4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16" i="17" l="1" a="1"/>
  <c r="AY16" i="17" s="1"/>
  <c r="AZ16" i="17" a="1"/>
  <c r="AZ16" i="17" s="1"/>
  <c r="BA16" i="17" a="1"/>
  <c r="BA16" i="17" s="1"/>
  <c r="BB16" i="17" a="1"/>
  <c r="BB16" i="17"/>
  <c r="BC16" i="17" a="1"/>
  <c r="BC16" i="17"/>
  <c r="BG55" i="17"/>
  <c r="BH55" i="17"/>
  <c r="BL55" i="17" s="1" a="1"/>
  <c r="BL55" i="17" s="1"/>
  <c r="BI55" i="17" a="1"/>
  <c r="BI55" i="17" s="1"/>
  <c r="BJ55" i="17" a="1"/>
  <c r="BJ55" i="17" s="1"/>
  <c r="BK55" i="17" a="1"/>
  <c r="BK55" i="17" s="1"/>
  <c r="BG51" i="17"/>
  <c r="BH51" i="17"/>
  <c r="BI51" i="17" a="1"/>
  <c r="BI51" i="17" s="1"/>
  <c r="BJ51" i="17" a="1"/>
  <c r="BJ51" i="17" s="1"/>
  <c r="BK51" i="17" a="1"/>
  <c r="BK51" i="17" s="1"/>
  <c r="BL51" i="17" a="1"/>
  <c r="BL51" i="17" s="1"/>
  <c r="BG52" i="17"/>
  <c r="BH52" i="17"/>
  <c r="BI52" i="17" s="1" a="1"/>
  <c r="BI52" i="17" s="1"/>
  <c r="BG53" i="17"/>
  <c r="BH53" i="17"/>
  <c r="BJ53" i="17" s="1" a="1"/>
  <c r="BJ53" i="17" s="1"/>
  <c r="BG54" i="17"/>
  <c r="BH54" i="17"/>
  <c r="BK54" i="17" s="1" a="1"/>
  <c r="BK54" i="17" s="1"/>
  <c r="BI54" i="17" a="1"/>
  <c r="BI54" i="17" s="1"/>
  <c r="BJ54" i="17" a="1"/>
  <c r="BJ54" i="17" s="1"/>
  <c r="BL54" i="17" a="1"/>
  <c r="BL54" i="17" s="1"/>
  <c r="BH6" i="17"/>
  <c r="BI6" i="17" s="1" a="1"/>
  <c r="BI6" i="17" s="1"/>
  <c r="BH7" i="17"/>
  <c r="BJ7" i="17" s="1" a="1"/>
  <c r="BJ7" i="17" s="1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H20" i="17"/>
  <c r="BH21" i="17"/>
  <c r="BH22" i="17"/>
  <c r="BK22" i="17" s="1" a="1"/>
  <c r="BK22" i="17" s="1"/>
  <c r="BH23" i="17"/>
  <c r="BI23" i="17" s="1" a="1"/>
  <c r="BI23" i="17" s="1"/>
  <c r="BH24" i="17"/>
  <c r="BH25" i="17"/>
  <c r="BH26" i="17"/>
  <c r="BH27" i="17"/>
  <c r="BI27" i="17" s="1" a="1"/>
  <c r="BI27" i="17" s="1"/>
  <c r="BH28" i="17"/>
  <c r="BI28" i="17" s="1" a="1"/>
  <c r="BI28" i="17" s="1"/>
  <c r="BH29" i="17"/>
  <c r="BH30" i="17"/>
  <c r="BH31" i="17"/>
  <c r="BH32" i="17"/>
  <c r="BH33" i="17"/>
  <c r="BH34" i="17"/>
  <c r="BH35" i="17"/>
  <c r="BI35" i="17" s="1" a="1"/>
  <c r="BI35" i="17" s="1"/>
  <c r="BH36" i="17"/>
  <c r="BH37" i="17"/>
  <c r="BH38" i="17"/>
  <c r="BH39" i="17"/>
  <c r="BH40" i="17"/>
  <c r="BI40" i="17" s="1" a="1"/>
  <c r="BI40" i="17" s="1"/>
  <c r="BH41" i="17"/>
  <c r="BH42" i="17"/>
  <c r="BH43" i="17"/>
  <c r="BH44" i="17"/>
  <c r="BH45" i="17"/>
  <c r="BH46" i="17"/>
  <c r="BH47" i="17"/>
  <c r="BI47" i="17" s="1" a="1"/>
  <c r="BI47" i="17" s="1"/>
  <c r="BH48" i="17"/>
  <c r="BH49" i="17"/>
  <c r="BH50" i="17"/>
  <c r="BK6" i="17" a="1"/>
  <c r="BK6" i="17" s="1"/>
  <c r="BL6" i="17" a="1"/>
  <c r="BL6" i="17" s="1"/>
  <c r="BI7" i="17" a="1"/>
  <c r="BI7" i="17" s="1"/>
  <c r="BK7" i="17" a="1"/>
  <c r="BK7" i="17" s="1"/>
  <c r="BL7" i="17" a="1"/>
  <c r="BL7" i="17"/>
  <c r="BI8" i="17" a="1"/>
  <c r="BI8" i="17" s="1"/>
  <c r="BJ8" i="17" a="1"/>
  <c r="BJ8" i="17" s="1"/>
  <c r="BK8" i="17" a="1"/>
  <c r="BK8" i="17" s="1"/>
  <c r="BJ9" i="17" a="1"/>
  <c r="BJ9" i="17" s="1"/>
  <c r="BK9" i="17" a="1"/>
  <c r="BK9" i="17" s="1"/>
  <c r="BI10" i="17" a="1"/>
  <c r="BI10" i="17" s="1"/>
  <c r="BJ10" i="17" a="1"/>
  <c r="BJ10" i="17" s="1"/>
  <c r="BK10" i="17" a="1"/>
  <c r="BK10" i="17" s="1"/>
  <c r="BL10" i="17" a="1"/>
  <c r="BL10" i="17" s="1"/>
  <c r="BI12" i="17" a="1"/>
  <c r="BI12" i="17" s="1"/>
  <c r="BJ12" i="17" a="1"/>
  <c r="BJ12" i="17" s="1"/>
  <c r="BK12" i="17" a="1"/>
  <c r="BK12" i="17" s="1"/>
  <c r="BL12" i="17" a="1"/>
  <c r="BL12" i="17" s="1"/>
  <c r="BI13" i="17" a="1"/>
  <c r="BI13" i="17" s="1"/>
  <c r="BJ13" i="17" a="1"/>
  <c r="BJ13" i="17" s="1"/>
  <c r="S9" i="17" s="1"/>
  <c r="BK13" i="17" a="1"/>
  <c r="BK13" i="17" s="1"/>
  <c r="BL13" i="17" a="1"/>
  <c r="BL13" i="17" s="1"/>
  <c r="BI14" i="17" a="1"/>
  <c r="BI14" i="17" s="1"/>
  <c r="BJ14" i="17" a="1"/>
  <c r="BJ14" i="17" s="1"/>
  <c r="BL14" i="17" a="1"/>
  <c r="BL14" i="17" s="1"/>
  <c r="BI15" i="17" a="1"/>
  <c r="BI15" i="17" s="1"/>
  <c r="BJ15" i="17" a="1"/>
  <c r="BJ15" i="17" s="1"/>
  <c r="BK15" i="17" a="1"/>
  <c r="BK15" i="17" s="1"/>
  <c r="BI17" i="17" a="1"/>
  <c r="BI17" i="17" s="1"/>
  <c r="BJ17" i="17" a="1"/>
  <c r="BJ17" i="17" s="1"/>
  <c r="T12" i="17" s="1"/>
  <c r="BK17" i="17" a="1"/>
  <c r="BK17" i="17" s="1"/>
  <c r="BL17" i="17" a="1"/>
  <c r="BL17" i="17" s="1"/>
  <c r="V12" i="17" s="1"/>
  <c r="BI18" i="17" a="1"/>
  <c r="BI18" i="17" s="1"/>
  <c r="BJ18" i="17" a="1"/>
  <c r="BJ18" i="17" s="1"/>
  <c r="BL18" i="17" a="1"/>
  <c r="BL18" i="17" s="1"/>
  <c r="S12" i="17" s="1"/>
  <c r="BI19" i="17" a="1"/>
  <c r="BI19" i="17" s="1"/>
  <c r="BJ19" i="17" a="1"/>
  <c r="BJ19" i="17" s="1"/>
  <c r="BK19" i="17" a="1"/>
  <c r="BK19" i="17" s="1"/>
  <c r="BL19" i="17" a="1"/>
  <c r="BL19" i="17" s="1"/>
  <c r="BI20" i="17" a="1"/>
  <c r="BI20" i="17" s="1"/>
  <c r="BJ20" i="17" a="1"/>
  <c r="BJ20" i="17" s="1"/>
  <c r="BK20" i="17" a="1"/>
  <c r="BK20" i="17" s="1"/>
  <c r="BL20" i="17" a="1"/>
  <c r="BL20" i="17" s="1"/>
  <c r="BI21" i="17" a="1"/>
  <c r="BI21" i="17" s="1"/>
  <c r="BJ21" i="17" a="1"/>
  <c r="BJ21" i="17" s="1"/>
  <c r="BK21" i="17" a="1"/>
  <c r="BK21" i="17" s="1"/>
  <c r="BL21" i="17" a="1"/>
  <c r="BL21" i="17" s="1"/>
  <c r="BI22" i="17" a="1"/>
  <c r="BI22" i="17" s="1"/>
  <c r="BJ22" i="17" a="1"/>
  <c r="BJ22" i="17" s="1"/>
  <c r="BL22" i="17" a="1"/>
  <c r="BL22" i="17" s="1"/>
  <c r="BI24" i="17" a="1"/>
  <c r="BI24" i="17" s="1"/>
  <c r="BJ24" i="17" a="1"/>
  <c r="BJ24" i="17" s="1"/>
  <c r="BK24" i="17" a="1"/>
  <c r="BK24" i="17" s="1"/>
  <c r="BL24" i="17" a="1"/>
  <c r="BL24" i="17" s="1"/>
  <c r="BI25" i="17" a="1"/>
  <c r="BI25" i="17" s="1"/>
  <c r="BJ25" i="17" a="1"/>
  <c r="BJ25" i="17" s="1"/>
  <c r="BK25" i="17" a="1"/>
  <c r="BK25" i="17" s="1"/>
  <c r="BL25" i="17" a="1"/>
  <c r="BL25" i="17" s="1"/>
  <c r="BI26" i="17" a="1"/>
  <c r="BI26" i="17" s="1"/>
  <c r="BJ26" i="17" a="1"/>
  <c r="BJ26" i="17" s="1"/>
  <c r="BK26" i="17" a="1"/>
  <c r="BK26" i="17" s="1"/>
  <c r="BL26" i="17" a="1"/>
  <c r="BL26" i="17" s="1"/>
  <c r="BJ27" i="17" a="1"/>
  <c r="BJ27" i="17" s="1"/>
  <c r="BK27" i="17" a="1"/>
  <c r="BK27" i="17" s="1"/>
  <c r="BL27" i="17" a="1"/>
  <c r="BL27" i="17" s="1"/>
  <c r="BK28" i="17" a="1"/>
  <c r="BK28" i="17" s="1"/>
  <c r="BI29" i="17" a="1"/>
  <c r="BI29" i="17" s="1"/>
  <c r="BJ29" i="17" a="1"/>
  <c r="BJ29" i="17" s="1"/>
  <c r="BK29" i="17" a="1"/>
  <c r="BK29" i="17" s="1"/>
  <c r="BL29" i="17" a="1"/>
  <c r="BL29" i="17" s="1"/>
  <c r="BI30" i="17" a="1"/>
  <c r="BI30" i="17" s="1"/>
  <c r="BJ30" i="17" a="1"/>
  <c r="BJ30" i="17" s="1"/>
  <c r="BK30" i="17" a="1"/>
  <c r="BK30" i="17" s="1"/>
  <c r="BL30" i="17" a="1"/>
  <c r="BL30" i="17" s="1"/>
  <c r="BI31" i="17" a="1"/>
  <c r="BI31" i="17" s="1"/>
  <c r="BJ31" i="17" a="1"/>
  <c r="BJ31" i="17" s="1"/>
  <c r="BK31" i="17" a="1"/>
  <c r="BK31" i="17" s="1"/>
  <c r="BL31" i="17" a="1"/>
  <c r="BL31" i="17"/>
  <c r="BI32" i="17" a="1"/>
  <c r="BI32" i="17" s="1"/>
  <c r="BJ32" i="17" a="1"/>
  <c r="BJ32" i="17" s="1"/>
  <c r="BK32" i="17" a="1"/>
  <c r="BK32" i="17" s="1"/>
  <c r="BL32" i="17" a="1"/>
  <c r="BL32" i="17" s="1"/>
  <c r="BI33" i="17" a="1"/>
  <c r="BI33" i="17" s="1"/>
  <c r="BJ33" i="17" a="1"/>
  <c r="BJ33" i="17" s="1"/>
  <c r="BK33" i="17" a="1"/>
  <c r="BK33" i="17" s="1"/>
  <c r="BL33" i="17" a="1"/>
  <c r="BL33" i="17" s="1"/>
  <c r="BI34" i="17" a="1"/>
  <c r="BI34" i="17" s="1"/>
  <c r="BJ34" i="17" a="1"/>
  <c r="BJ34" i="17" s="1"/>
  <c r="BK34" i="17" a="1"/>
  <c r="BK34" i="17" s="1"/>
  <c r="BL34" i="17" a="1"/>
  <c r="BL34" i="17" s="1"/>
  <c r="BI36" i="17" a="1"/>
  <c r="BI36" i="17" s="1"/>
  <c r="BJ36" i="17" a="1"/>
  <c r="BJ36" i="17" s="1"/>
  <c r="BK36" i="17" a="1"/>
  <c r="BK36" i="17" s="1"/>
  <c r="BL36" i="17" a="1"/>
  <c r="BL36" i="17" s="1"/>
  <c r="BI37" i="17" a="1"/>
  <c r="BI37" i="17" s="1"/>
  <c r="BJ37" i="17" a="1"/>
  <c r="BJ37" i="17" s="1"/>
  <c r="BK37" i="17" a="1"/>
  <c r="BK37" i="17" s="1"/>
  <c r="BL37" i="17" a="1"/>
  <c r="BL37" i="17" s="1"/>
  <c r="BI38" i="17" a="1"/>
  <c r="BI38" i="17" s="1"/>
  <c r="BJ38" i="17" a="1"/>
  <c r="BJ38" i="17" s="1"/>
  <c r="BK38" i="17" a="1"/>
  <c r="BK38" i="17" s="1"/>
  <c r="BL38" i="17" a="1"/>
  <c r="BL38" i="17" s="1"/>
  <c r="BI39" i="17" a="1"/>
  <c r="BI39" i="17" s="1"/>
  <c r="BJ39" i="17" a="1"/>
  <c r="BJ39" i="17" s="1"/>
  <c r="BK39" i="17" a="1"/>
  <c r="BK39" i="17" s="1"/>
  <c r="BL39" i="17" a="1"/>
  <c r="BL39" i="17" s="1"/>
  <c r="BI41" i="17" a="1"/>
  <c r="BI41" i="17" s="1"/>
  <c r="BJ41" i="17" a="1"/>
  <c r="BJ41" i="17" s="1"/>
  <c r="BK41" i="17" a="1"/>
  <c r="BK41" i="17" s="1"/>
  <c r="BL41" i="17" a="1"/>
  <c r="BL41" i="17" s="1"/>
  <c r="BI42" i="17" a="1"/>
  <c r="BI42" i="17" s="1"/>
  <c r="BJ42" i="17" a="1"/>
  <c r="BJ42" i="17" s="1"/>
  <c r="BK42" i="17" a="1"/>
  <c r="BK42" i="17" s="1"/>
  <c r="BL42" i="17" a="1"/>
  <c r="BL42" i="17" s="1"/>
  <c r="BI43" i="17" a="1"/>
  <c r="BI43" i="17" s="1"/>
  <c r="BJ43" i="17" a="1"/>
  <c r="BJ43" i="17" s="1"/>
  <c r="BK43" i="17" a="1"/>
  <c r="BK43" i="17" s="1"/>
  <c r="BL43" i="17" a="1"/>
  <c r="BL43" i="17"/>
  <c r="BI44" i="17" a="1"/>
  <c r="BI44" i="17" s="1"/>
  <c r="BJ44" i="17" a="1"/>
  <c r="BJ44" i="17" s="1"/>
  <c r="BK44" i="17" a="1"/>
  <c r="BK44" i="17" s="1"/>
  <c r="BL44" i="17" a="1"/>
  <c r="BL44" i="17" s="1"/>
  <c r="BI45" i="17" a="1"/>
  <c r="BI45" i="17" s="1"/>
  <c r="BJ45" i="17" a="1"/>
  <c r="BJ45" i="17" s="1"/>
  <c r="BK45" i="17" a="1"/>
  <c r="BK45" i="17" s="1"/>
  <c r="BL45" i="17" a="1"/>
  <c r="BL45" i="17" s="1"/>
  <c r="BI46" i="17" a="1"/>
  <c r="BI46" i="17" s="1"/>
  <c r="BJ46" i="17" a="1"/>
  <c r="BJ46" i="17" s="1"/>
  <c r="BK46" i="17" a="1"/>
  <c r="BK46" i="17" s="1"/>
  <c r="BL46" i="17" a="1"/>
  <c r="BL46" i="17" s="1"/>
  <c r="BI48" i="17" a="1"/>
  <c r="BI48" i="17" s="1"/>
  <c r="BJ48" i="17" a="1"/>
  <c r="BJ48" i="17" s="1"/>
  <c r="BK48" i="17" a="1"/>
  <c r="BK48" i="17" s="1"/>
  <c r="BL48" i="17" a="1"/>
  <c r="BL48" i="17" s="1"/>
  <c r="BI49" i="17" a="1"/>
  <c r="BI49" i="17" s="1"/>
  <c r="BJ49" i="17" a="1"/>
  <c r="BJ49" i="17" s="1"/>
  <c r="BK49" i="17" a="1"/>
  <c r="BK49" i="17" s="1"/>
  <c r="BL49" i="17" a="1"/>
  <c r="BL49" i="17" s="1"/>
  <c r="BI50" i="17" a="1"/>
  <c r="BI50" i="17" s="1"/>
  <c r="BJ50" i="17" a="1"/>
  <c r="BJ50" i="17" s="1"/>
  <c r="BK50" i="17" a="1"/>
  <c r="BK50" i="17" s="1"/>
  <c r="BL50" i="17" a="1"/>
  <c r="BL50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C4" i="20" a="1"/>
  <c r="C4" i="20" s="1"/>
  <c r="D4" i="20" a="1"/>
  <c r="D4" i="20" s="1"/>
  <c r="E4" i="20" a="1"/>
  <c r="E4" i="20" s="1"/>
  <c r="F4" i="20" a="1"/>
  <c r="F4" i="20" s="1"/>
  <c r="G4" i="20" a="1"/>
  <c r="G4" i="20" s="1"/>
  <c r="H4" i="20" a="1"/>
  <c r="H4" i="20" s="1"/>
  <c r="I4" i="20" a="1"/>
  <c r="I4" i="20" s="1"/>
  <c r="J4" i="20" a="1"/>
  <c r="J4" i="20" s="1"/>
  <c r="K4" i="20" a="1"/>
  <c r="K4" i="20" s="1"/>
  <c r="L4" i="20" a="1"/>
  <c r="L4" i="20" s="1"/>
  <c r="M4" i="20" a="1"/>
  <c r="M4" i="20" s="1"/>
  <c r="N4" i="20" a="1"/>
  <c r="N4" i="20" s="1"/>
  <c r="O4" i="20" a="1"/>
  <c r="O4" i="20" s="1"/>
  <c r="P4" i="20" a="1"/>
  <c r="P4" i="20" s="1"/>
  <c r="Q4" i="20" a="1"/>
  <c r="Q4" i="20" s="1"/>
  <c r="R4" i="20" a="1"/>
  <c r="R4" i="20" s="1"/>
  <c r="S4" i="20" a="1"/>
  <c r="S4" i="20" s="1"/>
  <c r="T4" i="20" a="1"/>
  <c r="T4" i="20" s="1"/>
  <c r="U4" i="20" a="1"/>
  <c r="U4" i="20" s="1"/>
  <c r="V4" i="20" a="1"/>
  <c r="V4" i="20" s="1"/>
  <c r="B4" i="20" a="1"/>
  <c r="B4" i="20" s="1"/>
  <c r="C6" i="20" a="1"/>
  <c r="C6" i="20" s="1"/>
  <c r="D6" i="20" a="1"/>
  <c r="D6" i="20" s="1"/>
  <c r="F6" i="20" a="1"/>
  <c r="F6" i="20" s="1"/>
  <c r="G6" i="20" a="1"/>
  <c r="G6" i="20" s="1"/>
  <c r="H6" i="20" a="1"/>
  <c r="H6" i="20" s="1"/>
  <c r="O6" i="20" a="1"/>
  <c r="O6" i="20" s="1"/>
  <c r="P6" i="20" a="1"/>
  <c r="P6" i="20" s="1"/>
  <c r="Q6" i="20" a="1"/>
  <c r="Q6" i="20" s="1"/>
  <c r="R6" i="20" a="1"/>
  <c r="R6" i="20" s="1"/>
  <c r="S6" i="20" a="1"/>
  <c r="S6" i="20" s="1"/>
  <c r="T6" i="20" a="1"/>
  <c r="T6" i="20" s="1"/>
  <c r="U6" i="20" a="1"/>
  <c r="U6" i="20" s="1"/>
  <c r="V6" i="20" a="1"/>
  <c r="V6" i="20" s="1"/>
  <c r="X6" i="20" a="1"/>
  <c r="X6" i="20" s="1"/>
  <c r="Y6" i="20" a="1"/>
  <c r="Y6" i="20" s="1"/>
  <c r="B6" i="20" a="1"/>
  <c r="B6" i="20" s="1"/>
  <c r="C3" i="20" a="1"/>
  <c r="C3" i="20" s="1"/>
  <c r="D3" i="20" a="1"/>
  <c r="D3" i="20" s="1"/>
  <c r="E3" i="20" a="1"/>
  <c r="E3" i="20" s="1"/>
  <c r="F3" i="20" a="1"/>
  <c r="F3" i="20" s="1"/>
  <c r="G3" i="20" a="1"/>
  <c r="G3" i="20" s="1"/>
  <c r="H3" i="20" a="1"/>
  <c r="H3" i="20" s="1"/>
  <c r="I3" i="20" a="1"/>
  <c r="I3" i="20" s="1"/>
  <c r="J3" i="20" a="1"/>
  <c r="J3" i="20" s="1"/>
  <c r="K3" i="20" a="1"/>
  <c r="K3" i="20" s="1"/>
  <c r="L3" i="20" a="1"/>
  <c r="L3" i="20" s="1"/>
  <c r="M3" i="20" a="1"/>
  <c r="M3" i="20" s="1"/>
  <c r="N3" i="20" a="1"/>
  <c r="N3" i="20" s="1"/>
  <c r="O3" i="20" a="1"/>
  <c r="O3" i="20" s="1"/>
  <c r="P3" i="20" a="1"/>
  <c r="P3" i="20" s="1"/>
  <c r="Q3" i="20" a="1"/>
  <c r="Q3" i="20" s="1"/>
  <c r="R3" i="20" a="1"/>
  <c r="R3" i="20" s="1"/>
  <c r="S3" i="20" a="1"/>
  <c r="S3" i="20" s="1"/>
  <c r="T3" i="20" a="1"/>
  <c r="T3" i="20" s="1"/>
  <c r="V3" i="20" a="1"/>
  <c r="V3" i="20" s="1"/>
  <c r="B3" i="20" a="1"/>
  <c r="B3" i="20" s="1"/>
  <c r="C10" i="20" a="1"/>
  <c r="C10" i="20" s="1"/>
  <c r="D10" i="20" a="1"/>
  <c r="D10" i="20" s="1"/>
  <c r="E10" i="20" a="1"/>
  <c r="E10" i="20"/>
  <c r="F10" i="20" a="1"/>
  <c r="F10" i="20"/>
  <c r="G10" i="20" a="1"/>
  <c r="G10" i="20" s="1"/>
  <c r="H10" i="20" a="1"/>
  <c r="H10" i="20" s="1"/>
  <c r="I10" i="20" a="1"/>
  <c r="I10" i="20" s="1"/>
  <c r="J10" i="20" a="1"/>
  <c r="J10" i="20" s="1"/>
  <c r="K10" i="20" a="1"/>
  <c r="K10" i="20" s="1"/>
  <c r="L10" i="20" a="1"/>
  <c r="L10" i="20" s="1"/>
  <c r="M10" i="20" a="1"/>
  <c r="M10" i="20"/>
  <c r="N10" i="20" a="1"/>
  <c r="N10" i="20" s="1"/>
  <c r="O10" i="20" a="1"/>
  <c r="O10" i="20" s="1"/>
  <c r="P10" i="20" a="1"/>
  <c r="P10" i="20" s="1"/>
  <c r="Q10" i="20" a="1"/>
  <c r="Q10" i="20" s="1"/>
  <c r="R10" i="20" a="1"/>
  <c r="R10" i="20" s="1"/>
  <c r="S10" i="20" a="1"/>
  <c r="S10" i="20" s="1"/>
  <c r="T10" i="20" a="1"/>
  <c r="T10" i="20" s="1"/>
  <c r="U10" i="20" a="1"/>
  <c r="U10" i="20" s="1"/>
  <c r="V10" i="20" a="1"/>
  <c r="V10" i="20" s="1"/>
  <c r="W10" i="20" a="1"/>
  <c r="W10" i="20"/>
  <c r="X10" i="20" a="1"/>
  <c r="X10" i="20" s="1"/>
  <c r="Y10" i="20" a="1"/>
  <c r="Y10" i="20" s="1"/>
  <c r="B10" i="20" a="1"/>
  <c r="B10" i="20" s="1"/>
  <c r="AY17" i="17" a="1"/>
  <c r="AZ17" i="17" a="1"/>
  <c r="BA17" i="17" a="1"/>
  <c r="BB17" i="17" a="1"/>
  <c r="BC17" i="17" a="1"/>
  <c r="BC17" i="17" l="1"/>
  <c r="BB17" i="17"/>
  <c r="BA17" i="17"/>
  <c r="AZ17" i="17"/>
  <c r="AY17" i="17"/>
  <c r="BL11" i="17" a="1"/>
  <c r="BL11" i="17" s="1"/>
  <c r="BI9" i="17" a="1"/>
  <c r="BI9" i="17" s="1"/>
  <c r="BJ6" i="17" a="1"/>
  <c r="BJ6" i="17" s="1"/>
  <c r="BK11" i="17" a="1"/>
  <c r="BK11" i="17" s="1"/>
  <c r="BL35" i="17" a="1"/>
  <c r="BL35" i="17" s="1"/>
  <c r="BJ11" i="17" a="1"/>
  <c r="BJ11" i="17" s="1"/>
  <c r="BK35" i="17" a="1"/>
  <c r="BK35" i="17" s="1"/>
  <c r="BL23" i="17" a="1"/>
  <c r="BL23" i="17" s="1"/>
  <c r="BJ35" i="17" a="1"/>
  <c r="BJ35" i="17" s="1"/>
  <c r="BK23" i="17" a="1"/>
  <c r="BK23" i="17" s="1"/>
  <c r="BJ23" i="17" a="1"/>
  <c r="BJ23" i="17" s="1"/>
  <c r="BL47" i="17" a="1"/>
  <c r="BL47" i="17" s="1"/>
  <c r="U9" i="17"/>
  <c r="BJ47" i="17" a="1"/>
  <c r="BJ47" i="17" s="1"/>
  <c r="BK47" i="17" a="1"/>
  <c r="BK47" i="17" s="1"/>
  <c r="BI53" i="17" a="1"/>
  <c r="BI53" i="17" s="1"/>
  <c r="BL52" i="17" a="1"/>
  <c r="BL52" i="17" s="1"/>
  <c r="BL53" i="17" a="1"/>
  <c r="BL53" i="17" s="1"/>
  <c r="BK52" i="17" a="1"/>
  <c r="BK52" i="17" s="1"/>
  <c r="BK53" i="17" a="1"/>
  <c r="BK53" i="17" s="1"/>
  <c r="BJ52" i="17" a="1"/>
  <c r="BJ52" i="17" s="1"/>
  <c r="BL28" i="17" a="1"/>
  <c r="BL28" i="17" s="1"/>
  <c r="BJ28" i="17" a="1"/>
  <c r="BJ28" i="17" s="1"/>
  <c r="BL40" i="17" a="1"/>
  <c r="BL40" i="17" s="1"/>
  <c r="BK40" i="17" a="1"/>
  <c r="BK40" i="17" s="1"/>
  <c r="BJ40" i="17" a="1"/>
  <c r="BJ40" i="17" s="1"/>
  <c r="BL16" i="17" a="1"/>
  <c r="BL16" i="17" s="1"/>
  <c r="T6" i="17" s="1"/>
  <c r="BK16" i="17" a="1"/>
  <c r="BK16" i="17" s="1"/>
  <c r="BJ16" i="17" a="1"/>
  <c r="BJ16" i="17" s="1"/>
  <c r="R6" i="17" s="1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Y21" i="17" l="1" a="1"/>
  <c r="AY21" i="17" s="1"/>
  <c r="AY20" i="17" a="1"/>
  <c r="AY20" i="17" s="1"/>
  <c r="AY19" i="17" a="1"/>
  <c r="AY19" i="17" s="1"/>
  <c r="AY18" i="17" a="1"/>
  <c r="AY18" i="17" s="1"/>
  <c r="Q4" i="17" s="1"/>
  <c r="AZ21" i="17" a="1"/>
  <c r="AZ21" i="17" s="1"/>
  <c r="AZ20" i="17" a="1"/>
  <c r="AZ20" i="17" s="1"/>
  <c r="AZ18" i="17" a="1"/>
  <c r="AZ18" i="17" s="1"/>
  <c r="K4" i="17" s="1"/>
  <c r="AZ19" i="17" a="1"/>
  <c r="AZ19" i="17" s="1"/>
  <c r="BA18" i="17" a="1"/>
  <c r="BA18" i="17" s="1"/>
  <c r="H4" i="17" s="1"/>
  <c r="BA19" i="17" a="1"/>
  <c r="BA19" i="17" s="1"/>
  <c r="BA21" i="17" a="1"/>
  <c r="BA21" i="17" s="1"/>
  <c r="BA20" i="17" a="1"/>
  <c r="BA20" i="17" s="1"/>
  <c r="BB19" i="17" a="1"/>
  <c r="BB19" i="17" s="1"/>
  <c r="BB18" i="17" a="1"/>
  <c r="BB18" i="17" s="1"/>
  <c r="N4" i="17" s="1"/>
  <c r="BB20" i="17" a="1"/>
  <c r="BB20" i="17" s="1"/>
  <c r="BB21" i="17" a="1"/>
  <c r="BB21" i="17" s="1"/>
  <c r="BC20" i="17" a="1"/>
  <c r="BC20" i="17" s="1"/>
  <c r="BC21" i="17" a="1"/>
  <c r="BC21" i="17" s="1"/>
  <c r="BC19" i="17" a="1"/>
  <c r="BC19" i="17" s="1"/>
  <c r="BC18" i="17" a="1"/>
  <c r="BC18" i="17" s="1"/>
  <c r="T4" i="17" s="1"/>
  <c r="AM3" i="10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T55" i="17"/>
  <c r="BR55" i="17"/>
  <c r="BQ55" i="17"/>
  <c r="BO55" i="17"/>
  <c r="BT54" i="17"/>
  <c r="BR54" i="17"/>
  <c r="BQ54" i="17"/>
  <c r="BO54" i="17"/>
  <c r="BT53" i="17"/>
  <c r="BR53" i="17"/>
  <c r="BQ53" i="17"/>
  <c r="BO53" i="17"/>
  <c r="BT52" i="17"/>
  <c r="BR52" i="17"/>
  <c r="BQ52" i="17"/>
  <c r="BO52" i="17"/>
  <c r="BT51" i="17"/>
  <c r="BR51" i="17"/>
  <c r="BO51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J4" i="17" s="1" a="1"/>
  <c r="BJ4" i="17" s="1"/>
  <c r="BG4" i="17"/>
  <c r="BQ4" i="17" s="1"/>
  <c r="H22" i="12"/>
  <c r="U3" i="20" s="1" a="1"/>
  <c r="U3" i="20" s="1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AF17" i="17" a="1"/>
  <c r="R17" i="17" a="1"/>
  <c r="AG17" i="17" a="1"/>
  <c r="E17" i="17" a="1"/>
  <c r="AO17" i="17" a="1"/>
  <c r="AA17" i="17" a="1"/>
  <c r="AV17" i="17" a="1"/>
  <c r="AX17" i="17" a="1"/>
  <c r="AH17" i="17" a="1"/>
  <c r="AE17" i="17" a="1"/>
  <c r="K17" i="17" a="1"/>
  <c r="AM17" i="17" a="1"/>
  <c r="AB17" i="17" a="1"/>
  <c r="F17" i="17" a="1"/>
  <c r="AC17" i="17" a="1"/>
  <c r="D17" i="17" a="1"/>
  <c r="Z17" i="17" a="1"/>
  <c r="AU17" i="17" a="1"/>
  <c r="I17" i="17" a="1"/>
  <c r="L17" i="17" a="1"/>
  <c r="AR17" i="17" a="1"/>
  <c r="Y17" i="17" a="1"/>
  <c r="J17" i="17" a="1"/>
  <c r="AW17" i="17" a="1"/>
  <c r="T17" i="17" a="1"/>
  <c r="S17" i="17" a="1"/>
  <c r="AI17" i="17" a="1"/>
  <c r="AQ17" i="17" a="1"/>
  <c r="AD17" i="17" a="1"/>
  <c r="AT17" i="17" a="1"/>
  <c r="O17" i="17" a="1"/>
  <c r="U17" i="17" a="1"/>
  <c r="H17" i="17" a="1"/>
  <c r="M17" i="17" a="1"/>
  <c r="W17" i="17" a="1"/>
  <c r="AN17" i="17" a="1"/>
  <c r="V17" i="17" a="1"/>
  <c r="N17" i="17" a="1"/>
  <c r="X17" i="17" a="1"/>
  <c r="AL17" i="17" a="1"/>
  <c r="G17" i="17" a="1"/>
  <c r="AK17" i="17" a="1"/>
  <c r="AJ17" i="17" a="1"/>
  <c r="Q17" i="17" a="1"/>
  <c r="AP17" i="17" a="1"/>
  <c r="P17" i="17" a="1"/>
  <c r="BI5" i="17" l="1" a="1"/>
  <c r="BI5" i="17" s="1"/>
  <c r="BJ5" i="17" a="1"/>
  <c r="BJ5" i="17" s="1"/>
  <c r="BK5" i="17" a="1"/>
  <c r="BK5" i="17" s="1"/>
  <c r="BR5" i="17" s="1"/>
  <c r="BL5" i="17" a="1"/>
  <c r="BL5" i="17" s="1"/>
  <c r="W6" i="20" a="1"/>
  <c r="W6" i="20" s="1"/>
  <c r="E6" i="20" a="1"/>
  <c r="E6" i="20" s="1"/>
  <c r="M6" i="20" a="1"/>
  <c r="M6" i="20" s="1"/>
  <c r="N6" i="20" a="1"/>
  <c r="N6" i="20" s="1"/>
  <c r="K6" i="20" a="1"/>
  <c r="K6" i="20" s="1"/>
  <c r="L6" i="20" a="1"/>
  <c r="L6" i="20" s="1"/>
  <c r="I6" i="20" a="1"/>
  <c r="I6" i="20" s="1"/>
  <c r="J6" i="20" a="1"/>
  <c r="J6" i="20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AX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O35" i="17" l="1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50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H4" i="17" l="1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X18" i="17" a="1"/>
  <c r="AX18" i="17" s="1"/>
  <c r="AX21" i="17" a="1"/>
  <c r="AX21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20" i="17" a="1"/>
  <c r="AX20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O50" i="17"/>
  <c r="BT50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Q49" i="10" l="1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<sst xmlns="http://schemas.openxmlformats.org/spreadsheetml/2006/main" count="2048" uniqueCount="1532">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</sst>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9" formatCode="&quot;[ &quot;@&quot; ]&quot;"/>
  </numFmts>
  <fonts count="188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471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47" fillId="23" borderId="29" xfId="0" applyFont="1" applyFill="1" applyBorder="1" applyAlignment="1">
      <alignment horizontal="center" vertic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185" fillId="0" borderId="0" xfId="0" applyFont="1" applyAlignment="1">
      <alignment horizontal="center" vertical="center"/>
    </xf>
    <xf numFmtId="0" fontId="23" fillId="7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89" fillId="6" borderId="0" xfId="0" applyFont="1" applyFill="1" applyBorder="1" applyAlignment="1">
      <alignment horizontal="center" vertical="center"/>
    </xf>
    <xf numFmtId="0" fontId="122" fillId="5" borderId="0" xfId="0" applyFont="1" applyFill="1" applyBorder="1" applyAlignment="1">
      <alignment horizontal="center" vertical="center"/>
    </xf>
    <xf numFmtId="0" fontId="156" fillId="6" borderId="0" xfId="0" applyFont="1" applyFill="1" applyBorder="1" applyAlignment="1">
      <alignment horizontal="center" vertical="center"/>
    </xf>
    <xf numFmtId="0" fontId="111" fillId="5" borderId="0" xfId="0" applyFont="1" applyFill="1" applyBorder="1" applyAlignment="1">
      <alignment horizontal="center" vertical="center"/>
    </xf>
    <xf numFmtId="0" fontId="30" fillId="13" borderId="0" xfId="0" applyFont="1" applyFill="1" applyBorder="1" applyAlignment="1">
      <alignment horizontal="left" vertical="center" indent="1"/>
    </xf>
    <xf numFmtId="0" fontId="22" fillId="7" borderId="0" xfId="0" applyFont="1" applyFill="1" applyBorder="1" applyAlignment="1">
      <alignment horizontal="center" vertical="center"/>
    </xf>
    <xf numFmtId="0" fontId="105" fillId="4" borderId="0" xfId="0" applyFont="1" applyFill="1" applyBorder="1" applyAlignment="1">
      <alignment horizontal="center" vertical="center"/>
    </xf>
    <xf numFmtId="0" fontId="106" fillId="6" borderId="0" xfId="0" applyFont="1" applyFill="1" applyBorder="1" applyAlignment="1">
      <alignment horizontal="center" vertical="center"/>
    </xf>
    <xf numFmtId="0" fontId="125" fillId="5" borderId="0" xfId="0" applyFont="1" applyFill="1" applyBorder="1" applyAlignment="1">
      <alignment horizontal="center" vertical="center"/>
    </xf>
    <xf numFmtId="0" fontId="106" fillId="5" borderId="0" xfId="0" applyFont="1" applyFill="1" applyBorder="1" applyAlignment="1">
      <alignment horizontal="left" vertical="center" indent="1"/>
    </xf>
    <xf numFmtId="0" fontId="160" fillId="6" borderId="0" xfId="0" applyFont="1" applyFill="1" applyBorder="1" applyAlignment="1">
      <alignment horizontal="center" vertical="center"/>
    </xf>
    <xf numFmtId="0" fontId="89" fillId="5" borderId="0" xfId="0" applyFont="1" applyFill="1" applyBorder="1" applyAlignment="1">
      <alignment horizontal="left" vertical="center" indent="1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176" fontId="96" fillId="6" borderId="0" xfId="0" applyNumberFormat="1" applyFont="1" applyFill="1" applyBorder="1" applyAlignment="1">
      <alignment horizontal="center" vertical="center"/>
    </xf>
    <xf numFmtId="176" fontId="159" fillId="6" borderId="0" xfId="0" applyNumberFormat="1" applyFont="1" applyFill="1" applyBorder="1" applyAlignment="1">
      <alignment horizontal="center" vertical="center"/>
    </xf>
    <xf numFmtId="179" fontId="186" fillId="0" borderId="29" xfId="0" applyNumberFormat="1" applyFont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6">
          <cell r="C6" t="str">
            <v>ㄅ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方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workbookViewId="0">
      <pane ySplit="2" topLeftCell="A14" activePane="bottomLeft" state="frozen"/>
      <selection pane="bottomLeft" activeCell="E54" sqref="E54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291" t="s">
        <v>1465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292" t="s">
        <v>482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53" t="s">
        <v>223</v>
      </c>
      <c r="D23" s="454" t="s">
        <v>52</v>
      </c>
      <c r="E23" s="455" t="s">
        <v>272</v>
      </c>
      <c r="F23" s="290" t="s">
        <v>478</v>
      </c>
      <c r="G23" s="456" t="s">
        <v>478</v>
      </c>
      <c r="H23" s="457" t="s">
        <v>52</v>
      </c>
      <c r="I23" s="457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58" t="s">
        <v>247</v>
      </c>
      <c r="H24" s="358" t="s">
        <v>58</v>
      </c>
      <c r="I24" s="358" t="s">
        <v>58</v>
      </c>
      <c r="J24" s="262" t="s">
        <v>58</v>
      </c>
      <c r="K24" s="459"/>
      <c r="L24"/>
      <c r="M24"/>
      <c r="N24"/>
    </row>
    <row r="25" spans="2:17" ht="32.25">
      <c r="B25" s="77">
        <f t="shared" si="0"/>
        <v>23</v>
      </c>
      <c r="C25" s="439" t="s">
        <v>208</v>
      </c>
      <c r="D25" s="440" t="s">
        <v>115</v>
      </c>
      <c r="E25" s="441" t="s">
        <v>352</v>
      </c>
      <c r="F25" s="442" t="s">
        <v>502</v>
      </c>
      <c r="G25" s="452" t="s">
        <v>206</v>
      </c>
      <c r="H25" s="443" t="s">
        <v>549</v>
      </c>
      <c r="I25" s="443" t="s">
        <v>115</v>
      </c>
      <c r="J25" s="444" t="s">
        <v>380</v>
      </c>
      <c r="K25" s="460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445">
        <f t="shared" si="0"/>
        <v>24</v>
      </c>
      <c r="C26" s="439" t="s">
        <v>170</v>
      </c>
      <c r="D26" s="440" t="s">
        <v>54</v>
      </c>
      <c r="E26" s="441" t="s">
        <v>207</v>
      </c>
      <c r="F26" s="442" t="s">
        <v>483</v>
      </c>
      <c r="G26" s="452" t="s">
        <v>207</v>
      </c>
      <c r="H26" s="443" t="s">
        <v>54</v>
      </c>
      <c r="I26" s="443" t="s">
        <v>54</v>
      </c>
      <c r="J26" s="444" t="s">
        <v>54</v>
      </c>
      <c r="K26" s="444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445">
        <f t="shared" si="0"/>
        <v>25</v>
      </c>
      <c r="C27" s="439" t="s">
        <v>197</v>
      </c>
      <c r="D27" s="440" t="s">
        <v>111</v>
      </c>
      <c r="E27" s="441" t="s">
        <v>205</v>
      </c>
      <c r="F27" s="442" t="s">
        <v>499</v>
      </c>
      <c r="G27" s="452" t="s">
        <v>294</v>
      </c>
      <c r="H27" s="443" t="str">
        <f xml:space="preserve"> _xlfn.UNICHAR(8304) &amp; "ㄧ"</f>
        <v>⁰ㄧ</v>
      </c>
      <c r="I27" s="443" t="s">
        <v>111</v>
      </c>
      <c r="J27" s="444" t="s">
        <v>392</v>
      </c>
      <c r="K27" s="444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445">
        <f t="shared" si="0"/>
        <v>26</v>
      </c>
      <c r="C28" s="463" t="s">
        <v>194</v>
      </c>
      <c r="D28" s="440" t="s">
        <v>56</v>
      </c>
      <c r="E28" s="464" t="s">
        <v>170</v>
      </c>
      <c r="F28" s="442" t="s">
        <v>484</v>
      </c>
      <c r="G28" s="452" t="s">
        <v>170</v>
      </c>
      <c r="H28" s="465" t="s">
        <v>56</v>
      </c>
      <c r="I28" s="465" t="s">
        <v>56</v>
      </c>
      <c r="J28" s="444" t="s">
        <v>56</v>
      </c>
      <c r="K28" s="444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445">
        <f t="shared" si="0"/>
        <v>27</v>
      </c>
      <c r="C29" s="439" t="s">
        <v>192</v>
      </c>
      <c r="D29" s="440" t="s">
        <v>113</v>
      </c>
      <c r="E29" s="441" t="s">
        <v>197</v>
      </c>
      <c r="F29" s="442" t="s">
        <v>498</v>
      </c>
      <c r="G29" s="452" t="s">
        <v>295</v>
      </c>
      <c r="H29" s="443" t="s">
        <v>548</v>
      </c>
      <c r="I29" s="443" t="s">
        <v>113</v>
      </c>
      <c r="J29" s="444" t="s">
        <v>379</v>
      </c>
      <c r="K29" s="444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46" t="s">
        <v>182</v>
      </c>
      <c r="D30" s="447" t="s">
        <v>61</v>
      </c>
      <c r="E30" s="448" t="s">
        <v>234</v>
      </c>
      <c r="F30" s="449" t="s">
        <v>501</v>
      </c>
      <c r="G30" s="450" t="s">
        <v>234</v>
      </c>
      <c r="H30" s="451" t="s">
        <v>285</v>
      </c>
      <c r="I30" s="451" t="s">
        <v>61</v>
      </c>
      <c r="J30" s="444" t="s">
        <v>376</v>
      </c>
      <c r="K30" s="460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439" t="s">
        <v>181</v>
      </c>
      <c r="D31" s="440" t="s">
        <v>119</v>
      </c>
      <c r="E31" s="441" t="s">
        <v>231</v>
      </c>
      <c r="F31" s="442" t="s">
        <v>500</v>
      </c>
      <c r="G31" s="452" t="s">
        <v>203</v>
      </c>
      <c r="H31" s="443" t="s">
        <v>1451</v>
      </c>
      <c r="I31" s="443" t="s">
        <v>119</v>
      </c>
      <c r="J31" s="444" t="s">
        <v>382</v>
      </c>
      <c r="K31" s="460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439" t="s">
        <v>37</v>
      </c>
      <c r="D32" s="440" t="s">
        <v>284</v>
      </c>
      <c r="E32" s="441" t="s">
        <v>65</v>
      </c>
      <c r="F32" s="442" t="s">
        <v>486</v>
      </c>
      <c r="G32" s="452" t="s">
        <v>65</v>
      </c>
      <c r="H32" s="443" t="s">
        <v>546</v>
      </c>
      <c r="I32" s="443" t="s">
        <v>284</v>
      </c>
      <c r="J32" s="444" t="s">
        <v>546</v>
      </c>
      <c r="K32" s="460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439" t="s">
        <v>207</v>
      </c>
      <c r="D33" s="440" t="s">
        <v>67</v>
      </c>
      <c r="E33" s="441" t="s">
        <v>201</v>
      </c>
      <c r="F33" s="442" t="s">
        <v>485</v>
      </c>
      <c r="G33" s="452" t="s">
        <v>244</v>
      </c>
      <c r="H33" s="443" t="s">
        <v>545</v>
      </c>
      <c r="I33" s="443" t="s">
        <v>67</v>
      </c>
      <c r="J33" s="444" t="s">
        <v>287</v>
      </c>
      <c r="K33" s="460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439" t="s">
        <v>205</v>
      </c>
      <c r="D34" s="440" t="s">
        <v>121</v>
      </c>
      <c r="E34" s="441" t="s">
        <v>319</v>
      </c>
      <c r="F34" s="442" t="s">
        <v>503</v>
      </c>
      <c r="G34" s="452" t="s">
        <v>204</v>
      </c>
      <c r="H34" s="443" t="s">
        <v>558</v>
      </c>
      <c r="I34" s="443" t="s">
        <v>121</v>
      </c>
      <c r="J34" s="444" t="s">
        <v>381</v>
      </c>
      <c r="K34" s="460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46" t="s">
        <v>199</v>
      </c>
      <c r="D35" s="447" t="s">
        <v>189</v>
      </c>
      <c r="E35" s="448" t="s">
        <v>343</v>
      </c>
      <c r="F35" s="442" t="s">
        <v>71</v>
      </c>
      <c r="G35" s="450" t="s">
        <v>235</v>
      </c>
      <c r="H35" s="451" t="s">
        <v>189</v>
      </c>
      <c r="I35" s="451" t="s">
        <v>189</v>
      </c>
      <c r="J35" s="444" t="s">
        <v>189</v>
      </c>
      <c r="K35" s="460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439" t="s">
        <v>188</v>
      </c>
      <c r="D36" s="440" t="s">
        <v>117</v>
      </c>
      <c r="E36" s="441" t="s">
        <v>278</v>
      </c>
      <c r="F36" s="442" t="s">
        <v>527</v>
      </c>
      <c r="G36" s="452" t="s">
        <v>202</v>
      </c>
      <c r="H36" s="443" t="s">
        <v>550</v>
      </c>
      <c r="I36" s="443" t="s">
        <v>117</v>
      </c>
      <c r="J36" s="444" t="s">
        <v>383</v>
      </c>
      <c r="K36" s="460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439" t="s">
        <v>86</v>
      </c>
      <c r="D37" s="440" t="s">
        <v>72</v>
      </c>
      <c r="E37" s="441" t="s">
        <v>237</v>
      </c>
      <c r="F37" s="442" t="s">
        <v>1467</v>
      </c>
      <c r="G37" s="452" t="s">
        <v>232</v>
      </c>
      <c r="H37" s="443" t="s">
        <v>72</v>
      </c>
      <c r="I37" s="443" t="s">
        <v>72</v>
      </c>
      <c r="J37" s="444" t="s">
        <v>72</v>
      </c>
      <c r="K37" s="460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61" t="s">
        <v>200</v>
      </c>
      <c r="H38" s="360" t="s">
        <v>551</v>
      </c>
      <c r="I38" s="360" t="s">
        <v>123</v>
      </c>
      <c r="J38" s="266" t="s">
        <v>384</v>
      </c>
      <c r="K38" s="462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1526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1527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1528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1529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1530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1531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57:H60 C62:H67 C3:I54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21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showGridLines="0" workbookViewId="0">
      <selection activeCell="I3" sqref="I3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422" t="s">
        <v>555</v>
      </c>
      <c r="C2" s="42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422"/>
      <c r="X2" s="422"/>
      <c r="Y2" s="422"/>
    </row>
    <row r="3" spans="2:25" ht="45" customHeight="1">
      <c r="B3" s="345" t="str" cm="1">
        <f t="array" ref="B3" xml:space="preserve"> INDEX(注音編碼對照表!$H$3:$H$54, 注音符號表!B$10, 0)</f>
        <v>ㄅ</v>
      </c>
      <c r="C3" s="345" t="str" cm="1">
        <f t="array" ref="C3" xml:space="preserve"> INDEX(注音編碼對照表!$H$3:$H$54, 注音符號表!C$10, 0)</f>
        <v>ㄆ</v>
      </c>
      <c r="D3" s="345" t="str" cm="1">
        <f t="array" ref="D3" xml:space="preserve"> INDEX(注音編碼對照表!$H$3:$H$54, 注音符號表!D$10, 0)</f>
        <v>万</v>
      </c>
      <c r="E3" s="345" t="str" cm="1">
        <f t="array" ref="E3" xml:space="preserve"> INDEX(注音編碼對照表!$H$3:$H$54, 注音符號表!E$10, 0)</f>
        <v>ㄇ</v>
      </c>
      <c r="F3" s="345" t="str" cm="1">
        <f t="array" ref="F3" xml:space="preserve"> INDEX(注音編碼對照表!$H$3:$H$54, 注音符號表!F$10, 0)</f>
        <v>ㄉ</v>
      </c>
      <c r="G3" s="345" t="str" cm="1">
        <f t="array" ref="G3" xml:space="preserve"> INDEX(注音編碼對照表!$H$3:$H$54, 注音符號表!G$10, 0)</f>
        <v>ㄊ</v>
      </c>
      <c r="H3" s="345" t="str" cm="1">
        <f t="array" ref="H3" xml:space="preserve"> INDEX(注音編碼對照表!$H$3:$H$54, 注音符號表!H$10, 0)</f>
        <v>ㄋ</v>
      </c>
      <c r="I3" s="345" t="str" cm="1">
        <f t="array" ref="I3" xml:space="preserve"> INDEX(注音編碼對照表!$H$3:$H$54, 注音符號表!I$10, 0)</f>
        <v>ㄌ</v>
      </c>
      <c r="J3" s="345" t="str" cm="1">
        <f t="array" ref="J3" xml:space="preserve"> INDEX(注音編碼對照表!$H$3:$H$54, 注音符號表!J$10, 0)</f>
        <v>ㄗ</v>
      </c>
      <c r="K3" s="345" t="str" cm="1">
        <f t="array" ref="K3" xml:space="preserve"> INDEX(注音編碼對照表!$H$3:$H$54, 注音符號表!K$10, 0)</f>
        <v>ㄘ</v>
      </c>
      <c r="L3" s="345" t="str" cm="1">
        <f t="array" ref="L3" xml:space="preserve"> INDEX(注音編碼對照表!$H$3:$H$54, 注音符號表!L$10, 0)</f>
        <v>ㄖ</v>
      </c>
      <c r="M3" s="345" t="str" cm="1">
        <f t="array" ref="M3" xml:space="preserve"> INDEX(注音編碼對照表!$H$3:$H$54, 注音符號表!M$10, 0)</f>
        <v>ㄙ</v>
      </c>
      <c r="N3" s="345" t="str" cm="1">
        <f t="array" ref="N3" xml:space="preserve"> INDEX(注音編碼對照表!$H$3:$H$54, 注音符號表!N$10, 0)</f>
        <v>ㄐ</v>
      </c>
      <c r="O3" s="345" t="str" cm="1">
        <f t="array" ref="O3" xml:space="preserve"> INDEX(注音編碼對照表!$H$3:$H$54, 注音符號表!O$10, 0)</f>
        <v>ㄑ</v>
      </c>
      <c r="P3" s="345" t="str" cm="1">
        <f t="array" ref="P3" xml:space="preserve"> INDEX(注音編碼對照表!$H$3:$H$54, 注音符號表!P$10, 0)</f>
        <v>ㄖ</v>
      </c>
      <c r="Q3" s="345" t="str" cm="1">
        <f t="array" ref="Q3" xml:space="preserve"> INDEX(注音編碼對照表!$H$3:$H$54, 注音符號表!Q$10, 0)</f>
        <v>ㄒ</v>
      </c>
      <c r="R3" s="345" t="str" cm="1">
        <f t="array" ref="R3" xml:space="preserve"> INDEX(注音編碼對照表!$H$3:$H$54, 注音符號表!R$10, 0)</f>
        <v>ㄍ</v>
      </c>
      <c r="S3" s="345" t="str" cm="1">
        <f t="array" ref="S3" xml:space="preserve"> INDEX(注音編碼對照表!$H$3:$H$54, 注音符號表!S$10, 0)</f>
        <v>ㄎ</v>
      </c>
      <c r="T3" s="345" t="str" cm="1">
        <f t="array" ref="T3" xml:space="preserve"> INDEX(注音編碼對照表!$H$3:$H$54, 注音符號表!T$10, 0)</f>
        <v>兀</v>
      </c>
      <c r="U3" s="345" t="str" cm="1">
        <f t="array" ref="U3" xml:space="preserve"> INDEX(注音編碼對照表!$H$3:$H$54, 注音符號表!U$10, 0)</f>
        <v>⁰兀</v>
      </c>
      <c r="V3" s="345" t="str" cm="1">
        <f t="array" ref="V3" xml:space="preserve"> INDEX(注音編碼對照表!$H$3:$H$54, 注音符號表!V$10, 0)</f>
        <v>ㄏ</v>
      </c>
      <c r="W3" s="346"/>
      <c r="X3" s="346"/>
      <c r="Y3" s="346"/>
    </row>
    <row r="4" spans="2:25" ht="45" customHeight="1">
      <c r="B4" s="466" t="str" cm="1">
        <f t="array" ref="B4" xml:space="preserve"> INDEX(注音編碼對照表!$F$3:$F$54, 注音符號表!B$10, 0)</f>
        <v>p</v>
      </c>
      <c r="C4" s="466" t="str" cm="1">
        <f t="array" ref="C4" xml:space="preserve"> INDEX(注音編碼對照表!$F$3:$F$54, 注音符號表!C$10, 0)</f>
        <v>pʰ</v>
      </c>
      <c r="D4" s="466" t="str" cm="1">
        <f t="array" ref="D4" xml:space="preserve"> INDEX(注音編碼對照表!$F$3:$F$54, 注音符號表!D$10, 0)</f>
        <v>b</v>
      </c>
      <c r="E4" s="466" t="str" cm="1">
        <f t="array" ref="E4" xml:space="preserve"> INDEX(注音編碼對照表!$F$3:$F$54, 注音符號表!E$10, 0)</f>
        <v>m</v>
      </c>
      <c r="F4" s="466" t="str" cm="1">
        <f t="array" ref="F4" xml:space="preserve"> INDEX(注音編碼對照表!$F$3:$F$54, 注音符號表!F$10, 0)</f>
        <v>t</v>
      </c>
      <c r="G4" s="466" t="str" cm="1">
        <f t="array" ref="G4" xml:space="preserve"> INDEX(注音編碼對照表!$F$3:$F$54, 注音符號表!G$10, 0)</f>
        <v>tʰ</v>
      </c>
      <c r="H4" s="466" t="str" cm="1">
        <f t="array" ref="H4" xml:space="preserve"> INDEX(注音編碼對照表!$F$3:$F$54, 注音符號表!H$10, 0)</f>
        <v>n</v>
      </c>
      <c r="I4" s="466" t="str" cm="1">
        <f t="array" ref="I4" xml:space="preserve"> INDEX(注音編碼對照表!$F$3:$F$54, 注音符號表!I$10, 0)</f>
        <v>l</v>
      </c>
      <c r="J4" s="466" t="str" cm="1">
        <f t="array" ref="J4" xml:space="preserve"> INDEX(注音編碼對照表!$F$3:$F$54, 注音符號表!J$10, 0)</f>
        <v>ts</v>
      </c>
      <c r="K4" s="466" t="str" cm="1">
        <f t="array" ref="K4" xml:space="preserve"> INDEX(注音編碼對照表!$F$3:$F$54, 注音符號表!K$10, 0)</f>
        <v>ʦʰ</v>
      </c>
      <c r="L4" s="466" t="str" cm="1">
        <f t="array" ref="L4" xml:space="preserve"> INDEX(注音編碼對照表!$F$3:$F$54, 注音符號表!L$10, 0)</f>
        <v>ʣ</v>
      </c>
      <c r="M4" s="466" t="str" cm="1">
        <f t="array" ref="M4" xml:space="preserve"> INDEX(注音編碼對照表!$F$3:$F$54, 注音符號表!M$10, 0)</f>
        <v>s</v>
      </c>
      <c r="N4" s="466" t="str" cm="1">
        <f t="array" ref="N4" xml:space="preserve"> INDEX(注音編碼對照表!$F$3:$F$54, 注音符號表!N$10, 0)</f>
        <v>ʨ</v>
      </c>
      <c r="O4" s="466" t="str" cm="1">
        <f t="array" ref="O4" xml:space="preserve"> INDEX(注音編碼對照表!$F$3:$F$54, 注音符號表!O$10, 0)</f>
        <v>ʨʰ</v>
      </c>
      <c r="P4" s="466" t="str" cm="1">
        <f t="array" ref="P4" xml:space="preserve"> INDEX(注音編碼對照表!$F$3:$F$54, 注音符號表!P$10, 0)</f>
        <v>ʥ</v>
      </c>
      <c r="Q4" s="466" t="str" cm="1">
        <f t="array" ref="Q4" xml:space="preserve"> INDEX(注音編碼對照表!$F$3:$F$54, 注音符號表!Q$10, 0)</f>
        <v>ɕ</v>
      </c>
      <c r="R4" s="466" t="str" cm="1">
        <f t="array" ref="R4" xml:space="preserve"> INDEX(注音編碼對照表!$F$3:$F$54, 注音符號表!R$10, 0)</f>
        <v>k</v>
      </c>
      <c r="S4" s="466" t="str" cm="1">
        <f t="array" ref="S4" xml:space="preserve"> INDEX(注音編碼對照表!$F$3:$F$54, 注音符號表!S$10, 0)</f>
        <v>kʰ</v>
      </c>
      <c r="T4" s="466" t="str" cm="1">
        <f t="array" ref="T4" xml:space="preserve"> INDEX(注音編碼對照表!$F$3:$F$54, 注音符號表!T$10, 0)</f>
        <v>g</v>
      </c>
      <c r="U4" s="466" t="str" cm="1">
        <f t="array" ref="U4" xml:space="preserve"> INDEX(注音編碼對照表!$F$3:$F$54, 注音符號表!U$10, 0)</f>
        <v>ŋ</v>
      </c>
      <c r="V4" s="466" t="str" cm="1">
        <f t="array" ref="V4" xml:space="preserve"> INDEX(注音編碼對照表!$F$3:$F$54, 注音符號表!V$10, 0)</f>
        <v>h</v>
      </c>
      <c r="W4" s="466"/>
      <c r="X4" s="466"/>
      <c r="Y4" s="466"/>
    </row>
    <row r="5" spans="2:25" s="344" customFormat="1" ht="45" customHeight="1">
      <c r="B5" s="422" t="s">
        <v>556</v>
      </c>
      <c r="C5" s="422"/>
      <c r="D5" s="422"/>
      <c r="E5" s="422"/>
      <c r="F5" s="422"/>
      <c r="G5" s="422"/>
      <c r="H5" s="422"/>
      <c r="I5" s="422"/>
      <c r="J5" s="422"/>
      <c r="K5" s="422"/>
      <c r="L5" s="422"/>
      <c r="M5" s="422"/>
      <c r="N5" s="422"/>
      <c r="O5" s="422"/>
      <c r="P5" s="422"/>
      <c r="Q5" s="422"/>
      <c r="R5" s="422"/>
      <c r="S5" s="422"/>
      <c r="T5" s="422"/>
      <c r="U5" s="422"/>
      <c r="V5" s="422"/>
      <c r="W5" s="422"/>
      <c r="X5" s="422"/>
      <c r="Y5" s="422"/>
    </row>
    <row r="6" spans="2:25" ht="45" customHeight="1">
      <c r="B6" s="345" t="str" cm="1">
        <f t="array" ref="B6" xml:space="preserve"> INDEX(注音編碼對照表!$H$3:$H$54, 注音符號表!B$11, 0)</f>
        <v>ㄚ</v>
      </c>
      <c r="C6" s="345" t="str" cm="1">
        <f t="array" ref="C6" xml:space="preserve"> INDEX(注音編碼對照表!$H$3:$H$54, 注音符號表!C$11, 0)</f>
        <v>⁰ㄚ</v>
      </c>
      <c r="D6" s="345" t="str" cm="1">
        <f t="array" ref="D6" xml:space="preserve"> INDEX(注音編碼對照表!$H$3:$H$54, 注音符號表!D$11, 0)</f>
        <v>ㄧ</v>
      </c>
      <c r="E6" s="345" t="str" cm="1">
        <f t="array" ref="E6" xml:space="preserve"> INDEX(注音編碼對照表!$H$3:$H$54, 注音符號表!E$11, 0)</f>
        <v>⁰ㄧ</v>
      </c>
      <c r="F6" s="345" t="str" cm="1">
        <f t="array" ref="F6" xml:space="preserve"> INDEX(注音編碼對照表!$H$3:$H$54, 注音符號表!F$11, 0)</f>
        <v>ㄨ</v>
      </c>
      <c r="G6" s="345" t="str" cm="1">
        <f t="array" ref="G6" xml:space="preserve"> INDEX(注音編碼對照表!$H$3:$H$54, 注音符號表!G$11, 0)</f>
        <v>⁰ㄨ</v>
      </c>
      <c r="H6" s="345" t="str" cm="1">
        <f t="array" ref="H6" xml:space="preserve"> INDEX(注音編碼對照表!$H$3:$H$54, 注音符號表!H$11, 0)</f>
        <v>ㄝ</v>
      </c>
      <c r="I6" s="345" t="str" cm="1">
        <f t="array" ref="I6" xml:space="preserve"> INDEX(注音編碼對照表!$H$3:$H$54, 注音符號表!I$11, 0)</f>
        <v>⁰ㄝ</v>
      </c>
      <c r="J6" s="345" t="str" cm="1">
        <f t="array" ref="J6" xml:space="preserve"> INDEX(注音編碼對照表!$H$3:$H$54, 注音符號表!J$11, 0)</f>
        <v>ㄜ</v>
      </c>
      <c r="K6" s="345" t="str" cm="1">
        <f t="array" ref="K6" xml:space="preserve"> INDEX(注音編碼對照表!$H$3:$H$54, 注音符號表!K$11, 0)</f>
        <v>ㄛ</v>
      </c>
      <c r="L6" s="345" t="str" cm="1">
        <f t="array" ref="L6" xml:space="preserve"> INDEX(注音編碼對照表!$H$3:$H$54, 注音符號表!L$11, 0)</f>
        <v>⁰ㄛ</v>
      </c>
      <c r="M6" s="345" t="str" cm="1">
        <f t="array" ref="M6" xml:space="preserve"> INDEX(注音編碼對照表!$H$3:$H$54, 注音符號表!M$11, 0)</f>
        <v>ㄞ</v>
      </c>
      <c r="N6" s="345" t="str" cm="1">
        <f t="array" ref="N6" xml:space="preserve"> INDEX(注音編碼對照表!$H$3:$H$54, 注音符號表!N$11, 0)</f>
        <v>⁰ㄞ</v>
      </c>
      <c r="O6" s="345" t="str" cm="1">
        <f t="array" ref="O6" xml:space="preserve"> INDEX(注音編碼對照表!$H$3:$H$54, 注音符號表!O$11, 0)</f>
        <v>ㄠ</v>
      </c>
      <c r="P6" s="345" t="str" cm="1">
        <f t="array" ref="P6" xml:space="preserve"> INDEX(注音編碼對照表!$H$3:$H$54, 注音符號表!P$11, 0)</f>
        <v>⁰ㄠ</v>
      </c>
      <c r="Q6" s="345" t="str" cm="1">
        <f t="array" ref="Q6" xml:space="preserve"> INDEX(注音編碼對照表!$H$3:$H$54, 注音符號表!Q$11, 0)</f>
        <v>ㄭ</v>
      </c>
      <c r="R6" s="345" t="str" cm="1">
        <f t="array" ref="R6" xml:space="preserve"> INDEX(注音編碼對照表!$H$3:$H$54, 注音符號表!R$11, 0)</f>
        <v>ㄚㄇ</v>
      </c>
      <c r="S6" s="345" t="str" cm="1">
        <f t="array" ref="S6" xml:space="preserve"> INDEX(注音編碼對照表!$H$3:$H$54, 注音符號表!S$11, 0)</f>
        <v>ㄛㄇ</v>
      </c>
      <c r="T6" s="345" t="str" cm="1">
        <f t="array" ref="T6" xml:space="preserve"> INDEX(注音編碼對照表!$H$3:$H$54, 注音符號表!T$11, 0)</f>
        <v>ㄇ</v>
      </c>
      <c r="U6" s="345" t="str" cm="1">
        <f t="array" ref="U6" xml:space="preserve"> INDEX(注音編碼對照表!$H$3:$H$54, 注音符號表!U$11, 0)</f>
        <v>ㄢ</v>
      </c>
      <c r="V6" s="345" t="str" cm="1">
        <f t="array" ref="V6" xml:space="preserve"> INDEX(注音編碼對照表!$H$3:$H$54, 注音符號表!V$11, 0)</f>
        <v>ㄣ</v>
      </c>
      <c r="W6" s="345" t="str" cm="1">
        <f t="array" ref="W6" xml:space="preserve"> INDEX(注音編碼對照表!$H$3:$H$54, 注音符號表!W$11, 0)</f>
        <v>ㄤ</v>
      </c>
      <c r="X6" s="345" t="str" cm="1">
        <f t="array" ref="X6" xml:space="preserve"> INDEX(注音編碼對照表!$H$3:$H$54, 注音符號表!X$11, 0)</f>
        <v>ㄛㄥ</v>
      </c>
      <c r="Y6" s="345" t="str" cm="1">
        <f t="array" ref="Y6" xml:space="preserve"> INDEX(注音編碼對照表!$H$3:$H$54, 注音符號表!Y$11, 0)</f>
        <v>ㄥ</v>
      </c>
    </row>
    <row r="7" spans="2:25" ht="45" customHeight="1">
      <c r="B7" s="466" t="str" cm="1">
        <f t="array" ref="B7" xml:space="preserve"> INDEX(注音編碼對照表!$F$3:$F$54, 注音符號表!B$11, 0)</f>
        <v>a</v>
      </c>
      <c r="C7" s="466" t="str" cm="1">
        <f t="array" ref="C7" xml:space="preserve"> INDEX(注音編碼對照表!$F$3:$F$54, 注音符號表!C$11, 0)</f>
        <v>ã</v>
      </c>
      <c r="D7" s="466" t="str" cm="1">
        <f t="array" ref="D7" xml:space="preserve"> INDEX(注音編碼對照表!$F$3:$F$54, 注音符號表!D$11, 0)</f>
        <v>i</v>
      </c>
      <c r="E7" s="466" t="str" cm="1">
        <f t="array" ref="E7" xml:space="preserve"> INDEX(注音編碼對照表!$F$3:$F$54, 注音符號表!E$11, 0)</f>
        <v>ĩ</v>
      </c>
      <c r="F7" s="466" t="str" cm="1">
        <f t="array" ref="F7" xml:space="preserve"> INDEX(注音編碼對照表!$F$3:$F$54, 注音符號表!F$11, 0)</f>
        <v>u</v>
      </c>
      <c r="G7" s="466" t="str" cm="1">
        <f t="array" ref="G7" xml:space="preserve"> INDEX(注音編碼對照表!$F$3:$F$54, 注音符號表!G$11, 0)</f>
        <v>ũ</v>
      </c>
      <c r="H7" s="466" t="str" cm="1">
        <f t="array" ref="H7" xml:space="preserve"> INDEX(注音編碼對照表!$F$3:$F$54, 注音符號表!H$11, 0)</f>
        <v>e</v>
      </c>
      <c r="I7" s="466" t="str" cm="1">
        <f t="array" ref="I7" xml:space="preserve"> INDEX(注音編碼對照表!$F$3:$F$54, 注音符號表!I$11, 0)</f>
        <v>ẽ</v>
      </c>
      <c r="J7" s="466" t="str" cm="1">
        <f t="array" ref="J7" xml:space="preserve"> INDEX(注音編碼對照表!$F$3:$F$54, 注音符號表!J$11, 0)</f>
        <v>ə</v>
      </c>
      <c r="K7" s="466" t="str" cm="1">
        <f t="array" ref="K7" xml:space="preserve"> INDEX(注音編碼對照表!$F$3:$F$54, 注音符號表!K$11, 0)</f>
        <v>ɔ</v>
      </c>
      <c r="L7" s="466" t="str" cm="1">
        <f t="array" ref="L7" xml:space="preserve"> INDEX(注音編碼對照表!$F$3:$F$54, 注音符號表!L$11, 0)</f>
        <v>ɔ̃</v>
      </c>
      <c r="M7" s="466" t="str" cm="1">
        <f t="array" ref="M7" xml:space="preserve"> INDEX(注音編碼對照表!$F$3:$F$54, 注音符號表!M$11, 0)</f>
        <v>ai</v>
      </c>
      <c r="N7" s="466" t="str" cm="1">
        <f t="array" ref="N7" xml:space="preserve"> INDEX(注音編碼對照表!$F$3:$F$54, 注音符號表!N$11, 0)</f>
        <v>ãĩ</v>
      </c>
      <c r="O7" s="466" t="str" cm="1">
        <f t="array" ref="O7" xml:space="preserve"> INDEX(注音編碼對照表!$F$3:$F$54, 注音符號表!O$11, 0)</f>
        <v>ɑu</v>
      </c>
      <c r="P7" s="466" t="str" cm="1">
        <f t="array" ref="P7" xml:space="preserve"> INDEX(注音編碼對照表!$F$3:$F$54, 注音符號表!P$11, 0)</f>
        <v>ãũ</v>
      </c>
      <c r="Q7" s="466" t="str" cm="1">
        <f t="array" ref="Q7" xml:space="preserve"> INDEX(注音編碼對照表!$F$3:$F$54, 注音符號表!Q$11, 0)</f>
        <v>ɨ</v>
      </c>
      <c r="R7" s="466" t="str" cm="1">
        <f t="array" ref="R7" xml:space="preserve"> INDEX(注音編碼對照表!$F$3:$F$54, 注音符號表!R$11, 0)</f>
        <v>am</v>
      </c>
      <c r="S7" s="466" t="str" cm="1">
        <f t="array" ref="S7" xml:space="preserve"> INDEX(注音編碼對照表!$F$3:$F$54, 注音符號表!S$11, 0)</f>
        <v>ɔm</v>
      </c>
      <c r="T7" s="466" t="str" cm="1">
        <f t="array" ref="T7" xml:space="preserve"> INDEX(注音編碼對照表!$F$3:$F$54, 注音符號表!T$11, 0)</f>
        <v>m̩</v>
      </c>
      <c r="U7" s="466" t="str" cm="1">
        <f t="array" ref="U7" xml:space="preserve"> INDEX(注音編碼對照表!$F$3:$F$54, 注音符號表!U$11, 0)</f>
        <v>an</v>
      </c>
      <c r="V7" s="466" t="str" cm="1">
        <f t="array" ref="V7" xml:space="preserve"> INDEX(注音編碼對照表!$F$3:$F$54, 注音符號表!V$11, 0)</f>
        <v>n</v>
      </c>
      <c r="W7" s="466" t="str" cm="1">
        <f t="array" ref="W7" xml:space="preserve"> INDEX(注音編碼對照表!$F$3:$F$54, 注音符號表!W$11, 0)</f>
        <v>ɑŋ</v>
      </c>
      <c r="X7" s="466" t="str" cm="1">
        <f t="array" ref="X7" xml:space="preserve"> INDEX(注音編碼對照表!$F$3:$F$54, 注音符號表!X$11, 0)</f>
        <v>ɔŋ</v>
      </c>
      <c r="Y7" s="466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38" cm="1">
        <f t="array" ref="B10" xml:space="preserve"> COLUMN() - COLUMN($A:$A)</f>
        <v>1</v>
      </c>
      <c r="C10" s="438" cm="1">
        <f t="array" ref="C10" xml:space="preserve"> COLUMN() - COLUMN($A:$A)</f>
        <v>2</v>
      </c>
      <c r="D10" s="438" cm="1">
        <f t="array" ref="D10" xml:space="preserve"> COLUMN() - COLUMN($A:$A)</f>
        <v>3</v>
      </c>
      <c r="E10" s="438" cm="1">
        <f t="array" ref="E10" xml:space="preserve"> COLUMN() - COLUMN($A:$A)</f>
        <v>4</v>
      </c>
      <c r="F10" s="438" cm="1">
        <f t="array" ref="F10" xml:space="preserve"> COLUMN() - COLUMN($A:$A)</f>
        <v>5</v>
      </c>
      <c r="G10" s="438" cm="1">
        <f t="array" ref="G10" xml:space="preserve"> COLUMN() - COLUMN($A:$A)</f>
        <v>6</v>
      </c>
      <c r="H10" s="438" cm="1">
        <f t="array" ref="H10" xml:space="preserve"> COLUMN() - COLUMN($A:$A)</f>
        <v>7</v>
      </c>
      <c r="I10" s="438" cm="1">
        <f t="array" ref="I10" xml:space="preserve"> COLUMN() - COLUMN($A:$A)</f>
        <v>8</v>
      </c>
      <c r="J10" s="438" cm="1">
        <f t="array" ref="J10" xml:space="preserve"> COLUMN() - COLUMN($A:$A)</f>
        <v>9</v>
      </c>
      <c r="K10" s="438" cm="1">
        <f t="array" ref="K10" xml:space="preserve"> COLUMN() - COLUMN($A:$A)</f>
        <v>10</v>
      </c>
      <c r="L10" s="438" cm="1">
        <f t="array" ref="L10" xml:space="preserve"> COLUMN() - COLUMN($A:$A)</f>
        <v>11</v>
      </c>
      <c r="M10" s="438" cm="1">
        <f t="array" ref="M10" xml:space="preserve"> COLUMN() - COLUMN($A:$A)</f>
        <v>12</v>
      </c>
      <c r="N10" s="438" cm="1">
        <f t="array" ref="N10" xml:space="preserve"> COLUMN() - COLUMN($A:$A)</f>
        <v>13</v>
      </c>
      <c r="O10" s="438" cm="1">
        <f t="array" ref="O10" xml:space="preserve"> COLUMN() - COLUMN($A:$A)</f>
        <v>14</v>
      </c>
      <c r="P10" s="438" cm="1">
        <f t="array" ref="P10" xml:space="preserve"> COLUMN() - COLUMN($A:$A)</f>
        <v>15</v>
      </c>
      <c r="Q10" s="438" cm="1">
        <f t="array" ref="Q10" xml:space="preserve"> COLUMN() - COLUMN($A:$A)</f>
        <v>16</v>
      </c>
      <c r="R10" s="438" cm="1">
        <f t="array" ref="R10" xml:space="preserve"> COLUMN() - COLUMN($A:$A)</f>
        <v>17</v>
      </c>
      <c r="S10" s="438" cm="1">
        <f t="array" ref="S10" xml:space="preserve"> COLUMN() - COLUMN($A:$A)</f>
        <v>18</v>
      </c>
      <c r="T10" s="438" cm="1">
        <f t="array" ref="T10" xml:space="preserve"> COLUMN() - COLUMN($A:$A)</f>
        <v>19</v>
      </c>
      <c r="U10" s="438" cm="1">
        <f t="array" ref="U10" xml:space="preserve"> COLUMN() - COLUMN($A:$A)</f>
        <v>20</v>
      </c>
      <c r="V10" s="438" cm="1">
        <f t="array" ref="V10" xml:space="preserve"> COLUMN() - COLUMN($A:$A)</f>
        <v>21</v>
      </c>
      <c r="W10" s="438" cm="1">
        <f t="array" ref="W10" xml:space="preserve"> COLUMN() - COLUMN($A:$A)</f>
        <v>22</v>
      </c>
      <c r="X10" s="438" cm="1">
        <f t="array" ref="X10" xml:space="preserve"> COLUMN() - COLUMN($A:$A)</f>
        <v>23</v>
      </c>
      <c r="Y10" s="438" cm="1">
        <f t="array" ref="Y10" xml:space="preserve"> COLUMN() - COLUMN($A:$A)</f>
        <v>24</v>
      </c>
    </row>
    <row r="11" spans="2:25">
      <c r="B11" s="438">
        <v>22</v>
      </c>
      <c r="C11" s="438">
        <v>23</v>
      </c>
      <c r="D11" s="438">
        <v>24</v>
      </c>
      <c r="E11" s="438">
        <v>25</v>
      </c>
      <c r="F11" s="438">
        <v>26</v>
      </c>
      <c r="G11" s="438">
        <v>27</v>
      </c>
      <c r="H11" s="438">
        <v>28</v>
      </c>
      <c r="I11" s="438">
        <v>29</v>
      </c>
      <c r="J11" s="438">
        <v>30</v>
      </c>
      <c r="K11" s="438">
        <v>31</v>
      </c>
      <c r="L11" s="438">
        <v>32</v>
      </c>
      <c r="M11" s="438">
        <v>33</v>
      </c>
      <c r="N11" s="438">
        <v>34</v>
      </c>
      <c r="O11" s="438">
        <v>35</v>
      </c>
      <c r="P11" s="438">
        <v>36</v>
      </c>
      <c r="Q11" s="438">
        <v>37</v>
      </c>
      <c r="R11" s="438">
        <v>38</v>
      </c>
      <c r="S11" s="438">
        <v>39</v>
      </c>
      <c r="T11" s="438">
        <v>40</v>
      </c>
      <c r="U11" s="438">
        <v>41</v>
      </c>
      <c r="V11" s="438">
        <v>42</v>
      </c>
      <c r="W11" s="438">
        <v>43</v>
      </c>
      <c r="X11" s="438">
        <v>44</v>
      </c>
      <c r="Y11" s="438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showGridLines="0" tabSelected="1" zoomScale="50" zoomScaleNormal="50" workbookViewId="0">
      <selection activeCell="AT23" sqref="AT23"/>
    </sheetView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429" t="s">
        <v>301</v>
      </c>
      <c r="C2" s="430"/>
      <c r="D2" s="431"/>
      <c r="E2" s="429" t="s">
        <v>302</v>
      </c>
      <c r="F2" s="430"/>
      <c r="G2" s="431"/>
      <c r="H2" s="432" t="s">
        <v>303</v>
      </c>
      <c r="I2" s="433"/>
      <c r="J2" s="434"/>
      <c r="K2" s="432" t="s">
        <v>304</v>
      </c>
      <c r="L2" s="433"/>
      <c r="M2" s="434"/>
      <c r="N2" s="435">
        <v>0.05</v>
      </c>
      <c r="O2" s="436"/>
      <c r="P2" s="437"/>
      <c r="Q2" s="432" t="s">
        <v>305</v>
      </c>
      <c r="R2" s="433"/>
      <c r="S2" s="434"/>
      <c r="T2" s="432" t="s">
        <v>306</v>
      </c>
      <c r="U2" s="433"/>
      <c r="V2" s="434"/>
      <c r="W2" s="423" t="s">
        <v>307</v>
      </c>
      <c r="X2" s="424"/>
      <c r="Y2" s="425"/>
      <c r="Z2" s="423" t="s">
        <v>308</v>
      </c>
      <c r="AA2" s="424"/>
      <c r="AB2" s="425"/>
      <c r="AC2" s="423" t="s">
        <v>309</v>
      </c>
      <c r="AD2" s="424"/>
      <c r="AE2" s="425"/>
      <c r="AF2" s="426" t="s">
        <v>310</v>
      </c>
      <c r="AG2" s="427"/>
      <c r="AH2" s="428"/>
      <c r="AI2" s="426" t="s">
        <v>311</v>
      </c>
      <c r="AJ2" s="427"/>
      <c r="AK2" s="428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万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⁰ㄚ</v>
      </c>
      <c r="X3" s="128"/>
      <c r="Y3" s="340" t="str">
        <f ca="1">Z20</f>
        <v>ann</v>
      </c>
      <c r="Z3" s="336" t="str">
        <f ca="1">AK19</f>
        <v>⁰ㄞ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469" t="str">
        <f ca="1">BA18</f>
        <v>˪</v>
      </c>
      <c r="I4" s="470"/>
      <c r="J4" s="133" t="s">
        <v>314</v>
      </c>
      <c r="K4" s="469" t="str">
        <f ca="1">AZ18</f>
        <v>ˋ</v>
      </c>
      <c r="L4" s="470"/>
      <c r="M4" s="133" t="s">
        <v>315</v>
      </c>
      <c r="N4" s="467" t="str">
        <f ca="1" xml:space="preserve"> BB18</f>
        <v>˫</v>
      </c>
      <c r="O4" s="468"/>
      <c r="P4" s="133" t="s">
        <v>316</v>
      </c>
      <c r="Q4" s="469" t="str">
        <f ca="1" xml:space="preserve"> AY18</f>
        <v>ˊ</v>
      </c>
      <c r="R4" s="470"/>
      <c r="S4" s="133" t="s">
        <v>317</v>
      </c>
      <c r="T4" s="469" t="str">
        <f ca="1">BC18</f>
        <v>˙</v>
      </c>
      <c r="U4" s="470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ㄭ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tr" cm="1">
        <f t="array" ref="BJ4" xml:space="preserve"> INDEX( 注音編碼對照表[台語音標注音], MATCH(TRUE, EXACT(注音符號按鍵!$BH4, 注音編碼對照表[鍵盤按鍵]), 0))</f>
        <v>ㄅ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429" t="s">
        <v>319</v>
      </c>
      <c r="D5" s="430"/>
      <c r="E5" s="431"/>
      <c r="F5" s="429" t="s">
        <v>320</v>
      </c>
      <c r="G5" s="430"/>
      <c r="H5" s="431"/>
      <c r="I5" s="429" t="s">
        <v>231</v>
      </c>
      <c r="J5" s="430"/>
      <c r="K5" s="431"/>
      <c r="L5" s="429" t="s">
        <v>321</v>
      </c>
      <c r="M5" s="430"/>
      <c r="N5" s="431"/>
      <c r="O5" s="429" t="s">
        <v>269</v>
      </c>
      <c r="P5" s="430"/>
      <c r="Q5" s="431"/>
      <c r="R5" s="429" t="s">
        <v>278</v>
      </c>
      <c r="S5" s="430"/>
      <c r="T5" s="431"/>
      <c r="U5" s="423" t="s">
        <v>197</v>
      </c>
      <c r="V5" s="424"/>
      <c r="W5" s="425"/>
      <c r="X5" s="423" t="s">
        <v>205</v>
      </c>
      <c r="Y5" s="424"/>
      <c r="Z5" s="425"/>
      <c r="AA5" s="423" t="s">
        <v>201</v>
      </c>
      <c r="AB5" s="424"/>
      <c r="AC5" s="425"/>
      <c r="AD5" s="423" t="s">
        <v>267</v>
      </c>
      <c r="AE5" s="424"/>
      <c r="AF5" s="425"/>
      <c r="AG5" s="423" t="s">
        <v>322</v>
      </c>
      <c r="AH5" s="424"/>
      <c r="AI5" s="425"/>
      <c r="AJ5" s="423" t="s">
        <v>323</v>
      </c>
      <c r="AK5" s="424"/>
      <c r="AL5" s="425"/>
      <c r="AM5" s="426" t="s">
        <v>324</v>
      </c>
      <c r="AN5" s="427"/>
      <c r="AO5" s="428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tr" cm="1">
        <f t="array" ref="BJ5" xml:space="preserve"> INDEX( 注音編碼對照表[台語音標注音], MATCH(TRUE, EXACT(注音符號按鍵!$BH5, 注音編碼對照表[鍵盤按鍵]), 0))</f>
        <v>ㄆ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兀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⁰ㄧ</v>
      </c>
      <c r="V6" s="128"/>
      <c r="W6" s="340" t="str">
        <f ca="1" xml:space="preserve"> AB20</f>
        <v>inn</v>
      </c>
      <c r="X6" s="336" t="str">
        <f ca="1">AI19</f>
        <v>⁰ㄛ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tr" cm="1">
        <f t="array" ref="BJ6" xml:space="preserve"> INDEX( 注音編碼對照表[台語音標注音], MATCH(TRUE, EXACT(注音符號按鍵!$BH6, 注音編碼對照表[鍵盤按鍵]), 0))</f>
        <v>万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ㄛ</v>
      </c>
      <c r="Y7" s="134"/>
      <c r="Z7" s="135" t="str">
        <f ca="1">AH20</f>
        <v>oo</v>
      </c>
      <c r="AA7" s="337" t="str">
        <f ca="1">AU19</f>
        <v>ㄛㄥ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tr" cm="1">
        <f t="array" ref="BJ7" xml:space="preserve"> INDEX( 注音編碼對照表[台語音標注音], MATCH(TRUE, EXACT(注音符號按鍵!$BH7, 注音編碼對照表[鍵盤按鍵]), 0))</f>
        <v>ㄇ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429" t="s">
        <v>268</v>
      </c>
      <c r="E8" s="430"/>
      <c r="F8" s="431"/>
      <c r="G8" s="429" t="s">
        <v>282</v>
      </c>
      <c r="H8" s="430"/>
      <c r="I8" s="431"/>
      <c r="J8" s="429" t="s">
        <v>164</v>
      </c>
      <c r="K8" s="430"/>
      <c r="L8" s="431"/>
      <c r="M8" s="429" t="s">
        <v>325</v>
      </c>
      <c r="N8" s="430"/>
      <c r="O8" s="431"/>
      <c r="P8" s="429" t="s">
        <v>140</v>
      </c>
      <c r="Q8" s="430"/>
      <c r="R8" s="431"/>
      <c r="S8" s="429" t="s">
        <v>280</v>
      </c>
      <c r="T8" s="430"/>
      <c r="U8" s="431"/>
      <c r="V8" s="423" t="s">
        <v>192</v>
      </c>
      <c r="W8" s="424"/>
      <c r="X8" s="425"/>
      <c r="Y8" s="423" t="s">
        <v>273</v>
      </c>
      <c r="Z8" s="424"/>
      <c r="AA8" s="425"/>
      <c r="AB8" s="423" t="s">
        <v>186</v>
      </c>
      <c r="AC8" s="424"/>
      <c r="AD8" s="425"/>
      <c r="AE8" s="423" t="s">
        <v>326</v>
      </c>
      <c r="AF8" s="424"/>
      <c r="AG8" s="425"/>
      <c r="AH8" s="426" t="s">
        <v>327</v>
      </c>
      <c r="AI8" s="427"/>
      <c r="AJ8" s="428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tr" cm="1">
        <f t="array" ref="BJ8" xml:space="preserve"> INDEX( 注音編碼對照表[台語音標注音], MATCH(TRUE, EXACT(注音符號按鍵!$BH8, 注音編碼對照表[鍵盤按鍵]), 0))</f>
        <v>ㄉ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⁰ㄨ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⁰ㄠ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tr" cm="1">
        <f t="array" ref="BJ9" xml:space="preserve"> INDEX( 注音編碼對照表[台語音標注音], MATCH(TRUE, EXACT(注音符號按鍵!$BH9, 注音編碼對照表[鍵盤按鍵]), 0))</f>
        <v>ㄊ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⁰兀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tr" cm="1">
        <f t="array" ref="BJ10" xml:space="preserve"> INDEX( 注音編碼對照表[台語音標注音], MATCH(TRUE, EXACT(注音符號按鍵!$BH10, 注音編碼對照表[鍵盤按鍵]), 0))</f>
        <v>ㄋ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429" t="s">
        <v>279</v>
      </c>
      <c r="F11" s="430"/>
      <c r="G11" s="431"/>
      <c r="H11" s="429" t="s">
        <v>328</v>
      </c>
      <c r="I11" s="430"/>
      <c r="J11" s="431"/>
      <c r="K11" s="429" t="s">
        <v>281</v>
      </c>
      <c r="L11" s="430"/>
      <c r="M11" s="431"/>
      <c r="N11" s="429" t="s">
        <v>329</v>
      </c>
      <c r="O11" s="430"/>
      <c r="P11" s="431"/>
      <c r="Q11" s="429" t="s">
        <v>143</v>
      </c>
      <c r="R11" s="430"/>
      <c r="S11" s="431"/>
      <c r="T11" s="429" t="s">
        <v>330</v>
      </c>
      <c r="U11" s="430"/>
      <c r="V11" s="431"/>
      <c r="W11" s="423" t="s">
        <v>298</v>
      </c>
      <c r="X11" s="424"/>
      <c r="Y11" s="425"/>
      <c r="Z11" s="423" t="s">
        <v>331</v>
      </c>
      <c r="AA11" s="424"/>
      <c r="AB11" s="425"/>
      <c r="AC11" s="423" t="s">
        <v>332</v>
      </c>
      <c r="AD11" s="424"/>
      <c r="AE11" s="425"/>
      <c r="AF11" s="426" t="s">
        <v>333</v>
      </c>
      <c r="AG11" s="427"/>
      <c r="AH11" s="428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tr" cm="1">
        <f t="array" ref="BJ11" xml:space="preserve"> INDEX( 注音編碼對照表[台語音標注音], MATCH(TRUE, EXACT(注音符號按鍵!$BH11, 注音編碼對照表[鍵盤按鍵]), 0))</f>
        <v>ㄌ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ㄖ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ㄚㄇ</v>
      </c>
      <c r="X12" s="339"/>
      <c r="Y12" s="340" t="str">
        <f ca="1" xml:space="preserve"> AO20</f>
        <v>am</v>
      </c>
      <c r="Z12" s="336" t="str">
        <f ca="1" xml:space="preserve"> AF19</f>
        <v>⁰ㄝ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tr" cm="1">
        <f t="array" ref="BJ12" xml:space="preserve"> INDEX( 注音編碼對照表[台語音標注音], MATCH(TRUE, EXACT(注音符號按鍵!$BH12, 注音編碼對照表[鍵盤按鍵]), 0))</f>
        <v>ㄗ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ㄖ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ㄇ</v>
      </c>
      <c r="X13" s="134"/>
      <c r="Y13" s="135" t="str">
        <f ca="1">AQ20</f>
        <v>-m</v>
      </c>
      <c r="Z13" s="337" t="str">
        <f ca="1" xml:space="preserve"> AE19</f>
        <v>ㄝ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ㄥ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tr" cm="1">
        <f t="array" ref="BJ13" xml:space="preserve"> INDEX( 注音編碼對照表[台語音標注音], MATCH(TRUE, EXACT(注音符號按鍵!$BH13, 注音編碼對照表[鍵盤按鍵]), 0))</f>
        <v>ㄘ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tr" cm="1">
        <f t="array" ref="BJ14" xml:space="preserve"> INDEX( 注音編碼對照表[台語音標注音], MATCH(TRUE, EXACT(注音符號按鍵!$BH14, 注音編碼對照表[鍵盤按鍵]), 0))</f>
        <v>ㄖ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tr" cm="1">
        <f t="array" ref="BJ15" xml:space="preserve"> INDEX( 注音編碼對照表[台語音標注音], MATCH(TRUE, EXACT(注音符號按鍵!$BH15, 注音編碼對照表[鍵盤按鍵]), 0))</f>
        <v>ㄙ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tr" cm="1">
        <f t="array" ref="BJ16" xml:space="preserve"> INDEX( 注音編碼對照表[台語音標注音], MATCH(TRUE, EXACT(注音符號按鍵!$BH16, 注音編碼對照表[鍵盤按鍵]), 0))</f>
        <v>ㄐ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tr" cm="1">
        <f t="array" ref="BJ17" xml:space="preserve"> INDEX( 注音編碼對照表[台語音標注音], MATCH(TRUE, EXACT(注音符號按鍵!$BH17, 注音編碼對照表[鍵盤按鍵]), 0))</f>
        <v>ㄑ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tr" cm="1">
        <f t="array" ref="BJ18" xml:space="preserve"> INDEX( 注音編碼對照表[台語音標注音], MATCH(TRUE, EXACT(注音符號按鍵!$BH18, 注音編碼對照表[鍵盤按鍵]), 0))</f>
        <v>ㄖ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万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ㄖ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ㄖ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兀</v>
      </c>
      <c r="W19" s="189" t="str" cm="1">
        <f t="array" aca="1" ref="W19" ca="1" xml:space="preserve"> INDEX($BJ$4:$BJ$55, MATCH(TRUE, EXACT(W$17, $BH$4:$BH$55), 0))</f>
        <v>⁰兀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⁰ㄚ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⁰ㄧ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⁰ㄨ</v>
      </c>
      <c r="AE19" s="189" t="str" cm="1">
        <f t="array" aca="1" ref="AE19" ca="1" xml:space="preserve"> INDEX($BJ$4:$BJ$55, MATCH(TRUE, EXACT(AE$17, $BH$4:$BH$55), 0))</f>
        <v>ㄝ</v>
      </c>
      <c r="AF19" s="189" t="str" cm="1">
        <f t="array" aca="1" ref="AF19" ca="1" xml:space="preserve"> INDEX($BJ$4:$BJ$55, MATCH(TRUE, EXACT(AF$17, $BH$4:$BH$55), 0))</f>
        <v>⁰ㄝ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ㄛ</v>
      </c>
      <c r="AI19" s="189" t="str" cm="1">
        <f t="array" aca="1" ref="AI19" ca="1" xml:space="preserve"> INDEX($BJ$4:$BJ$55, MATCH(TRUE, EXACT(AI$17, $BH$4:$BH$55), 0))</f>
        <v>⁰ㄛ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⁰ㄞ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⁰ㄠ</v>
      </c>
      <c r="AN19" s="189" t="str" cm="1">
        <f t="array" aca="1" ref="AN19" ca="1" xml:space="preserve"> INDEX($BJ$4:$BJ$55, MATCH(TRUE, EXACT(AN$17, $BH$4:$BH$55), 0))</f>
        <v>ㄭ</v>
      </c>
      <c r="AO19" s="189" t="str" cm="1">
        <f t="array" aca="1" ref="AO19" ca="1" xml:space="preserve"> INDEX($BJ$4:$BJ$55, MATCH(TRUE, EXACT(AO$17, $BH$4:$BH$55), 0))</f>
        <v>ㄚㄇ</v>
      </c>
      <c r="AP19" s="189" t="str" cm="1">
        <f t="array" aca="1" ref="AP19" ca="1" xml:space="preserve"> INDEX($BJ$4:$BJ$55, MATCH(TRUE, EXACT(AP$17, $BH$4:$BH$55), 0))</f>
        <v>ㄛㄇ</v>
      </c>
      <c r="AQ19" s="189" t="str" cm="1">
        <f t="array" aca="1" ref="AQ19" ca="1" xml:space="preserve"> INDEX($BJ$4:$BJ$55, MATCH(TRUE, EXACT(AQ$17, $BH$4:$BH$55), 0))</f>
        <v>ㄇ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ㄛㄥ</v>
      </c>
      <c r="AV19" s="189" t="str" cm="1">
        <f t="array" aca="1" ref="AV19" ca="1" xml:space="preserve"> INDEX($BJ$4:$BJ$55, MATCH(TRUE, EXACT(AV$17, $BH$4:$BH$55), 0))</f>
        <v>ㄥ</v>
      </c>
      <c r="AW19" s="189" t="str" cm="1">
        <f t="array" aca="1" ref="AW19" ca="1" xml:space="preserve"> INDEX($BJ$4:$BJ$55, MATCH(TRUE, EXACT(AW$17, $BH$4:$BH$55), 0))</f>
        <v>ㄬ</v>
      </c>
      <c r="AX19" s="189" cm="1">
        <f t="array" aca="1" ref="AX19" ca="1" xml:space="preserve"> INDEX($BJ$4:$BJ$55, MATCH(TRUE, EXACT(AX$17, $BH$4:$BH$55), 0))</f>
        <v>1</v>
      </c>
      <c r="AY19" s="189" cm="1">
        <f t="array" aca="1" ref="AY19" ca="1" xml:space="preserve"> INDEX($BJ$4:$BJ$55, MATCH(TRUE, EXACT(AY$17, $BH$4:$BH$55), 0))</f>
        <v>5</v>
      </c>
      <c r="AZ19" s="189" cm="1">
        <f t="array" aca="1" ref="AZ19" ca="1" xml:space="preserve"> INDEX($BJ$4:$BJ$55, MATCH(TRUE, EXACT(AZ$17, $BH$4:$BH$55), 0))</f>
        <v>2</v>
      </c>
      <c r="BA19" s="189" cm="1">
        <f t="array" aca="1" ref="BA19" ca="1" xml:space="preserve"> INDEX($BJ$4:$BJ$55, MATCH(TRUE, EXACT(BA$17, $BH$4:$BH$55), 0))</f>
        <v>3</v>
      </c>
      <c r="BB19" s="189" cm="1">
        <f t="array" aca="1" ref="BB19" ca="1" xml:space="preserve"> INDEX($BJ$4:$BJ$55, MATCH(TRUE, EXACT(BB$17, $BH$4:$BH$55), 0))</f>
        <v>7</v>
      </c>
      <c r="BC19" s="189" cm="1">
        <f t="array" aca="1" ref="BC19" ca="1" xml:space="preserve"> INDEX($BJ$4:$BJ$55, MATCH(TRUE, EXACT(BC$17, $BH$4:$BH$55), 0))</f>
        <v>0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tr" cm="1">
        <f t="array" ref="BJ19" xml:space="preserve"> INDEX( 注音編碼對照表[台語音標注音], MATCH(TRUE, EXACT(注音符號按鍵!$BH19, 注音編碼對照表[鍵盤按鍵]), 0))</f>
        <v>ㄒ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tr" cm="1">
        <f t="array" ref="BJ20" xml:space="preserve"> INDEX( 注音編碼對照表[台語音標注音], MATCH(TRUE, EXACT(注音符號按鍵!$BH20, 注音編碼對照表[鍵盤按鍵]), 0))</f>
        <v>ㄍ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tr" cm="1">
        <f t="array" ref="BJ21" xml:space="preserve"> INDEX( 注音編碼對照表[台語音標注音], MATCH(TRUE, EXACT(注音符號按鍵!$BH21, 注音編碼對照表[鍵盤按鍵]), 0))</f>
        <v>ㄎ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tr" cm="1">
        <f t="array" ref="BJ22" xml:space="preserve"> INDEX( 注音編碼對照表[台語音標注音], MATCH(TRUE, EXACT(注音符號按鍵!$BH22, 注音編碼對照表[鍵盤按鍵]), 0))</f>
        <v>兀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tr" cm="1">
        <f t="array" ref="BJ23" xml:space="preserve"> INDEX( 注音編碼對照表[台語音標注音], MATCH(TRUE, EXACT(注音符號按鍵!$BH23, 注音編碼對照表[鍵盤按鍵]), 0))</f>
        <v>⁰兀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tr" cm="1">
        <f t="array" ref="BJ24" xml:space="preserve"> INDEX( 注音編碼對照表[台語音標注音], MATCH(TRUE, EXACT(注音符號按鍵!$BH24, 注音編碼對照表[鍵盤按鍵]), 0))</f>
        <v>ㄏ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tr" cm="1">
        <f t="array" ref="BJ25" xml:space="preserve"> INDEX( 注音編碼對照表[台語音標注音], MATCH(TRUE, EXACT(注音符號按鍵!$BH25, 注音編碼對照表[鍵盤按鍵]), 0))</f>
        <v>ㄚ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tr" cm="1">
        <f t="array" ref="BJ26" xml:space="preserve"> INDEX( 注音編碼對照表[台語音標注音], MATCH(TRUE, EXACT(注音符號按鍵!$BH26, 注音編碼對照表[鍵盤按鍵]), 0))</f>
        <v>⁰ㄚ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tr" cm="1">
        <f t="array" ref="BJ27" xml:space="preserve"> INDEX( 注音編碼對照表[台語音標注音], MATCH(TRUE, EXACT(注音符號按鍵!$BH27, 注音編碼對照表[鍵盤按鍵]), 0))</f>
        <v>ㄧ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tr" cm="1">
        <f t="array" ref="BJ28" xml:space="preserve"> INDEX( 注音編碼對照表[台語音標注音], MATCH(TRUE, EXACT(注音符號按鍵!$BH28, 注音編碼對照表[鍵盤按鍵]), 0))</f>
        <v>⁰ㄧ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tr" cm="1">
        <f t="array" ref="BJ29" xml:space="preserve"> INDEX( 注音編碼對照表[台語音標注音], MATCH(TRUE, EXACT(注音符號按鍵!$BH29, 注音編碼對照表[鍵盤按鍵]), 0))</f>
        <v>ㄨ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tr" cm="1">
        <f t="array" ref="BJ30" xml:space="preserve"> INDEX( 注音編碼對照表[台語音標注音], MATCH(TRUE, EXACT(注音符號按鍵!$BH30, 注音編碼對照表[鍵盤按鍵]), 0))</f>
        <v>⁰ㄨ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tr" cm="1">
        <f t="array" ref="BJ31" xml:space="preserve"> INDEX( 注音編碼對照表[台語音標注音], MATCH(TRUE, EXACT(注音符號按鍵!$BH31, 注音編碼對照表[鍵盤按鍵]), 0))</f>
        <v>ㄝ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tr" cm="1">
        <f t="array" ref="BJ32" xml:space="preserve"> INDEX( 注音編碼對照表[台語音標注音], MATCH(TRUE, EXACT(注音符號按鍵!$BH32, 注音編碼對照表[鍵盤按鍵]), 0))</f>
        <v>⁰ㄝ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tr" cm="1">
        <f t="array" ref="BJ33" xml:space="preserve"> INDEX( 注音編碼對照表[台語音標注音], MATCH(TRUE, EXACT(注音符號按鍵!$BH33, 注音編碼對照表[鍵盤按鍵]), 0))</f>
        <v>ㄜ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tr" cm="1">
        <f t="array" ref="BJ34" xml:space="preserve"> INDEX( 注音編碼對照表[台語音標注音], MATCH(TRUE, EXACT(注音符號按鍵!$BH34, 注音編碼對照表[鍵盤按鍵]), 0))</f>
        <v>ㄛ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tr" cm="1">
        <f t="array" ref="BJ35" xml:space="preserve"> INDEX( 注音編碼對照表[台語音標注音], MATCH(TRUE, EXACT(注音符號按鍵!$BH35, 注音編碼對照表[鍵盤按鍵]), 0))</f>
        <v>⁰ㄛ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63</v>
      </c>
      <c r="E36" s="178" t="str">
        <f ca="1" xml:space="preserve"> _xlfn.CONCAT(D19:BF19)</f>
        <v>ㄅㄆ万ㄇㄉㄊㄋㄌㄗㄘㄖㄙㄐㄑㄖㄒㄍㄎ兀⁰兀ㄏㄚ⁰ㄚㄧ⁰ㄧㄨ⁰ㄨㄝ⁰ㄝㄜㄛ⁰ㄛㄞ⁰ㄞㄠ⁰ㄠㄭㄚㄇㄛㄇㄇㄢㄣㄤㄛㄥㄥㄬ152370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tr" cm="1">
        <f t="array" ref="BJ36" xml:space="preserve"> INDEX( 注音編碼對照表[台語音標注音], MATCH(TRUE, EXACT(注音符號按鍵!$BH36, 注音編碼對照表[鍵盤按鍵]), 0))</f>
        <v>ㄞ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64357|ㄅㄆ万ㄇㄉㄊㄋㄌㄗㄘㄖㄙㄐㄑㄖㄒㄍㄎ兀⁰兀ㄏㄚ⁰ㄚㄧ⁰ㄧㄨ⁰ㄨㄝ⁰ㄝㄜㄛ⁰ㄛㄞ⁰ㄞㄠ⁰ㄠㄭㄚㄇㄛㄇㄇㄢㄣㄤㄛㄥㄥㄬ152370|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tr" cm="1">
        <f t="array" ref="BJ37" xml:space="preserve"> INDEX( 注音編碼對照表[台語音標注音], MATCH(TRUE, EXACT(注音符號按鍵!$BH37, 注音編碼對照表[鍵盤按鍵]), 0))</f>
        <v>⁰ㄞ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万</v>
      </c>
      <c r="AN38" s="180" t="str">
        <f ca="1" xml:space="preserve"> MID($E$36,AN37,1)</f>
        <v>兀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ㄞ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tr" cm="1">
        <f t="array" ref="BJ38" xml:space="preserve"> INDEX( 注音編碼對照表[台語音標注音], MATCH(TRUE, EXACT(注音符號按鍵!$BH38, 注音編碼對照表[鍵盤按鍵]), 0))</f>
        <v>ㄠ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tr" cm="1">
        <f t="array" ref="BJ39" xml:space="preserve"> INDEX( 注音編碼對照表[台語音標注音], MATCH(TRUE, EXACT(注音符號按鍵!$BH39, 注音編碼對照表[鍵盤按鍵]), 0))</f>
        <v>⁰ㄠ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ㄅㄆ万ㄇㄉㄊㄋㄌㄗㄘㄖㄙㄐㄑㄖㄒㄍㄎ兀⁰兀ㄏㄚ⁰ㄚㄧ⁰ㄧㄨ⁰ㄨㄝ⁰ㄝㄜㄛ⁰ㄛㄞ⁰ㄞㄠ⁰ㄠㄭㄚㄇㄛㄇㄇㄢㄣㄤㄛㄥㄥㄬ152370</v>
      </c>
      <c r="AM40" s="106" t="str">
        <f ca="1" xml:space="preserve"> SUBSTITUTE(AL40, MID(AL40, FIND(AM38,AL40), 1), "")</f>
        <v>ㄅㄆㄇㄉㄊㄋㄌㄗㄘㄖㄙㄐㄑㄖㄒㄍㄎ兀⁰兀ㄏㄚ⁰ㄚㄧ⁰ㄧㄨ⁰ㄨㄝ⁰ㄝㄜㄛ⁰ㄛㄞ⁰ㄞㄠ⁰ㄠㄭㄚㄇㄛㄇㄇㄢㄣㄤㄛㄥㄥㄬ152370</v>
      </c>
      <c r="AN40" s="106" t="str">
        <f ca="1" xml:space="preserve"> SUBSTITUTE(AM40, MID(AM40, FIND(AN38,AM40), 1), "")</f>
        <v>ㄅㄆㄇㄉㄊㄋㄌㄗㄘㄖㄙㄐㄑㄖㄒㄍㄎ⁰ㄏㄚ⁰ㄚㄧ⁰ㄧㄨ⁰ㄨㄝ⁰ㄝㄜㄛ⁰ㄛㄞ⁰ㄞㄠ⁰ㄠㄭㄚㄇㄛㄇㄇㄢㄣㄤㄛㄥㄥㄬ152370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tr" cm="1">
        <f t="array" ref="BJ40" xml:space="preserve"> INDEX( 注音編碼對照表[台語音標注音], MATCH(TRUE, EXACT(注音符號按鍵!$BH40, 注音編碼對照表[鍵盤按鍵]), 0))</f>
        <v>ㄭ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tr" cm="1">
        <f t="array" ref="BJ41" xml:space="preserve"> INDEX( 注音編碼對照表[台語音標注音], MATCH(TRUE, EXACT(注音符號按鍵!$BH41, 注音編碼對照表[鍵盤按鍵]), 0))</f>
        <v>ㄚㄇ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tr" cm="1">
        <f t="array" ref="BJ42" xml:space="preserve"> INDEX( 注音編碼對照表[台語音標注音], MATCH(TRUE, EXACT(注音符號按鍵!$BH42, 注音編碼對照表[鍵盤按鍵]), 0))</f>
        <v>ㄛㄇ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tr" cm="1">
        <f t="array" ref="BJ43" xml:space="preserve"> INDEX( 注音編碼對照表[台語音標注音], MATCH(TRUE, EXACT(注音符號按鍵!$BH43, 注音編碼對照表[鍵盤按鍵]), 0))</f>
        <v>ㄇ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tr" cm="1">
        <f t="array" ref="BJ44" xml:space="preserve"> INDEX( 注音編碼對照表[台語音標注音], MATCH(TRUE, EXACT(注音符號按鍵!$BH44, 注音編碼對照表[鍵盤按鍵]), 0))</f>
        <v>ㄢ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tr" cm="1">
        <f t="array" ref="BJ45" xml:space="preserve"> INDEX( 注音編碼對照表[台語音標注音], MATCH(TRUE, EXACT(注音符號按鍵!$BH45, 注音編碼對照表[鍵盤按鍵]), 0))</f>
        <v>ㄣ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63</v>
      </c>
      <c r="E46" s="178" t="str">
        <f ca="1" xml:space="preserve"> _xlfn.CONCAT(D19:BF19)</f>
        <v>ㄅㄆ万ㄇㄉㄊㄋㄌㄗㄘㄖㄙㄐㄑㄖㄒㄍㄎ兀⁰兀ㄏㄚ⁰ㄚㄧ⁰ㄧㄨ⁰ㄨㄝ⁰ㄝㄜㄛ⁰ㄛㄞ⁰ㄞㄠ⁰ㄠㄭㄚㄇㄛㄇㄇㄢㄣㄤㄛㄥㄥㄬ152370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tr" cm="1">
        <f t="array" ref="BJ46" xml:space="preserve"> INDEX( 注音編碼對照表[台語音標注音], MATCH(TRUE, EXACT(注音符號按鍵!$BH46, 注音編碼對照表[鍵盤按鍵]), 0))</f>
        <v>ㄤ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万ㄇㄉㄊㄋㄌㄗㄘㄖㄙㄐㄑㄖㄒㄍㄎ兀⁰兀ㄏㄚ⁰ㄚㄧ⁰ㄧㄨ⁰ㄨㄝ⁰ㄝㄜㄛ⁰ㄛㄞ⁰ㄞㄠ⁰ㄠㄭㄚㄇㄛㄇㄇㄢㄣㄤㄛㄥㄥㄬ152370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tr" cm="1">
        <f t="array" ref="BJ47" xml:space="preserve"> INDEX( 注音編碼對照表[台語音標注音], MATCH(TRUE, EXACT(注音符號按鍵!$BH47, 注音編碼對照表[鍵盤按鍵]), 0))</f>
        <v>ㄛㄥ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tr" cm="1">
        <f t="array" ref="BJ48" xml:space="preserve"> INDEX( 注音編碼對照表[台語音標注音], MATCH(TRUE, EXACT(注音符號按鍵!$BH48, 注音編碼對照表[鍵盤按鍵]), 0))</f>
        <v>ㄥ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tr" cm="1">
        <f t="array" ref="BJ49" xml:space="preserve"> INDEX( 注音編碼對照表[台語音標注音], MATCH(TRUE, EXACT(注音符號按鍵!$BH49, 注音編碼對照表[鍵盤按鍵]), 0))</f>
        <v>ㄬ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cm="1">
        <f t="array" ref="BJ50" xml:space="preserve"> INDEX( 注音編碼對照表[台語音標注音], MATCH(TRUE, EXACT(注音符號按鍵!$BH50, 注音編碼對照表[鍵盤按鍵]), 0))</f>
        <v>1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cm="1">
        <f t="array" ref="BJ51" xml:space="preserve"> INDEX( 注音編碼對照表[台語音標注音], MATCH(TRUE, EXACT(注音符號按鍵!$BH51, 注音編碼對照表[鍵盤按鍵]), 0))</f>
        <v>5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cm="1">
        <f t="array" ref="BJ52" xml:space="preserve"> INDEX( 注音編碼對照表[台語音標注音], MATCH(TRUE, EXACT(注音符號按鍵!$BH52, 注音編碼對照表[鍵盤按鍵]), 0))</f>
        <v>2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cm="1">
        <f t="array" ref="BJ53" xml:space="preserve"> INDEX( 注音編碼對照表[台語音標注音], MATCH(TRUE, EXACT(注音符號按鍵!$BH53, 注音編碼對照表[鍵盤按鍵]), 0))</f>
        <v>3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cm="1">
        <f t="array" ref="BJ54" xml:space="preserve"> INDEX( 注音編碼對照表[台語音標注音], MATCH(TRUE, EXACT(注音符號按鍵!$BH54, 注音編碼對照表[鍵盤按鍵]), 0))</f>
        <v>7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cm="1">
        <f t="array" ref="BJ55" xml:space="preserve"> INDEX( 注音編碼對照表[台語音標注音], MATCH(TRUE, EXACT(注音符號按鍵!$BH55, 注音編碼對照表[鍵盤按鍵]), 0))</f>
        <v>0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C5:E5"/>
    <mergeCell ref="F5:H5"/>
    <mergeCell ref="I5:K5"/>
    <mergeCell ref="L5:N5"/>
    <mergeCell ref="O5:Q5"/>
    <mergeCell ref="AD5:AF5"/>
    <mergeCell ref="AG5:AI5"/>
    <mergeCell ref="H4:I4"/>
    <mergeCell ref="K4:L4"/>
    <mergeCell ref="N4:O4"/>
    <mergeCell ref="Q4:R4"/>
    <mergeCell ref="T4:U4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E11:G11"/>
    <mergeCell ref="H11:J11"/>
    <mergeCell ref="K11:M11"/>
    <mergeCell ref="N11:P11"/>
    <mergeCell ref="Q11:S11"/>
    <mergeCell ref="Z11:AB11"/>
    <mergeCell ref="AC11:AE11"/>
    <mergeCell ref="AF11:AH11"/>
    <mergeCell ref="AB8:AD8"/>
    <mergeCell ref="AE8:AG8"/>
    <mergeCell ref="AH8:AJ8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O11" sqref="O11"/>
    </sheetView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2024-12-13T05:02:39Z</dcterms:modified>
</cp:coreProperties>
</file>