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8_{413A2C7C-7FC1-4A49-B777-D71E39E31732}" xr6:coauthVersionLast="47" xr6:coauthVersionMax="47" xr10:uidLastSave="{00000000-0000-0000-0000-000000000000}"/>
  <bookViews>
    <workbookView xWindow="-120" yWindow="-120" windowWidth="38640" windowHeight="15840" xr2:uid="{C51098D6-2BA5-4527-8590-72FA04FD8588}"/>
  </bookViews>
  <sheets>
    <sheet name="鍵盤" sheetId="2" r:id="rId1"/>
    <sheet name="RIME對映編碼 (萌台語)" sheetId="1" r:id="rId2"/>
  </sheets>
  <externalReferences>
    <externalReference r:id="rId3"/>
  </externalReferences>
  <definedNames>
    <definedName name="方音符號" localSheetId="1">'RIME對映編碼 (萌台語)'!$T$3:$T$57</definedName>
    <definedName name="方音符號">[1]RIME編碼!$AA$3:$AA$45</definedName>
    <definedName name="字典編碼">[1]RIME編碼!$AB$3:$AB$45</definedName>
    <definedName name="拼音字母" localSheetId="1">'RIME對映編碼 (萌台語)'!#REF!</definedName>
    <definedName name="拼音字母">[1]RIME編碼!$AC$3:$AC$45</definedName>
    <definedName name="按鍵編碼" localSheetId="1">'RIME對映編碼 (萌台語)'!$S$3:$S$57</definedName>
    <definedName name="國際音標" localSheetId="1">'RIME對映編碼 (萌台語)'!#REF!</definedName>
    <definedName name="鍵盤位置" localSheetId="1">'RIME對映編碼 (萌台語)'!$R$3:$R$57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E3" i="1" a="1"/>
  <c r="E3" i="1"/>
  <c r="N3" i="1"/>
  <c r="A4" i="1"/>
  <c r="E4" i="1" a="1"/>
  <c r="E4" i="1" s="1"/>
  <c r="N4" i="1" s="1"/>
  <c r="A5" i="1"/>
  <c r="E5" i="1" a="1"/>
  <c r="E5" i="1" s="1"/>
  <c r="N5" i="1"/>
  <c r="A6" i="1"/>
  <c r="F3" i="1" s="1"/>
  <c r="S3" i="1" s="1"/>
  <c r="E6" i="1" a="1"/>
  <c r="E6" i="1" s="1"/>
  <c r="A7" i="1"/>
  <c r="G5" i="1" s="1"/>
  <c r="R5" i="1" s="1"/>
  <c r="B7" i="1"/>
  <c r="E7" i="1" a="1"/>
  <c r="E7" i="1" s="1"/>
  <c r="F7" i="1"/>
  <c r="S7" i="1" s="1"/>
  <c r="G7" i="1"/>
  <c r="N7" i="1"/>
  <c r="R7" i="1"/>
  <c r="E8" i="1" a="1"/>
  <c r="E8" i="1" s="1"/>
  <c r="F8" i="1" s="1"/>
  <c r="S8" i="1" s="1"/>
  <c r="G8" i="1"/>
  <c r="N8" i="1"/>
  <c r="R8" i="1"/>
  <c r="E9" i="1" a="1"/>
  <c r="E9" i="1" s="1"/>
  <c r="G9" i="1" s="1"/>
  <c r="R9" i="1" s="1"/>
  <c r="F9" i="1"/>
  <c r="S9" i="1" s="1"/>
  <c r="N9" i="1"/>
  <c r="E10" i="1" a="1"/>
  <c r="E10" i="1" s="1"/>
  <c r="F10" i="1" s="1"/>
  <c r="S10" i="1" s="1"/>
  <c r="N10" i="1"/>
  <c r="E11" i="1" a="1"/>
  <c r="E11" i="1" s="1"/>
  <c r="F11" i="1"/>
  <c r="S11" i="1" s="1"/>
  <c r="G11" i="1"/>
  <c r="N11" i="1"/>
  <c r="R11" i="1"/>
  <c r="A12" i="1"/>
  <c r="A13" i="1" s="1"/>
  <c r="E12" i="1" a="1"/>
  <c r="E12" i="1"/>
  <c r="F12" i="1" s="1"/>
  <c r="S12" i="1" s="1"/>
  <c r="G12" i="1"/>
  <c r="R12" i="1" s="1"/>
  <c r="N12" i="1"/>
  <c r="E13" i="1" a="1"/>
  <c r="E13" i="1"/>
  <c r="F13" i="1" s="1"/>
  <c r="S13" i="1" s="1"/>
  <c r="N13" i="1"/>
  <c r="A14" i="1"/>
  <c r="E14" i="1" a="1"/>
  <c r="E14" i="1"/>
  <c r="N14" i="1" s="1"/>
  <c r="J14" i="1"/>
  <c r="O14" i="1"/>
  <c r="A15" i="1"/>
  <c r="J6" i="1" s="1"/>
  <c r="E15" i="1" a="1"/>
  <c r="E15" i="1"/>
  <c r="G15" i="1" s="1"/>
  <c r="R15" i="1" s="1"/>
  <c r="F15" i="1"/>
  <c r="S15" i="1" s="1"/>
  <c r="N15" i="1"/>
  <c r="O15" i="1"/>
  <c r="E16" i="1" a="1"/>
  <c r="E16" i="1"/>
  <c r="N16" i="1" s="1"/>
  <c r="O16" i="1"/>
  <c r="E17" i="1" a="1"/>
  <c r="E17" i="1" s="1"/>
  <c r="E18" i="1" a="1"/>
  <c r="E18" i="1"/>
  <c r="N18" i="1" s="1"/>
  <c r="J18" i="1"/>
  <c r="O18" i="1"/>
  <c r="E19" i="1" a="1"/>
  <c r="E19" i="1" s="1"/>
  <c r="N19" i="1" s="1"/>
  <c r="E20" i="1" a="1"/>
  <c r="E20" i="1"/>
  <c r="O20" i="1" s="1"/>
  <c r="E21" i="1" a="1"/>
  <c r="E21" i="1" s="1"/>
  <c r="A22" i="1"/>
  <c r="O9" i="1" s="1"/>
  <c r="E22" i="1" a="1"/>
  <c r="E22" i="1" s="1"/>
  <c r="F22" i="1" s="1"/>
  <c r="S22" i="1" s="1"/>
  <c r="G22" i="1"/>
  <c r="R22" i="1" s="1"/>
  <c r="N22" i="1"/>
  <c r="E23" i="1" a="1"/>
  <c r="E23" i="1"/>
  <c r="G23" i="1" s="1"/>
  <c r="R23" i="1" s="1"/>
  <c r="F23" i="1"/>
  <c r="S23" i="1" s="1"/>
  <c r="N23" i="1"/>
  <c r="O23" i="1"/>
  <c r="E24" i="1" a="1"/>
  <c r="E24" i="1" s="1"/>
  <c r="N24" i="1" s="1"/>
  <c r="F24" i="1"/>
  <c r="S24" i="1" s="1"/>
  <c r="E25" i="1" a="1"/>
  <c r="E25" i="1" s="1"/>
  <c r="G25" i="1" s="1"/>
  <c r="R25" i="1" s="1"/>
  <c r="F25" i="1"/>
  <c r="S25" i="1" s="1"/>
  <c r="J25" i="1"/>
  <c r="N25" i="1"/>
  <c r="O25" i="1"/>
  <c r="E26" i="1" a="1"/>
  <c r="E26" i="1"/>
  <c r="F26" i="1" s="1"/>
  <c r="J26" i="1"/>
  <c r="N26" i="1"/>
  <c r="S26" i="1"/>
  <c r="E27" i="1" a="1"/>
  <c r="E27" i="1" s="1"/>
  <c r="N27" i="1" s="1"/>
  <c r="F27" i="1"/>
  <c r="S27" i="1" s="1"/>
  <c r="E28" i="1" a="1"/>
  <c r="E28" i="1"/>
  <c r="F28" i="1" s="1"/>
  <c r="J28" i="1"/>
  <c r="S28" i="1"/>
  <c r="E29" i="1" a="1"/>
  <c r="E29" i="1" s="1"/>
  <c r="F29" i="1"/>
  <c r="S29" i="1" s="1"/>
  <c r="E30" i="1" a="1"/>
  <c r="E30" i="1"/>
  <c r="F30" i="1" s="1"/>
  <c r="J30" i="1"/>
  <c r="N30" i="1"/>
  <c r="S30" i="1"/>
  <c r="E31" i="1" a="1"/>
  <c r="E31" i="1"/>
  <c r="G31" i="1"/>
  <c r="R31" i="1" s="1"/>
  <c r="E32" i="1" a="1"/>
  <c r="E32" i="1"/>
  <c r="O32" i="1" s="1"/>
  <c r="G32" i="1"/>
  <c r="R32" i="1" s="1"/>
  <c r="E33" i="1" a="1"/>
  <c r="E33" i="1"/>
  <c r="G33" i="1"/>
  <c r="R33" i="1" s="1"/>
  <c r="O33" i="1"/>
  <c r="E34" i="1" a="1"/>
  <c r="E34" i="1"/>
  <c r="G34" i="1" s="1"/>
  <c r="R34" i="1" s="1"/>
  <c r="E35" i="1" a="1"/>
  <c r="E35" i="1"/>
  <c r="G35" i="1"/>
  <c r="R35" i="1" s="1"/>
  <c r="E36" i="1" a="1"/>
  <c r="E36" i="1"/>
  <c r="O36" i="1" s="1"/>
  <c r="G36" i="1"/>
  <c r="R36" i="1" s="1"/>
  <c r="E37" i="1" a="1"/>
  <c r="E37" i="1"/>
  <c r="G37" i="1"/>
  <c r="R37" i="1" s="1"/>
  <c r="O37" i="1"/>
  <c r="E38" i="1" a="1"/>
  <c r="E38" i="1"/>
  <c r="G38" i="1" s="1"/>
  <c r="R38" i="1" s="1"/>
  <c r="E39" i="1" a="1"/>
  <c r="E39" i="1"/>
  <c r="G39" i="1"/>
  <c r="R39" i="1" s="1"/>
  <c r="E40" i="1" a="1"/>
  <c r="E40" i="1"/>
  <c r="O40" i="1" s="1"/>
  <c r="G40" i="1"/>
  <c r="R40" i="1" s="1"/>
  <c r="E41" i="1" a="1"/>
  <c r="E41" i="1"/>
  <c r="J41" i="1" s="1"/>
  <c r="F41" i="1"/>
  <c r="S41" i="1" s="1"/>
  <c r="G41" i="1"/>
  <c r="R41" i="1" s="1"/>
  <c r="N41" i="1"/>
  <c r="O41" i="1"/>
  <c r="E42" i="1" a="1"/>
  <c r="E42" i="1"/>
  <c r="J42" i="1" s="1"/>
  <c r="F42" i="1"/>
  <c r="S42" i="1" s="1"/>
  <c r="G42" i="1"/>
  <c r="R42" i="1" s="1"/>
  <c r="N42" i="1"/>
  <c r="O42" i="1"/>
  <c r="E43" i="1" a="1"/>
  <c r="E43" i="1"/>
  <c r="J43" i="1" s="1"/>
  <c r="F43" i="1"/>
  <c r="S43" i="1" s="1"/>
  <c r="G43" i="1"/>
  <c r="R43" i="1" s="1"/>
  <c r="N43" i="1"/>
  <c r="O43" i="1"/>
  <c r="E44" i="1" a="1"/>
  <c r="E44" i="1"/>
  <c r="J44" i="1" s="1"/>
  <c r="F44" i="1"/>
  <c r="S44" i="1" s="1"/>
  <c r="G44" i="1"/>
  <c r="R44" i="1" s="1"/>
  <c r="N44" i="1"/>
  <c r="O44" i="1"/>
  <c r="E45" i="1" a="1"/>
  <c r="E45" i="1"/>
  <c r="J45" i="1" s="1"/>
  <c r="F45" i="1"/>
  <c r="G45" i="1"/>
  <c r="R45" i="1" s="1"/>
  <c r="S45" i="1"/>
  <c r="E46" i="1" a="1"/>
  <c r="E46" i="1"/>
  <c r="J46" i="1" s="1"/>
  <c r="F46" i="1"/>
  <c r="S46" i="1" s="1"/>
  <c r="E47" i="1" a="1"/>
  <c r="E47" i="1"/>
  <c r="G47" i="1" s="1"/>
  <c r="R47" i="1" s="1"/>
  <c r="E48" i="1" a="1"/>
  <c r="E48" i="1" s="1"/>
  <c r="E49" i="1" a="1"/>
  <c r="E49" i="1"/>
  <c r="J49" i="1" s="1"/>
  <c r="F49" i="1"/>
  <c r="G49" i="1"/>
  <c r="R49" i="1" s="1"/>
  <c r="S49" i="1"/>
  <c r="E50" i="1" a="1"/>
  <c r="E50" i="1"/>
  <c r="J50" i="1" s="1"/>
  <c r="F50" i="1"/>
  <c r="S50" i="1" s="1"/>
  <c r="E51" i="1" a="1"/>
  <c r="E51" i="1"/>
  <c r="G51" i="1" s="1"/>
  <c r="R51" i="1" s="1"/>
  <c r="E52" i="1" a="1"/>
  <c r="E52" i="1" s="1"/>
  <c r="E53" i="1" a="1"/>
  <c r="E53" i="1"/>
  <c r="F53" i="1"/>
  <c r="G53" i="1"/>
  <c r="R53" i="1" s="1"/>
  <c r="J53" i="1"/>
  <c r="S53" i="1"/>
  <c r="E54" i="1" a="1"/>
  <c r="E54" i="1"/>
  <c r="J54" i="1" s="1"/>
  <c r="F54" i="1"/>
  <c r="S54" i="1" s="1"/>
  <c r="E55" i="1" a="1"/>
  <c r="E55" i="1"/>
  <c r="G55" i="1" s="1"/>
  <c r="R55" i="1" s="1"/>
  <c r="E56" i="1" a="1"/>
  <c r="E56" i="1" s="1"/>
  <c r="E57" i="1" a="1"/>
  <c r="E57" i="1" s="1"/>
  <c r="F57" i="1" l="1"/>
  <c r="S57" i="1" s="1"/>
  <c r="G57" i="1"/>
  <c r="R57" i="1" s="1"/>
  <c r="J57" i="1"/>
  <c r="F48" i="1"/>
  <c r="S48" i="1" s="1"/>
  <c r="G48" i="1"/>
  <c r="R48" i="1" s="1"/>
  <c r="J48" i="1"/>
  <c r="F56" i="1"/>
  <c r="S56" i="1" s="1"/>
  <c r="G56" i="1"/>
  <c r="R56" i="1" s="1"/>
  <c r="J56" i="1"/>
  <c r="F52" i="1"/>
  <c r="S52" i="1" s="1"/>
  <c r="G52" i="1"/>
  <c r="R52" i="1" s="1"/>
  <c r="J52" i="1"/>
  <c r="F55" i="1"/>
  <c r="S55" i="1" s="1"/>
  <c r="G54" i="1"/>
  <c r="R54" i="1" s="1"/>
  <c r="F51" i="1"/>
  <c r="S51" i="1" s="1"/>
  <c r="G50" i="1"/>
  <c r="R50" i="1" s="1"/>
  <c r="F47" i="1"/>
  <c r="S47" i="1" s="1"/>
  <c r="G46" i="1"/>
  <c r="R46" i="1" s="1"/>
  <c r="J37" i="1"/>
  <c r="F37" i="1"/>
  <c r="S37" i="1" s="1"/>
  <c r="N37" i="1"/>
  <c r="J33" i="1"/>
  <c r="F33" i="1"/>
  <c r="S33" i="1" s="1"/>
  <c r="N33" i="1"/>
  <c r="N28" i="1"/>
  <c r="G19" i="1"/>
  <c r="R19" i="1" s="1"/>
  <c r="J38" i="1"/>
  <c r="F38" i="1"/>
  <c r="S38" i="1" s="1"/>
  <c r="N38" i="1"/>
  <c r="J34" i="1"/>
  <c r="F34" i="1"/>
  <c r="S34" i="1" s="1"/>
  <c r="N34" i="1"/>
  <c r="N20" i="1"/>
  <c r="G20" i="1"/>
  <c r="R20" i="1" s="1"/>
  <c r="J20" i="1"/>
  <c r="N17" i="1"/>
  <c r="G17" i="1"/>
  <c r="R17" i="1" s="1"/>
  <c r="N6" i="1"/>
  <c r="F6" i="1"/>
  <c r="S6" i="1" s="1"/>
  <c r="J55" i="1"/>
  <c r="J51" i="1"/>
  <c r="J47" i="1"/>
  <c r="J39" i="1"/>
  <c r="F39" i="1"/>
  <c r="S39" i="1" s="1"/>
  <c r="N39" i="1"/>
  <c r="O38" i="1"/>
  <c r="J35" i="1"/>
  <c r="F35" i="1"/>
  <c r="S35" i="1" s="1"/>
  <c r="N35" i="1"/>
  <c r="O34" i="1"/>
  <c r="J31" i="1"/>
  <c r="F31" i="1"/>
  <c r="S31" i="1" s="1"/>
  <c r="N31" i="1"/>
  <c r="J29" i="1"/>
  <c r="N29" i="1"/>
  <c r="J40" i="1"/>
  <c r="F40" i="1"/>
  <c r="S40" i="1" s="1"/>
  <c r="N40" i="1"/>
  <c r="O39" i="1"/>
  <c r="J36" i="1"/>
  <c r="F36" i="1"/>
  <c r="S36" i="1" s="1"/>
  <c r="N36" i="1"/>
  <c r="O35" i="1"/>
  <c r="J32" i="1"/>
  <c r="F32" i="1"/>
  <c r="S32" i="1" s="1"/>
  <c r="N32" i="1"/>
  <c r="O31" i="1"/>
  <c r="N21" i="1"/>
  <c r="G21" i="1"/>
  <c r="R21" i="1" s="1"/>
  <c r="A16" i="1"/>
  <c r="O11" i="1"/>
  <c r="G10" i="1"/>
  <c r="R10" i="1" s="1"/>
  <c r="J9" i="1"/>
  <c r="O7" i="1"/>
  <c r="J4" i="1"/>
  <c r="J27" i="1"/>
  <c r="A23" i="1"/>
  <c r="O22" i="1"/>
  <c r="J21" i="1"/>
  <c r="O19" i="1"/>
  <c r="G18" i="1"/>
  <c r="R18" i="1" s="1"/>
  <c r="J17" i="1"/>
  <c r="B15" i="1"/>
  <c r="G14" i="1"/>
  <c r="R14" i="1" s="1"/>
  <c r="O12" i="1"/>
  <c r="O10" i="1"/>
  <c r="J8" i="1"/>
  <c r="F4" i="1"/>
  <c r="S4" i="1" s="1"/>
  <c r="B6" i="1"/>
  <c r="F14" i="1"/>
  <c r="S14" i="1" s="1"/>
  <c r="F16" i="1"/>
  <c r="S16" i="1" s="1"/>
  <c r="F17" i="1"/>
  <c r="S17" i="1" s="1"/>
  <c r="F18" i="1"/>
  <c r="S18" i="1" s="1"/>
  <c r="F19" i="1"/>
  <c r="S19" i="1" s="1"/>
  <c r="F20" i="1"/>
  <c r="S20" i="1" s="1"/>
  <c r="F21" i="1"/>
  <c r="S21" i="1" s="1"/>
  <c r="O5" i="1"/>
  <c r="F5" i="1"/>
  <c r="S5" i="1" s="1"/>
  <c r="J16" i="1"/>
  <c r="J12" i="1"/>
  <c r="J15" i="1"/>
  <c r="J23" i="1"/>
  <c r="J3" i="1"/>
  <c r="J13" i="1"/>
  <c r="J11" i="1"/>
  <c r="J7" i="1"/>
  <c r="J24" i="1"/>
  <c r="J22" i="1"/>
  <c r="O3" i="1"/>
  <c r="O6" i="1"/>
  <c r="O13" i="1"/>
  <c r="O24" i="1"/>
  <c r="O26" i="1"/>
  <c r="O27" i="1"/>
  <c r="O28" i="1"/>
  <c r="O29" i="1"/>
  <c r="O30" i="1"/>
  <c r="O4" i="1"/>
  <c r="O21" i="1"/>
  <c r="J19" i="1"/>
  <c r="O17" i="1"/>
  <c r="G16" i="1"/>
  <c r="R16" i="1" s="1"/>
  <c r="J10" i="1"/>
  <c r="O8" i="1"/>
  <c r="G3" i="1"/>
  <c r="R3" i="1" s="1"/>
  <c r="G6" i="1"/>
  <c r="R6" i="1" s="1"/>
  <c r="G13" i="1"/>
  <c r="R13" i="1" s="1"/>
  <c r="G24" i="1"/>
  <c r="R24" i="1" s="1"/>
  <c r="G26" i="1"/>
  <c r="R26" i="1" s="1"/>
  <c r="G27" i="1"/>
  <c r="R27" i="1" s="1"/>
  <c r="G28" i="1"/>
  <c r="R28" i="1" s="1"/>
  <c r="G29" i="1"/>
  <c r="R29" i="1" s="1"/>
  <c r="G30" i="1"/>
  <c r="R30" i="1" s="1"/>
  <c r="G4" i="1"/>
  <c r="R4" i="1" s="1"/>
  <c r="J5" i="1"/>
  <c r="A24" i="1" l="1"/>
  <c r="A25" i="1" s="1"/>
  <c r="B25" i="1" s="1"/>
  <c r="S72" i="1"/>
  <c r="V8" i="1"/>
  <c r="K5" i="1"/>
  <c r="V5" i="1" s="1"/>
  <c r="K7" i="1"/>
  <c r="V7" i="1" s="1"/>
  <c r="K8" i="1"/>
  <c r="T8" i="1" s="1"/>
  <c r="K9" i="1"/>
  <c r="V9" i="1" s="1"/>
  <c r="K10" i="1"/>
  <c r="T10" i="1" s="1"/>
  <c r="K11" i="1"/>
  <c r="T12" i="1" s="1"/>
  <c r="K22" i="1"/>
  <c r="T22" i="1" s="1"/>
  <c r="K25" i="1"/>
  <c r="K3" i="1"/>
  <c r="T25" i="1" s="1"/>
  <c r="K4" i="1"/>
  <c r="T4" i="1" s="1"/>
  <c r="K12" i="1"/>
  <c r="K14" i="1"/>
  <c r="K18" i="1"/>
  <c r="V18" i="1" s="1"/>
  <c r="K28" i="1"/>
  <c r="V28" i="1" s="1"/>
  <c r="B16" i="1"/>
  <c r="K19" i="1"/>
  <c r="T19" i="1" s="1"/>
  <c r="K24" i="1"/>
  <c r="V24" i="1" s="1"/>
  <c r="K13" i="1"/>
  <c r="V13" i="1" s="1"/>
  <c r="K16" i="1"/>
  <c r="T17" i="1" s="1"/>
  <c r="K20" i="1"/>
  <c r="V21" i="1" s="1"/>
  <c r="K26" i="1"/>
  <c r="V27" i="1" s="1"/>
  <c r="K30" i="1"/>
  <c r="K6" i="1"/>
  <c r="T6" i="1" s="1"/>
  <c r="K15" i="1"/>
  <c r="V15" i="1" s="1"/>
  <c r="K34" i="1"/>
  <c r="K38" i="1"/>
  <c r="V38" i="1" s="1"/>
  <c r="K41" i="1"/>
  <c r="T41" i="1" s="1"/>
  <c r="K42" i="1"/>
  <c r="V42" i="1" s="1"/>
  <c r="K43" i="1"/>
  <c r="T43" i="1" s="1"/>
  <c r="K44" i="1"/>
  <c r="V44" i="1" s="1"/>
  <c r="K45" i="1"/>
  <c r="K49" i="1"/>
  <c r="T49" i="1" s="1"/>
  <c r="K53" i="1"/>
  <c r="T53" i="1" s="1"/>
  <c r="K57" i="1"/>
  <c r="K21" i="1"/>
  <c r="K27" i="1"/>
  <c r="K33" i="1"/>
  <c r="V33" i="1" s="1"/>
  <c r="K37" i="1"/>
  <c r="V37" i="1" s="1"/>
  <c r="K46" i="1"/>
  <c r="T46" i="1" s="1"/>
  <c r="K50" i="1"/>
  <c r="T50" i="1" s="1"/>
  <c r="K54" i="1"/>
  <c r="T54" i="1" s="1"/>
  <c r="K32" i="1"/>
  <c r="T32" i="1" s="1"/>
  <c r="K36" i="1"/>
  <c r="V36" i="1" s="1"/>
  <c r="K40" i="1"/>
  <c r="T40" i="1" s="1"/>
  <c r="K47" i="1"/>
  <c r="K51" i="1"/>
  <c r="T51" i="1" s="1"/>
  <c r="K55" i="1"/>
  <c r="K17" i="1"/>
  <c r="K23" i="1"/>
  <c r="V23" i="1" s="1"/>
  <c r="K29" i="1"/>
  <c r="T30" i="1" s="1"/>
  <c r="K31" i="1"/>
  <c r="T31" i="1" s="1"/>
  <c r="K35" i="1"/>
  <c r="V35" i="1" s="1"/>
  <c r="K39" i="1"/>
  <c r="V39" i="1" s="1"/>
  <c r="K48" i="1"/>
  <c r="K52" i="1"/>
  <c r="T52" i="1" s="1"/>
  <c r="K56" i="1"/>
  <c r="T56" i="1" s="1"/>
  <c r="T37" i="1"/>
  <c r="T9" i="1"/>
  <c r="T15" i="1"/>
  <c r="T38" i="1"/>
  <c r="T44" i="1"/>
  <c r="T48" i="1"/>
  <c r="T57" i="1"/>
  <c r="V43" i="1"/>
  <c r="T55" i="1"/>
  <c r="T14" i="1" l="1"/>
  <c r="T28" i="1"/>
  <c r="T39" i="1"/>
  <c r="T33" i="1"/>
  <c r="T18" i="1"/>
  <c r="T29" i="1"/>
  <c r="V16" i="1"/>
  <c r="T45" i="1"/>
  <c r="T42" i="1"/>
  <c r="V11" i="1"/>
  <c r="V3" i="1"/>
  <c r="V6" i="1"/>
  <c r="T47" i="1"/>
  <c r="T21" i="1"/>
  <c r="V31" i="1"/>
  <c r="V32" i="1"/>
  <c r="T11" i="1"/>
  <c r="T35" i="1"/>
  <c r="A26" i="1"/>
  <c r="B26" i="1" s="1"/>
  <c r="V12" i="1"/>
  <c r="V29" i="1"/>
  <c r="T16" i="1"/>
  <c r="V41" i="1"/>
  <c r="T34" i="1"/>
  <c r="V17" i="1"/>
  <c r="V10" i="1"/>
  <c r="V30" i="1"/>
  <c r="T5" i="1"/>
  <c r="V40" i="1"/>
  <c r="T23" i="1"/>
  <c r="T7" i="1"/>
  <c r="T13" i="1"/>
  <c r="V25" i="1"/>
  <c r="T24" i="1"/>
  <c r="T26" i="1"/>
  <c r="V4" i="1"/>
  <c r="V19" i="1"/>
  <c r="V22" i="1"/>
  <c r="V34" i="1"/>
  <c r="V20" i="1"/>
  <c r="T27" i="1"/>
  <c r="V14" i="1"/>
  <c r="V26" i="1"/>
  <c r="T36" i="1"/>
  <c r="T3" i="1"/>
  <c r="T20" i="1"/>
  <c r="S73" i="1" l="1"/>
  <c r="S7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<sst xmlns="http://schemas.openxmlformats.org/spreadsheetml/2006/main" count="105" uniqueCount="98">
  <si>
    <t>[ẽ]</t>
  </si>
  <si>
    <t>enn</t>
  </si>
  <si>
    <t>[ũ]</t>
  </si>
  <si>
    <t>unn</t>
  </si>
  <si>
    <t>[ĩ]</t>
  </si>
  <si>
    <t>inn</t>
  </si>
  <si>
    <t>[ã]</t>
  </si>
  <si>
    <t>ann</t>
  </si>
  <si>
    <t>[ɔm]</t>
  </si>
  <si>
    <t>om</t>
  </si>
  <si>
    <t>[am]</t>
  </si>
  <si>
    <t>am</t>
  </si>
  <si>
    <t>[ŋ̍]</t>
  </si>
  <si>
    <t>ng</t>
  </si>
  <si>
    <t>[əŋ]</t>
  </si>
  <si>
    <t>-ng</t>
  </si>
  <si>
    <t>[aŋ]</t>
  </si>
  <si>
    <t>ang</t>
  </si>
  <si>
    <t>[ən]</t>
  </si>
  <si>
    <t>-n</t>
  </si>
  <si>
    <t>[an]</t>
  </si>
  <si>
    <t>an</t>
  </si>
  <si>
    <t>[ɔŋ]</t>
  </si>
  <si>
    <t>ong</t>
  </si>
  <si>
    <t>[au]</t>
  </si>
  <si>
    <t>au</t>
  </si>
  <si>
    <t>[e]</t>
  </si>
  <si>
    <t>e</t>
  </si>
  <si>
    <t>[ai]</t>
  </si>
  <si>
    <t>ai</t>
  </si>
  <si>
    <t>[ə]</t>
  </si>
  <si>
    <t>o</t>
  </si>
  <si>
    <t>[ɔ]</t>
  </si>
  <si>
    <t>oo</t>
  </si>
  <si>
    <t>[a]</t>
  </si>
  <si>
    <t>a</t>
  </si>
  <si>
    <t>[m̩]</t>
  </si>
  <si>
    <t>m</t>
  </si>
  <si>
    <t>[u]</t>
  </si>
  <si>
    <t>u</t>
  </si>
  <si>
    <t>[i]</t>
  </si>
  <si>
    <t>i</t>
  </si>
  <si>
    <t>[s]</t>
  </si>
  <si>
    <t>s</t>
  </si>
  <si>
    <t>[t͡sʰ]</t>
  </si>
  <si>
    <t>ch</t>
    <phoneticPr fontId="11" type="noConversion"/>
  </si>
  <si>
    <t>[t͡s]</t>
  </si>
  <si>
    <t>c</t>
    <phoneticPr fontId="11" type="noConversion"/>
  </si>
  <si>
    <t>[d͡z]</t>
  </si>
  <si>
    <t>ji</t>
  </si>
  <si>
    <t>comment_format:</t>
    <phoneticPr fontId="11" type="noConversion"/>
  </si>
  <si>
    <t>[d͡ʑ]</t>
  </si>
  <si>
    <t>[ŋ]</t>
  </si>
  <si>
    <t>[g]</t>
  </si>
  <si>
    <t>g</t>
  </si>
  <si>
    <t>[ɕ]</t>
  </si>
  <si>
    <t>si</t>
  </si>
  <si>
    <t>[t͡ɕʰ]</t>
  </si>
  <si>
    <t>chi</t>
    <phoneticPr fontId="11" type="noConversion"/>
  </si>
  <si>
    <t>[t͡ɕ]</t>
  </si>
  <si>
    <t>ci</t>
    <phoneticPr fontId="11" type="noConversion"/>
  </si>
  <si>
    <t>[h]</t>
  </si>
  <si>
    <t>h</t>
  </si>
  <si>
    <t>[kʰ]</t>
  </si>
  <si>
    <t>kh</t>
  </si>
  <si>
    <t>[k]</t>
  </si>
  <si>
    <t>k</t>
  </si>
  <si>
    <t>- "xlit|1!qa2wsxeEdDcrRfvyYhn8*iIkoO9(lL,&lt;m0p;:/-uUjJ 43btgz657|ㄅㆠㄆㄇㄉㄊㄋㄌㄍㆣㄎㄫㄏㄐㆢㄑㄒㄗㆡㄘㄙㄚㆩㆦㆧㄜㆤㆥㄞㆮㄠㆯㆰㆱㆬㄢㄣㄤㆲㄥㆭㄧㆪㄨㆫ ˋ˪ㆴㆵㆻㆷˊ˫˙|"</t>
  </si>
  <si>
    <t>[l]</t>
  </si>
  <si>
    <t>l</t>
  </si>
  <si>
    <t>preedit_format:</t>
    <phoneticPr fontId="11" type="noConversion"/>
  </si>
  <si>
    <t>[n]</t>
  </si>
  <si>
    <t>n</t>
  </si>
  <si>
    <t>[tʰ]</t>
  </si>
  <si>
    <t>th</t>
  </si>
  <si>
    <t>[t]</t>
  </si>
  <si>
    <t>t</t>
  </si>
  <si>
    <t>[b]</t>
  </si>
  <si>
    <t>b</t>
  </si>
  <si>
    <t>[m]</t>
  </si>
  <si>
    <t>[pʰ]</t>
  </si>
  <si>
    <t>ph</t>
  </si>
  <si>
    <t>[p]</t>
  </si>
  <si>
    <t>p</t>
  </si>
  <si>
    <t>國際音標</t>
    <phoneticPr fontId="19" type="noConversion"/>
  </si>
  <si>
    <t>拼音字母</t>
    <phoneticPr fontId="19" type="noConversion"/>
  </si>
  <si>
    <t>方音符號</t>
    <phoneticPr fontId="19" type="noConversion"/>
  </si>
  <si>
    <t>字典編碼</t>
    <phoneticPr fontId="19" type="noConversion"/>
  </si>
  <si>
    <t>鍵盤位置</t>
    <phoneticPr fontId="19" type="noConversion"/>
  </si>
  <si>
    <t>方音符號</t>
    <phoneticPr fontId="11" type="noConversion"/>
  </si>
  <si>
    <t>字典編碼</t>
  </si>
  <si>
    <t>方音符號</t>
  </si>
  <si>
    <t>鍵盤按鍵</t>
    <phoneticPr fontId="11" type="noConversion"/>
  </si>
  <si>
    <t xml:space="preserve"> - 'xlit|pbPmtTnlkgKGhZJCSzjcsaAOQoeEyYxX{}M0N[]RriIuU1239&gt;&lt;4578|1!qa2wsxeEdDcrRfvyYhn8*iIkoO9(lL,&lt;m0p;:/-uUjJ 43btgz657|'</t>
    <phoneticPr fontId="22" type="noConversion"/>
  </si>
  <si>
    <t>對映總表</t>
    <phoneticPr fontId="11" type="noConversion"/>
  </si>
  <si>
    <t>comment_format</t>
    <phoneticPr fontId="11" type="noConversion"/>
  </si>
  <si>
    <t>Speller</t>
    <phoneticPr fontId="11" type="noConversion"/>
  </si>
  <si>
    <t>Speller: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</si>
</sst>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6"/>
      <color rgb="FF000000"/>
      <name val="新細明體"/>
      <family val="1"/>
      <charset val="136"/>
      <scheme val="minor"/>
    </font>
    <font>
      <sz val="12"/>
      <name val="宋体"/>
      <charset val="134"/>
    </font>
    <font>
      <sz val="18"/>
      <name val="宋体"/>
      <charset val="136"/>
    </font>
    <font>
      <sz val="9"/>
      <name val="Noto Sans TC"/>
      <family val="2"/>
      <charset val="136"/>
    </font>
    <font>
      <sz val="18"/>
      <name val="Noto Sans TC"/>
      <family val="2"/>
      <charset val="136"/>
    </font>
    <font>
      <b/>
      <sz val="12"/>
      <color rgb="FFFF0000"/>
      <name val="Arial"/>
      <family val="2"/>
    </font>
    <font>
      <sz val="18"/>
      <color rgb="FF0070C0"/>
      <name val="Noto Serif TC SemiBold"/>
      <family val="1"/>
      <charset val="128"/>
    </font>
    <font>
      <sz val="18"/>
      <name val="Noto Sans TC"/>
      <family val="2"/>
    </font>
    <font>
      <sz val="18"/>
      <color rgb="FFFF0000"/>
      <name val="Arial Narrow"/>
      <family val="2"/>
    </font>
    <font>
      <b/>
      <sz val="18"/>
      <color rgb="FFFF0000"/>
      <name val="Iansui 094"/>
      <family val="3"/>
      <charset val="136"/>
    </font>
    <font>
      <sz val="18"/>
      <name val="Iansui 094"/>
      <family val="3"/>
      <charset val="136"/>
    </font>
    <font>
      <sz val="9"/>
      <name val="BopomofoRuby1909-v1"/>
      <family val="3"/>
      <charset val="136"/>
    </font>
    <font>
      <b/>
      <sz val="18"/>
      <color rgb="FFC00000"/>
      <name val="Noto Sans TC"/>
      <family val="2"/>
    </font>
    <font>
      <b/>
      <sz val="18"/>
      <color rgb="FFFF0000"/>
      <name val="Noto Sans TC"/>
      <family val="2"/>
    </font>
    <font>
      <b/>
      <sz val="12"/>
      <color rgb="FFFF0000"/>
      <name val="Iansui 094"/>
      <family val="3"/>
      <charset val="136"/>
    </font>
    <font>
      <sz val="18"/>
      <color rgb="FFFF0000"/>
      <name val="Arial"/>
      <family val="2"/>
    </font>
    <font>
      <b/>
      <sz val="18"/>
      <color rgb="FFFF0000"/>
      <name val="Noto Sans TC"/>
      <family val="2"/>
      <charset val="136"/>
    </font>
    <font>
      <sz val="10"/>
      <color rgb="FFFF0000"/>
      <name val="Iansui 094"/>
      <family val="3"/>
      <charset val="136"/>
    </font>
    <font>
      <b/>
      <sz val="12"/>
      <color rgb="FFFFFF00"/>
      <name val="Microsoft JhengHei"/>
      <family val="2"/>
      <charset val="136"/>
    </font>
    <font>
      <sz val="9"/>
      <name val="宋体"/>
      <charset val="136"/>
    </font>
    <font>
      <sz val="14"/>
      <name val="Noto Sans TC"/>
      <family val="2"/>
    </font>
    <font>
      <sz val="14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18"/>
      <color rgb="FFFF0000"/>
      <name val="BopomofoRuby1909-v1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2" borderId="0" xfId="1" applyFont="1" applyFill="1" applyAlignment="1">
      <alignment horizontal="center"/>
    </xf>
    <xf numFmtId="0" fontId="4" fillId="3" borderId="0" xfId="1" applyFont="1" applyFill="1" applyAlignment="1">
      <alignment horizontal="center"/>
    </xf>
    <xf numFmtId="0" fontId="2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4" fillId="4" borderId="0" xfId="1" applyFont="1" applyFill="1" applyAlignment="1">
      <alignment horizontal="center"/>
    </xf>
    <xf numFmtId="0" fontId="9" fillId="5" borderId="0" xfId="1" applyFont="1" applyFill="1"/>
    <xf numFmtId="0" fontId="10" fillId="5" borderId="0" xfId="1" applyFont="1" applyFill="1"/>
    <xf numFmtId="0" fontId="6" fillId="0" borderId="2" xfId="1" applyFont="1" applyBorder="1" applyAlignment="1">
      <alignment horizontal="center"/>
    </xf>
    <xf numFmtId="0" fontId="7" fillId="6" borderId="3" xfId="1" applyFont="1" applyFill="1" applyBorder="1" applyAlignment="1">
      <alignment horizontal="center"/>
    </xf>
    <xf numFmtId="0" fontId="7" fillId="6" borderId="4" xfId="1" applyFont="1" applyFill="1" applyBorder="1" applyAlignment="1">
      <alignment horizontal="center"/>
    </xf>
    <xf numFmtId="0" fontId="12" fillId="6" borderId="5" xfId="1" applyFont="1" applyFill="1" applyBorder="1" applyAlignment="1">
      <alignment horizontal="center"/>
    </xf>
    <xf numFmtId="0" fontId="13" fillId="6" borderId="0" xfId="1" applyFont="1" applyFill="1" applyAlignment="1">
      <alignment horizontal="center"/>
    </xf>
    <xf numFmtId="0" fontId="14" fillId="7" borderId="0" xfId="1" applyFont="1" applyFill="1"/>
    <xf numFmtId="0" fontId="12" fillId="6" borderId="6" xfId="1" applyFont="1" applyFill="1" applyBorder="1" applyAlignment="1">
      <alignment horizontal="center"/>
    </xf>
    <xf numFmtId="0" fontId="13" fillId="6" borderId="7" xfId="1" applyFont="1" applyFill="1" applyBorder="1" applyAlignment="1">
      <alignment horizontal="center"/>
    </xf>
    <xf numFmtId="0" fontId="15" fillId="0" borderId="0" xfId="1" applyFont="1"/>
    <xf numFmtId="0" fontId="7" fillId="6" borderId="5" xfId="1" applyFont="1" applyFill="1" applyBorder="1" applyAlignment="1">
      <alignment horizontal="center"/>
    </xf>
    <xf numFmtId="0" fontId="7" fillId="6" borderId="0" xfId="1" applyFont="1" applyFill="1" applyAlignment="1">
      <alignment horizontal="center"/>
    </xf>
    <xf numFmtId="0" fontId="7" fillId="6" borderId="6" xfId="1" applyFont="1" applyFill="1" applyBorder="1" applyAlignment="1">
      <alignment horizontal="center"/>
    </xf>
    <xf numFmtId="0" fontId="7" fillId="6" borderId="7" xfId="1" applyFont="1" applyFill="1" applyBorder="1" applyAlignment="1">
      <alignment horizontal="center"/>
    </xf>
    <xf numFmtId="0" fontId="13" fillId="6" borderId="3" xfId="1" applyFont="1" applyFill="1" applyBorder="1" applyAlignment="1">
      <alignment horizontal="center"/>
    </xf>
    <xf numFmtId="0" fontId="16" fillId="6" borderId="4" xfId="1" applyFont="1" applyFill="1" applyBorder="1" applyAlignment="1">
      <alignment horizontal="center"/>
    </xf>
    <xf numFmtId="49" fontId="17" fillId="7" borderId="0" xfId="1" applyNumberFormat="1" applyFont="1" applyFill="1"/>
    <xf numFmtId="0" fontId="18" fillId="8" borderId="1" xfId="1" applyFont="1" applyFill="1" applyBorder="1" applyAlignment="1">
      <alignment horizontal="center"/>
    </xf>
    <xf numFmtId="0" fontId="18" fillId="8" borderId="2" xfId="1" applyFont="1" applyFill="1" applyBorder="1" applyAlignment="1">
      <alignment horizontal="center"/>
    </xf>
    <xf numFmtId="0" fontId="18" fillId="0" borderId="0" xfId="1" applyFont="1" applyAlignment="1">
      <alignment horizontal="center"/>
    </xf>
    <xf numFmtId="0" fontId="20" fillId="0" borderId="0" xfId="1" applyFont="1" applyAlignment="1">
      <alignment horizontal="center"/>
    </xf>
    <xf numFmtId="0" fontId="21" fillId="0" borderId="0" xfId="1" applyFont="1" applyAlignment="1">
      <alignment horizontal="center"/>
    </xf>
    <xf numFmtId="0" fontId="17" fillId="7" borderId="0" xfId="1" applyFont="1" applyFill="1"/>
    <xf numFmtId="0" fontId="23" fillId="0" borderId="0" xfId="1" applyFont="1"/>
  </cellXfs>
  <cellStyles count="2">
    <cellStyle name="一般" xfId="0" builtinId="0"/>
    <cellStyle name="一般 4" xfId="1" xr:uid="{C35B9AD6-B861-4A31-A217-74DDA2AFA6D0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828675</xdr:colOff>
      <xdr:row>12</xdr:row>
      <xdr:rowOff>180975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1C22FC2-C041-7027-C915-2194076FA5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9210675" cy="3114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4486F5-39E3-45DE-A424-2402AD85E2DF}" name="表格1_337" displayName="表格1_337" ref="R2:T57" totalsRowShown="0" headerRowDxfId="3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2">
      <calculatedColumnFormula>G3</calculatedColumnFormula>
    </tableColumn>
    <tableColumn id="4" xr3:uid="{8C167905-9D73-4909-8712-255BECFAE41E}" name="字典編碼" dataDxfId="1" dataCellStyle="一般 4">
      <calculatedColumnFormula>F3</calculatedColumnFormula>
    </tableColumn>
    <tableColumn id="2" xr3:uid="{2B39C045-95F3-4942-B538-2A6427E8FFDE}" name="方音符號" dataDxfId="0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B094D-EFB8-47FF-83B2-54E9B2FCECE0}">
  <dimension ref="A1"/>
  <sheetViews>
    <sheetView tabSelected="1" workbookViewId="0">
      <selection activeCell="G19" sqref="G19"/>
    </sheetView>
  </sheetViews>
  <sheetFormatPr defaultRowHeight="21"/>
  <sheetData/>
  <phoneticPr fontId="2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E0D3-A178-44C5-B583-A8E61EDC9274}">
  <sheetPr>
    <tabColor rgb="FFFF0000"/>
  </sheetPr>
  <dimension ref="A1:X74"/>
  <sheetViews>
    <sheetView workbookViewId="0"/>
  </sheetViews>
  <sheetFormatPr defaultRowHeight="30" outlineLevelCol="1"/>
  <cols>
    <col min="1" max="1" width="99.19921875" style="1" customWidth="1"/>
    <col min="2" max="2" width="4.59765625" style="1" bestFit="1" customWidth="1"/>
    <col min="3" max="3" width="6.5" style="1" customWidth="1"/>
    <col min="4" max="4" width="5.09765625" style="1" customWidth="1"/>
    <col min="5" max="5" width="4.69921875" style="1" customWidth="1" outlineLevel="1"/>
    <col min="6" max="7" width="10.09765625" style="3" customWidth="1" outlineLevel="1"/>
    <col min="8" max="8" width="5.09765625" style="1" customWidth="1"/>
    <col min="9" max="9" width="4.69921875" style="1" customWidth="1"/>
    <col min="10" max="10" width="10.09765625" style="4" customWidth="1"/>
    <col min="11" max="11" width="10.09765625" style="3" customWidth="1"/>
    <col min="12" max="12" width="5.09765625" style="1" customWidth="1"/>
    <col min="13" max="13" width="4.69921875" style="1" customWidth="1"/>
    <col min="14" max="14" width="10.09765625" style="1" customWidth="1"/>
    <col min="15" max="15" width="10.09765625" style="2" customWidth="1"/>
    <col min="16" max="16" width="8.796875" style="1"/>
    <col min="17" max="17" width="4.69921875" style="1" customWidth="1"/>
    <col min="18" max="21" width="9.796875" style="1" customWidth="1"/>
    <col min="22" max="22" width="9.796875" customWidth="1"/>
    <col min="23" max="23" width="11.796875" style="1" customWidth="1"/>
    <col min="24" max="26" width="10.3984375" style="1" customWidth="1"/>
    <col min="27" max="16384" width="8.796875" style="1"/>
  </cols>
  <sheetData>
    <row r="1" spans="1:24" s="1" customFormat="1">
      <c r="A1" s="23" t="s">
        <v>97</v>
      </c>
      <c r="E1" s="23" t="s">
        <v>96</v>
      </c>
      <c r="F1" s="3"/>
      <c r="G1" s="3"/>
      <c r="I1" s="23" t="s">
        <v>70</v>
      </c>
      <c r="J1" s="4"/>
      <c r="K1" s="3"/>
      <c r="M1" s="23" t="s">
        <v>95</v>
      </c>
      <c r="O1" s="2"/>
      <c r="Q1" s="37" t="s">
        <v>94</v>
      </c>
    </row>
    <row r="2" spans="1:24" s="1" customFormat="1" ht="25.5">
      <c r="A2" s="36" t="s">
        <v>93</v>
      </c>
      <c r="F2" s="35" t="s">
        <v>90</v>
      </c>
      <c r="G2" s="34" t="s">
        <v>92</v>
      </c>
      <c r="J2" s="35" t="s">
        <v>92</v>
      </c>
      <c r="K2" s="34" t="s">
        <v>91</v>
      </c>
      <c r="N2" s="35" t="s">
        <v>90</v>
      </c>
      <c r="O2" s="34" t="s">
        <v>89</v>
      </c>
      <c r="R2" s="33" t="s">
        <v>88</v>
      </c>
      <c r="S2" s="33" t="s">
        <v>87</v>
      </c>
      <c r="T2" s="33" t="s">
        <v>86</v>
      </c>
      <c r="V2" s="32" t="s">
        <v>86</v>
      </c>
      <c r="W2" s="32" t="s">
        <v>85</v>
      </c>
      <c r="X2" s="31" t="s">
        <v>84</v>
      </c>
    </row>
    <row r="3" spans="1:24" s="1" customFormat="1">
      <c r="A3" s="1">
        <f xml:space="preserve"> SEARCH("|",$A$2,1)</f>
        <v>9</v>
      </c>
      <c r="E3" s="1" cm="1">
        <f t="array" ref="E3" xml:space="preserve"> ROW() - ROW($2:$2)</f>
        <v>1</v>
      </c>
      <c r="F3" s="27" t="str">
        <f xml:space="preserve"> IFERROR( MID($A$6, $E3, 1), "")</f>
        <v>p</v>
      </c>
      <c r="G3" s="26" t="str">
        <f xml:space="preserve"> IFERROR( MID($A$7, $E3, 1), "")</f>
        <v>1</v>
      </c>
      <c r="I3" s="1">
        <v>1</v>
      </c>
      <c r="J3" s="7" t="str">
        <f xml:space="preserve"> IFERROR( MID($A$15, $E3, 1), "")</f>
        <v>1</v>
      </c>
      <c r="K3" s="7" t="str">
        <f xml:space="preserve"> IFERROR( MID($A$16, $E3, 1), "")</f>
        <v>ㄅ</v>
      </c>
      <c r="M3" s="1">
        <v>1</v>
      </c>
      <c r="N3" s="12" t="str">
        <f xml:space="preserve"> IFERROR( MID($A$21, $E3, 1), "")</f>
        <v/>
      </c>
      <c r="O3" s="12" t="str">
        <f xml:space="preserve"> IFERROR( MID($A$22, $E3, 1), "")</f>
        <v/>
      </c>
      <c r="Q3" s="1">
        <v>1</v>
      </c>
      <c r="R3" s="2" t="str">
        <f>G3</f>
        <v>1</v>
      </c>
      <c r="S3" s="6" t="str">
        <f>F3</f>
        <v>p</v>
      </c>
      <c r="T3" s="2" t="str">
        <f xml:space="preserve"> INDEX($K$3:$K$57, MATCH(表格1_337[[#This Row],[鍵盤位置]], $J$3:$J$57,0))</f>
        <v>ㄅ</v>
      </c>
      <c r="V3" s="11" t="str">
        <f xml:space="preserve"> INDEX($K$3:$K$44, MATCH(表格1_337[[#This Row],[鍵盤位置]], $J$3:$J$44,0))</f>
        <v>ㄅ</v>
      </c>
      <c r="W3" s="15" t="s">
        <v>83</v>
      </c>
      <c r="X3" s="9" t="s">
        <v>82</v>
      </c>
    </row>
    <row r="4" spans="1:24" s="1" customFormat="1">
      <c r="A4" s="1">
        <f xml:space="preserve"> SEARCH("|",$A$2,A3+1)</f>
        <v>65</v>
      </c>
      <c r="E4" s="1" cm="1">
        <f t="array" ref="E4" xml:space="preserve"> ROW() - ROW($2:$2)</f>
        <v>2</v>
      </c>
      <c r="F4" s="25" t="str">
        <f xml:space="preserve"> IFERROR( MID($A$6, $E4, 1), "")</f>
        <v>b</v>
      </c>
      <c r="G4" s="24" t="str">
        <f xml:space="preserve"> IFERROR( MID($A$7, $E4, 1), "")</f>
        <v>!</v>
      </c>
      <c r="I4" s="1">
        <v>2</v>
      </c>
      <c r="J4" s="7" t="str">
        <f xml:space="preserve"> IFERROR( MID($A$15, $E4, 1), "")</f>
        <v>!</v>
      </c>
      <c r="K4" s="7" t="str">
        <f xml:space="preserve"> IFERROR( MID($A$16, $E4, 1), "")</f>
        <v>ㆠ</v>
      </c>
      <c r="M4" s="1">
        <v>2</v>
      </c>
      <c r="N4" s="12" t="str">
        <f xml:space="preserve"> IFERROR( MID($A$21, $E4, 1), "")</f>
        <v/>
      </c>
      <c r="O4" s="12" t="str">
        <f xml:space="preserve"> IFERROR( MID($A$22, $E4, 1), "")</f>
        <v/>
      </c>
      <c r="Q4" s="1">
        <v>2</v>
      </c>
      <c r="R4" s="2" t="str">
        <f>G4</f>
        <v>!</v>
      </c>
      <c r="S4" s="6" t="str">
        <f>F4</f>
        <v>b</v>
      </c>
      <c r="T4" s="2" t="str">
        <f xml:space="preserve"> INDEX($K$3:$K$57, MATCH(表格1_337[[#This Row],[鍵盤位置]], $J$3:$J$57,0))</f>
        <v>ㆠ</v>
      </c>
      <c r="V4" s="11" t="str">
        <f xml:space="preserve"> INDEX($K$3:$K$44, MATCH(表格1_337[[#This Row],[鍵盤位置]], $J$3:$J$44,0))</f>
        <v>ㆠ</v>
      </c>
      <c r="W4" s="15" t="s">
        <v>81</v>
      </c>
      <c r="X4" s="9" t="s">
        <v>80</v>
      </c>
    </row>
    <row r="5" spans="1:24" s="1" customFormat="1">
      <c r="A5" s="1">
        <f xml:space="preserve"> SEARCH("|",$A$2,A4+1)</f>
        <v>121</v>
      </c>
      <c r="E5" s="1" cm="1">
        <f t="array" ref="E5" xml:space="preserve"> ROW() - ROW($2:$2)</f>
        <v>3</v>
      </c>
      <c r="F5" s="25" t="str">
        <f xml:space="preserve"> IFERROR( MID($A$6, $E5, 1), "")</f>
        <v>P</v>
      </c>
      <c r="G5" s="24" t="str">
        <f xml:space="preserve"> IFERROR( MID($A$7, $E5, 1), "")</f>
        <v>q</v>
      </c>
      <c r="I5" s="1">
        <v>3</v>
      </c>
      <c r="J5" s="7" t="str">
        <f xml:space="preserve"> IFERROR( MID($A$15, $E5, 1), "")</f>
        <v>q</v>
      </c>
      <c r="K5" s="7" t="str">
        <f xml:space="preserve"> IFERROR( MID($A$16, $E5, 1), "")</f>
        <v>ㄆ</v>
      </c>
      <c r="M5" s="1">
        <v>3</v>
      </c>
      <c r="N5" s="12" t="str">
        <f xml:space="preserve"> IFERROR( MID($A$21, $E5, 1), "")</f>
        <v/>
      </c>
      <c r="O5" s="12" t="str">
        <f xml:space="preserve"> IFERROR( MID($A$22, $E5, 1), "")</f>
        <v/>
      </c>
      <c r="Q5" s="1">
        <v>3</v>
      </c>
      <c r="R5" s="2" t="str">
        <f>G5</f>
        <v>q</v>
      </c>
      <c r="S5" s="6" t="str">
        <f>F5</f>
        <v>P</v>
      </c>
      <c r="T5" s="2" t="str">
        <f xml:space="preserve"> INDEX($K$3:$K$57, MATCH(表格1_337[[#This Row],[鍵盤位置]], $J$3:$J$57,0))</f>
        <v>ㄆ</v>
      </c>
      <c r="V5" s="11" t="str">
        <f xml:space="preserve"> INDEX($K$3:$K$44, MATCH(表格1_337[[#This Row],[鍵盤位置]], $J$3:$J$44,0))</f>
        <v>ㄆ</v>
      </c>
      <c r="W5" s="15" t="s">
        <v>37</v>
      </c>
      <c r="X5" s="9" t="s">
        <v>79</v>
      </c>
    </row>
    <row r="6" spans="1:24" s="1" customFormat="1">
      <c r="A6" s="14" t="str">
        <f xml:space="preserve"> MID($A$2,A3+1, A4-A3-1)</f>
        <v>pbPmtTnlkgKGhZJCSzjcsaAOQoeEyYxX{}M0N[]RriIuU1239&gt;&lt;4578</v>
      </c>
      <c r="B6" s="13">
        <f xml:space="preserve"> LEN(A6)</f>
        <v>55</v>
      </c>
      <c r="E6" s="1" cm="1">
        <f t="array" ref="E6" xml:space="preserve"> ROW() - ROW($2:$2)</f>
        <v>4</v>
      </c>
      <c r="F6" s="17" t="str">
        <f xml:space="preserve"> IFERROR( MID($A$6, $E6, 1), "")</f>
        <v>m</v>
      </c>
      <c r="G6" s="16" t="str">
        <f xml:space="preserve"> IFERROR( MID($A$7, $E6, 1), "")</f>
        <v>a</v>
      </c>
      <c r="I6" s="1">
        <v>4</v>
      </c>
      <c r="J6" s="7" t="str">
        <f xml:space="preserve"> IFERROR( MID($A$15, $E6, 1), "")</f>
        <v>a</v>
      </c>
      <c r="K6" s="7" t="str">
        <f xml:space="preserve"> IFERROR( MID($A$16, $E6, 1), "")</f>
        <v>ㄇ</v>
      </c>
      <c r="M6" s="1">
        <v>4</v>
      </c>
      <c r="N6" s="12" t="str">
        <f xml:space="preserve"> IFERROR( MID($A$21, $E6, 1), "")</f>
        <v/>
      </c>
      <c r="O6" s="12" t="str">
        <f xml:space="preserve"> IFERROR( MID($A$22, $E6, 1), "")</f>
        <v/>
      </c>
      <c r="Q6" s="1">
        <v>4</v>
      </c>
      <c r="R6" s="2" t="str">
        <f>G6</f>
        <v>a</v>
      </c>
      <c r="S6" s="6" t="str">
        <f>F6</f>
        <v>m</v>
      </c>
      <c r="T6" s="2" t="str">
        <f xml:space="preserve"> INDEX($K$3:$K$57, MATCH(表格1_337[[#This Row],[鍵盤位置]], $J$3:$J$57,0))</f>
        <v>ㄇ</v>
      </c>
      <c r="V6" s="11" t="str">
        <f xml:space="preserve"> INDEX($K$3:$K$44, MATCH(表格1_337[[#This Row],[鍵盤位置]], $J$3:$J$44,0))</f>
        <v>ㄇ</v>
      </c>
      <c r="W6" s="15" t="s">
        <v>78</v>
      </c>
      <c r="X6" s="9" t="s">
        <v>77</v>
      </c>
    </row>
    <row r="7" spans="1:24" s="1" customFormat="1">
      <c r="A7" s="14" t="str">
        <f xml:space="preserve"> MID($A$2,A4+1, A5-A4-1)</f>
        <v>1!qa2wsxeEdDcrRfvyYhn8*iIkoO9(lL,&lt;m0p;:/-uUjJ 43btgz657</v>
      </c>
      <c r="B7" s="13">
        <f xml:space="preserve"> LEN(A7)</f>
        <v>55</v>
      </c>
      <c r="E7" s="1" cm="1">
        <f t="array" ref="E7" xml:space="preserve"> ROW() - ROW($2:$2)</f>
        <v>5</v>
      </c>
      <c r="F7" s="25" t="str">
        <f xml:space="preserve"> IFERROR( MID($A$6, $E7, 1), "")</f>
        <v>t</v>
      </c>
      <c r="G7" s="24" t="str">
        <f xml:space="preserve"> IFERROR( MID($A$7, $E7, 1), "")</f>
        <v>2</v>
      </c>
      <c r="I7" s="1">
        <v>5</v>
      </c>
      <c r="J7" s="7" t="str">
        <f xml:space="preserve"> IFERROR( MID($A$15, $E7, 1), "")</f>
        <v>2</v>
      </c>
      <c r="K7" s="7" t="str">
        <f xml:space="preserve"> IFERROR( MID($A$16, $E7, 1), "")</f>
        <v>ㄉ</v>
      </c>
      <c r="M7" s="1">
        <v>5</v>
      </c>
      <c r="N7" s="12" t="str">
        <f xml:space="preserve"> IFERROR( MID($A$21, $E7, 1), "")</f>
        <v/>
      </c>
      <c r="O7" s="12" t="str">
        <f xml:space="preserve"> IFERROR( MID($A$22, $E7, 1), "")</f>
        <v/>
      </c>
      <c r="Q7" s="1">
        <v>5</v>
      </c>
      <c r="R7" s="2" t="str">
        <f>G7</f>
        <v>2</v>
      </c>
      <c r="S7" s="6" t="str">
        <f>F7</f>
        <v>t</v>
      </c>
      <c r="T7" s="2" t="str">
        <f xml:space="preserve"> INDEX($K$3:$K$57, MATCH(表格1_337[[#This Row],[鍵盤位置]], $J$3:$J$57,0))</f>
        <v>ㄉ</v>
      </c>
      <c r="V7" s="11" t="str">
        <f xml:space="preserve"> INDEX($K$3:$K$44, MATCH(表格1_337[[#This Row],[鍵盤位置]], $J$3:$J$44,0))</f>
        <v>ㄉ</v>
      </c>
      <c r="W7" s="15" t="s">
        <v>76</v>
      </c>
      <c r="X7" s="9" t="s">
        <v>75</v>
      </c>
    </row>
    <row r="8" spans="1:24" s="1" customFormat="1">
      <c r="E8" s="1" cm="1">
        <f t="array" ref="E8" xml:space="preserve"> ROW() - ROW($2:$2)</f>
        <v>6</v>
      </c>
      <c r="F8" s="25" t="str">
        <f xml:space="preserve"> IFERROR( MID($A$6, $E8, 1), "")</f>
        <v>T</v>
      </c>
      <c r="G8" s="24" t="str">
        <f xml:space="preserve"> IFERROR( MID($A$7, $E8, 1), "")</f>
        <v>w</v>
      </c>
      <c r="I8" s="1">
        <v>6</v>
      </c>
      <c r="J8" s="7" t="str">
        <f xml:space="preserve"> IFERROR( MID($A$15, $E8, 1), "")</f>
        <v>w</v>
      </c>
      <c r="K8" s="7" t="str">
        <f xml:space="preserve"> IFERROR( MID($A$16, $E8, 1), "")</f>
        <v>ㄊ</v>
      </c>
      <c r="M8" s="1">
        <v>6</v>
      </c>
      <c r="N8" s="12" t="str">
        <f xml:space="preserve"> IFERROR( MID($A$21, $E8, 1), "")</f>
        <v/>
      </c>
      <c r="O8" s="12" t="str">
        <f xml:space="preserve"> IFERROR( MID($A$22, $E8, 1), "")</f>
        <v/>
      </c>
      <c r="Q8" s="1">
        <v>6</v>
      </c>
      <c r="R8" s="2" t="str">
        <f>G8</f>
        <v>w</v>
      </c>
      <c r="S8" s="6" t="str">
        <f>F8</f>
        <v>T</v>
      </c>
      <c r="T8" s="2" t="str">
        <f xml:space="preserve"> INDEX($K$3:$K$57, MATCH(表格1_337[[#This Row],[鍵盤位置]], $J$3:$J$57,0))</f>
        <v>ㄊ</v>
      </c>
      <c r="V8" s="11" t="str">
        <f xml:space="preserve"> INDEX($K$3:$K$44, MATCH(表格1_337[[#This Row],[鍵盤位置]], $J$3:$J$44,0))</f>
        <v>ㄊ</v>
      </c>
      <c r="W8" s="15" t="s">
        <v>74</v>
      </c>
      <c r="X8" s="9" t="s">
        <v>73</v>
      </c>
    </row>
    <row r="9" spans="1:24" s="1" customFormat="1">
      <c r="E9" s="1" cm="1">
        <f t="array" ref="E9" xml:space="preserve"> ROW() - ROW($2:$2)</f>
        <v>7</v>
      </c>
      <c r="F9" s="25" t="str">
        <f xml:space="preserve"> IFERROR( MID($A$6, $E9, 1), "")</f>
        <v>n</v>
      </c>
      <c r="G9" s="24" t="str">
        <f xml:space="preserve"> IFERROR( MID($A$7, $E9, 1), "")</f>
        <v>s</v>
      </c>
      <c r="I9" s="1">
        <v>7</v>
      </c>
      <c r="J9" s="7" t="str">
        <f xml:space="preserve"> IFERROR( MID($A$15, $E9, 1), "")</f>
        <v>s</v>
      </c>
      <c r="K9" s="7" t="str">
        <f xml:space="preserve"> IFERROR( MID($A$16, $E9, 1), "")</f>
        <v>ㄋ</v>
      </c>
      <c r="M9" s="1">
        <v>7</v>
      </c>
      <c r="N9" s="12" t="str">
        <f xml:space="preserve"> IFERROR( MID($A$21, $E9, 1), "")</f>
        <v/>
      </c>
      <c r="O9" s="12" t="str">
        <f xml:space="preserve"> IFERROR( MID($A$22, $E9, 1), "")</f>
        <v/>
      </c>
      <c r="Q9" s="1">
        <v>7</v>
      </c>
      <c r="R9" s="2" t="str">
        <f>G9</f>
        <v>s</v>
      </c>
      <c r="S9" s="6" t="str">
        <f>F9</f>
        <v>n</v>
      </c>
      <c r="T9" s="2" t="str">
        <f xml:space="preserve"> INDEX($K$3:$K$57, MATCH(表格1_337[[#This Row],[鍵盤位置]], $J$3:$J$57,0))</f>
        <v>ㄋ</v>
      </c>
      <c r="V9" s="11" t="str">
        <f xml:space="preserve"> INDEX($K$3:$K$44, MATCH(表格1_337[[#This Row],[鍵盤位置]], $J$3:$J$44,0))</f>
        <v>ㄋ</v>
      </c>
      <c r="W9" s="15" t="s">
        <v>72</v>
      </c>
      <c r="X9" s="9" t="s">
        <v>71</v>
      </c>
    </row>
    <row r="10" spans="1:24" s="1" customFormat="1">
      <c r="A10" s="23" t="s">
        <v>70</v>
      </c>
      <c r="E10" s="1" cm="1">
        <f t="array" ref="E10" xml:space="preserve"> ROW() - ROW($2:$2)</f>
        <v>8</v>
      </c>
      <c r="F10" s="29" t="str">
        <f xml:space="preserve"> IFERROR( MID($A$6, $E10, 1), "")</f>
        <v>l</v>
      </c>
      <c r="G10" s="28" t="str">
        <f xml:space="preserve"> IFERROR( MID($A$7, $E10, 1), "")</f>
        <v>x</v>
      </c>
      <c r="I10" s="1">
        <v>8</v>
      </c>
      <c r="J10" s="7" t="str">
        <f xml:space="preserve"> IFERROR( MID($A$15, $E10, 1), "")</f>
        <v>x</v>
      </c>
      <c r="K10" s="7" t="str">
        <f xml:space="preserve"> IFERROR( MID($A$16, $E10, 1), "")</f>
        <v>ㄌ</v>
      </c>
      <c r="M10" s="1">
        <v>8</v>
      </c>
      <c r="N10" s="12" t="str">
        <f xml:space="preserve"> IFERROR( MID($A$21, $E10, 1), "")</f>
        <v/>
      </c>
      <c r="O10" s="12" t="str">
        <f xml:space="preserve"> IFERROR( MID($A$22, $E10, 1), "")</f>
        <v/>
      </c>
      <c r="Q10" s="1">
        <v>8</v>
      </c>
      <c r="R10" s="2" t="str">
        <f>G10</f>
        <v>x</v>
      </c>
      <c r="S10" s="6" t="str">
        <f>F10</f>
        <v>l</v>
      </c>
      <c r="T10" s="2" t="str">
        <f xml:space="preserve"> INDEX($K$3:$K$57, MATCH(表格1_337[[#This Row],[鍵盤位置]], $J$3:$J$57,0))</f>
        <v>ㄌ</v>
      </c>
      <c r="V10" s="11" t="str">
        <f xml:space="preserve"> INDEX($K$3:$K$44, MATCH(表格1_337[[#This Row],[鍵盤位置]], $J$3:$J$44,0))</f>
        <v>ㄌ</v>
      </c>
      <c r="W10" s="15" t="s">
        <v>69</v>
      </c>
      <c r="X10" s="9" t="s">
        <v>68</v>
      </c>
    </row>
    <row r="11" spans="1:24" s="1" customFormat="1">
      <c r="A11" s="30" t="s">
        <v>67</v>
      </c>
      <c r="E11" s="1" cm="1">
        <f t="array" ref="E11" xml:space="preserve"> ROW() - ROW($2:$2)</f>
        <v>9</v>
      </c>
      <c r="F11" s="27" t="str">
        <f xml:space="preserve"> IFERROR( MID($A$6, $E11, 1), "")</f>
        <v>k</v>
      </c>
      <c r="G11" s="26" t="str">
        <f xml:space="preserve"> IFERROR( MID($A$7, $E11, 1), "")</f>
        <v>e</v>
      </c>
      <c r="I11" s="1">
        <v>9</v>
      </c>
      <c r="J11" s="7" t="str">
        <f xml:space="preserve"> IFERROR( MID($A$15, $E11, 1), "")</f>
        <v>e</v>
      </c>
      <c r="K11" s="7" t="str">
        <f xml:space="preserve"> IFERROR( MID($A$16, $E11, 1), "")</f>
        <v>ㄍ</v>
      </c>
      <c r="M11" s="1">
        <v>9</v>
      </c>
      <c r="N11" s="12" t="str">
        <f xml:space="preserve"> IFERROR( MID($A$21, $E11, 1), "")</f>
        <v/>
      </c>
      <c r="O11" s="12" t="str">
        <f xml:space="preserve"> IFERROR( MID($A$22, $E11, 1), "")</f>
        <v/>
      </c>
      <c r="Q11" s="1">
        <v>9</v>
      </c>
      <c r="R11" s="2" t="str">
        <f>G11</f>
        <v>e</v>
      </c>
      <c r="S11" s="6" t="str">
        <f>F11</f>
        <v>k</v>
      </c>
      <c r="T11" s="2" t="str">
        <f xml:space="preserve"> INDEX($K$3:$K$57, MATCH(表格1_337[[#This Row],[鍵盤位置]], $J$3:$J$57,0))</f>
        <v>ㄍ</v>
      </c>
      <c r="V11" s="11" t="str">
        <f xml:space="preserve"> INDEX($K$3:$K$44, MATCH(表格1_337[[#This Row],[鍵盤位置]], $J$3:$J$44,0))</f>
        <v>ㄍ</v>
      </c>
      <c r="W11" s="15" t="s">
        <v>66</v>
      </c>
      <c r="X11" s="9" t="s">
        <v>65</v>
      </c>
    </row>
    <row r="12" spans="1:24" s="1" customFormat="1">
      <c r="A12" s="1">
        <f xml:space="preserve"> SEARCH("|",$A$11,1)</f>
        <v>8</v>
      </c>
      <c r="E12" s="1" cm="1">
        <f t="array" ref="E12" xml:space="preserve"> ROW() - ROW($2:$2)</f>
        <v>10</v>
      </c>
      <c r="F12" s="25" t="str">
        <f xml:space="preserve"> IFERROR( MID($A$6, $E12, 1), "")</f>
        <v>g</v>
      </c>
      <c r="G12" s="24" t="str">
        <f xml:space="preserve"> IFERROR( MID($A$7, $E12, 1), "")</f>
        <v>E</v>
      </c>
      <c r="I12" s="1">
        <v>10</v>
      </c>
      <c r="J12" s="7" t="str">
        <f xml:space="preserve"> IFERROR( MID($A$15, $E12, 1), "")</f>
        <v>E</v>
      </c>
      <c r="K12" s="7" t="str">
        <f xml:space="preserve"> IFERROR( MID($A$16, $E12, 1), "")</f>
        <v>ㆣ</v>
      </c>
      <c r="M12" s="1">
        <v>10</v>
      </c>
      <c r="N12" s="12" t="str">
        <f xml:space="preserve"> IFERROR( MID($A$21, $E12, 1), "")</f>
        <v/>
      </c>
      <c r="O12" s="12" t="str">
        <f xml:space="preserve"> IFERROR( MID($A$22, $E12, 1), "")</f>
        <v/>
      </c>
      <c r="Q12" s="1">
        <v>10</v>
      </c>
      <c r="R12" s="2" t="str">
        <f>G12</f>
        <v>E</v>
      </c>
      <c r="S12" s="6" t="str">
        <f>F12</f>
        <v>g</v>
      </c>
      <c r="T12" s="2" t="str">
        <f xml:space="preserve"> INDEX($K$3:$K$57, MATCH(表格1_337[[#This Row],[鍵盤位置]], $J$3:$J$57,0))</f>
        <v>ㄍ</v>
      </c>
      <c r="V12" s="11" t="str">
        <f xml:space="preserve"> INDEX($K$3:$K$44, MATCH(表格1_337[[#This Row],[鍵盤位置]], $J$3:$J$44,0))</f>
        <v>ㄍ</v>
      </c>
      <c r="W12" s="15" t="s">
        <v>64</v>
      </c>
      <c r="X12" s="9" t="s">
        <v>63</v>
      </c>
    </row>
    <row r="13" spans="1:24" s="1" customFormat="1">
      <c r="A13" s="1">
        <f xml:space="preserve"> SEARCH("|",$A$11,A12+1)</f>
        <v>64</v>
      </c>
      <c r="E13" s="1" cm="1">
        <f t="array" ref="E13" xml:space="preserve"> ROW() - ROW($2:$2)</f>
        <v>11</v>
      </c>
      <c r="F13" s="29" t="str">
        <f xml:space="preserve"> IFERROR( MID($A$6, $E13, 1), "")</f>
        <v>K</v>
      </c>
      <c r="G13" s="28" t="str">
        <f xml:space="preserve"> IFERROR( MID($A$7, $E13, 1), "")</f>
        <v>d</v>
      </c>
      <c r="I13" s="1">
        <v>11</v>
      </c>
      <c r="J13" s="7" t="str">
        <f xml:space="preserve"> IFERROR( MID($A$15, $E13, 1), "")</f>
        <v>d</v>
      </c>
      <c r="K13" s="7" t="str">
        <f xml:space="preserve"> IFERROR( MID($A$16, $E13, 1), "")</f>
        <v>ㄎ</v>
      </c>
      <c r="M13" s="1">
        <v>11</v>
      </c>
      <c r="N13" s="12" t="str">
        <f xml:space="preserve"> IFERROR( MID($A$21, $E13, 1), "")</f>
        <v/>
      </c>
      <c r="O13" s="12" t="str">
        <f xml:space="preserve"> IFERROR( MID($A$22, $E13, 1), "")</f>
        <v/>
      </c>
      <c r="Q13" s="1">
        <v>11</v>
      </c>
      <c r="R13" s="2" t="str">
        <f>G13</f>
        <v>d</v>
      </c>
      <c r="S13" s="6" t="str">
        <f>F13</f>
        <v>K</v>
      </c>
      <c r="T13" s="2" t="str">
        <f xml:space="preserve"> INDEX($K$3:$K$57, MATCH(表格1_337[[#This Row],[鍵盤位置]], $J$3:$J$57,0))</f>
        <v>ㄎ</v>
      </c>
      <c r="V13" s="11" t="str">
        <f xml:space="preserve"> INDEX($K$3:$K$44, MATCH(表格1_337[[#This Row],[鍵盤位置]], $J$3:$J$44,0))</f>
        <v>ㄎ</v>
      </c>
      <c r="W13" s="15" t="s">
        <v>62</v>
      </c>
      <c r="X13" s="9" t="s">
        <v>61</v>
      </c>
    </row>
    <row r="14" spans="1:24" s="1" customFormat="1">
      <c r="A14" s="1">
        <f xml:space="preserve"> SEARCH("|",$A$11,A13+1)</f>
        <v>120</v>
      </c>
      <c r="E14" s="1" cm="1">
        <f t="array" ref="E14" xml:space="preserve"> ROW() - ROW($2:$2)</f>
        <v>12</v>
      </c>
      <c r="F14" s="27" t="str">
        <f xml:space="preserve"> IFERROR( MID($A$6, $E14, 1), "")</f>
        <v>G</v>
      </c>
      <c r="G14" s="26" t="str">
        <f xml:space="preserve"> IFERROR( MID($A$7, $E14, 1), "")</f>
        <v>D</v>
      </c>
      <c r="I14" s="1">
        <v>12</v>
      </c>
      <c r="J14" s="7" t="str">
        <f xml:space="preserve"> IFERROR( MID($A$15, $E14, 1), "")</f>
        <v>D</v>
      </c>
      <c r="K14" s="7" t="str">
        <f xml:space="preserve"> IFERROR( MID($A$16, $E14, 1), "")</f>
        <v>ㄫ</v>
      </c>
      <c r="M14" s="1">
        <v>12</v>
      </c>
      <c r="N14" s="12" t="str">
        <f xml:space="preserve"> IFERROR( MID($A$21, $E14, 1), "")</f>
        <v/>
      </c>
      <c r="O14" s="12" t="str">
        <f xml:space="preserve"> IFERROR( MID($A$22, $E14, 1), "")</f>
        <v/>
      </c>
      <c r="Q14" s="1">
        <v>12</v>
      </c>
      <c r="R14" s="2" t="str">
        <f>G14</f>
        <v>D</v>
      </c>
      <c r="S14" s="6" t="str">
        <f>F14</f>
        <v>G</v>
      </c>
      <c r="T14" s="2" t="str">
        <f xml:space="preserve"> INDEX($K$3:$K$57, MATCH(表格1_337[[#This Row],[鍵盤位置]], $J$3:$J$57,0))</f>
        <v>ㄎ</v>
      </c>
      <c r="V14" s="11" t="str">
        <f xml:space="preserve"> INDEX($K$3:$K$44, MATCH(表格1_337[[#This Row],[鍵盤位置]], $J$3:$J$44,0))</f>
        <v>ㄎ</v>
      </c>
      <c r="W14" s="15" t="s">
        <v>60</v>
      </c>
      <c r="X14" s="9" t="s">
        <v>59</v>
      </c>
    </row>
    <row r="15" spans="1:24" s="1" customFormat="1">
      <c r="A15" s="14" t="str">
        <f xml:space="preserve"> MID($A$11,A12+1, A13-A12-1)</f>
        <v>1!qa2wsxeEdDcrRfvyYhn8*iIkoO9(lL,&lt;m0p;:/-uUjJ 43btgz657</v>
      </c>
      <c r="B15" s="13">
        <f xml:space="preserve"> LEN(A15)</f>
        <v>55</v>
      </c>
      <c r="E15" s="1" cm="1">
        <f t="array" ref="E15" xml:space="preserve"> ROW() - ROW($2:$2)</f>
        <v>13</v>
      </c>
      <c r="F15" s="25" t="str">
        <f xml:space="preserve"> IFERROR( MID($A$6, $E15, 1), "")</f>
        <v>h</v>
      </c>
      <c r="G15" s="24" t="str">
        <f xml:space="preserve"> IFERROR( MID($A$7, $E15, 1), "")</f>
        <v>c</v>
      </c>
      <c r="I15" s="1">
        <v>13</v>
      </c>
      <c r="J15" s="7" t="str">
        <f xml:space="preserve"> IFERROR( MID($A$15, $E15, 1), "")</f>
        <v>c</v>
      </c>
      <c r="K15" s="7" t="str">
        <f xml:space="preserve"> IFERROR( MID($A$16, $E15, 1), "")</f>
        <v>ㄏ</v>
      </c>
      <c r="M15" s="1">
        <v>13</v>
      </c>
      <c r="N15" s="12" t="str">
        <f xml:space="preserve"> IFERROR( MID($A$21, $E15, 1), "")</f>
        <v/>
      </c>
      <c r="O15" s="12" t="str">
        <f xml:space="preserve"> IFERROR( MID($A$22, $E15, 1), "")</f>
        <v/>
      </c>
      <c r="Q15" s="1">
        <v>13</v>
      </c>
      <c r="R15" s="2" t="str">
        <f>G15</f>
        <v>c</v>
      </c>
      <c r="S15" s="6" t="str">
        <f>F15</f>
        <v>h</v>
      </c>
      <c r="T15" s="2" t="str">
        <f xml:space="preserve"> INDEX($K$3:$K$57, MATCH(表格1_337[[#This Row],[鍵盤位置]], $J$3:$J$57,0))</f>
        <v>ㄏ</v>
      </c>
      <c r="V15" s="11" t="str">
        <f xml:space="preserve"> INDEX($K$3:$K$44, MATCH(表格1_337[[#This Row],[鍵盤位置]], $J$3:$J$44,0))</f>
        <v>ㄏ</v>
      </c>
      <c r="W15" s="15" t="s">
        <v>58</v>
      </c>
      <c r="X15" s="9" t="s">
        <v>57</v>
      </c>
    </row>
    <row r="16" spans="1:24" s="1" customFormat="1">
      <c r="A16" s="14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13">
        <f xml:space="preserve"> LEN(A16)</f>
        <v>55</v>
      </c>
      <c r="E16" s="1" cm="1">
        <f t="array" ref="E16" xml:space="preserve"> ROW() - ROW($2:$2)</f>
        <v>14</v>
      </c>
      <c r="F16" s="17" t="str">
        <f xml:space="preserve"> IFERROR( MID($A$6, $E16, 1), "")</f>
        <v>Z</v>
      </c>
      <c r="G16" s="16" t="str">
        <f xml:space="preserve"> IFERROR( MID($A$7, $E16, 1), "")</f>
        <v>r</v>
      </c>
      <c r="I16" s="1">
        <v>14</v>
      </c>
      <c r="J16" s="7" t="str">
        <f xml:space="preserve"> IFERROR( MID($A$15, $E16, 1), "")</f>
        <v>r</v>
      </c>
      <c r="K16" s="7" t="str">
        <f xml:space="preserve"> IFERROR( MID($A$16, $E16, 1), "")</f>
        <v>ㄐ</v>
      </c>
      <c r="M16" s="1">
        <v>14</v>
      </c>
      <c r="N16" s="12" t="str">
        <f xml:space="preserve"> IFERROR( MID($A$21, $E16, 1), "")</f>
        <v/>
      </c>
      <c r="O16" s="12" t="str">
        <f xml:space="preserve"> IFERROR( MID($A$22, $E16, 1), "")</f>
        <v/>
      </c>
      <c r="Q16" s="1">
        <v>14</v>
      </c>
      <c r="R16" s="2" t="str">
        <f>G16</f>
        <v>r</v>
      </c>
      <c r="S16" s="6" t="str">
        <f>F16</f>
        <v>Z</v>
      </c>
      <c r="T16" s="2" t="str">
        <f xml:space="preserve"> INDEX($K$3:$K$57, MATCH(表格1_337[[#This Row],[鍵盤位置]], $J$3:$J$57,0))</f>
        <v>ㄐ</v>
      </c>
      <c r="V16" s="11" t="str">
        <f xml:space="preserve"> INDEX($K$3:$K$44, MATCH(表格1_337[[#This Row],[鍵盤位置]], $J$3:$J$44,0))</f>
        <v>ㄐ</v>
      </c>
      <c r="W16" s="15" t="s">
        <v>56</v>
      </c>
      <c r="X16" s="9" t="s">
        <v>55</v>
      </c>
    </row>
    <row r="17" spans="1:24" s="1" customFormat="1">
      <c r="E17" s="1" cm="1">
        <f t="array" ref="E17" xml:space="preserve"> ROW() - ROW($2:$2)</f>
        <v>15</v>
      </c>
      <c r="F17" s="27" t="str">
        <f xml:space="preserve"> IFERROR( MID($A$6, $E17, 1), "")</f>
        <v>J</v>
      </c>
      <c r="G17" s="26" t="str">
        <f xml:space="preserve"> IFERROR( MID($A$7, $E17, 1), "")</f>
        <v>R</v>
      </c>
      <c r="I17" s="1">
        <v>15</v>
      </c>
      <c r="J17" s="7" t="str">
        <f xml:space="preserve"> IFERROR( MID($A$15, $E17, 1), "")</f>
        <v>R</v>
      </c>
      <c r="K17" s="7" t="str">
        <f xml:space="preserve"> IFERROR( MID($A$16, $E17, 1), "")</f>
        <v>ㆢ</v>
      </c>
      <c r="M17" s="1">
        <v>15</v>
      </c>
      <c r="N17" s="12" t="str">
        <f xml:space="preserve"> IFERROR( MID($A$21, $E17, 1), "")</f>
        <v/>
      </c>
      <c r="O17" s="12" t="str">
        <f xml:space="preserve"> IFERROR( MID($A$22, $E17, 1), "")</f>
        <v/>
      </c>
      <c r="Q17" s="1">
        <v>15</v>
      </c>
      <c r="R17" s="2" t="str">
        <f>G17</f>
        <v>R</v>
      </c>
      <c r="S17" s="6" t="str">
        <f>F17</f>
        <v>J</v>
      </c>
      <c r="T17" s="2" t="str">
        <f xml:space="preserve"> INDEX($K$3:$K$57, MATCH(表格1_337[[#This Row],[鍵盤位置]], $J$3:$J$57,0))</f>
        <v>ㄐ</v>
      </c>
      <c r="V17" s="11" t="str">
        <f xml:space="preserve"> INDEX($K$3:$K$44, MATCH(表格1_337[[#This Row],[鍵盤位置]], $J$3:$J$44,0))</f>
        <v>ㄐ</v>
      </c>
      <c r="W17" s="15" t="s">
        <v>54</v>
      </c>
      <c r="X17" s="9" t="s">
        <v>53</v>
      </c>
    </row>
    <row r="18" spans="1:24" s="1" customFormat="1">
      <c r="E18" s="1" cm="1">
        <f t="array" ref="E18" xml:space="preserve"> ROW() - ROW($2:$2)</f>
        <v>16</v>
      </c>
      <c r="F18" s="25" t="str">
        <f xml:space="preserve"> IFERROR( MID($A$6, $E18, 1), "")</f>
        <v>C</v>
      </c>
      <c r="G18" s="24" t="str">
        <f xml:space="preserve"> IFERROR( MID($A$7, $E18, 1), "")</f>
        <v>f</v>
      </c>
      <c r="I18" s="1">
        <v>16</v>
      </c>
      <c r="J18" s="7" t="str">
        <f xml:space="preserve"> IFERROR( MID($A$15, $E18, 1), "")</f>
        <v>f</v>
      </c>
      <c r="K18" s="7" t="str">
        <f xml:space="preserve"> IFERROR( MID($A$16, $E18, 1), "")</f>
        <v>ㄑ</v>
      </c>
      <c r="M18" s="1">
        <v>16</v>
      </c>
      <c r="N18" s="12" t="str">
        <f xml:space="preserve"> IFERROR( MID($A$21, $E18, 1), "")</f>
        <v/>
      </c>
      <c r="O18" s="12" t="str">
        <f xml:space="preserve"> IFERROR( MID($A$22, $E18, 1), "")</f>
        <v/>
      </c>
      <c r="Q18" s="1">
        <v>16</v>
      </c>
      <c r="R18" s="2" t="str">
        <f>G18</f>
        <v>f</v>
      </c>
      <c r="S18" s="6" t="str">
        <f>F18</f>
        <v>C</v>
      </c>
      <c r="T18" s="2" t="str">
        <f xml:space="preserve"> INDEX($K$3:$K$57, MATCH(表格1_337[[#This Row],[鍵盤位置]], $J$3:$J$57,0))</f>
        <v>ㄑ</v>
      </c>
      <c r="V18" s="11" t="str">
        <f xml:space="preserve"> INDEX($K$3:$K$44, MATCH(表格1_337[[#This Row],[鍵盤位置]], $J$3:$J$44,0))</f>
        <v>ㄑ</v>
      </c>
      <c r="W18" s="15" t="s">
        <v>13</v>
      </c>
      <c r="X18" s="9" t="s">
        <v>52</v>
      </c>
    </row>
    <row r="19" spans="1:24" s="1" customFormat="1">
      <c r="E19" s="1" cm="1">
        <f t="array" ref="E19" xml:space="preserve"> ROW() - ROW($2:$2)</f>
        <v>17</v>
      </c>
      <c r="F19" s="17" t="str">
        <f xml:space="preserve"> IFERROR( MID($A$6, $E19, 1), "")</f>
        <v>S</v>
      </c>
      <c r="G19" s="16" t="str">
        <f xml:space="preserve"> IFERROR( MID($A$7, $E19, 1), "")</f>
        <v>v</v>
      </c>
      <c r="I19" s="1">
        <v>17</v>
      </c>
      <c r="J19" s="7" t="str">
        <f xml:space="preserve"> IFERROR( MID($A$15, $E19, 1), "")</f>
        <v>v</v>
      </c>
      <c r="K19" s="7" t="str">
        <f xml:space="preserve"> IFERROR( MID($A$16, $E19, 1), "")</f>
        <v>ㄒ</v>
      </c>
      <c r="M19" s="1">
        <v>17</v>
      </c>
      <c r="N19" s="12" t="str">
        <f xml:space="preserve"> IFERROR( MID($A$21, $E19, 1), "")</f>
        <v/>
      </c>
      <c r="O19" s="12" t="str">
        <f xml:space="preserve"> IFERROR( MID($A$22, $E19, 1), "")</f>
        <v/>
      </c>
      <c r="Q19" s="1">
        <v>17</v>
      </c>
      <c r="R19" s="2" t="str">
        <f>G19</f>
        <v>v</v>
      </c>
      <c r="S19" s="6" t="str">
        <f>F19</f>
        <v>S</v>
      </c>
      <c r="T19" s="2" t="str">
        <f xml:space="preserve"> INDEX($K$3:$K$57, MATCH(表格1_337[[#This Row],[鍵盤位置]], $J$3:$J$57,0))</f>
        <v>ㄒ</v>
      </c>
      <c r="V19" s="11" t="str">
        <f xml:space="preserve"> INDEX($K$3:$K$44, MATCH(表格1_337[[#This Row],[鍵盤位置]], $J$3:$J$44,0))</f>
        <v>ㄒ</v>
      </c>
      <c r="W19" s="15" t="s">
        <v>49</v>
      </c>
      <c r="X19" s="9" t="s">
        <v>51</v>
      </c>
    </row>
    <row r="20" spans="1:24" s="1" customFormat="1">
      <c r="A20" s="23" t="s">
        <v>50</v>
      </c>
      <c r="E20" s="1" cm="1">
        <f t="array" ref="E20" xml:space="preserve"> ROW() - ROW($2:$2)</f>
        <v>18</v>
      </c>
      <c r="F20" s="22" t="str">
        <f xml:space="preserve"> IFERROR( MID($A$6, $E20, 1), "")</f>
        <v>z</v>
      </c>
      <c r="G20" s="21" t="str">
        <f xml:space="preserve"> IFERROR( MID($A$7, $E20, 1), "")</f>
        <v>y</v>
      </c>
      <c r="I20" s="1">
        <v>18</v>
      </c>
      <c r="J20" s="7" t="str">
        <f xml:space="preserve"> IFERROR( MID($A$15, $E20, 1), "")</f>
        <v>y</v>
      </c>
      <c r="K20" s="7" t="str">
        <f xml:space="preserve"> IFERROR( MID($A$16, $E20, 1), "")</f>
        <v>ㄗ</v>
      </c>
      <c r="M20" s="1">
        <v>18</v>
      </c>
      <c r="N20" s="12" t="str">
        <f xml:space="preserve"> IFERROR( MID($A$21, $E20, 1), "")</f>
        <v/>
      </c>
      <c r="O20" s="12" t="str">
        <f xml:space="preserve"> IFERROR( MID($A$22, $E20, 1), "")</f>
        <v/>
      </c>
      <c r="Q20" s="1">
        <v>18</v>
      </c>
      <c r="R20" s="2" t="str">
        <f>G20</f>
        <v>y</v>
      </c>
      <c r="S20" s="6" t="str">
        <f>F20</f>
        <v>z</v>
      </c>
      <c r="T20" s="2" t="str">
        <f xml:space="preserve"> INDEX($K$3:$K$57, MATCH(表格1_337[[#This Row],[鍵盤位置]], $J$3:$J$57,0))</f>
        <v>ㄗ</v>
      </c>
      <c r="V20" s="11" t="str">
        <f xml:space="preserve"> INDEX($K$3:$K$44, MATCH(表格1_337[[#This Row],[鍵盤位置]], $J$3:$J$44,0))</f>
        <v>ㄗ</v>
      </c>
      <c r="W20" s="15" t="s">
        <v>49</v>
      </c>
      <c r="X20" s="9" t="s">
        <v>48</v>
      </c>
    </row>
    <row r="21" spans="1:24" s="1" customFormat="1">
      <c r="A21" s="20"/>
      <c r="E21" s="1" cm="1">
        <f t="array" ref="E21" xml:space="preserve"> ROW() - ROW($2:$2)</f>
        <v>19</v>
      </c>
      <c r="F21" s="19" t="str">
        <f xml:space="preserve"> IFERROR( MID($A$6, $E21, 1), "")</f>
        <v>j</v>
      </c>
      <c r="G21" s="18" t="str">
        <f xml:space="preserve"> IFERROR( MID($A$7, $E21, 1), "")</f>
        <v>Y</v>
      </c>
      <c r="I21" s="1">
        <v>19</v>
      </c>
      <c r="J21" s="7" t="str">
        <f xml:space="preserve"> IFERROR( MID($A$15, $E21, 1), "")</f>
        <v>Y</v>
      </c>
      <c r="K21" s="7" t="str">
        <f xml:space="preserve"> IFERROR( MID($A$16, $E21, 1), "")</f>
        <v>ㆡ</v>
      </c>
      <c r="M21" s="1">
        <v>19</v>
      </c>
      <c r="N21" s="12" t="str">
        <f xml:space="preserve"> IFERROR( MID($A$21, $E21, 1), "")</f>
        <v/>
      </c>
      <c r="O21" s="12" t="str">
        <f xml:space="preserve"> IFERROR( MID($A$22, $E21, 1), "")</f>
        <v/>
      </c>
      <c r="Q21" s="1">
        <v>19</v>
      </c>
      <c r="R21" s="2" t="str">
        <f>G21</f>
        <v>Y</v>
      </c>
      <c r="S21" s="6" t="str">
        <f>F21</f>
        <v>j</v>
      </c>
      <c r="T21" s="2" t="str">
        <f xml:space="preserve"> INDEX($K$3:$K$57, MATCH(表格1_337[[#This Row],[鍵盤位置]], $J$3:$J$57,0))</f>
        <v>ㄗ</v>
      </c>
      <c r="V21" s="11" t="str">
        <f xml:space="preserve"> INDEX($K$3:$K$44, MATCH(表格1_337[[#This Row],[鍵盤位置]], $J$3:$J$44,0))</f>
        <v>ㄗ</v>
      </c>
      <c r="W21" s="15" t="s">
        <v>47</v>
      </c>
      <c r="X21" s="9" t="s">
        <v>46</v>
      </c>
    </row>
    <row r="22" spans="1:24" s="1" customFormat="1">
      <c r="A22" s="1" t="e">
        <f xml:space="preserve"> SEARCH("|",A21,1)</f>
        <v>#VALUE!</v>
      </c>
      <c r="E22" s="1" cm="1">
        <f t="array" ref="E22" xml:space="preserve"> ROW() - ROW($2:$2)</f>
        <v>20</v>
      </c>
      <c r="F22" s="17" t="str">
        <f xml:space="preserve"> IFERROR( MID($A$6, $E22, 1), "")</f>
        <v>c</v>
      </c>
      <c r="G22" s="16" t="str">
        <f xml:space="preserve"> IFERROR( MID($A$7, $E22, 1), "")</f>
        <v>h</v>
      </c>
      <c r="I22" s="1">
        <v>20</v>
      </c>
      <c r="J22" s="7" t="str">
        <f xml:space="preserve"> IFERROR( MID($A$15, $E22, 1), "")</f>
        <v>h</v>
      </c>
      <c r="K22" s="7" t="str">
        <f xml:space="preserve"> IFERROR( MID($A$16, $E22, 1), "")</f>
        <v>ㄘ</v>
      </c>
      <c r="M22" s="1">
        <v>20</v>
      </c>
      <c r="N22" s="12" t="str">
        <f xml:space="preserve"> IFERROR( MID($A$21, $E22, 1), "")</f>
        <v/>
      </c>
      <c r="O22" s="12" t="str">
        <f xml:space="preserve"> IFERROR( MID($A$22, $E22, 1), "")</f>
        <v/>
      </c>
      <c r="Q22" s="1">
        <v>20</v>
      </c>
      <c r="R22" s="2" t="str">
        <f>G22</f>
        <v>h</v>
      </c>
      <c r="S22" s="6" t="str">
        <f>F22</f>
        <v>c</v>
      </c>
      <c r="T22" s="2" t="str">
        <f xml:space="preserve"> INDEX($K$3:$K$57, MATCH(表格1_337[[#This Row],[鍵盤位置]], $J$3:$J$57,0))</f>
        <v>ㄘ</v>
      </c>
      <c r="V22" s="11" t="str">
        <f xml:space="preserve"> INDEX($K$3:$K$44, MATCH(表格1_337[[#This Row],[鍵盤位置]], $J$3:$J$44,0))</f>
        <v>ㄘ</v>
      </c>
      <c r="W22" s="15" t="s">
        <v>45</v>
      </c>
      <c r="X22" s="9" t="s">
        <v>44</v>
      </c>
    </row>
    <row r="23" spans="1:24" s="1" customFormat="1">
      <c r="A23" s="1" t="e">
        <f xml:space="preserve"> SEARCH("|",A21,A22+1)</f>
        <v>#VALUE!</v>
      </c>
      <c r="E23" s="1" cm="1">
        <f t="array" ref="E23" xml:space="preserve"> ROW() - ROW($2:$2)</f>
        <v>21</v>
      </c>
      <c r="F23" s="8" t="str">
        <f xml:space="preserve"> IFERROR( MID($A$6, $E23, 1), "")</f>
        <v>s</v>
      </c>
      <c r="G23" s="8" t="str">
        <f xml:space="preserve"> IFERROR( MID($A$7, $E23, 1), "")</f>
        <v>n</v>
      </c>
      <c r="I23" s="1">
        <v>21</v>
      </c>
      <c r="J23" s="7" t="str">
        <f xml:space="preserve"> IFERROR( MID($A$15, $E23, 1), "")</f>
        <v>n</v>
      </c>
      <c r="K23" s="7" t="str">
        <f xml:space="preserve"> IFERROR( MID($A$16, $E23, 1), "")</f>
        <v>ㄙ</v>
      </c>
      <c r="M23" s="1">
        <v>21</v>
      </c>
      <c r="N23" s="12" t="str">
        <f xml:space="preserve"> IFERROR( MID($A$21, $E23, 1), "")</f>
        <v/>
      </c>
      <c r="O23" s="12" t="str">
        <f xml:space="preserve"> IFERROR( MID($A$22, $E23, 1), "")</f>
        <v/>
      </c>
      <c r="Q23" s="1">
        <v>21</v>
      </c>
      <c r="R23" s="2" t="str">
        <f>G23</f>
        <v>n</v>
      </c>
      <c r="S23" s="6" t="str">
        <f>F23</f>
        <v>s</v>
      </c>
      <c r="T23" s="2" t="str">
        <f xml:space="preserve"> INDEX($K$3:$K$57, MATCH(表格1_337[[#This Row],[鍵盤位置]], $J$3:$J$57,0))</f>
        <v>ㄙ</v>
      </c>
      <c r="V23" s="11" t="str">
        <f xml:space="preserve"> INDEX($K$3:$K$44, MATCH(表格1_337[[#This Row],[鍵盤位置]], $J$3:$J$44,0))</f>
        <v>ㄙ</v>
      </c>
      <c r="W23" s="15" t="s">
        <v>43</v>
      </c>
      <c r="X23" s="9" t="s">
        <v>42</v>
      </c>
    </row>
    <row r="24" spans="1:24" s="1" customFormat="1">
      <c r="A24" s="1" t="e">
        <f xml:space="preserve"> SEARCH("|",A21,A23+1)</f>
        <v>#VALUE!</v>
      </c>
      <c r="E24" s="1" cm="1">
        <f t="array" ref="E24" xml:space="preserve"> ROW() - ROW($2:$2)</f>
        <v>22</v>
      </c>
      <c r="F24" s="8" t="str">
        <f xml:space="preserve"> IFERROR( MID($A$6, $E24, 1), "")</f>
        <v>a</v>
      </c>
      <c r="G24" s="8" t="str">
        <f xml:space="preserve"> IFERROR( MID($A$7, $E24, 1), "")</f>
        <v>8</v>
      </c>
      <c r="I24" s="1">
        <v>22</v>
      </c>
      <c r="J24" s="7" t="str">
        <f xml:space="preserve"> IFERROR( MID($A$15, $E24, 1), "")</f>
        <v>8</v>
      </c>
      <c r="K24" s="7" t="str">
        <f xml:space="preserve"> IFERROR( MID($A$16, $E24, 1), "")</f>
        <v>ㄚ</v>
      </c>
      <c r="M24" s="1">
        <v>22</v>
      </c>
      <c r="N24" s="12" t="str">
        <f xml:space="preserve"> IFERROR( MID($A$21, $E24, 1), "")</f>
        <v/>
      </c>
      <c r="O24" s="12" t="str">
        <f xml:space="preserve"> IFERROR( MID($A$22, $E24, 1), "")</f>
        <v/>
      </c>
      <c r="Q24" s="1">
        <v>22</v>
      </c>
      <c r="R24" s="2" t="str">
        <f>G24</f>
        <v>8</v>
      </c>
      <c r="S24" s="6" t="str">
        <f>F24</f>
        <v>a</v>
      </c>
      <c r="T24" s="2" t="str">
        <f xml:space="preserve"> INDEX($K$3:$K$57, MATCH(表格1_337[[#This Row],[鍵盤位置]], $J$3:$J$57,0))</f>
        <v>ㄚ</v>
      </c>
      <c r="V24" s="11" t="str">
        <f xml:space="preserve"> INDEX($K$3:$K$44, MATCH(表格1_337[[#This Row],[鍵盤位置]], $J$3:$J$44,0))</f>
        <v>ㄚ</v>
      </c>
      <c r="W24" s="10" t="s">
        <v>41</v>
      </c>
      <c r="X24" s="9" t="s">
        <v>40</v>
      </c>
    </row>
    <row r="25" spans="1:24" s="1" customFormat="1">
      <c r="A25" s="14" t="e">
        <f xml:space="preserve"> MID(A21,A22+1, A24-A23-1)</f>
        <v>#VALUE!</v>
      </c>
      <c r="B25" s="13" t="e">
        <f xml:space="preserve"> LEN(A25)</f>
        <v>#VALUE!</v>
      </c>
      <c r="E25" s="1" cm="1">
        <f t="array" ref="E25" xml:space="preserve"> ROW() - ROW($2:$2)</f>
        <v>23</v>
      </c>
      <c r="F25" s="8" t="str">
        <f xml:space="preserve"> IFERROR( MID($A$6, $E25, 1), "")</f>
        <v>A</v>
      </c>
      <c r="G25" s="8" t="str">
        <f xml:space="preserve"> IFERROR( MID($A$7, $E25, 1), "")</f>
        <v>*</v>
      </c>
      <c r="I25" s="1">
        <v>23</v>
      </c>
      <c r="J25" s="7" t="str">
        <f xml:space="preserve"> IFERROR( MID($A$15, $E25, 1), "")</f>
        <v>*</v>
      </c>
      <c r="K25" s="7" t="str">
        <f xml:space="preserve"> IFERROR( MID($A$16, $E25, 1), "")</f>
        <v>ㆩ</v>
      </c>
      <c r="M25" s="1">
        <v>23</v>
      </c>
      <c r="N25" s="12" t="str">
        <f xml:space="preserve"> IFERROR( MID($A$21, $E25, 1), "")</f>
        <v/>
      </c>
      <c r="O25" s="12" t="str">
        <f xml:space="preserve"> IFERROR( MID($A$22, $E25, 1), "")</f>
        <v/>
      </c>
      <c r="Q25" s="1">
        <v>23</v>
      </c>
      <c r="R25" s="2" t="str">
        <f>G25</f>
        <v>*</v>
      </c>
      <c r="S25" s="6" t="str">
        <f>F25</f>
        <v>A</v>
      </c>
      <c r="T25" s="2" t="str">
        <f xml:space="preserve"> INDEX($K$3:$K$57, MATCH(表格1_337[[#This Row],[鍵盤位置]], $J$3:$J$57,0))</f>
        <v>ㄅ</v>
      </c>
      <c r="V25" s="11" t="str">
        <f xml:space="preserve"> INDEX($K$3:$K$44, MATCH(表格1_337[[#This Row],[鍵盤位置]], $J$3:$J$44,0))</f>
        <v>ㄅ</v>
      </c>
      <c r="W25" s="10" t="s">
        <v>39</v>
      </c>
      <c r="X25" s="9" t="s">
        <v>38</v>
      </c>
    </row>
    <row r="26" spans="1:24" s="1" customFormat="1">
      <c r="A26" s="14" t="e">
        <f xml:space="preserve"> MID(A21,A23+1, A24-A23-1)</f>
        <v>#VALUE!</v>
      </c>
      <c r="B26" s="13" t="e">
        <f xml:space="preserve"> LEN(A26)</f>
        <v>#VALUE!</v>
      </c>
      <c r="E26" s="1" cm="1">
        <f t="array" ref="E26" xml:space="preserve"> ROW() - ROW($2:$2)</f>
        <v>24</v>
      </c>
      <c r="F26" s="8" t="str">
        <f xml:space="preserve"> IFERROR( MID($A$6, $E26, 1), "")</f>
        <v>O</v>
      </c>
      <c r="G26" s="8" t="str">
        <f xml:space="preserve"> IFERROR( MID($A$7, $E26, 1), "")</f>
        <v>i</v>
      </c>
      <c r="I26" s="1">
        <v>24</v>
      </c>
      <c r="J26" s="7" t="str">
        <f xml:space="preserve"> IFERROR( MID($A$15, $E26, 1), "")</f>
        <v>i</v>
      </c>
      <c r="K26" s="7" t="str">
        <f xml:space="preserve"> IFERROR( MID($A$16, $E26, 1), "")</f>
        <v>ㆦ</v>
      </c>
      <c r="M26" s="1">
        <v>24</v>
      </c>
      <c r="N26" s="12" t="str">
        <f xml:space="preserve"> IFERROR( MID($A$21, $E26, 1), "")</f>
        <v/>
      </c>
      <c r="O26" s="12" t="str">
        <f xml:space="preserve"> IFERROR( MID($A$22, $E26, 1), "")</f>
        <v/>
      </c>
      <c r="Q26" s="1">
        <v>24</v>
      </c>
      <c r="R26" s="2" t="str">
        <f>G26</f>
        <v>i</v>
      </c>
      <c r="S26" s="6" t="str">
        <f>F26</f>
        <v>O</v>
      </c>
      <c r="T26" s="2" t="str">
        <f xml:space="preserve"> INDEX($K$3:$K$57, MATCH(表格1_337[[#This Row],[鍵盤位置]], $J$3:$J$57,0))</f>
        <v>ㆦ</v>
      </c>
      <c r="V26" s="11" t="str">
        <f xml:space="preserve"> INDEX($K$3:$K$44, MATCH(表格1_337[[#This Row],[鍵盤位置]], $J$3:$J$44,0))</f>
        <v>ㆦ</v>
      </c>
      <c r="W26" s="10" t="s">
        <v>37</v>
      </c>
      <c r="X26" s="9" t="s">
        <v>36</v>
      </c>
    </row>
    <row r="27" spans="1:24" s="1" customFormat="1">
      <c r="E27" s="1" cm="1">
        <f t="array" ref="E27" xml:space="preserve"> ROW() - ROW($2:$2)</f>
        <v>25</v>
      </c>
      <c r="F27" s="8" t="str">
        <f xml:space="preserve"> IFERROR( MID($A$6, $E27, 1), "")</f>
        <v>Q</v>
      </c>
      <c r="G27" s="8" t="str">
        <f xml:space="preserve"> IFERROR( MID($A$7, $E27, 1), "")</f>
        <v>I</v>
      </c>
      <c r="I27" s="1">
        <v>25</v>
      </c>
      <c r="J27" s="7" t="str">
        <f xml:space="preserve"> IFERROR( MID($A$15, $E27, 1), "")</f>
        <v>I</v>
      </c>
      <c r="K27" s="7" t="str">
        <f xml:space="preserve"> IFERROR( MID($A$16, $E27, 1), "")</f>
        <v>ㆧ</v>
      </c>
      <c r="M27" s="1">
        <v>25</v>
      </c>
      <c r="N27" s="12" t="str">
        <f xml:space="preserve"> IFERROR( MID($A$21, $E27, 1), "")</f>
        <v/>
      </c>
      <c r="O27" s="12" t="str">
        <f xml:space="preserve"> IFERROR( MID($A$22, $E27, 1), "")</f>
        <v/>
      </c>
      <c r="Q27" s="1">
        <v>25</v>
      </c>
      <c r="R27" s="2" t="str">
        <f>G27</f>
        <v>I</v>
      </c>
      <c r="S27" s="6" t="str">
        <f>F27</f>
        <v>Q</v>
      </c>
      <c r="T27" s="2" t="str">
        <f xml:space="preserve"> INDEX($K$3:$K$57, MATCH(表格1_337[[#This Row],[鍵盤位置]], $J$3:$J$57,0))</f>
        <v>ㆦ</v>
      </c>
      <c r="V27" s="11" t="str">
        <f xml:space="preserve"> INDEX($K$3:$K$44, MATCH(表格1_337[[#This Row],[鍵盤位置]], $J$3:$J$44,0))</f>
        <v>ㆦ</v>
      </c>
      <c r="W27" s="10" t="s">
        <v>35</v>
      </c>
      <c r="X27" s="9" t="s">
        <v>34</v>
      </c>
    </row>
    <row r="28" spans="1:24" s="1" customFormat="1">
      <c r="E28" s="1" cm="1">
        <f t="array" ref="E28" xml:space="preserve"> ROW() - ROW($2:$2)</f>
        <v>26</v>
      </c>
      <c r="F28" s="8" t="str">
        <f xml:space="preserve"> IFERROR( MID($A$6, $E28, 1), "")</f>
        <v>o</v>
      </c>
      <c r="G28" s="8" t="str">
        <f xml:space="preserve"> IFERROR( MID($A$7, $E28, 1), "")</f>
        <v>k</v>
      </c>
      <c r="I28" s="1">
        <v>26</v>
      </c>
      <c r="J28" s="7" t="str">
        <f xml:space="preserve"> IFERROR( MID($A$15, $E28, 1), "")</f>
        <v>k</v>
      </c>
      <c r="K28" s="7" t="str">
        <f xml:space="preserve"> IFERROR( MID($A$16, $E28, 1), "")</f>
        <v>ㄜ</v>
      </c>
      <c r="M28" s="1">
        <v>26</v>
      </c>
      <c r="N28" s="12" t="str">
        <f xml:space="preserve"> IFERROR( MID($A$21, $E28, 1), "")</f>
        <v/>
      </c>
      <c r="O28" s="12" t="str">
        <f xml:space="preserve"> IFERROR( MID($A$22, $E28, 1), "")</f>
        <v/>
      </c>
      <c r="Q28" s="1">
        <v>26</v>
      </c>
      <c r="R28" s="2" t="str">
        <f>G28</f>
        <v>k</v>
      </c>
      <c r="S28" s="6" t="str">
        <f>F28</f>
        <v>o</v>
      </c>
      <c r="T28" s="2" t="str">
        <f xml:space="preserve"> INDEX($K$3:$K$57, MATCH(表格1_337[[#This Row],[鍵盤位置]], $J$3:$J$57,0))</f>
        <v>ㄜ</v>
      </c>
      <c r="V28" s="11" t="str">
        <f xml:space="preserve"> INDEX($K$3:$K$44, MATCH(表格1_337[[#This Row],[鍵盤位置]], $J$3:$J$44,0))</f>
        <v>ㄜ</v>
      </c>
      <c r="W28" s="10" t="s">
        <v>33</v>
      </c>
      <c r="X28" s="9" t="s">
        <v>32</v>
      </c>
    </row>
    <row r="29" spans="1:24" s="1" customFormat="1">
      <c r="E29" s="1" cm="1">
        <f t="array" ref="E29" xml:space="preserve"> ROW() - ROW($2:$2)</f>
        <v>27</v>
      </c>
      <c r="F29" s="8" t="str">
        <f xml:space="preserve"> IFERROR( MID($A$6, $E29, 1), "")</f>
        <v>e</v>
      </c>
      <c r="G29" s="8" t="str">
        <f xml:space="preserve"> IFERROR( MID($A$7, $E29, 1), "")</f>
        <v>o</v>
      </c>
      <c r="I29" s="1">
        <v>27</v>
      </c>
      <c r="J29" s="7" t="str">
        <f xml:space="preserve"> IFERROR( MID($A$15, $E29, 1), "")</f>
        <v>o</v>
      </c>
      <c r="K29" s="7" t="str">
        <f xml:space="preserve"> IFERROR( MID($A$16, $E29, 1), "")</f>
        <v>ㆤ</v>
      </c>
      <c r="M29" s="1">
        <v>27</v>
      </c>
      <c r="N29" s="12" t="str">
        <f xml:space="preserve"> IFERROR( MID($A$21, $E29, 1), "")</f>
        <v/>
      </c>
      <c r="O29" s="12" t="str">
        <f xml:space="preserve"> IFERROR( MID($A$22, $E29, 1), "")</f>
        <v/>
      </c>
      <c r="Q29" s="1">
        <v>27</v>
      </c>
      <c r="R29" s="2" t="str">
        <f>G29</f>
        <v>o</v>
      </c>
      <c r="S29" s="6" t="str">
        <f>F29</f>
        <v>e</v>
      </c>
      <c r="T29" s="2" t="str">
        <f xml:space="preserve"> INDEX($K$3:$K$57, MATCH(表格1_337[[#This Row],[鍵盤位置]], $J$3:$J$57,0))</f>
        <v>ㆤ</v>
      </c>
      <c r="V29" s="11" t="str">
        <f xml:space="preserve"> INDEX($K$3:$K$44, MATCH(表格1_337[[#This Row],[鍵盤位置]], $J$3:$J$44,0))</f>
        <v>ㆤ</v>
      </c>
      <c r="W29" s="10" t="s">
        <v>31</v>
      </c>
      <c r="X29" s="9" t="s">
        <v>30</v>
      </c>
    </row>
    <row r="30" spans="1:24" s="1" customFormat="1">
      <c r="E30" s="1" cm="1">
        <f t="array" ref="E30" xml:space="preserve"> ROW() - ROW($2:$2)</f>
        <v>28</v>
      </c>
      <c r="F30" s="8" t="str">
        <f xml:space="preserve"> IFERROR( MID($A$6, $E30, 1), "")</f>
        <v>E</v>
      </c>
      <c r="G30" s="8" t="str">
        <f xml:space="preserve"> IFERROR( MID($A$7, $E30, 1), "")</f>
        <v>O</v>
      </c>
      <c r="I30" s="1">
        <v>28</v>
      </c>
      <c r="J30" s="7" t="str">
        <f xml:space="preserve"> IFERROR( MID($A$15, $E30, 1), "")</f>
        <v>O</v>
      </c>
      <c r="K30" s="7" t="str">
        <f xml:space="preserve"> IFERROR( MID($A$16, $E30, 1), "")</f>
        <v>ㆥ</v>
      </c>
      <c r="M30" s="1">
        <v>28</v>
      </c>
      <c r="N30" s="12" t="str">
        <f xml:space="preserve"> IFERROR( MID($A$21, $E30, 1), "")</f>
        <v/>
      </c>
      <c r="O30" s="12" t="str">
        <f xml:space="preserve"> IFERROR( MID($A$22, $E30, 1), "")</f>
        <v/>
      </c>
      <c r="Q30" s="1">
        <v>28</v>
      </c>
      <c r="R30" s="2" t="str">
        <f>G30</f>
        <v>O</v>
      </c>
      <c r="S30" s="6" t="str">
        <f>F30</f>
        <v>E</v>
      </c>
      <c r="T30" s="2" t="str">
        <f xml:space="preserve"> INDEX($K$3:$K$57, MATCH(表格1_337[[#This Row],[鍵盤位置]], $J$3:$J$57,0))</f>
        <v>ㆤ</v>
      </c>
      <c r="V30" s="11" t="str">
        <f xml:space="preserve"> INDEX($K$3:$K$44, MATCH(表格1_337[[#This Row],[鍵盤位置]], $J$3:$J$44,0))</f>
        <v>ㆤ</v>
      </c>
      <c r="W30" s="10" t="s">
        <v>29</v>
      </c>
      <c r="X30" s="9" t="s">
        <v>28</v>
      </c>
    </row>
    <row r="31" spans="1:24" s="1" customFormat="1">
      <c r="E31" s="1" cm="1">
        <f t="array" ref="E31" xml:space="preserve"> ROW() - ROW($2:$2)</f>
        <v>29</v>
      </c>
      <c r="F31" s="8" t="str">
        <f xml:space="preserve"> IFERROR( MID($A$6, $E31, 1), "")</f>
        <v>y</v>
      </c>
      <c r="G31" s="8" t="str">
        <f xml:space="preserve"> IFERROR( MID($A$7, $E31, 1), "")</f>
        <v>9</v>
      </c>
      <c r="I31" s="1">
        <v>29</v>
      </c>
      <c r="J31" s="7" t="str">
        <f xml:space="preserve"> IFERROR( MID($A$15, $E31, 1), "")</f>
        <v>9</v>
      </c>
      <c r="K31" s="7" t="str">
        <f xml:space="preserve"> IFERROR( MID($A$16, $E31, 1), "")</f>
        <v>ㄞ</v>
      </c>
      <c r="M31" s="1">
        <v>29</v>
      </c>
      <c r="N31" s="12" t="str">
        <f xml:space="preserve"> IFERROR( MID($A$21, $E31, 1), "")</f>
        <v/>
      </c>
      <c r="O31" s="12" t="str">
        <f xml:space="preserve"> IFERROR( MID($A$22, $E31, 1), "")</f>
        <v/>
      </c>
      <c r="Q31" s="1">
        <v>29</v>
      </c>
      <c r="R31" s="2" t="str">
        <f>G31</f>
        <v>9</v>
      </c>
      <c r="S31" s="6" t="str">
        <f>F31</f>
        <v>y</v>
      </c>
      <c r="T31" s="2" t="str">
        <f xml:space="preserve"> INDEX($K$3:$K$57, MATCH(表格1_337[[#This Row],[鍵盤位置]], $J$3:$J$57,0))</f>
        <v>ㄞ</v>
      </c>
      <c r="V31" s="11" t="str">
        <f xml:space="preserve"> INDEX($K$3:$K$44, MATCH(表格1_337[[#This Row],[鍵盤位置]], $J$3:$J$44,0))</f>
        <v>ㄞ</v>
      </c>
      <c r="W31" s="10" t="s">
        <v>27</v>
      </c>
      <c r="X31" s="9" t="s">
        <v>26</v>
      </c>
    </row>
    <row r="32" spans="1:24" s="1" customFormat="1">
      <c r="E32" s="1" cm="1">
        <f t="array" ref="E32" xml:space="preserve"> ROW() - ROW($2:$2)</f>
        <v>30</v>
      </c>
      <c r="F32" s="8" t="str">
        <f xml:space="preserve"> IFERROR( MID($A$6, $E32, 1), "")</f>
        <v>Y</v>
      </c>
      <c r="G32" s="8" t="str">
        <f xml:space="preserve"> IFERROR( MID($A$7, $E32, 1), "")</f>
        <v>(</v>
      </c>
      <c r="I32" s="1">
        <v>30</v>
      </c>
      <c r="J32" s="7" t="str">
        <f xml:space="preserve"> IFERROR( MID($A$15, $E32, 1), "")</f>
        <v>(</v>
      </c>
      <c r="K32" s="7" t="str">
        <f xml:space="preserve"> IFERROR( MID($A$16, $E32, 1), "")</f>
        <v>ㆮ</v>
      </c>
      <c r="M32" s="1">
        <v>30</v>
      </c>
      <c r="N32" s="12" t="str">
        <f xml:space="preserve"> IFERROR( MID($A$21, $E32, 1), "")</f>
        <v/>
      </c>
      <c r="O32" s="12" t="str">
        <f xml:space="preserve"> IFERROR( MID($A$22, $E32, 1), "")</f>
        <v/>
      </c>
      <c r="Q32" s="1">
        <v>30</v>
      </c>
      <c r="R32" s="2" t="str">
        <f>G32</f>
        <v>(</v>
      </c>
      <c r="S32" s="6" t="str">
        <f>F32</f>
        <v>Y</v>
      </c>
      <c r="T32" s="2" t="str">
        <f xml:space="preserve"> INDEX($K$3:$K$57, MATCH(表格1_337[[#This Row],[鍵盤位置]], $J$3:$J$57,0))</f>
        <v>ㆮ</v>
      </c>
      <c r="V32" s="11" t="str">
        <f xml:space="preserve"> INDEX($K$3:$K$44, MATCH(表格1_337[[#This Row],[鍵盤位置]], $J$3:$J$44,0))</f>
        <v>ㆮ</v>
      </c>
      <c r="W32" s="10" t="s">
        <v>25</v>
      </c>
      <c r="X32" s="9" t="s">
        <v>24</v>
      </c>
    </row>
    <row r="33" spans="5:24" s="1" customFormat="1">
      <c r="E33" s="1" cm="1">
        <f t="array" ref="E33" xml:space="preserve"> ROW() - ROW($2:$2)</f>
        <v>31</v>
      </c>
      <c r="F33" s="8" t="str">
        <f xml:space="preserve"> IFERROR( MID($A$6, $E33, 1), "")</f>
        <v>x</v>
      </c>
      <c r="G33" s="8" t="str">
        <f xml:space="preserve"> IFERROR( MID($A$7, $E33, 1), "")</f>
        <v>l</v>
      </c>
      <c r="I33" s="1">
        <v>31</v>
      </c>
      <c r="J33" s="7" t="str">
        <f xml:space="preserve"> IFERROR( MID($A$15, $E33, 1), "")</f>
        <v>l</v>
      </c>
      <c r="K33" s="7" t="str">
        <f xml:space="preserve"> IFERROR( MID($A$16, $E33, 1), "")</f>
        <v>ㄠ</v>
      </c>
      <c r="M33" s="1">
        <v>31</v>
      </c>
      <c r="N33" s="12" t="str">
        <f xml:space="preserve"> IFERROR( MID($A$21, $E33, 1), "")</f>
        <v/>
      </c>
      <c r="O33" s="12" t="str">
        <f xml:space="preserve"> IFERROR( MID($A$22, $E33, 1), "")</f>
        <v/>
      </c>
      <c r="Q33" s="1">
        <v>31</v>
      </c>
      <c r="R33" s="2" t="str">
        <f>G33</f>
        <v>l</v>
      </c>
      <c r="S33" s="6" t="str">
        <f>F33</f>
        <v>x</v>
      </c>
      <c r="T33" s="2" t="str">
        <f xml:space="preserve"> INDEX($K$3:$K$57, MATCH(表格1_337[[#This Row],[鍵盤位置]], $J$3:$J$57,0))</f>
        <v>ㄠ</v>
      </c>
      <c r="V33" s="11" t="str">
        <f xml:space="preserve"> INDEX($K$3:$K$44, MATCH(表格1_337[[#This Row],[鍵盤位置]], $J$3:$J$44,0))</f>
        <v>ㄠ</v>
      </c>
      <c r="W33" s="10" t="s">
        <v>23</v>
      </c>
      <c r="X33" s="9" t="s">
        <v>22</v>
      </c>
    </row>
    <row r="34" spans="5:24" s="1" customFormat="1">
      <c r="E34" s="1" cm="1">
        <f t="array" ref="E34" xml:space="preserve"> ROW() - ROW($2:$2)</f>
        <v>32</v>
      </c>
      <c r="F34" s="8" t="str">
        <f xml:space="preserve"> IFERROR( MID($A$6, $E34, 1), "")</f>
        <v>X</v>
      </c>
      <c r="G34" s="8" t="str">
        <f xml:space="preserve"> IFERROR( MID($A$7, $E34, 1), "")</f>
        <v>L</v>
      </c>
      <c r="I34" s="1">
        <v>32</v>
      </c>
      <c r="J34" s="7" t="str">
        <f xml:space="preserve"> IFERROR( MID($A$15, $E34, 1), "")</f>
        <v>L</v>
      </c>
      <c r="K34" s="7" t="str">
        <f xml:space="preserve"> IFERROR( MID($A$16, $E34, 1), "")</f>
        <v>ㆯ</v>
      </c>
      <c r="M34" s="1">
        <v>32</v>
      </c>
      <c r="N34" s="12" t="str">
        <f xml:space="preserve"> IFERROR( MID($A$21, $E34, 1), "")</f>
        <v/>
      </c>
      <c r="O34" s="12" t="str">
        <f xml:space="preserve"> IFERROR( MID($A$22, $E34, 1), "")</f>
        <v/>
      </c>
      <c r="Q34" s="1">
        <v>32</v>
      </c>
      <c r="R34" s="2" t="str">
        <f>G34</f>
        <v>L</v>
      </c>
      <c r="S34" s="6" t="str">
        <f>F34</f>
        <v>X</v>
      </c>
      <c r="T34" s="2" t="str">
        <f xml:space="preserve"> INDEX($K$3:$K$57, MATCH(表格1_337[[#This Row],[鍵盤位置]], $J$3:$J$57,0))</f>
        <v>ㄠ</v>
      </c>
      <c r="V34" s="11" t="str">
        <f xml:space="preserve"> INDEX($K$3:$K$44, MATCH(表格1_337[[#This Row],[鍵盤位置]], $J$3:$J$44,0))</f>
        <v>ㄠ</v>
      </c>
      <c r="W34" s="10" t="s">
        <v>21</v>
      </c>
      <c r="X34" s="9" t="s">
        <v>20</v>
      </c>
    </row>
    <row r="35" spans="5:24" s="1" customFormat="1">
      <c r="E35" s="1" cm="1">
        <f t="array" ref="E35" xml:space="preserve"> ROW() - ROW($2:$2)</f>
        <v>33</v>
      </c>
      <c r="F35" s="8" t="str">
        <f xml:space="preserve"> IFERROR( MID($A$6, $E35, 1), "")</f>
        <v>{</v>
      </c>
      <c r="G35" s="8" t="str">
        <f xml:space="preserve"> IFERROR( MID($A$7, $E35, 1), "")</f>
        <v>,</v>
      </c>
      <c r="I35" s="1">
        <v>33</v>
      </c>
      <c r="J35" s="7" t="str">
        <f xml:space="preserve"> IFERROR( MID($A$15, $E35, 1), "")</f>
        <v>,</v>
      </c>
      <c r="K35" s="7" t="str">
        <f xml:space="preserve"> IFERROR( MID($A$16, $E35, 1), "")</f>
        <v>ㆰ</v>
      </c>
      <c r="M35" s="1">
        <v>33</v>
      </c>
      <c r="N35" s="12" t="str">
        <f xml:space="preserve"> IFERROR( MID($A$21, $E35, 1), "")</f>
        <v/>
      </c>
      <c r="O35" s="12" t="str">
        <f xml:space="preserve"> IFERROR( MID($A$22, $E35, 1), "")</f>
        <v/>
      </c>
      <c r="Q35" s="1">
        <v>33</v>
      </c>
      <c r="R35" s="2" t="str">
        <f>G35</f>
        <v>,</v>
      </c>
      <c r="S35" s="6" t="str">
        <f>F35</f>
        <v>{</v>
      </c>
      <c r="T35" s="2" t="str">
        <f xml:space="preserve"> INDEX($K$3:$K$57, MATCH(表格1_337[[#This Row],[鍵盤位置]], $J$3:$J$57,0))</f>
        <v>ㆰ</v>
      </c>
      <c r="V35" s="11" t="str">
        <f xml:space="preserve"> INDEX($K$3:$K$44, MATCH(表格1_337[[#This Row],[鍵盤位置]], $J$3:$J$44,0))</f>
        <v>ㆰ</v>
      </c>
      <c r="W35" s="10" t="s">
        <v>19</v>
      </c>
      <c r="X35" s="9" t="s">
        <v>18</v>
      </c>
    </row>
    <row r="36" spans="5:24" s="1" customFormat="1">
      <c r="E36" s="1" cm="1">
        <f t="array" ref="E36" xml:space="preserve"> ROW() - ROW($2:$2)</f>
        <v>34</v>
      </c>
      <c r="F36" s="8" t="str">
        <f xml:space="preserve"> IFERROR( MID($A$6, $E36, 1), "")</f>
        <v>}</v>
      </c>
      <c r="G36" s="8" t="str">
        <f xml:space="preserve"> IFERROR( MID($A$7, $E36, 1), "")</f>
        <v>&lt;</v>
      </c>
      <c r="I36" s="1">
        <v>34</v>
      </c>
      <c r="J36" s="7" t="str">
        <f xml:space="preserve"> IFERROR( MID($A$15, $E36, 1), "")</f>
        <v>&lt;</v>
      </c>
      <c r="K36" s="7" t="str">
        <f xml:space="preserve"> IFERROR( MID($A$16, $E36, 1), "")</f>
        <v>ㆱ</v>
      </c>
      <c r="M36" s="1">
        <v>34</v>
      </c>
      <c r="N36" s="12" t="str">
        <f xml:space="preserve"> IFERROR( MID($A$21, $E36, 1), "")</f>
        <v/>
      </c>
      <c r="O36" s="12" t="str">
        <f xml:space="preserve"> IFERROR( MID($A$22, $E36, 1), "")</f>
        <v/>
      </c>
      <c r="Q36" s="1">
        <v>34</v>
      </c>
      <c r="R36" s="2" t="str">
        <f>G36</f>
        <v>&lt;</v>
      </c>
      <c r="S36" s="6" t="str">
        <f>F36</f>
        <v>}</v>
      </c>
      <c r="T36" s="2" t="str">
        <f xml:space="preserve"> INDEX($K$3:$K$57, MATCH(表格1_337[[#This Row],[鍵盤位置]], $J$3:$J$57,0))</f>
        <v>ㆱ</v>
      </c>
      <c r="V36" s="11" t="str">
        <f xml:space="preserve"> INDEX($K$3:$K$44, MATCH(表格1_337[[#This Row],[鍵盤位置]], $J$3:$J$44,0))</f>
        <v>ㆱ</v>
      </c>
      <c r="W36" s="10" t="s">
        <v>17</v>
      </c>
      <c r="X36" s="9" t="s">
        <v>16</v>
      </c>
    </row>
    <row r="37" spans="5:24" s="1" customFormat="1">
      <c r="E37" s="1" cm="1">
        <f t="array" ref="E37" xml:space="preserve"> ROW() - ROW($2:$2)</f>
        <v>35</v>
      </c>
      <c r="F37" s="8" t="str">
        <f xml:space="preserve"> IFERROR( MID($A$6, $E37, 1), "")</f>
        <v>M</v>
      </c>
      <c r="G37" s="8" t="str">
        <f xml:space="preserve"> IFERROR( MID($A$7, $E37, 1), "")</f>
        <v>m</v>
      </c>
      <c r="I37" s="1">
        <v>35</v>
      </c>
      <c r="J37" s="7" t="str">
        <f xml:space="preserve"> IFERROR( MID($A$15, $E37, 1), "")</f>
        <v>m</v>
      </c>
      <c r="K37" s="7" t="str">
        <f xml:space="preserve"> IFERROR( MID($A$16, $E37, 1), "")</f>
        <v>ㆬ</v>
      </c>
      <c r="M37" s="1">
        <v>35</v>
      </c>
      <c r="N37" s="12" t="str">
        <f xml:space="preserve"> IFERROR( MID($A$21, $E37, 1), "")</f>
        <v/>
      </c>
      <c r="O37" s="12" t="str">
        <f xml:space="preserve"> IFERROR( MID($A$22, $E37, 1), "")</f>
        <v/>
      </c>
      <c r="Q37" s="1">
        <v>35</v>
      </c>
      <c r="R37" s="2" t="str">
        <f>G37</f>
        <v>m</v>
      </c>
      <c r="S37" s="6" t="str">
        <f>F37</f>
        <v>M</v>
      </c>
      <c r="T37" s="2" t="str">
        <f xml:space="preserve"> INDEX($K$3:$K$57, MATCH(表格1_337[[#This Row],[鍵盤位置]], $J$3:$J$57,0))</f>
        <v>ㆬ</v>
      </c>
      <c r="V37" s="11" t="str">
        <f xml:space="preserve"> INDEX($K$3:$K$44, MATCH(表格1_337[[#This Row],[鍵盤位置]], $J$3:$J$44,0))</f>
        <v>ㆬ</v>
      </c>
      <c r="W37" s="10" t="s">
        <v>15</v>
      </c>
      <c r="X37" s="9" t="s">
        <v>14</v>
      </c>
    </row>
    <row r="38" spans="5:24" s="1" customFormat="1">
      <c r="E38" s="1" cm="1">
        <f t="array" ref="E38" xml:space="preserve"> ROW() - ROW($2:$2)</f>
        <v>36</v>
      </c>
      <c r="F38" s="8" t="str">
        <f xml:space="preserve"> IFERROR( MID($A$6, $E38, 1), "")</f>
        <v>0</v>
      </c>
      <c r="G38" s="8" t="str">
        <f xml:space="preserve"> IFERROR( MID($A$7, $E38, 1), "")</f>
        <v>0</v>
      </c>
      <c r="I38" s="1">
        <v>36</v>
      </c>
      <c r="J38" s="7" t="str">
        <f xml:space="preserve"> IFERROR( MID($A$15, $E38, 1), "")</f>
        <v>0</v>
      </c>
      <c r="K38" s="7" t="str">
        <f xml:space="preserve"> IFERROR( MID($A$16, $E38, 1), "")</f>
        <v>ㄢ</v>
      </c>
      <c r="M38" s="1">
        <v>36</v>
      </c>
      <c r="N38" s="12" t="str">
        <f xml:space="preserve"> IFERROR( MID($A$21, $E38, 1), "")</f>
        <v/>
      </c>
      <c r="O38" s="12" t="str">
        <f xml:space="preserve"> IFERROR( MID($A$22, $E38, 1), "")</f>
        <v/>
      </c>
      <c r="Q38" s="1">
        <v>36</v>
      </c>
      <c r="R38" s="2" t="str">
        <f>G38</f>
        <v>0</v>
      </c>
      <c r="S38" s="6" t="str">
        <f>F38</f>
        <v>0</v>
      </c>
      <c r="T38" s="2" t="str">
        <f xml:space="preserve"> INDEX($K$3:$K$57, MATCH(表格1_337[[#This Row],[鍵盤位置]], $J$3:$J$57,0))</f>
        <v>ㄢ</v>
      </c>
      <c r="V38" s="11" t="str">
        <f xml:space="preserve"> INDEX($K$3:$K$44, MATCH(表格1_337[[#This Row],[鍵盤位置]], $J$3:$J$44,0))</f>
        <v>ㄢ</v>
      </c>
      <c r="W38" s="10" t="s">
        <v>13</v>
      </c>
      <c r="X38" s="9" t="s">
        <v>12</v>
      </c>
    </row>
    <row r="39" spans="5:24" s="1" customFormat="1">
      <c r="E39" s="1" cm="1">
        <f t="array" ref="E39" xml:space="preserve"> ROW() - ROW($2:$2)</f>
        <v>37</v>
      </c>
      <c r="F39" s="8" t="str">
        <f xml:space="preserve"> IFERROR( MID($A$6, $E39, 1), "")</f>
        <v>N</v>
      </c>
      <c r="G39" s="8" t="str">
        <f xml:space="preserve"> IFERROR( MID($A$7, $E39, 1), "")</f>
        <v>p</v>
      </c>
      <c r="I39" s="1">
        <v>37</v>
      </c>
      <c r="J39" s="7" t="str">
        <f xml:space="preserve"> IFERROR( MID($A$15, $E39, 1), "")</f>
        <v>p</v>
      </c>
      <c r="K39" s="7" t="str">
        <f xml:space="preserve"> IFERROR( MID($A$16, $E39, 1), "")</f>
        <v>ㄣ</v>
      </c>
      <c r="M39" s="1">
        <v>37</v>
      </c>
      <c r="N39" s="12" t="str">
        <f xml:space="preserve"> IFERROR( MID($A$21, $E39, 1), "")</f>
        <v/>
      </c>
      <c r="O39" s="12" t="str">
        <f xml:space="preserve"> IFERROR( MID($A$22, $E39, 1), "")</f>
        <v/>
      </c>
      <c r="Q39" s="1">
        <v>37</v>
      </c>
      <c r="R39" s="2" t="str">
        <f>G39</f>
        <v>p</v>
      </c>
      <c r="S39" s="6" t="str">
        <f>F39</f>
        <v>N</v>
      </c>
      <c r="T39" s="2" t="str">
        <f xml:space="preserve"> INDEX($K$3:$K$57, MATCH(表格1_337[[#This Row],[鍵盤位置]], $J$3:$J$57,0))</f>
        <v>ㄣ</v>
      </c>
      <c r="V39" s="11" t="str">
        <f xml:space="preserve"> INDEX($K$3:$K$44, MATCH(表格1_337[[#This Row],[鍵盤位置]], $J$3:$J$44,0))</f>
        <v>ㄣ</v>
      </c>
      <c r="W39" s="10" t="s">
        <v>11</v>
      </c>
      <c r="X39" s="9" t="s">
        <v>10</v>
      </c>
    </row>
    <row r="40" spans="5:24" s="1" customFormat="1">
      <c r="E40" s="1" cm="1">
        <f t="array" ref="E40" xml:space="preserve"> ROW() - ROW($2:$2)</f>
        <v>38</v>
      </c>
      <c r="F40" s="8" t="str">
        <f xml:space="preserve"> IFERROR( MID($A$6, $E40, 1), "")</f>
        <v>[</v>
      </c>
      <c r="G40" s="8" t="str">
        <f xml:space="preserve"> IFERROR( MID($A$7, $E40, 1), "")</f>
        <v>;</v>
      </c>
      <c r="I40" s="1">
        <v>38</v>
      </c>
      <c r="J40" s="7" t="str">
        <f xml:space="preserve"> IFERROR( MID($A$15, $E40, 1), "")</f>
        <v>;</v>
      </c>
      <c r="K40" s="7" t="str">
        <f xml:space="preserve"> IFERROR( MID($A$16, $E40, 1), "")</f>
        <v>ㄤ</v>
      </c>
      <c r="M40" s="1">
        <v>38</v>
      </c>
      <c r="N40" s="12" t="str">
        <f xml:space="preserve"> IFERROR( MID($A$21, $E40, 1), "")</f>
        <v/>
      </c>
      <c r="O40" s="12" t="str">
        <f xml:space="preserve"> IFERROR( MID($A$22, $E40, 1), "")</f>
        <v/>
      </c>
      <c r="Q40" s="1">
        <v>38</v>
      </c>
      <c r="R40" s="2" t="str">
        <f>G40</f>
        <v>;</v>
      </c>
      <c r="S40" s="6" t="str">
        <f>F40</f>
        <v>[</v>
      </c>
      <c r="T40" s="2" t="str">
        <f xml:space="preserve"> INDEX($K$3:$K$57, MATCH(表格1_337[[#This Row],[鍵盤位置]], $J$3:$J$57,0))</f>
        <v>ㄤ</v>
      </c>
      <c r="V40" s="11" t="str">
        <f xml:space="preserve"> INDEX($K$3:$K$44, MATCH(表格1_337[[#This Row],[鍵盤位置]], $J$3:$J$44,0))</f>
        <v>ㄤ</v>
      </c>
      <c r="W40" s="10" t="s">
        <v>9</v>
      </c>
      <c r="X40" s="9" t="s">
        <v>8</v>
      </c>
    </row>
    <row r="41" spans="5:24" s="1" customFormat="1">
      <c r="E41" s="1" cm="1">
        <f t="array" ref="E41" xml:space="preserve"> ROW() - ROW($2:$2)</f>
        <v>39</v>
      </c>
      <c r="F41" s="8" t="str">
        <f xml:space="preserve"> IFERROR( MID($A$6, $E41, 1), "")</f>
        <v>]</v>
      </c>
      <c r="G41" s="8" t="str">
        <f xml:space="preserve"> IFERROR( MID($A$7, $E41, 1), "")</f>
        <v>:</v>
      </c>
      <c r="I41" s="1">
        <v>39</v>
      </c>
      <c r="J41" s="7" t="str">
        <f xml:space="preserve"> IFERROR( MID($A$15, $E41, 1), "")</f>
        <v>:</v>
      </c>
      <c r="K41" s="7" t="str">
        <f xml:space="preserve"> IFERROR( MID($A$16, $E41, 1), "")</f>
        <v>ㆲ</v>
      </c>
      <c r="M41" s="1">
        <v>39</v>
      </c>
      <c r="N41" s="12" t="str">
        <f xml:space="preserve"> IFERROR( MID($A$21, $E41, 1), "")</f>
        <v/>
      </c>
      <c r="O41" s="12" t="str">
        <f xml:space="preserve"> IFERROR( MID($A$22, $E41, 1), "")</f>
        <v/>
      </c>
      <c r="Q41" s="1">
        <v>39</v>
      </c>
      <c r="R41" s="2" t="str">
        <f>G41</f>
        <v>:</v>
      </c>
      <c r="S41" s="6" t="str">
        <f>F41</f>
        <v>]</v>
      </c>
      <c r="T41" s="2" t="str">
        <f xml:space="preserve"> INDEX($K$3:$K$57, MATCH(表格1_337[[#This Row],[鍵盤位置]], $J$3:$J$57,0))</f>
        <v>ㆲ</v>
      </c>
      <c r="V41" s="11" t="str">
        <f xml:space="preserve"> INDEX($K$3:$K$44, MATCH(表格1_337[[#This Row],[鍵盤位置]], $J$3:$J$44,0))</f>
        <v>ㆲ</v>
      </c>
      <c r="W41" s="10" t="s">
        <v>7</v>
      </c>
      <c r="X41" s="9" t="s">
        <v>6</v>
      </c>
    </row>
    <row r="42" spans="5:24" s="1" customFormat="1">
      <c r="E42" s="1" cm="1">
        <f t="array" ref="E42" xml:space="preserve"> ROW() - ROW($2:$2)</f>
        <v>40</v>
      </c>
      <c r="F42" s="8" t="str">
        <f xml:space="preserve"> IFERROR( MID($A$6, $E42, 1), "")</f>
        <v>R</v>
      </c>
      <c r="G42" s="8" t="str">
        <f xml:space="preserve"> IFERROR( MID($A$7, $E42, 1), "")</f>
        <v>/</v>
      </c>
      <c r="I42" s="1">
        <v>40</v>
      </c>
      <c r="J42" s="7" t="str">
        <f xml:space="preserve"> IFERROR( MID($A$15, $E42, 1), "")</f>
        <v>/</v>
      </c>
      <c r="K42" s="7" t="str">
        <f xml:space="preserve"> IFERROR( MID($A$16, $E42, 1), "")</f>
        <v>ㄥ</v>
      </c>
      <c r="M42" s="1">
        <v>40</v>
      </c>
      <c r="N42" s="12" t="str">
        <f xml:space="preserve"> IFERROR( MID($A$21, $E42, 1), "")</f>
        <v/>
      </c>
      <c r="O42" s="12" t="str">
        <f xml:space="preserve"> IFERROR( MID($A$22, $E42, 1), "")</f>
        <v/>
      </c>
      <c r="Q42" s="1">
        <v>40</v>
      </c>
      <c r="R42" s="2" t="str">
        <f>G42</f>
        <v>/</v>
      </c>
      <c r="S42" s="6" t="str">
        <f>F42</f>
        <v>R</v>
      </c>
      <c r="T42" s="2" t="str">
        <f xml:space="preserve"> INDEX($K$3:$K$57, MATCH(表格1_337[[#This Row],[鍵盤位置]], $J$3:$J$57,0))</f>
        <v>ㄥ</v>
      </c>
      <c r="V42" s="11" t="str">
        <f xml:space="preserve"> INDEX($K$3:$K$44, MATCH(表格1_337[[#This Row],[鍵盤位置]], $J$3:$J$44,0))</f>
        <v>ㄥ</v>
      </c>
      <c r="W42" s="10" t="s">
        <v>5</v>
      </c>
      <c r="X42" s="9" t="s">
        <v>4</v>
      </c>
    </row>
    <row r="43" spans="5:24" s="1" customFormat="1">
      <c r="E43" s="1" cm="1">
        <f t="array" ref="E43" xml:space="preserve"> ROW() - ROW($2:$2)</f>
        <v>41</v>
      </c>
      <c r="F43" s="8" t="str">
        <f xml:space="preserve"> IFERROR( MID($A$6, $E43, 1), "")</f>
        <v>r</v>
      </c>
      <c r="G43" s="8" t="str">
        <f xml:space="preserve"> IFERROR( MID($A$7, $E43, 1), "")</f>
        <v>-</v>
      </c>
      <c r="I43" s="1">
        <v>41</v>
      </c>
      <c r="J43" s="7" t="str">
        <f xml:space="preserve"> IFERROR( MID($A$15, $E43, 1), "")</f>
        <v>-</v>
      </c>
      <c r="K43" s="7" t="str">
        <f xml:space="preserve"> IFERROR( MID($A$16, $E43, 1), "")</f>
        <v>ㆭ</v>
      </c>
      <c r="M43" s="1">
        <v>41</v>
      </c>
      <c r="N43" s="12" t="str">
        <f xml:space="preserve"> IFERROR( MID($A$21, $E43, 1), "")</f>
        <v/>
      </c>
      <c r="O43" s="12" t="str">
        <f xml:space="preserve"> IFERROR( MID($A$22, $E43, 1), "")</f>
        <v/>
      </c>
      <c r="Q43" s="1">
        <v>41</v>
      </c>
      <c r="R43" s="2" t="str">
        <f>G43</f>
        <v>-</v>
      </c>
      <c r="S43" s="6" t="str">
        <f>F43</f>
        <v>r</v>
      </c>
      <c r="T43" s="2" t="str">
        <f xml:space="preserve"> INDEX($K$3:$K$57, MATCH(表格1_337[[#This Row],[鍵盤位置]], $J$3:$J$57,0))</f>
        <v>ㆭ</v>
      </c>
      <c r="V43" s="11" t="str">
        <f xml:space="preserve"> INDEX($K$3:$K$44, MATCH(表格1_337[[#This Row],[鍵盤位置]], $J$3:$J$44,0))</f>
        <v>ㆭ</v>
      </c>
      <c r="W43" s="10" t="s">
        <v>3</v>
      </c>
      <c r="X43" s="9" t="s">
        <v>2</v>
      </c>
    </row>
    <row r="44" spans="5:24" s="1" customFormat="1">
      <c r="E44" s="1" cm="1">
        <f t="array" ref="E44" xml:space="preserve"> ROW() - ROW($2:$2)</f>
        <v>42</v>
      </c>
      <c r="F44" s="8" t="str">
        <f xml:space="preserve"> IFERROR( MID($A$6, $E44, 1), "")</f>
        <v>i</v>
      </c>
      <c r="G44" s="8" t="str">
        <f xml:space="preserve"> IFERROR( MID($A$7, $E44, 1), "")</f>
        <v>u</v>
      </c>
      <c r="I44" s="1">
        <v>42</v>
      </c>
      <c r="J44" s="7" t="str">
        <f xml:space="preserve"> IFERROR( MID($A$15, $E44, 1), "")</f>
        <v>u</v>
      </c>
      <c r="K44" s="7" t="str">
        <f xml:space="preserve"> IFERROR( MID($A$16, $E44, 1), "")</f>
        <v>ㄧ</v>
      </c>
      <c r="M44" s="1">
        <v>42</v>
      </c>
      <c r="N44" s="12" t="str">
        <f xml:space="preserve"> IFERROR( MID($A$21, $E44, 1), "")</f>
        <v/>
      </c>
      <c r="O44" s="12" t="str">
        <f xml:space="preserve"> IFERROR( MID($A$22, $E44, 1), "")</f>
        <v/>
      </c>
      <c r="Q44" s="1">
        <v>42</v>
      </c>
      <c r="R44" s="2" t="str">
        <f>G44</f>
        <v>u</v>
      </c>
      <c r="S44" s="6" t="str">
        <f>F44</f>
        <v>i</v>
      </c>
      <c r="T44" s="2" t="str">
        <f xml:space="preserve"> INDEX($K$3:$K$57, MATCH(表格1_337[[#This Row],[鍵盤位置]], $J$3:$J$57,0))</f>
        <v>ㄧ</v>
      </c>
      <c r="V44" s="11" t="str">
        <f xml:space="preserve"> INDEX($K$3:$K$44, MATCH(表格1_337[[#This Row],[鍵盤位置]], $J$3:$J$44,0))</f>
        <v>ㄧ</v>
      </c>
      <c r="W44" s="10" t="s">
        <v>1</v>
      </c>
      <c r="X44" s="9" t="s">
        <v>0</v>
      </c>
    </row>
    <row r="45" spans="5:24" s="1" customFormat="1">
      <c r="E45" s="1" cm="1">
        <f t="array" ref="E45" xml:space="preserve"> ROW() - ROW($2:$2)</f>
        <v>43</v>
      </c>
      <c r="F45" s="8" t="str">
        <f xml:space="preserve"> IFERROR( MID($A$6, $E45, 1), "")</f>
        <v>I</v>
      </c>
      <c r="G45" s="8" t="str">
        <f xml:space="preserve"> IFERROR( MID($A$7, $E45, 1), "")</f>
        <v>U</v>
      </c>
      <c r="I45" s="1">
        <v>43</v>
      </c>
      <c r="J45" s="7" t="str">
        <f xml:space="preserve"> IFERROR( MID($A$15, $E45, 1), "")</f>
        <v>U</v>
      </c>
      <c r="K45" s="7" t="str">
        <f xml:space="preserve"> IFERROR( MID($A$16, $E45, 1), "")</f>
        <v>ㆪ</v>
      </c>
      <c r="Q45" s="1">
        <v>43</v>
      </c>
      <c r="R45" s="2" t="str">
        <f>G45</f>
        <v>U</v>
      </c>
      <c r="S45" s="6" t="str">
        <f>F45</f>
        <v>I</v>
      </c>
      <c r="T45" s="2" t="str">
        <f xml:space="preserve"> INDEX($K$3:$K$57, MATCH(表格1_337[[#This Row],[鍵盤位置]], $J$3:$J$57,0))</f>
        <v>ㄧ</v>
      </c>
      <c r="V45"/>
    </row>
    <row r="46" spans="5:24" s="1" customFormat="1">
      <c r="E46" s="1" cm="1">
        <f t="array" ref="E46" xml:space="preserve"> ROW() - ROW($2:$2)</f>
        <v>44</v>
      </c>
      <c r="F46" s="8" t="str">
        <f xml:space="preserve"> IFERROR( MID($A$6, $E46, 1), "")</f>
        <v>u</v>
      </c>
      <c r="G46" s="8" t="str">
        <f xml:space="preserve"> IFERROR( MID($A$7, $E46, 1), "")</f>
        <v>j</v>
      </c>
      <c r="I46" s="1">
        <v>44</v>
      </c>
      <c r="J46" s="7" t="str">
        <f xml:space="preserve"> IFERROR( MID($A$15, $E46, 1), "")</f>
        <v>j</v>
      </c>
      <c r="K46" s="7" t="str">
        <f xml:space="preserve"> IFERROR( MID($A$16, $E46, 1), "")</f>
        <v>ㄨ</v>
      </c>
      <c r="O46" s="2"/>
      <c r="Q46" s="1">
        <v>44</v>
      </c>
      <c r="R46" s="2" t="str">
        <f>G46</f>
        <v>j</v>
      </c>
      <c r="S46" s="6" t="str">
        <f>F46</f>
        <v>u</v>
      </c>
      <c r="T46" s="2" t="str">
        <f xml:space="preserve"> INDEX($K$3:$K$57, MATCH(表格1_337[[#This Row],[鍵盤位置]], $J$3:$J$57,0))</f>
        <v>ㄨ</v>
      </c>
      <c r="V46"/>
    </row>
    <row r="47" spans="5:24" s="1" customFormat="1">
      <c r="E47" s="1" cm="1">
        <f t="array" ref="E47" xml:space="preserve"> ROW() - ROW($2:$2)</f>
        <v>45</v>
      </c>
      <c r="F47" s="8" t="str">
        <f xml:space="preserve"> IFERROR( MID($A$6, $E47, 1), "")</f>
        <v>U</v>
      </c>
      <c r="G47" s="8" t="str">
        <f xml:space="preserve"> IFERROR( MID($A$7, $E47, 1), "")</f>
        <v>J</v>
      </c>
      <c r="I47" s="1">
        <v>45</v>
      </c>
      <c r="J47" s="7" t="str">
        <f xml:space="preserve"> IFERROR( MID($A$15, $E47, 1), "")</f>
        <v>J</v>
      </c>
      <c r="K47" s="7" t="str">
        <f xml:space="preserve"> IFERROR( MID($A$16, $E47, 1), "")</f>
        <v>ㆫ</v>
      </c>
      <c r="O47" s="2"/>
      <c r="Q47" s="1">
        <v>45</v>
      </c>
      <c r="R47" s="2" t="str">
        <f>G47</f>
        <v>J</v>
      </c>
      <c r="S47" s="6" t="str">
        <f>F47</f>
        <v>U</v>
      </c>
      <c r="T47" s="2" t="str">
        <f xml:space="preserve"> INDEX($K$3:$K$57, MATCH(表格1_337[[#This Row],[鍵盤位置]], $J$3:$J$57,0))</f>
        <v>ㄨ</v>
      </c>
      <c r="V47"/>
    </row>
    <row r="48" spans="5:24" s="1" customFormat="1">
      <c r="E48" s="1" cm="1">
        <f t="array" ref="E48" xml:space="preserve"> ROW() - ROW($2:$2)</f>
        <v>46</v>
      </c>
      <c r="F48" s="8" t="str">
        <f xml:space="preserve"> IFERROR( MID($A$6, $E48, 1), "")</f>
        <v>1</v>
      </c>
      <c r="G48" s="8" t="str">
        <f xml:space="preserve"> IFERROR( MID($A$7, $E48, 1), "")</f>
        <v xml:space="preserve"> </v>
      </c>
      <c r="I48" s="1">
        <v>46</v>
      </c>
      <c r="J48" s="7" t="str">
        <f xml:space="preserve"> IFERROR( MID($A$15, $E48, 1), "")</f>
        <v xml:space="preserve"> </v>
      </c>
      <c r="K48" s="7" t="str">
        <f xml:space="preserve"> IFERROR( MID($A$16, $E48, 1), "")</f>
        <v xml:space="preserve"> </v>
      </c>
      <c r="O48" s="2"/>
      <c r="Q48" s="1">
        <v>46</v>
      </c>
      <c r="R48" s="2" t="str">
        <f>G48</f>
        <v xml:space="preserve"> </v>
      </c>
      <c r="S48" s="6" t="str">
        <f>F48</f>
        <v>1</v>
      </c>
      <c r="T48" s="2" t="str">
        <f xml:space="preserve"> INDEX($K$3:$K$57, MATCH(表格1_337[[#This Row],[鍵盤位置]], $J$3:$J$57,0))</f>
        <v xml:space="preserve"> </v>
      </c>
      <c r="V48"/>
    </row>
    <row r="49" spans="5:22" s="1" customFormat="1">
      <c r="E49" s="1" cm="1">
        <f t="array" ref="E49" xml:space="preserve"> ROW() - ROW($2:$2)</f>
        <v>47</v>
      </c>
      <c r="F49" s="8" t="str">
        <f xml:space="preserve"> IFERROR( MID($A$6, $E49, 1), "")</f>
        <v>2</v>
      </c>
      <c r="G49" s="8" t="str">
        <f xml:space="preserve"> IFERROR( MID($A$7, $E49, 1), "")</f>
        <v>4</v>
      </c>
      <c r="I49" s="1">
        <v>47</v>
      </c>
      <c r="J49" s="7" t="str">
        <f xml:space="preserve"> IFERROR( MID($A$15, $E49, 1), "")</f>
        <v>4</v>
      </c>
      <c r="K49" s="7" t="str">
        <f xml:space="preserve"> IFERROR( MID($A$16, $E49, 1), "")</f>
        <v>ˋ</v>
      </c>
      <c r="O49" s="2"/>
      <c r="Q49" s="1">
        <v>47</v>
      </c>
      <c r="R49" s="2" t="str">
        <f>G49</f>
        <v>4</v>
      </c>
      <c r="S49" s="6" t="str">
        <f>F49</f>
        <v>2</v>
      </c>
      <c r="T49" s="2" t="str">
        <f xml:space="preserve"> INDEX($K$3:$K$57, MATCH(表格1_337[[#This Row],[鍵盤位置]], $J$3:$J$57,0))</f>
        <v>ˋ</v>
      </c>
      <c r="V49"/>
    </row>
    <row r="50" spans="5:22" s="1" customFormat="1">
      <c r="E50" s="1" cm="1">
        <f t="array" ref="E50" xml:space="preserve"> ROW() - ROW($2:$2)</f>
        <v>48</v>
      </c>
      <c r="F50" s="8" t="str">
        <f xml:space="preserve"> IFERROR( MID($A$6, $E50, 1), "")</f>
        <v>3</v>
      </c>
      <c r="G50" s="8" t="str">
        <f xml:space="preserve"> IFERROR( MID($A$7, $E50, 1), "")</f>
        <v>3</v>
      </c>
      <c r="I50" s="1">
        <v>48</v>
      </c>
      <c r="J50" s="7" t="str">
        <f xml:space="preserve"> IFERROR( MID($A$15, $E50, 1), "")</f>
        <v>3</v>
      </c>
      <c r="K50" s="7" t="str">
        <f xml:space="preserve"> IFERROR( MID($A$16, $E50, 1), "")</f>
        <v>˪</v>
      </c>
      <c r="O50" s="2"/>
      <c r="Q50" s="1">
        <v>48</v>
      </c>
      <c r="R50" s="2" t="str">
        <f>G50</f>
        <v>3</v>
      </c>
      <c r="S50" s="6" t="str">
        <f>F50</f>
        <v>3</v>
      </c>
      <c r="T50" s="2" t="str">
        <f xml:space="preserve"> INDEX($K$3:$K$57, MATCH(表格1_337[[#This Row],[鍵盤位置]], $J$3:$J$57,0))</f>
        <v>˪</v>
      </c>
      <c r="V50"/>
    </row>
    <row r="51" spans="5:22" s="1" customFormat="1">
      <c r="E51" s="1" cm="1">
        <f t="array" ref="E51" xml:space="preserve"> ROW() - ROW($2:$2)</f>
        <v>49</v>
      </c>
      <c r="F51" s="8" t="str">
        <f xml:space="preserve"> IFERROR( MID($A$6, $E51, 1), "")</f>
        <v>9</v>
      </c>
      <c r="G51" s="8" t="str">
        <f xml:space="preserve"> IFERROR( MID($A$7, $E51, 1), "")</f>
        <v>b</v>
      </c>
      <c r="I51" s="1">
        <v>49</v>
      </c>
      <c r="J51" s="7" t="str">
        <f xml:space="preserve"> IFERROR( MID($A$15, $E51, 1), "")</f>
        <v>b</v>
      </c>
      <c r="K51" s="7" t="str">
        <f xml:space="preserve"> IFERROR( MID($A$16, $E51, 1), "")</f>
        <v>ㆴ</v>
      </c>
      <c r="O51" s="2"/>
      <c r="Q51" s="1">
        <v>49</v>
      </c>
      <c r="R51" s="2" t="str">
        <f>G51</f>
        <v>b</v>
      </c>
      <c r="S51" s="6" t="str">
        <f>F51</f>
        <v>9</v>
      </c>
      <c r="T51" s="2" t="str">
        <f xml:space="preserve"> INDEX($K$3:$K$57, MATCH(表格1_337[[#This Row],[鍵盤位置]], $J$3:$J$57,0))</f>
        <v>ㆴ</v>
      </c>
      <c r="V51"/>
    </row>
    <row r="52" spans="5:22" s="1" customFormat="1">
      <c r="E52" s="1" cm="1">
        <f t="array" ref="E52" xml:space="preserve"> ROW() - ROW($2:$2)</f>
        <v>50</v>
      </c>
      <c r="F52" s="8" t="str">
        <f xml:space="preserve"> IFERROR( MID($A$6, $E52, 1), "")</f>
        <v>&gt;</v>
      </c>
      <c r="G52" s="8" t="str">
        <f xml:space="preserve"> IFERROR( MID($A$7, $E52, 1), "")</f>
        <v>t</v>
      </c>
      <c r="I52" s="1">
        <v>50</v>
      </c>
      <c r="J52" s="7" t="str">
        <f xml:space="preserve"> IFERROR( MID($A$15, $E52, 1), "")</f>
        <v>t</v>
      </c>
      <c r="K52" s="7" t="str">
        <f xml:space="preserve"> IFERROR( MID($A$16, $E52, 1), "")</f>
        <v>ㆵ</v>
      </c>
      <c r="O52" s="2"/>
      <c r="Q52" s="1">
        <v>50</v>
      </c>
      <c r="R52" s="2" t="str">
        <f>G52</f>
        <v>t</v>
      </c>
      <c r="S52" s="6" t="str">
        <f>F52</f>
        <v>&gt;</v>
      </c>
      <c r="T52" s="2" t="str">
        <f xml:space="preserve"> INDEX($K$3:$K$57, MATCH(表格1_337[[#This Row],[鍵盤位置]], $J$3:$J$57,0))</f>
        <v>ㆵ</v>
      </c>
      <c r="V52"/>
    </row>
    <row r="53" spans="5:22" s="1" customFormat="1">
      <c r="E53" s="1" cm="1">
        <f t="array" ref="E53" xml:space="preserve"> ROW() - ROW($2:$2)</f>
        <v>51</v>
      </c>
      <c r="F53" s="8" t="str">
        <f xml:space="preserve"> IFERROR( MID($A$6, $E53, 1), "")</f>
        <v>&lt;</v>
      </c>
      <c r="G53" s="8" t="str">
        <f xml:space="preserve"> IFERROR( MID($A$7, $E53, 1), "")</f>
        <v>g</v>
      </c>
      <c r="I53" s="1">
        <v>51</v>
      </c>
      <c r="J53" s="7" t="str">
        <f xml:space="preserve"> IFERROR( MID($A$15, $E53, 1), "")</f>
        <v>g</v>
      </c>
      <c r="K53" s="7" t="str">
        <f xml:space="preserve"> IFERROR( MID($A$16, $E53, 1), "")</f>
        <v>ㆻ</v>
      </c>
      <c r="O53" s="2"/>
      <c r="Q53" s="1">
        <v>51</v>
      </c>
      <c r="R53" s="2" t="str">
        <f>G53</f>
        <v>g</v>
      </c>
      <c r="S53" s="6" t="str">
        <f>F53</f>
        <v>&lt;</v>
      </c>
      <c r="T53" s="2" t="str">
        <f xml:space="preserve"> INDEX($K$3:$K$57, MATCH(表格1_337[[#This Row],[鍵盤位置]], $J$3:$J$57,0))</f>
        <v>ㆻ</v>
      </c>
      <c r="V53"/>
    </row>
    <row r="54" spans="5:22" s="1" customFormat="1">
      <c r="E54" s="1" cm="1">
        <f t="array" ref="E54" xml:space="preserve"> ROW() - ROW($2:$2)</f>
        <v>52</v>
      </c>
      <c r="F54" s="8" t="str">
        <f xml:space="preserve"> IFERROR( MID($A$6, $E54, 1), "")</f>
        <v>4</v>
      </c>
      <c r="G54" s="8" t="str">
        <f xml:space="preserve"> IFERROR( MID($A$7, $E54, 1), "")</f>
        <v>z</v>
      </c>
      <c r="I54" s="1">
        <v>52</v>
      </c>
      <c r="J54" s="7" t="str">
        <f xml:space="preserve"> IFERROR( MID($A$15, $E54, 1), "")</f>
        <v>z</v>
      </c>
      <c r="K54" s="7" t="str">
        <f xml:space="preserve"> IFERROR( MID($A$16, $E54, 1), "")</f>
        <v>ㆷ</v>
      </c>
      <c r="O54" s="2"/>
      <c r="Q54" s="1">
        <v>52</v>
      </c>
      <c r="R54" s="2" t="str">
        <f>G54</f>
        <v>z</v>
      </c>
      <c r="S54" s="6" t="str">
        <f>F54</f>
        <v>4</v>
      </c>
      <c r="T54" s="2" t="str">
        <f xml:space="preserve"> INDEX($K$3:$K$57, MATCH(表格1_337[[#This Row],[鍵盤位置]], $J$3:$J$57,0))</f>
        <v>ㆷ</v>
      </c>
      <c r="V54"/>
    </row>
    <row r="55" spans="5:22" s="1" customFormat="1">
      <c r="E55" s="1" cm="1">
        <f t="array" ref="E55" xml:space="preserve"> ROW() - ROW($2:$2)</f>
        <v>53</v>
      </c>
      <c r="F55" s="8" t="str">
        <f xml:space="preserve"> IFERROR( MID($A$6, $E55, 1), "")</f>
        <v>5</v>
      </c>
      <c r="G55" s="8" t="str">
        <f xml:space="preserve"> IFERROR( MID($A$7, $E55, 1), "")</f>
        <v>6</v>
      </c>
      <c r="I55" s="1">
        <v>53</v>
      </c>
      <c r="J55" s="7" t="str">
        <f xml:space="preserve"> IFERROR( MID($A$15, $E55, 1), "")</f>
        <v>6</v>
      </c>
      <c r="K55" s="7" t="str">
        <f xml:space="preserve"> IFERROR( MID($A$16, $E55, 1), "")</f>
        <v>ˊ</v>
      </c>
      <c r="O55" s="2"/>
      <c r="Q55" s="1">
        <v>53</v>
      </c>
      <c r="R55" s="2" t="str">
        <f>G55</f>
        <v>6</v>
      </c>
      <c r="S55" s="6" t="str">
        <f>F55</f>
        <v>5</v>
      </c>
      <c r="T55" s="2" t="str">
        <f xml:space="preserve"> INDEX($K$3:$K$57, MATCH(表格1_337[[#This Row],[鍵盤位置]], $J$3:$J$57,0))</f>
        <v>ˊ</v>
      </c>
      <c r="V55"/>
    </row>
    <row r="56" spans="5:22" s="1" customFormat="1">
      <c r="E56" s="1" cm="1">
        <f t="array" ref="E56" xml:space="preserve"> ROW() - ROW($2:$2)</f>
        <v>54</v>
      </c>
      <c r="F56" s="8" t="str">
        <f xml:space="preserve"> IFERROR( MID($A$6, $E56, 1), "")</f>
        <v>7</v>
      </c>
      <c r="G56" s="8" t="str">
        <f xml:space="preserve"> IFERROR( MID($A$7, $E56, 1), "")</f>
        <v>5</v>
      </c>
      <c r="I56" s="1">
        <v>54</v>
      </c>
      <c r="J56" s="7" t="str">
        <f xml:space="preserve"> IFERROR( MID($A$15, $E56, 1), "")</f>
        <v>5</v>
      </c>
      <c r="K56" s="7" t="str">
        <f xml:space="preserve"> IFERROR( MID($A$16, $E56, 1), "")</f>
        <v>˫</v>
      </c>
      <c r="O56" s="2"/>
      <c r="Q56" s="1">
        <v>54</v>
      </c>
      <c r="R56" s="2" t="str">
        <f>G56</f>
        <v>5</v>
      </c>
      <c r="S56" s="6" t="str">
        <f>F56</f>
        <v>7</v>
      </c>
      <c r="T56" s="2" t="str">
        <f xml:space="preserve"> INDEX($K$3:$K$57, MATCH(表格1_337[[#This Row],[鍵盤位置]], $J$3:$J$57,0))</f>
        <v>˫</v>
      </c>
      <c r="V56"/>
    </row>
    <row r="57" spans="5:22" s="1" customFormat="1">
      <c r="E57" s="1" cm="1">
        <f t="array" ref="E57" xml:space="preserve"> ROW() - ROW($2:$2)</f>
        <v>55</v>
      </c>
      <c r="F57" s="8" t="str">
        <f xml:space="preserve"> IFERROR( MID($A$6, $E57, 1), "")</f>
        <v>8</v>
      </c>
      <c r="G57" s="8" t="str">
        <f xml:space="preserve"> IFERROR( MID($A$7, $E57, 1), "")</f>
        <v>7</v>
      </c>
      <c r="I57" s="1">
        <v>55</v>
      </c>
      <c r="J57" s="7" t="str">
        <f xml:space="preserve"> IFERROR( MID($A$15, $E57, 1), "")</f>
        <v>7</v>
      </c>
      <c r="K57" s="7" t="str">
        <f xml:space="preserve"> IFERROR( MID($A$16, $E57, 1), "")</f>
        <v>˙</v>
      </c>
      <c r="O57" s="2"/>
      <c r="Q57" s="1">
        <v>55</v>
      </c>
      <c r="R57" s="2" t="str">
        <f>G57</f>
        <v>7</v>
      </c>
      <c r="S57" s="6" t="str">
        <f>F57</f>
        <v>8</v>
      </c>
      <c r="T57" s="2" t="str">
        <f xml:space="preserve"> INDEX($K$3:$K$57, MATCH(表格1_337[[#This Row],[鍵盤位置]], $J$3:$J$57,0))</f>
        <v>˙</v>
      </c>
      <c r="V57"/>
    </row>
    <row r="58" spans="5:22" s="1" customFormat="1">
      <c r="F58" s="3"/>
      <c r="G58" s="3"/>
      <c r="J58" s="4"/>
      <c r="K58" s="3"/>
      <c r="O58" s="2"/>
      <c r="R58" s="2"/>
      <c r="S58" s="6"/>
      <c r="T58" s="2"/>
      <c r="V58"/>
    </row>
    <row r="59" spans="5:22" s="1" customFormat="1">
      <c r="F59" s="3"/>
      <c r="G59" s="3"/>
      <c r="J59" s="4"/>
      <c r="K59" s="3"/>
      <c r="O59" s="2"/>
      <c r="R59" s="2"/>
      <c r="S59" s="6"/>
      <c r="T59" s="2"/>
      <c r="V59"/>
    </row>
    <row r="60" spans="5:22" s="1" customFormat="1">
      <c r="F60" s="3"/>
      <c r="G60" s="3"/>
      <c r="J60" s="4"/>
      <c r="K60" s="3"/>
      <c r="O60" s="2"/>
      <c r="R60" s="2"/>
      <c r="S60" s="6"/>
      <c r="T60" s="2"/>
      <c r="V60"/>
    </row>
    <row r="61" spans="5:22" s="1" customFormat="1">
      <c r="F61" s="3"/>
      <c r="G61" s="3"/>
      <c r="J61" s="4"/>
      <c r="K61" s="3"/>
      <c r="O61" s="2"/>
      <c r="R61" s="2"/>
      <c r="S61" s="6"/>
      <c r="T61" s="2"/>
      <c r="V61"/>
    </row>
    <row r="62" spans="5:22" s="1" customFormat="1">
      <c r="F62" s="3"/>
      <c r="G62" s="3"/>
      <c r="J62" s="4"/>
      <c r="K62" s="3"/>
      <c r="O62" s="2"/>
      <c r="R62" s="2"/>
      <c r="S62" s="6"/>
      <c r="T62" s="2"/>
      <c r="V62"/>
    </row>
    <row r="63" spans="5:22" s="1" customFormat="1">
      <c r="F63" s="3"/>
      <c r="G63" s="3"/>
      <c r="J63" s="4"/>
      <c r="K63" s="3"/>
      <c r="O63" s="2"/>
      <c r="R63" s="2"/>
      <c r="S63" s="6"/>
      <c r="T63" s="2"/>
      <c r="V63"/>
    </row>
    <row r="64" spans="5:22" s="1" customFormat="1">
      <c r="F64" s="3"/>
      <c r="G64" s="3"/>
      <c r="J64" s="4"/>
      <c r="K64" s="3"/>
      <c r="O64" s="2"/>
      <c r="R64" s="2"/>
      <c r="S64" s="6"/>
      <c r="T64" s="2"/>
      <c r="V64"/>
    </row>
    <row r="65" spans="6:22" s="1" customFormat="1">
      <c r="F65" s="3"/>
      <c r="G65" s="3"/>
      <c r="J65" s="4"/>
      <c r="K65" s="3"/>
      <c r="O65" s="2"/>
      <c r="R65" s="2"/>
      <c r="S65" s="6"/>
      <c r="T65" s="2"/>
      <c r="V65"/>
    </row>
    <row r="66" spans="6:22" s="1" customFormat="1">
      <c r="F66" s="3"/>
      <c r="G66" s="3"/>
      <c r="J66" s="4"/>
      <c r="K66" s="3"/>
      <c r="O66" s="2"/>
      <c r="R66" s="2"/>
      <c r="S66" s="6"/>
      <c r="T66" s="2"/>
      <c r="V66"/>
    </row>
    <row r="67" spans="6:22" s="1" customFormat="1">
      <c r="F67" s="3"/>
      <c r="G67" s="3"/>
      <c r="J67" s="4"/>
      <c r="K67" s="3"/>
      <c r="O67" s="2"/>
      <c r="R67" s="2"/>
      <c r="S67" s="6"/>
      <c r="T67" s="2"/>
      <c r="V67"/>
    </row>
    <row r="68" spans="6:22" s="1" customFormat="1">
      <c r="F68" s="3"/>
      <c r="G68" s="3"/>
      <c r="J68" s="4"/>
      <c r="K68" s="3"/>
      <c r="O68" s="2"/>
      <c r="R68" s="2"/>
      <c r="S68" s="6"/>
      <c r="T68" s="2"/>
      <c r="V68"/>
    </row>
    <row r="69" spans="6:22" s="1" customFormat="1">
      <c r="F69" s="3"/>
      <c r="G69" s="3"/>
      <c r="J69" s="4"/>
      <c r="K69" s="3"/>
      <c r="O69" s="2"/>
      <c r="R69" s="2"/>
      <c r="S69" s="6"/>
      <c r="T69" s="2"/>
      <c r="V69"/>
    </row>
    <row r="70" spans="6:22" s="1" customFormat="1">
      <c r="F70" s="3"/>
      <c r="G70" s="3"/>
      <c r="J70" s="4"/>
      <c r="K70" s="3"/>
      <c r="O70" s="2"/>
      <c r="R70" s="2"/>
      <c r="S70" s="6"/>
      <c r="T70" s="2"/>
      <c r="V70"/>
    </row>
    <row r="72" spans="6:22" s="1" customFormat="1">
      <c r="F72" s="3"/>
      <c r="G72" s="3"/>
      <c r="J72" s="4"/>
      <c r="K72" s="3"/>
      <c r="O72" s="2"/>
      <c r="S72" s="1" t="str">
        <f xml:space="preserve"> _xlfn.CONCAT(按鍵編碼)</f>
        <v>pbPmtTnlkgKGhZJCSzjcsaAOQoeEyYxX{}M0N[]RriIuU1239&gt;&lt;4578</v>
      </c>
      <c r="V72"/>
    </row>
    <row r="73" spans="6:22" s="1" customFormat="1">
      <c r="F73" s="3"/>
      <c r="G73" s="3"/>
      <c r="J73" s="4"/>
      <c r="K73" s="3"/>
      <c r="O73" s="2"/>
      <c r="S73" s="1" t="str">
        <f xml:space="preserve"> _xlfn.CONCAT(方音符號)</f>
        <v>ㄅㆠㄆㄇㄉㄊㄋㄌㄍㄍㄎㄎㄏㄐㄐㄑㄒㄗㄗㄘㄙㄚㄅㆦㆦㄜㆤㆤㄞㆮㄠㄠㆰㆱㆬㄢㄣㄤㆲㄥㆭㄧㄧㄨㄨ ˋ˪ㆴㆵㆻㆷˊ˫˙</v>
      </c>
      <c r="V73"/>
    </row>
    <row r="74" spans="6:22" s="1" customFormat="1">
      <c r="F74" s="3"/>
      <c r="G74" s="3"/>
      <c r="J74" s="4"/>
      <c r="K74" s="3"/>
      <c r="O74" s="2"/>
      <c r="S74" s="5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  <c r="V74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3</vt:i4>
      </vt:variant>
    </vt:vector>
  </HeadingPairs>
  <TitlesOfParts>
    <vt:vector size="5" baseType="lpstr">
      <vt:lpstr>鍵盤</vt:lpstr>
      <vt:lpstr>RIME對映編碼 (萌台語)</vt:lpstr>
      <vt:lpstr>'RIME對映編碼 (萌台語)'!方音符號</vt:lpstr>
      <vt:lpstr>'RIME對映編碼 (萌台語)'!按鍵編碼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2024-06-12T09:44:27Z</dcterms:created>
  <dcterms:modified xsi:type="dcterms:W3CDTF">2024-06-12T09:47:11Z</dcterms:modified>
</cp:coreProperties>
</file>