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home\alanjui\workspace\rime\rime-tlpa\docs\"/>
    </mc:Choice>
  </mc:AlternateContent>
  <xr:revisionPtr revIDLastSave="0" documentId="13_ncr:1_{772C9CE3-74F9-4020-804D-CE10E8721A21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  <workbookView xWindow="-28920" yWindow="-120" windowWidth="29040" windowHeight="15840" xr2:uid="{9500E9BD-A3BF-4976-A281-FC4852C3523F}"/>
  </bookViews>
  <sheets>
    <sheet name="鍵盤圖" sheetId="4" r:id="rId1"/>
    <sheet name="聲韻母" sheetId="2" r:id="rId2"/>
    <sheet name="RIME編碼" sheetId="7" r:id="rId3"/>
    <sheet name="RIME編碼 (原設計)" sheetId="9" r:id="rId4"/>
    <sheet name="說明" sheetId="5" r:id="rId5"/>
    <sheet name="原方音鍵盤圖" sheetId="6" r:id="rId6"/>
    <sheet name="工作表3" sheetId="8" r:id="rId7"/>
  </sheets>
  <definedNames>
    <definedName name="方音符號" localSheetId="3">'RIME編碼 (原設計)'!$X$3:$X$47</definedName>
    <definedName name="方音符號">RIME編碼!$X$3:$X$47</definedName>
    <definedName name="拼音字母" localSheetId="3">'RIME編碼 (原設計)'!$Y$3:$Y$47</definedName>
    <definedName name="拼音字母">RIME編碼!$Y$3:$Y$47</definedName>
    <definedName name="按鍵編碼" localSheetId="3">'RIME編碼 (原設計)'!$Z$3:$Z$47</definedName>
    <definedName name="按鍵編碼">RIME編碼!$Z$3:$Z$47</definedName>
    <definedName name="國際音標" localSheetId="3">'RIME編碼 (原設計)'!$AA$3:$AA$47</definedName>
    <definedName name="國際音標">RIME編碼!$AA$3:$AA$47</definedName>
    <definedName name="鍵盤位置" localSheetId="3">'RIME編碼 (原設計)'!$W$3:$W$47</definedName>
    <definedName name="鍵盤位置">RIME編碼!$W$3:$W$47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" i="9" l="1"/>
  <c r="F44" i="9"/>
  <c r="I43" i="9"/>
  <c r="F43" i="9"/>
  <c r="I42" i="9"/>
  <c r="F42" i="9"/>
  <c r="I41" i="9"/>
  <c r="F41" i="9"/>
  <c r="I40" i="9"/>
  <c r="F40" i="9"/>
  <c r="I39" i="9"/>
  <c r="F39" i="9"/>
  <c r="I38" i="9"/>
  <c r="F38" i="9"/>
  <c r="I37" i="9"/>
  <c r="F37" i="9"/>
  <c r="I36" i="9"/>
  <c r="F36" i="9"/>
  <c r="I35" i="9"/>
  <c r="F35" i="9"/>
  <c r="I34" i="9"/>
  <c r="F34" i="9"/>
  <c r="I33" i="9"/>
  <c r="F33" i="9"/>
  <c r="I32" i="9"/>
  <c r="F32" i="9"/>
  <c r="I31" i="9"/>
  <c r="F31" i="9"/>
  <c r="I30" i="9"/>
  <c r="F30" i="9"/>
  <c r="I29" i="9"/>
  <c r="F29" i="9"/>
  <c r="S28" i="9"/>
  <c r="R28" i="9"/>
  <c r="N28" i="9"/>
  <c r="M28" i="9"/>
  <c r="I28" i="9"/>
  <c r="F28" i="9"/>
  <c r="S27" i="9"/>
  <c r="R27" i="9"/>
  <c r="N27" i="9"/>
  <c r="M27" i="9"/>
  <c r="I27" i="9"/>
  <c r="F27" i="9"/>
  <c r="S26" i="9"/>
  <c r="R26" i="9"/>
  <c r="N26" i="9"/>
  <c r="M26" i="9"/>
  <c r="I26" i="9"/>
  <c r="F26" i="9"/>
  <c r="S25" i="9"/>
  <c r="R25" i="9"/>
  <c r="N25" i="9"/>
  <c r="M25" i="9"/>
  <c r="I25" i="9"/>
  <c r="F25" i="9"/>
  <c r="S24" i="9"/>
  <c r="R24" i="9"/>
  <c r="N24" i="9"/>
  <c r="M24" i="9"/>
  <c r="I24" i="9"/>
  <c r="F24" i="9"/>
  <c r="S23" i="9"/>
  <c r="R23" i="9"/>
  <c r="N23" i="9"/>
  <c r="M23" i="9"/>
  <c r="I23" i="9"/>
  <c r="F23" i="9"/>
  <c r="S22" i="9"/>
  <c r="R22" i="9"/>
  <c r="N22" i="9"/>
  <c r="M22" i="9"/>
  <c r="I22" i="9"/>
  <c r="F22" i="9"/>
  <c r="S21" i="9"/>
  <c r="R21" i="9"/>
  <c r="N21" i="9"/>
  <c r="M21" i="9"/>
  <c r="I21" i="9"/>
  <c r="F21" i="9"/>
  <c r="S20" i="9"/>
  <c r="R20" i="9"/>
  <c r="N20" i="9"/>
  <c r="M20" i="9"/>
  <c r="I20" i="9"/>
  <c r="F20" i="9"/>
  <c r="S19" i="9"/>
  <c r="R19" i="9"/>
  <c r="N19" i="9"/>
  <c r="M19" i="9"/>
  <c r="I19" i="9"/>
  <c r="F19" i="9"/>
  <c r="S18" i="9"/>
  <c r="R18" i="9"/>
  <c r="N18" i="9"/>
  <c r="M18" i="9"/>
  <c r="I18" i="9"/>
  <c r="F18" i="9"/>
  <c r="S17" i="9"/>
  <c r="R17" i="9"/>
  <c r="N17" i="9"/>
  <c r="M17" i="9"/>
  <c r="I17" i="9"/>
  <c r="F17" i="9"/>
  <c r="S16" i="9"/>
  <c r="R16" i="9"/>
  <c r="N16" i="9"/>
  <c r="M16" i="9"/>
  <c r="I16" i="9"/>
  <c r="F16" i="9"/>
  <c r="S15" i="9"/>
  <c r="R15" i="9"/>
  <c r="N15" i="9"/>
  <c r="M15" i="9"/>
  <c r="I15" i="9"/>
  <c r="F15" i="9"/>
  <c r="S14" i="9"/>
  <c r="R14" i="9"/>
  <c r="N14" i="9"/>
  <c r="M14" i="9"/>
  <c r="I14" i="9"/>
  <c r="F14" i="9"/>
  <c r="S13" i="9"/>
  <c r="R13" i="9"/>
  <c r="N13" i="9"/>
  <c r="M13" i="9"/>
  <c r="I13" i="9"/>
  <c r="F13" i="9"/>
  <c r="B13" i="9"/>
  <c r="S12" i="9"/>
  <c r="R12" i="9"/>
  <c r="N12" i="9"/>
  <c r="M12" i="9"/>
  <c r="I12" i="9"/>
  <c r="F12" i="9"/>
  <c r="B12" i="9"/>
  <c r="S11" i="9"/>
  <c r="R11" i="9"/>
  <c r="N11" i="9"/>
  <c r="M11" i="9"/>
  <c r="I11" i="9"/>
  <c r="F11" i="9"/>
  <c r="S10" i="9"/>
  <c r="R10" i="9"/>
  <c r="N10" i="9"/>
  <c r="M10" i="9"/>
  <c r="I10" i="9"/>
  <c r="F10" i="9"/>
  <c r="S9" i="9"/>
  <c r="R9" i="9"/>
  <c r="N9" i="9"/>
  <c r="M9" i="9"/>
  <c r="I9" i="9"/>
  <c r="F9" i="9"/>
  <c r="S8" i="9"/>
  <c r="R8" i="9"/>
  <c r="N8" i="9"/>
  <c r="M8" i="9"/>
  <c r="I8" i="9"/>
  <c r="F8" i="9"/>
  <c r="B8" i="9"/>
  <c r="S7" i="9"/>
  <c r="R7" i="9"/>
  <c r="N7" i="9"/>
  <c r="M7" i="9"/>
  <c r="I7" i="9"/>
  <c r="F7" i="9"/>
  <c r="B7" i="9"/>
  <c r="S6" i="9"/>
  <c r="R6" i="9"/>
  <c r="N6" i="9"/>
  <c r="M6" i="9"/>
  <c r="I6" i="9"/>
  <c r="F6" i="9"/>
  <c r="S5" i="9"/>
  <c r="R5" i="9"/>
  <c r="N5" i="9"/>
  <c r="M5" i="9"/>
  <c r="I5" i="9"/>
  <c r="F5" i="9"/>
  <c r="S4" i="9"/>
  <c r="R4" i="9"/>
  <c r="N4" i="9"/>
  <c r="M4" i="9"/>
  <c r="I4" i="9"/>
  <c r="F4" i="9"/>
  <c r="B4" i="9"/>
  <c r="S3" i="9"/>
  <c r="R3" i="9"/>
  <c r="N3" i="9"/>
  <c r="M3" i="9"/>
  <c r="I3" i="9"/>
  <c r="F3" i="9"/>
  <c r="B3" i="9"/>
  <c r="M4" i="7"/>
  <c r="N4" i="7"/>
  <c r="M5" i="7"/>
  <c r="N5" i="7"/>
  <c r="M6" i="7"/>
  <c r="N6" i="7"/>
  <c r="M7" i="7"/>
  <c r="N7" i="7"/>
  <c r="M8" i="7"/>
  <c r="N8" i="7"/>
  <c r="M9" i="7"/>
  <c r="N9" i="7"/>
  <c r="M10" i="7"/>
  <c r="N10" i="7"/>
  <c r="M11" i="7"/>
  <c r="N11" i="7"/>
  <c r="M12" i="7"/>
  <c r="N12" i="7"/>
  <c r="M13" i="7"/>
  <c r="N13" i="7"/>
  <c r="M14" i="7"/>
  <c r="N14" i="7"/>
  <c r="M15" i="7"/>
  <c r="N15" i="7"/>
  <c r="M16" i="7"/>
  <c r="N16" i="7"/>
  <c r="M17" i="7"/>
  <c r="N17" i="7"/>
  <c r="M18" i="7"/>
  <c r="N18" i="7"/>
  <c r="M19" i="7"/>
  <c r="N19" i="7"/>
  <c r="M20" i="7"/>
  <c r="N20" i="7"/>
  <c r="M21" i="7"/>
  <c r="N21" i="7"/>
  <c r="M22" i="7"/>
  <c r="N22" i="7"/>
  <c r="M23" i="7"/>
  <c r="N23" i="7"/>
  <c r="M24" i="7"/>
  <c r="N24" i="7"/>
  <c r="M25" i="7"/>
  <c r="N25" i="7"/>
  <c r="M26" i="7"/>
  <c r="N26" i="7"/>
  <c r="M27" i="7"/>
  <c r="N27" i="7"/>
  <c r="M28" i="7"/>
  <c r="N28" i="7"/>
  <c r="N3" i="7"/>
  <c r="M3" i="7"/>
  <c r="R4" i="7"/>
  <c r="S4" i="7"/>
  <c r="R5" i="7"/>
  <c r="S5" i="7"/>
  <c r="R6" i="7"/>
  <c r="S6" i="7"/>
  <c r="R7" i="7"/>
  <c r="S7" i="7"/>
  <c r="R8" i="7"/>
  <c r="S8" i="7"/>
  <c r="R9" i="7"/>
  <c r="S9" i="7"/>
  <c r="R10" i="7"/>
  <c r="S10" i="7"/>
  <c r="R11" i="7"/>
  <c r="S11" i="7"/>
  <c r="R12" i="7"/>
  <c r="S12" i="7"/>
  <c r="R13" i="7"/>
  <c r="S13" i="7"/>
  <c r="R14" i="7"/>
  <c r="S14" i="7"/>
  <c r="R15" i="7"/>
  <c r="S15" i="7"/>
  <c r="R16" i="7"/>
  <c r="S16" i="7"/>
  <c r="R17" i="7"/>
  <c r="S17" i="7"/>
  <c r="R18" i="7"/>
  <c r="S18" i="7"/>
  <c r="R19" i="7"/>
  <c r="S19" i="7"/>
  <c r="R20" i="7"/>
  <c r="S20" i="7"/>
  <c r="R21" i="7"/>
  <c r="S21" i="7"/>
  <c r="R22" i="7"/>
  <c r="S22" i="7"/>
  <c r="R23" i="7"/>
  <c r="S23" i="7"/>
  <c r="R24" i="7"/>
  <c r="S24" i="7"/>
  <c r="R25" i="7"/>
  <c r="S25" i="7"/>
  <c r="R26" i="7"/>
  <c r="S26" i="7"/>
  <c r="R27" i="7"/>
  <c r="S27" i="7"/>
  <c r="R28" i="7"/>
  <c r="S28" i="7"/>
  <c r="R3" i="7"/>
  <c r="S3" i="7"/>
  <c r="B13" i="7"/>
  <c r="B12" i="7"/>
  <c r="B8" i="7"/>
  <c r="B7" i="7"/>
  <c r="I32" i="7"/>
  <c r="I30" i="7"/>
  <c r="I31" i="7"/>
  <c r="I29" i="7"/>
  <c r="I25" i="7"/>
  <c r="I24" i="7"/>
  <c r="I23" i="7"/>
  <c r="I22" i="7"/>
  <c r="I21" i="7"/>
  <c r="I20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F37" i="7"/>
  <c r="F36" i="7"/>
  <c r="F35" i="7"/>
  <c r="F34" i="7"/>
  <c r="F33" i="7"/>
  <c r="F32" i="7"/>
  <c r="F30" i="7"/>
  <c r="F31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3" i="7"/>
  <c r="F12" i="7"/>
  <c r="F11" i="7"/>
  <c r="F10" i="7"/>
  <c r="F9" i="7"/>
  <c r="F8" i="7"/>
  <c r="F7" i="7"/>
  <c r="F6" i="7"/>
  <c r="F5" i="7"/>
  <c r="F4" i="7"/>
  <c r="F3" i="7"/>
  <c r="K26" i="2"/>
  <c r="L26" i="2"/>
  <c r="M26" i="2"/>
  <c r="N26" i="2"/>
  <c r="D23" i="2"/>
  <c r="R9" i="4"/>
  <c r="P5" i="4"/>
  <c r="B4" i="7"/>
  <c r="B3" i="7"/>
  <c r="AD9" i="4"/>
  <c r="X9" i="4"/>
  <c r="O9" i="4"/>
  <c r="Q7" i="4"/>
  <c r="AG9" i="6"/>
  <c r="AD9" i="6"/>
  <c r="AA9" i="6"/>
  <c r="X9" i="6"/>
  <c r="U9" i="6"/>
  <c r="R9" i="6"/>
  <c r="O9" i="6"/>
  <c r="L9" i="6"/>
  <c r="I9" i="6"/>
  <c r="F9" i="6"/>
  <c r="AF7" i="6"/>
  <c r="AC7" i="6"/>
  <c r="Z7" i="6"/>
  <c r="W7" i="6"/>
  <c r="T7" i="6"/>
  <c r="Q7" i="6"/>
  <c r="N7" i="6"/>
  <c r="K7" i="6"/>
  <c r="H7" i="6"/>
  <c r="E7" i="6"/>
  <c r="AE5" i="6"/>
  <c r="AB5" i="6"/>
  <c r="Y5" i="6"/>
  <c r="V5" i="6"/>
  <c r="S5" i="6"/>
  <c r="P5" i="6"/>
  <c r="M5" i="6"/>
  <c r="J5" i="6"/>
  <c r="G5" i="6"/>
  <c r="D5" i="6"/>
  <c r="AD3" i="6"/>
  <c r="AA3" i="6"/>
  <c r="X3" i="6"/>
  <c r="F3" i="6"/>
  <c r="C3" i="6"/>
  <c r="L9" i="4"/>
  <c r="K7" i="4"/>
  <c r="J5" i="4"/>
  <c r="AE5" i="4"/>
  <c r="AB5" i="4"/>
  <c r="Z7" i="4"/>
  <c r="Y5" i="4"/>
  <c r="X3" i="4"/>
  <c r="U9" i="4"/>
  <c r="T7" i="4"/>
  <c r="S5" i="4"/>
  <c r="W7" i="4"/>
  <c r="V5" i="4"/>
  <c r="I9" i="4"/>
  <c r="H7" i="4"/>
  <c r="G5" i="4"/>
  <c r="F3" i="4"/>
  <c r="E7" i="4"/>
  <c r="D5" i="4"/>
  <c r="C3" i="4"/>
</calcChain>
</file>

<file path=xl/sharedStrings.xml><?xml version="1.0" encoding="utf-8"?>
<sst xmlns="http://schemas.openxmlformats.org/spreadsheetml/2006/main" count="2246" uniqueCount="695">
  <si>
    <t>a</t>
    <phoneticPr fontId="1" type="noConversion"/>
  </si>
  <si>
    <t>i</t>
    <phoneticPr fontId="1" type="noConversion"/>
  </si>
  <si>
    <t>u</t>
    <phoneticPr fontId="1" type="noConversion"/>
  </si>
  <si>
    <t>m</t>
    <phoneticPr fontId="1" type="noConversion"/>
  </si>
  <si>
    <t>n</t>
    <phoneticPr fontId="1" type="noConversion"/>
  </si>
  <si>
    <t>ng</t>
    <phoneticPr fontId="1" type="noConversion"/>
  </si>
  <si>
    <t>歌</t>
    <phoneticPr fontId="1" type="noConversion"/>
  </si>
  <si>
    <t>o</t>
    <phoneticPr fontId="1" type="noConversion"/>
  </si>
  <si>
    <t>e</t>
    <phoneticPr fontId="1" type="noConversion"/>
  </si>
  <si>
    <t>文</t>
    <phoneticPr fontId="1" type="noConversion"/>
  </si>
  <si>
    <t>船</t>
    <phoneticPr fontId="1" type="noConversion"/>
  </si>
  <si>
    <t>來</t>
    <phoneticPr fontId="1" type="noConversion"/>
  </si>
  <si>
    <t>M</t>
    <phoneticPr fontId="1" type="noConversion"/>
  </si>
  <si>
    <t>N</t>
    <phoneticPr fontId="1" type="noConversion"/>
  </si>
  <si>
    <t>p</t>
    <phoneticPr fontId="1" type="noConversion"/>
  </si>
  <si>
    <t>ph</t>
    <phoneticPr fontId="1" type="noConversion"/>
  </si>
  <si>
    <t>b</t>
    <phoneticPr fontId="1" type="noConversion"/>
  </si>
  <si>
    <t>t</t>
    <phoneticPr fontId="1" type="noConversion"/>
  </si>
  <si>
    <t>th</t>
    <phoneticPr fontId="1" type="noConversion"/>
  </si>
  <si>
    <t>s</t>
    <phoneticPr fontId="1" type="noConversion"/>
  </si>
  <si>
    <t>k</t>
    <phoneticPr fontId="1" type="noConversion"/>
  </si>
  <si>
    <t>kh</t>
    <phoneticPr fontId="1" type="noConversion"/>
  </si>
  <si>
    <t>h</t>
    <phoneticPr fontId="1" type="noConversion"/>
  </si>
  <si>
    <t>l</t>
    <phoneticPr fontId="1" type="noConversion"/>
  </si>
  <si>
    <t>A</t>
    <phoneticPr fontId="1" type="noConversion"/>
  </si>
  <si>
    <t>S</t>
    <phoneticPr fontId="1" type="noConversion"/>
  </si>
  <si>
    <t>D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</si>
  <si>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</si>
  <si>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</si>
  <si>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</si>
  <si>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</si>
  <si>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</si>
  <si>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</si>
  <si>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Z</t>
    <phoneticPr fontId="1" type="noConversion"/>
  </si>
  <si>
    <t>X</t>
    <phoneticPr fontId="1" type="noConversion"/>
  </si>
  <si>
    <t>C</t>
    <phoneticPr fontId="1" type="noConversion"/>
  </si>
  <si>
    <t>V</t>
    <phoneticPr fontId="1" type="noConversion"/>
  </si>
  <si>
    <t>B</t>
    <phoneticPr fontId="1" type="noConversion"/>
  </si>
  <si>
    <t>N</t>
    <phoneticPr fontId="1" type="noConversion"/>
  </si>
  <si>
    <t>M</t>
    <phoneticPr fontId="1" type="noConversion"/>
  </si>
  <si>
    <t>Q</t>
    <phoneticPr fontId="1" type="noConversion"/>
  </si>
  <si>
    <t>W</t>
    <phoneticPr fontId="1" type="noConversion"/>
  </si>
  <si>
    <t>E</t>
    <phoneticPr fontId="1" type="noConversion"/>
  </si>
  <si>
    <t>R</t>
    <phoneticPr fontId="1" type="noConversion"/>
  </si>
  <si>
    <t>T</t>
    <phoneticPr fontId="1" type="noConversion"/>
  </si>
  <si>
    <t>Y</t>
    <phoneticPr fontId="1" type="noConversion"/>
  </si>
  <si>
    <t>U</t>
    <phoneticPr fontId="1" type="noConversion"/>
  </si>
  <si>
    <t>I</t>
    <phoneticPr fontId="1" type="noConversion"/>
  </si>
  <si>
    <t>O</t>
    <phoneticPr fontId="1" type="noConversion"/>
  </si>
  <si>
    <t>P</t>
    <phoneticPr fontId="1" type="noConversion"/>
  </si>
  <si>
    <t>示例：</t>
  </si>
  <si>
    <t>字      拼音v1.23               三拼v2.0</t>
  </si>
  <si>
    <t>二      njiih           n+i+ih          NIN</t>
  </si>
  <si>
    <t>三      sam             s+a+m           SAD</t>
  </si>
  <si>
    <t>四      siih            s+i+ih          SIN</t>
  </si>
  <si>
    <t>五      ngox            ng+o+x          WOQ</t>
  </si>
  <si>
    <t>七      chit            ch+i+t          VIT</t>
  </si>
  <si>
    <t>八      pret            p+re+t          PDT</t>
  </si>
  <si>
    <t>九      kiux            k+iu+x          KNQ</t>
  </si>
  <si>
    <t>十      zjip            zj+i+p          IIP</t>
  </si>
  <si>
    <t>一      qjit            q+i+t           QIT</t>
    <phoneticPr fontId="1" type="noConversion"/>
  </si>
  <si>
    <t>說明：</t>
  </si>
  <si>
    <t>章組用元音字母，其餘用輔音字母。</t>
  </si>
  <si>
    <t>a,e,i,o,u,y保持原位，但帶介音的都需要記憶。</t>
  </si>
  <si>
    <t>透</t>
    <phoneticPr fontId="1" type="noConversion"/>
  </si>
  <si>
    <t>日</t>
    <phoneticPr fontId="1" type="noConversion"/>
  </si>
  <si>
    <r>
      <t>六      liuk            l+iu+</t>
    </r>
    <r>
      <rPr>
        <sz val="12"/>
        <color indexed="10"/>
        <rFont val="宋体"/>
      </rPr>
      <t>p</t>
    </r>
    <r>
      <rPr>
        <sz val="12"/>
        <rFont val="宋体"/>
      </rPr>
      <t xml:space="preserve">          LNP</t>
    </r>
    <phoneticPr fontId="1" type="noConversion"/>
  </si>
  <si>
    <t>首碼盡可能按照現有的中古拼音，字母組合安排拼音裏沒用的聲母，</t>
    <phoneticPr fontId="1" type="noConversion"/>
  </si>
  <si>
    <t>中碼設定相對隨意，不過帶r和不帶r的都在鍵盤上相鄰以方便記憶。</t>
    <phoneticPr fontId="1" type="noConversion"/>
  </si>
  <si>
    <t>爲了能排入26個字母，有些韻插了空，如“介腹”一表中黃色方格所示。</t>
    <phoneticPr fontId="1" type="noConversion"/>
  </si>
  <si>
    <t>入聲直接用p,t,k，次入用下面一排的b。</t>
    <phoneticPr fontId="1" type="noConversion"/>
  </si>
  <si>
    <t>尾碼同韻的舒聲不同調爲一列，從上到下爲上、平、去。</t>
    <phoneticPr fontId="1" type="noConversion"/>
  </si>
  <si>
    <t>還有主元音相同的基本都在一起，最左邊a，次左e，右邊i,u,o。</t>
    <phoneticPr fontId="1" type="noConversion"/>
  </si>
  <si>
    <t>千</t>
    <phoneticPr fontId="1" type="noConversion"/>
  </si>
  <si>
    <t>ㄅ</t>
  </si>
  <si>
    <t>ㄆ</t>
  </si>
  <si>
    <t>ㄇ</t>
  </si>
  <si>
    <t>ㆠ</t>
  </si>
  <si>
    <t>ㄉ</t>
  </si>
  <si>
    <t>ㄊ</t>
  </si>
  <si>
    <t>ㄋ</t>
  </si>
  <si>
    <t>聲母 (21)</t>
  </si>
  <si>
    <t>ㄌ</t>
  </si>
  <si>
    <t>ㄍ</t>
  </si>
  <si>
    <t>ㆣ</t>
  </si>
  <si>
    <t>ㄎ</t>
  </si>
  <si>
    <t>ㄫ</t>
  </si>
  <si>
    <t>ㄏ</t>
  </si>
  <si>
    <t>ㄐ</t>
  </si>
  <si>
    <t>ㆢ</t>
  </si>
  <si>
    <t>ㄑ</t>
  </si>
  <si>
    <t>ㄒ</t>
  </si>
  <si>
    <t>ㄗ</t>
  </si>
  <si>
    <t>ㆡ</t>
  </si>
  <si>
    <t>ㄘ</t>
  </si>
  <si>
    <t>ㄙ</t>
  </si>
  <si>
    <t>[p]</t>
  </si>
  <si>
    <t>[b]</t>
  </si>
  <si>
    <t>[pʰ]</t>
  </si>
  <si>
    <t>[m]</t>
  </si>
  <si>
    <t>[t]</t>
  </si>
  <si>
    <t>[tʰ]</t>
  </si>
  <si>
    <t>[n]</t>
  </si>
  <si>
    <t>[l]</t>
  </si>
  <si>
    <t>[k]</t>
  </si>
  <si>
    <t>[g]</t>
  </si>
  <si>
    <t>[kʰ]</t>
  </si>
  <si>
    <t>[ŋ]</t>
  </si>
  <si>
    <t>[h]</t>
  </si>
  <si>
    <t>[t͡ɕ]</t>
  </si>
  <si>
    <t>[d͡ʑ]</t>
  </si>
  <si>
    <t>[t͡ɕʰ]</t>
  </si>
  <si>
    <t>[ɕ]</t>
  </si>
  <si>
    <t>[t͡s]</t>
  </si>
  <si>
    <t>[d͡z]</t>
  </si>
  <si>
    <t>[t͡sʰ]</t>
  </si>
  <si>
    <t>[s]</t>
  </si>
  <si>
    <t>韻母 (24)</t>
  </si>
  <si>
    <t>ㄚ</t>
  </si>
  <si>
    <t>ㆩ</t>
  </si>
  <si>
    <t>ㆦ</t>
  </si>
  <si>
    <t>ㆧ</t>
  </si>
  <si>
    <t>ㄜ</t>
  </si>
  <si>
    <t>ㆤ</t>
  </si>
  <si>
    <t>ㆥ</t>
  </si>
  <si>
    <t>ㄞ</t>
  </si>
  <si>
    <t>ㆮ</t>
  </si>
  <si>
    <t>ㄠ</t>
  </si>
  <si>
    <t>ㆯ</t>
  </si>
  <si>
    <t>ㆰ</t>
  </si>
  <si>
    <t>ㆱ</t>
  </si>
  <si>
    <t>ㆬ</t>
  </si>
  <si>
    <t>ㄢ</t>
  </si>
  <si>
    <t>ㄣ</t>
  </si>
  <si>
    <t>ㄤ</t>
  </si>
  <si>
    <t>ㆲ</t>
  </si>
  <si>
    <t>ㄥ</t>
  </si>
  <si>
    <t>ㆭ</t>
  </si>
  <si>
    <t>ㄧ</t>
  </si>
  <si>
    <t>ㆪ</t>
  </si>
  <si>
    <t>ㄨ</t>
  </si>
  <si>
    <t>ㆫ</t>
  </si>
  <si>
    <t>[a]</t>
  </si>
  <si>
    <t>[ã]</t>
  </si>
  <si>
    <t>[ɔ]</t>
  </si>
  <si>
    <t>[ɔ̃]</t>
  </si>
  <si>
    <t>[ə]</t>
  </si>
  <si>
    <t>[e]</t>
  </si>
  <si>
    <t>[ẽ]</t>
  </si>
  <si>
    <t>[ai]</t>
  </si>
  <si>
    <t>[ãĩ]</t>
  </si>
  <si>
    <t>[au]</t>
  </si>
  <si>
    <t>[ãũ]</t>
  </si>
  <si>
    <t>[am]</t>
  </si>
  <si>
    <t>[ɔm]</t>
  </si>
  <si>
    <t>[m̩]</t>
  </si>
  <si>
    <t>[an]</t>
  </si>
  <si>
    <t>[ən]</t>
  </si>
  <si>
    <t>[aŋ]</t>
  </si>
  <si>
    <t>[ɔŋ]</t>
  </si>
  <si>
    <t>[əŋ]</t>
  </si>
  <si>
    <t>[ŋ̍]</t>
  </si>
  <si>
    <t>[i]</t>
  </si>
  <si>
    <t>[ĩ]</t>
  </si>
  <si>
    <t>[u]</t>
  </si>
  <si>
    <t>[ũ]</t>
  </si>
  <si>
    <t>p</t>
  </si>
  <si>
    <t>b</t>
  </si>
  <si>
    <t>t</t>
  </si>
  <si>
    <t>k</t>
  </si>
  <si>
    <t>g</t>
  </si>
  <si>
    <t>g</t>
    <phoneticPr fontId="1" type="noConversion"/>
  </si>
  <si>
    <t>h</t>
  </si>
  <si>
    <t>tsi</t>
    <phoneticPr fontId="1" type="noConversion"/>
  </si>
  <si>
    <t>ji</t>
    <phoneticPr fontId="1" type="noConversion"/>
  </si>
  <si>
    <t>tshi</t>
    <phoneticPr fontId="1" type="noConversion"/>
  </si>
  <si>
    <t>si</t>
  </si>
  <si>
    <t>si</t>
    <phoneticPr fontId="1" type="noConversion"/>
  </si>
  <si>
    <t>ts</t>
    <phoneticPr fontId="1" type="noConversion"/>
  </si>
  <si>
    <t>tsh</t>
    <phoneticPr fontId="1" type="noConversion"/>
  </si>
  <si>
    <t>s</t>
  </si>
  <si>
    <t>邊</t>
    <phoneticPr fontId="1" type="noConversion"/>
  </si>
  <si>
    <t>皮</t>
    <phoneticPr fontId="1" type="noConversion"/>
  </si>
  <si>
    <t>棉</t>
    <phoneticPr fontId="1" type="noConversion"/>
  </si>
  <si>
    <t>mî</t>
    <phoneticPr fontId="1" type="noConversion"/>
  </si>
  <si>
    <t>phuê</t>
    <phoneticPr fontId="1" type="noConversion"/>
  </si>
  <si>
    <t>pinn</t>
    <phoneticPr fontId="1" type="noConversion"/>
  </si>
  <si>
    <t>bûn</t>
    <phoneticPr fontId="1" type="noConversion"/>
  </si>
  <si>
    <t>大</t>
    <phoneticPr fontId="1" type="noConversion"/>
  </si>
  <si>
    <t>年</t>
    <phoneticPr fontId="1" type="noConversion"/>
  </si>
  <si>
    <t>義</t>
    <phoneticPr fontId="1" type="noConversion"/>
  </si>
  <si>
    <t>苦</t>
    <phoneticPr fontId="1" type="noConversion"/>
  </si>
  <si>
    <t>喜</t>
    <phoneticPr fontId="1" type="noConversion"/>
  </si>
  <si>
    <t>錢</t>
    <phoneticPr fontId="1" type="noConversion"/>
  </si>
  <si>
    <t>消</t>
    <phoneticPr fontId="1" type="noConversion"/>
  </si>
  <si>
    <t>醋</t>
    <phoneticPr fontId="1" type="noConversion"/>
  </si>
  <si>
    <t>蘇</t>
    <phoneticPr fontId="1" type="noConversion"/>
  </si>
  <si>
    <t>tuā</t>
    <phoneticPr fontId="1" type="noConversion"/>
  </si>
  <si>
    <t>thàu</t>
    <phoneticPr fontId="1" type="noConversion"/>
  </si>
  <si>
    <t>nî</t>
    <phoneticPr fontId="1" type="noConversion"/>
  </si>
  <si>
    <t>lâi</t>
    <phoneticPr fontId="1" type="noConversion"/>
  </si>
  <si>
    <t>kua</t>
    <phoneticPr fontId="1" type="noConversion"/>
  </si>
  <si>
    <t>gī</t>
    <phoneticPr fontId="1" type="noConversion"/>
  </si>
  <si>
    <t>khóo</t>
    <phoneticPr fontId="1" type="noConversion"/>
  </si>
  <si>
    <t>hí</t>
    <phoneticPr fontId="1" type="noConversion"/>
  </si>
  <si>
    <t>tsînn</t>
    <phoneticPr fontId="1" type="noConversion"/>
  </si>
  <si>
    <t>ji̍t</t>
    <phoneticPr fontId="1" type="noConversion"/>
  </si>
  <si>
    <t>tshing</t>
    <phoneticPr fontId="1" type="noConversion"/>
  </si>
  <si>
    <t>siau</t>
    <phoneticPr fontId="1" type="noConversion"/>
  </si>
  <si>
    <t>tsûn</t>
    <phoneticPr fontId="1" type="noConversion"/>
  </si>
  <si>
    <t>jua̍h</t>
    <phoneticPr fontId="1" type="noConversion"/>
  </si>
  <si>
    <t>熱</t>
    <phoneticPr fontId="1" type="noConversion"/>
  </si>
  <si>
    <t>tshòo</t>
    <phoneticPr fontId="1" type="noConversion"/>
  </si>
  <si>
    <t>soo</t>
    <phoneticPr fontId="1" type="noConversion"/>
  </si>
  <si>
    <r>
      <t>[</t>
    </r>
    <r>
      <rPr>
        <sz val="16"/>
        <rFont val="宋体"/>
      </rPr>
      <t>ŋ</t>
    </r>
    <r>
      <rPr>
        <sz val="16"/>
        <rFont val="STKaiti"/>
        <family val="1"/>
        <charset val="134"/>
      </rPr>
      <t>]</t>
    </r>
  </si>
  <si>
    <r>
      <t>[</t>
    </r>
    <r>
      <rPr>
        <sz val="16"/>
        <rFont val="宋体"/>
      </rPr>
      <t>ɔ</t>
    </r>
    <r>
      <rPr>
        <sz val="16"/>
        <rFont val="STKaiti"/>
        <family val="1"/>
        <charset val="134"/>
      </rPr>
      <t>]</t>
    </r>
  </si>
  <si>
    <r>
      <t>[</t>
    </r>
    <r>
      <rPr>
        <sz val="16"/>
        <rFont val="宋体"/>
      </rPr>
      <t>ɔ</t>
    </r>
    <r>
      <rPr>
        <sz val="16"/>
        <rFont val="Arial"/>
        <family val="2"/>
      </rPr>
      <t>̃</t>
    </r>
    <r>
      <rPr>
        <sz val="16"/>
        <rFont val="STKaiti"/>
        <family val="1"/>
        <charset val="134"/>
      </rPr>
      <t>]</t>
    </r>
  </si>
  <si>
    <r>
      <t>[</t>
    </r>
    <r>
      <rPr>
        <sz val="16"/>
        <rFont val="宋体"/>
      </rPr>
      <t>ɔ</t>
    </r>
    <r>
      <rPr>
        <sz val="16"/>
        <rFont val="STKaiti"/>
        <family val="1"/>
        <charset val="134"/>
      </rPr>
      <t>m]</t>
    </r>
  </si>
  <si>
    <r>
      <t>[a</t>
    </r>
    <r>
      <rPr>
        <sz val="16"/>
        <rFont val="宋体"/>
      </rPr>
      <t>ŋ</t>
    </r>
    <r>
      <rPr>
        <sz val="16"/>
        <rFont val="STKaiti"/>
        <family val="1"/>
        <charset val="134"/>
      </rPr>
      <t>]</t>
    </r>
  </si>
  <si>
    <r>
      <t>[</t>
    </r>
    <r>
      <rPr>
        <sz val="16"/>
        <rFont val="宋体"/>
      </rPr>
      <t>ɔŋ</t>
    </r>
    <r>
      <rPr>
        <sz val="16"/>
        <rFont val="STKaiti"/>
        <family val="1"/>
        <charset val="134"/>
      </rPr>
      <t>]</t>
    </r>
  </si>
  <si>
    <r>
      <t>[ə</t>
    </r>
    <r>
      <rPr>
        <sz val="16"/>
        <rFont val="宋体"/>
      </rPr>
      <t>ŋ</t>
    </r>
    <r>
      <rPr>
        <sz val="16"/>
        <rFont val="STKaiti"/>
        <family val="1"/>
        <charset val="134"/>
      </rPr>
      <t>]</t>
    </r>
  </si>
  <si>
    <r>
      <t>[</t>
    </r>
    <r>
      <rPr>
        <sz val="16"/>
        <rFont val="宋体"/>
      </rPr>
      <t>ŋ</t>
    </r>
    <r>
      <rPr>
        <sz val="16"/>
        <rFont val="STKaiti"/>
        <family val="1"/>
        <charset val="134"/>
      </rPr>
      <t>̍]</t>
    </r>
  </si>
  <si>
    <t>a</t>
  </si>
  <si>
    <t>ann</t>
    <phoneticPr fontId="1" type="noConversion"/>
  </si>
  <si>
    <t>oo</t>
    <phoneticPr fontId="1" type="noConversion"/>
  </si>
  <si>
    <t>onn</t>
    <phoneticPr fontId="1" type="noConversion"/>
  </si>
  <si>
    <t>o</t>
  </si>
  <si>
    <t>e</t>
  </si>
  <si>
    <t>enn</t>
    <phoneticPr fontId="1" type="noConversion"/>
  </si>
  <si>
    <t>ai</t>
    <phoneticPr fontId="1" type="noConversion"/>
  </si>
  <si>
    <t>ainn</t>
    <phoneticPr fontId="1" type="noConversion"/>
  </si>
  <si>
    <t>au</t>
    <phoneticPr fontId="1" type="noConversion"/>
  </si>
  <si>
    <t>aunn</t>
    <phoneticPr fontId="1" type="noConversion"/>
  </si>
  <si>
    <t>am</t>
    <phoneticPr fontId="1" type="noConversion"/>
  </si>
  <si>
    <t>om</t>
    <phoneticPr fontId="1" type="noConversion"/>
  </si>
  <si>
    <t>an</t>
    <phoneticPr fontId="1" type="noConversion"/>
  </si>
  <si>
    <t>-n</t>
    <phoneticPr fontId="1" type="noConversion"/>
  </si>
  <si>
    <t>-ng</t>
    <phoneticPr fontId="1" type="noConversion"/>
  </si>
  <si>
    <t>ang</t>
    <phoneticPr fontId="1" type="noConversion"/>
  </si>
  <si>
    <t>ong</t>
    <phoneticPr fontId="1" type="noConversion"/>
  </si>
  <si>
    <t>i</t>
  </si>
  <si>
    <t>inn</t>
    <phoneticPr fontId="1" type="noConversion"/>
  </si>
  <si>
    <t>u</t>
  </si>
  <si>
    <t>unn</t>
    <phoneticPr fontId="1" type="noConversion"/>
  </si>
  <si>
    <t>阿</t>
    <phoneticPr fontId="1" type="noConversion"/>
  </si>
  <si>
    <t>衫</t>
    <phoneticPr fontId="1" type="noConversion"/>
  </si>
  <si>
    <t>好</t>
    <phoneticPr fontId="1" type="noConversion"/>
  </si>
  <si>
    <t>啞</t>
    <phoneticPr fontId="1" type="noConversion"/>
  </si>
  <si>
    <t>嬰</t>
    <phoneticPr fontId="1" type="noConversion"/>
  </si>
  <si>
    <t>愛</t>
    <phoneticPr fontId="1" type="noConversion"/>
  </si>
  <si>
    <t>歹</t>
    <phoneticPr fontId="1" type="noConversion"/>
  </si>
  <si>
    <t>跳</t>
    <phoneticPr fontId="1" type="noConversion"/>
  </si>
  <si>
    <t>喓</t>
    <phoneticPr fontId="1" type="noConversion"/>
  </si>
  <si>
    <t>甘</t>
    <phoneticPr fontId="1" type="noConversion"/>
  </si>
  <si>
    <t>蔘</t>
    <phoneticPr fontId="1" type="noConversion"/>
  </si>
  <si>
    <t>音</t>
    <phoneticPr fontId="1" type="noConversion"/>
  </si>
  <si>
    <t>限</t>
    <phoneticPr fontId="1" type="noConversion"/>
  </si>
  <si>
    <t>因</t>
    <phoneticPr fontId="1" type="noConversion"/>
  </si>
  <si>
    <t>港</t>
    <phoneticPr fontId="1" type="noConversion"/>
  </si>
  <si>
    <t>王</t>
    <phoneticPr fontId="1" type="noConversion"/>
  </si>
  <si>
    <t>永</t>
    <phoneticPr fontId="1" type="noConversion"/>
  </si>
  <si>
    <t>黄</t>
    <phoneticPr fontId="1" type="noConversion"/>
  </si>
  <si>
    <t>天</t>
    <phoneticPr fontId="1" type="noConversion"/>
  </si>
  <si>
    <t>武</t>
    <phoneticPr fontId="1" type="noConversion"/>
  </si>
  <si>
    <t>張</t>
    <phoneticPr fontId="1" type="noConversion"/>
  </si>
  <si>
    <t>tiunn</t>
    <phoneticPr fontId="1" type="noConversion"/>
  </si>
  <si>
    <t>bú</t>
    <phoneticPr fontId="1" type="noConversion"/>
  </si>
  <si>
    <t>thinn</t>
    <phoneticPr fontId="1" type="noConversion"/>
  </si>
  <si>
    <t>si̍k</t>
    <phoneticPr fontId="1" type="noConversion"/>
  </si>
  <si>
    <t>食</t>
    <phoneticPr fontId="1" type="noConversion"/>
  </si>
  <si>
    <t>n̂g</t>
    <phoneticPr fontId="1" type="noConversion"/>
  </si>
  <si>
    <t>íng</t>
    <phoneticPr fontId="1" type="noConversion"/>
  </si>
  <si>
    <t>ông</t>
    <phoneticPr fontId="1" type="noConversion"/>
  </si>
  <si>
    <t>káng</t>
    <phoneticPr fontId="1" type="noConversion"/>
  </si>
  <si>
    <t>sann</t>
    <phoneticPr fontId="1" type="noConversion"/>
  </si>
  <si>
    <t>hónn</t>
    <phoneticPr fontId="1" type="noConversion"/>
  </si>
  <si>
    <t>火</t>
    <phoneticPr fontId="1" type="noConversion"/>
  </si>
  <si>
    <t>hó</t>
    <phoneticPr fontId="1" type="noConversion"/>
  </si>
  <si>
    <t>é</t>
    <phoneticPr fontId="1" type="noConversion"/>
  </si>
  <si>
    <t>ài</t>
    <phoneticPr fontId="1" type="noConversion"/>
  </si>
  <si>
    <t>pháinn</t>
    <phoneticPr fontId="1" type="noConversion"/>
  </si>
  <si>
    <t>thiàu</t>
    <phoneticPr fontId="1" type="noConversion"/>
  </si>
  <si>
    <t>iaunn</t>
    <phoneticPr fontId="1" type="noConversion"/>
  </si>
  <si>
    <t>kam</t>
    <phoneticPr fontId="1" type="noConversion"/>
  </si>
  <si>
    <t>som</t>
    <phoneticPr fontId="1" type="noConversion"/>
  </si>
  <si>
    <t>im</t>
    <phoneticPr fontId="1" type="noConversion"/>
  </si>
  <si>
    <t>hān</t>
    <phoneticPr fontId="1" type="noConversion"/>
  </si>
  <si>
    <t>in</t>
    <phoneticPr fontId="1" type="noConversion"/>
  </si>
  <si>
    <t>-nn</t>
    <phoneticPr fontId="1" type="noConversion"/>
  </si>
  <si>
    <r>
      <rPr>
        <sz val="18"/>
        <color theme="9"/>
        <rFont val="LXGW WenKai Mono TC"/>
      </rPr>
      <t>˪</t>
    </r>
    <r>
      <rPr>
        <sz val="10"/>
        <color theme="9"/>
        <rFont val="LXGW WenKai Mono TC"/>
      </rPr>
      <t>(陰去)</t>
    </r>
    <phoneticPr fontId="1" type="noConversion"/>
  </si>
  <si>
    <r>
      <rPr>
        <sz val="18"/>
        <color theme="9"/>
        <rFont val="LXGW WenKai Mono TC"/>
      </rPr>
      <t>ˋ</t>
    </r>
    <r>
      <rPr>
        <sz val="10"/>
        <color theme="9"/>
        <rFont val="LXGW WenKai Mono TC"/>
      </rPr>
      <t>(陰上)</t>
    </r>
    <phoneticPr fontId="1" type="noConversion"/>
  </si>
  <si>
    <r>
      <rPr>
        <sz val="18"/>
        <color theme="9"/>
        <rFont val="LXGW WenKai Mono TC"/>
      </rPr>
      <t>˫</t>
    </r>
    <r>
      <rPr>
        <sz val="10"/>
        <color theme="9"/>
        <rFont val="LXGW WenKai Mono TC"/>
      </rPr>
      <t>(陽去)</t>
    </r>
    <phoneticPr fontId="1" type="noConversion"/>
  </si>
  <si>
    <r>
      <rPr>
        <sz val="18"/>
        <color theme="9"/>
        <rFont val="LXGW WenKai Mono TC"/>
      </rPr>
      <t>ˊ</t>
    </r>
    <r>
      <rPr>
        <sz val="10"/>
        <color theme="9"/>
        <rFont val="LXGW WenKai Mono TC"/>
      </rPr>
      <t>(陽平)</t>
    </r>
    <phoneticPr fontId="1" type="noConversion"/>
  </si>
  <si>
    <r>
      <t xml:space="preserve"> </t>
    </r>
    <r>
      <rPr>
        <sz val="18"/>
        <color theme="9"/>
        <rFont val="LXGW WenKai Mono TC"/>
      </rPr>
      <t xml:space="preserve"> ̇</t>
    </r>
    <r>
      <rPr>
        <sz val="10"/>
        <color theme="9"/>
        <rFont val="LXGW WenKai Mono TC"/>
      </rPr>
      <t>(入声)</t>
    </r>
    <phoneticPr fontId="1" type="noConversion"/>
  </si>
  <si>
    <t>方音符號</t>
    <phoneticPr fontId="1" type="noConversion"/>
  </si>
  <si>
    <t>國際音標</t>
    <phoneticPr fontId="1" type="noConversion"/>
  </si>
  <si>
    <t>舉例漢字</t>
    <phoneticPr fontId="1" type="noConversion"/>
  </si>
  <si>
    <t>舉例拼音</t>
    <phoneticPr fontId="1" type="noConversion"/>
  </si>
  <si>
    <t>字典編碼</t>
    <phoneticPr fontId="1" type="noConversion"/>
  </si>
  <si>
    <t>ci</t>
  </si>
  <si>
    <t>zi</t>
  </si>
  <si>
    <t>Ci</t>
  </si>
  <si>
    <t>P</t>
  </si>
  <si>
    <t>bN</t>
  </si>
  <si>
    <t>T</t>
  </si>
  <si>
    <t>dN</t>
  </si>
  <si>
    <t>d</t>
  </si>
  <si>
    <t>K</t>
  </si>
  <si>
    <t>gN</t>
  </si>
  <si>
    <t>c</t>
  </si>
  <si>
    <t>z</t>
  </si>
  <si>
    <t>C</t>
  </si>
  <si>
    <t>台羅韻碼</t>
    <phoneticPr fontId="1" type="noConversion"/>
  </si>
  <si>
    <t>台羅聲碼</t>
    <phoneticPr fontId="1" type="noConversion"/>
  </si>
  <si>
    <t>Na</t>
  </si>
  <si>
    <t>No</t>
  </si>
  <si>
    <t>ø</t>
  </si>
  <si>
    <t>Ne</t>
  </si>
  <si>
    <t>I</t>
  </si>
  <si>
    <t>NI</t>
  </si>
  <si>
    <t>U</t>
  </si>
  <si>
    <t>NU</t>
  </si>
  <si>
    <t>aB</t>
  </si>
  <si>
    <t>oB</t>
  </si>
  <si>
    <t>B</t>
  </si>
  <si>
    <t>aD</t>
  </si>
  <si>
    <t>D</t>
  </si>
  <si>
    <t>aG</t>
  </si>
  <si>
    <t>oG</t>
  </si>
  <si>
    <t>øG</t>
  </si>
  <si>
    <t>G</t>
  </si>
  <si>
    <t>Ni</t>
  </si>
  <si>
    <t>Nu</t>
  </si>
  <si>
    <t>ann</t>
  </si>
  <si>
    <t>oo</t>
  </si>
  <si>
    <t>onn</t>
  </si>
  <si>
    <t>enn</t>
  </si>
  <si>
    <t>ai</t>
  </si>
  <si>
    <t>ainn</t>
  </si>
  <si>
    <t>au</t>
  </si>
  <si>
    <t>aunn</t>
  </si>
  <si>
    <t>am</t>
  </si>
  <si>
    <t>om</t>
  </si>
  <si>
    <t>m</t>
  </si>
  <si>
    <t>an</t>
  </si>
  <si>
    <t>-n</t>
  </si>
  <si>
    <t>ang</t>
  </si>
  <si>
    <t>ong</t>
  </si>
  <si>
    <t>-ng</t>
  </si>
  <si>
    <t>ng</t>
  </si>
  <si>
    <t>inn</t>
  </si>
  <si>
    <t>unn</t>
  </si>
  <si>
    <t>ph</t>
  </si>
  <si>
    <t>th</t>
  </si>
  <si>
    <t>n</t>
  </si>
  <si>
    <t>l</t>
  </si>
  <si>
    <t>kh</t>
  </si>
  <si>
    <t>tsi</t>
  </si>
  <si>
    <t>ji</t>
  </si>
  <si>
    <t>tshi</t>
  </si>
  <si>
    <t>ts</t>
  </si>
  <si>
    <t>tsh</t>
  </si>
  <si>
    <t>國際音標</t>
    <phoneticPr fontId="1" type="noConversion"/>
  </si>
  <si>
    <t>按鍵編碼</t>
    <phoneticPr fontId="1" type="noConversion"/>
  </si>
  <si>
    <t>拼音字母</t>
    <phoneticPr fontId="1" type="noConversion"/>
  </si>
  <si>
    <t>方音符號</t>
  </si>
  <si>
    <t>方音符號</t>
    <phoneticPr fontId="1" type="noConversion"/>
  </si>
  <si>
    <t>, &lt;</t>
    <phoneticPr fontId="1" type="noConversion"/>
  </si>
  <si>
    <t>. &gt;</t>
    <phoneticPr fontId="1" type="noConversion"/>
  </si>
  <si>
    <t>/ ?</t>
    <phoneticPr fontId="1" type="noConversion"/>
  </si>
  <si>
    <t>; :</t>
    <phoneticPr fontId="1" type="noConversion"/>
  </si>
  <si>
    <r>
      <t>-</t>
    </r>
    <r>
      <rPr>
        <b/>
        <sz val="12"/>
        <rFont val="Microsoft JhengHei"/>
        <family val="2"/>
        <charset val="136"/>
      </rPr>
      <t xml:space="preserve"> _</t>
    </r>
    <phoneticPr fontId="1" type="noConversion"/>
  </si>
  <si>
    <t>m</t>
    <phoneticPr fontId="1" type="noConversion"/>
  </si>
  <si>
    <t>n</t>
    <phoneticPr fontId="1" type="noConversion"/>
  </si>
  <si>
    <t>l</t>
    <phoneticPr fontId="1" type="noConversion"/>
  </si>
  <si>
    <t>b</t>
    <phoneticPr fontId="1" type="noConversion"/>
  </si>
  <si>
    <t>j</t>
  </si>
  <si>
    <t>j</t>
    <phoneticPr fontId="1" type="noConversion"/>
  </si>
  <si>
    <t>N</t>
  </si>
  <si>
    <t>N</t>
    <phoneticPr fontId="1" type="noConversion"/>
  </si>
  <si>
    <t>r</t>
  </si>
  <si>
    <t>r</t>
    <phoneticPr fontId="1" type="noConversion"/>
  </si>
  <si>
    <t>w</t>
  </si>
  <si>
    <t>w</t>
    <phoneticPr fontId="1" type="noConversion"/>
  </si>
  <si>
    <t>W</t>
    <phoneticPr fontId="1" type="noConversion"/>
  </si>
  <si>
    <t>pPmbtTndkKhjJSgqzcCsiuBaoøMIeUYLDQGN123570</t>
  </si>
  <si>
    <t>1qaz2wsxedcrfvtgbyhnujm8ik,9ol.0p;/- 43657</t>
    <phoneticPr fontId="34" type="noConversion"/>
  </si>
  <si>
    <t>拼音字母</t>
    <phoneticPr fontId="34" type="noConversion"/>
  </si>
  <si>
    <t>鍵盤按鍵</t>
  </si>
  <si>
    <t>鍵盤按鍵</t>
    <phoneticPr fontId="34" type="noConversion"/>
  </si>
  <si>
    <t>字典拼音</t>
    <phoneticPr fontId="34" type="noConversion"/>
  </si>
  <si>
    <t>p</t>
    <phoneticPr fontId="34" type="noConversion"/>
  </si>
  <si>
    <t>J</t>
  </si>
  <si>
    <t>S</t>
  </si>
  <si>
    <t>q</t>
  </si>
  <si>
    <t>m</t>
    <phoneticPr fontId="34" type="noConversion"/>
  </si>
  <si>
    <t>ch</t>
  </si>
  <si>
    <t>b</t>
    <phoneticPr fontId="34" type="noConversion"/>
  </si>
  <si>
    <t>t</t>
    <phoneticPr fontId="34" type="noConversion"/>
  </si>
  <si>
    <t>n</t>
    <phoneticPr fontId="34" type="noConversion"/>
  </si>
  <si>
    <t>k</t>
    <phoneticPr fontId="34" type="noConversion"/>
  </si>
  <si>
    <t>h</t>
    <phoneticPr fontId="34" type="noConversion"/>
  </si>
  <si>
    <t>j</t>
    <phoneticPr fontId="34" type="noConversion"/>
  </si>
  <si>
    <t>1</t>
  </si>
  <si>
    <t>2</t>
  </si>
  <si>
    <t>x</t>
  </si>
  <si>
    <t>f</t>
  </si>
  <si>
    <t>f</t>
    <phoneticPr fontId="1" type="noConversion"/>
  </si>
  <si>
    <t>z</t>
    <phoneticPr fontId="1" type="noConversion"/>
  </si>
  <si>
    <t>v</t>
  </si>
  <si>
    <t>v</t>
    <phoneticPr fontId="1" type="noConversion"/>
  </si>
  <si>
    <t>y</t>
  </si>
  <si>
    <t>鍵盤位置</t>
    <phoneticPr fontId="1" type="noConversion"/>
  </si>
  <si>
    <t>z</t>
    <phoneticPr fontId="34" type="noConversion"/>
  </si>
  <si>
    <t>q</t>
    <phoneticPr fontId="34" type="noConversion"/>
  </si>
  <si>
    <t>a</t>
    <phoneticPr fontId="34" type="noConversion"/>
  </si>
  <si>
    <t>w</t>
    <phoneticPr fontId="34" type="noConversion"/>
  </si>
  <si>
    <t>s</t>
    <phoneticPr fontId="34" type="noConversion"/>
  </si>
  <si>
    <t>x</t>
    <phoneticPr fontId="34" type="noConversion"/>
  </si>
  <si>
    <t>e</t>
    <phoneticPr fontId="34" type="noConversion"/>
  </si>
  <si>
    <t>d</t>
    <phoneticPr fontId="34" type="noConversion"/>
  </si>
  <si>
    <t>c</t>
    <phoneticPr fontId="34" type="noConversion"/>
  </si>
  <si>
    <t>g</t>
    <phoneticPr fontId="34" type="noConversion"/>
  </si>
  <si>
    <t>r</t>
    <phoneticPr fontId="34" type="noConversion"/>
  </si>
  <si>
    <t>f</t>
    <phoneticPr fontId="34" type="noConversion"/>
  </si>
  <si>
    <t>v</t>
    <phoneticPr fontId="34" type="noConversion"/>
  </si>
  <si>
    <t>y</t>
    <phoneticPr fontId="34" type="noConversion"/>
  </si>
  <si>
    <t>i</t>
    <phoneticPr fontId="34" type="noConversion"/>
  </si>
  <si>
    <t>o</t>
    <phoneticPr fontId="34" type="noConversion"/>
  </si>
  <si>
    <t>l</t>
    <phoneticPr fontId="34" type="noConversion"/>
  </si>
  <si>
    <t>,</t>
  </si>
  <si>
    <t>,</t>
    <phoneticPr fontId="34" type="noConversion"/>
  </si>
  <si>
    <t>;</t>
  </si>
  <si>
    <t>;</t>
    <phoneticPr fontId="34" type="noConversion"/>
  </si>
  <si>
    <t>/</t>
  </si>
  <si>
    <t>/</t>
    <phoneticPr fontId="34" type="noConversion"/>
  </si>
  <si>
    <t>.</t>
  </si>
  <si>
    <t>.</t>
    <phoneticPr fontId="34" type="noConversion"/>
  </si>
  <si>
    <t>u</t>
    <phoneticPr fontId="34" type="noConversion"/>
  </si>
  <si>
    <t>8</t>
  </si>
  <si>
    <t>M</t>
  </si>
  <si>
    <t>9</t>
  </si>
  <si>
    <t>Y</t>
  </si>
  <si>
    <t>L</t>
  </si>
  <si>
    <t>0</t>
  </si>
  <si>
    <t>Q</t>
  </si>
  <si>
    <t>-</t>
  </si>
  <si>
    <t xml:space="preserve"> </t>
  </si>
  <si>
    <t>4</t>
  </si>
  <si>
    <t>3</t>
  </si>
  <si>
    <t>5</t>
  </si>
  <si>
    <t>6</t>
  </si>
  <si>
    <t>7</t>
  </si>
  <si>
    <t>ci</t>
    <phoneticPr fontId="34" type="noConversion"/>
  </si>
  <si>
    <t>chi</t>
    <phoneticPr fontId="34" type="noConversion"/>
  </si>
  <si>
    <t>ch</t>
    <phoneticPr fontId="34" type="noConversion"/>
  </si>
  <si>
    <t>Speller:</t>
    <phoneticPr fontId="34" type="noConversion"/>
  </si>
  <si>
    <t>comment_format:</t>
    <phoneticPr fontId="34" type="noConversion"/>
  </si>
  <si>
    <t>pPbtTdkKgcCzshiuaoøeIUBDGN</t>
    <phoneticPr fontId="34" type="noConversion"/>
  </si>
  <si>
    <r>
      <t>ㄅㄆ</t>
    </r>
    <r>
      <rPr>
        <sz val="18"/>
        <rFont val="BopomofoRuby1909-v1"/>
        <family val="3"/>
        <charset val="136"/>
      </rPr>
      <t>ㆠ</t>
    </r>
    <r>
      <rPr>
        <sz val="18"/>
        <rFont val="宋体"/>
      </rPr>
      <t>ㄉㄊㄌㄍㄎ</t>
    </r>
    <r>
      <rPr>
        <sz val="18"/>
        <rFont val="BopomofoRuby1909-v1"/>
        <family val="3"/>
        <charset val="136"/>
      </rPr>
      <t>ㆣ</t>
    </r>
    <r>
      <rPr>
        <sz val="18"/>
        <rFont val="宋体"/>
      </rPr>
      <t>ㄗㄘ</t>
    </r>
    <r>
      <rPr>
        <sz val="18"/>
        <rFont val="BopomofoRuby1909-v1"/>
        <family val="3"/>
        <charset val="136"/>
      </rPr>
      <t>ㆡ</t>
    </r>
    <r>
      <rPr>
        <sz val="18"/>
        <rFont val="宋体"/>
      </rPr>
      <t>ㄙㄏㄧㄨㄚ</t>
    </r>
    <r>
      <rPr>
        <sz val="18"/>
        <rFont val="BopomofoRuby1909-v1"/>
        <family val="3"/>
        <charset val="136"/>
      </rPr>
      <t>ㆦ</t>
    </r>
    <r>
      <rPr>
        <sz val="18"/>
        <rFont val="宋体"/>
      </rPr>
      <t>ㄜ</t>
    </r>
    <r>
      <rPr>
        <sz val="18"/>
        <rFont val="BopomofoRuby1909-v1"/>
        <family val="3"/>
        <charset val="136"/>
      </rPr>
      <t>ㆤ</t>
    </r>
    <r>
      <rPr>
        <sz val="18"/>
        <rFont val="宋体"/>
      </rPr>
      <t>ㄞㄠ</t>
    </r>
    <r>
      <rPr>
        <sz val="18"/>
        <rFont val="BopomofoRuby1909-v1"/>
        <family val="3"/>
        <charset val="136"/>
      </rPr>
      <t>ㆬ</t>
    </r>
    <r>
      <rPr>
        <sz val="18"/>
        <rFont val="宋体"/>
      </rPr>
      <t>ㄣ</t>
    </r>
    <r>
      <rPr>
        <sz val="18"/>
        <rFont val="BopomofoRuby1909-v1"/>
        <family val="3"/>
        <charset val="136"/>
      </rPr>
      <t>ㆭｎ</t>
    </r>
    <phoneticPr fontId="34" type="noConversion"/>
  </si>
  <si>
    <t>preedit_format:</t>
    <phoneticPr fontId="34" type="noConversion"/>
  </si>
  <si>
    <t>1qaz2wsxedcrfvtgbyhnujm8ik,9ol.0p;/-43657</t>
    <phoneticPr fontId="34" type="noConversion"/>
  </si>
  <si>
    <r>
      <t>ㄅㄆㄇ</t>
    </r>
    <r>
      <rPr>
        <sz val="12"/>
        <rFont val="BopomofoRuby1909-v1"/>
        <family val="3"/>
        <charset val="136"/>
      </rPr>
      <t>ㆠ</t>
    </r>
    <r>
      <rPr>
        <sz val="12"/>
        <rFont val="宋体"/>
      </rPr>
      <t>ㄉㄊㄋㄌㄍㄎㄏㄐㄑㄒ</t>
    </r>
    <r>
      <rPr>
        <sz val="12"/>
        <rFont val="BopomofoRuby1909-v1"/>
        <family val="3"/>
        <charset val="136"/>
      </rPr>
      <t>ㆣ</t>
    </r>
    <r>
      <rPr>
        <sz val="12"/>
        <rFont val="宋体"/>
      </rPr>
      <t>ㄫ</t>
    </r>
    <r>
      <rPr>
        <sz val="12"/>
        <rFont val="BopomofoRuby1909-v1"/>
        <family val="3"/>
        <charset val="136"/>
      </rPr>
      <t>ㆡ</t>
    </r>
    <r>
      <rPr>
        <sz val="12"/>
        <rFont val="宋体"/>
      </rPr>
      <t>ㄗㄘㄙㄧㄨ</t>
    </r>
    <r>
      <rPr>
        <sz val="12"/>
        <rFont val="BopomofoRuby1909-v1"/>
        <family val="3"/>
        <charset val="136"/>
      </rPr>
      <t>ㆬ</t>
    </r>
    <r>
      <rPr>
        <sz val="12"/>
        <rFont val="宋体"/>
      </rPr>
      <t>ㄚ</t>
    </r>
    <r>
      <rPr>
        <sz val="12"/>
        <rFont val="BopomofoRuby1909-v1"/>
        <family val="3"/>
        <charset val="136"/>
      </rPr>
      <t>ㆦ</t>
    </r>
    <r>
      <rPr>
        <sz val="12"/>
        <rFont val="宋体"/>
      </rPr>
      <t>ㄜ</t>
    </r>
    <r>
      <rPr>
        <sz val="12"/>
        <rFont val="BopomofoRuby1909-v1"/>
        <family val="3"/>
        <charset val="136"/>
      </rPr>
      <t>ㆰ</t>
    </r>
    <r>
      <rPr>
        <sz val="12"/>
        <rFont val="宋体"/>
      </rPr>
      <t>ㄞ</t>
    </r>
    <r>
      <rPr>
        <sz val="12"/>
        <rFont val="BopomofoRuby1909-v1"/>
        <family val="3"/>
        <charset val="136"/>
      </rPr>
      <t>ㆤ</t>
    </r>
    <r>
      <rPr>
        <sz val="12"/>
        <rFont val="宋体"/>
      </rPr>
      <t>ㄠ</t>
    </r>
    <r>
      <rPr>
        <sz val="12"/>
        <rFont val="BopomofoRuby1909-v1"/>
        <family val="3"/>
        <charset val="136"/>
      </rPr>
      <t>ㆲ</t>
    </r>
    <r>
      <rPr>
        <sz val="12"/>
        <rFont val="宋体"/>
      </rPr>
      <t>ㄢㄣㄤ</t>
    </r>
    <r>
      <rPr>
        <sz val="12"/>
        <rFont val="BopomofoRuby1909-v1"/>
        <family val="3"/>
        <charset val="136"/>
      </rPr>
      <t>ㆭｎˋ˪ˊ˫．</t>
    </r>
    <phoneticPr fontId="34" type="noConversion"/>
  </si>
  <si>
    <t>Speller</t>
    <phoneticPr fontId="34" type="noConversion"/>
  </si>
  <si>
    <t>comment_format</t>
    <phoneticPr fontId="34" type="noConversion"/>
  </si>
  <si>
    <t>方音符號</t>
    <phoneticPr fontId="34" type="noConversion"/>
  </si>
  <si>
    <t>聲母</t>
  </si>
  <si>
    <t>TPS</t>
  </si>
  <si>
    <t>IPA</t>
  </si>
  <si>
    <t>Yu</t>
  </si>
  <si>
    <t>TL</t>
  </si>
  <si>
    <t>POJ</t>
  </si>
  <si>
    <t>BP</t>
  </si>
  <si>
    <t>Trad</t>
  </si>
  <si>
    <t>邊</t>
  </si>
  <si>
    <t>p?</t>
  </si>
  <si>
    <t>頗</t>
  </si>
  <si>
    <t>?</t>
  </si>
  <si>
    <t>bb</t>
  </si>
  <si>
    <t>門</t>
  </si>
  <si>
    <t>地</t>
  </si>
  <si>
    <t>t?</t>
  </si>
  <si>
    <t>他</t>
  </si>
  <si>
    <t>柳</t>
  </si>
  <si>
    <t>求</t>
  </si>
  <si>
    <t>k?</t>
  </si>
  <si>
    <t>去</t>
  </si>
  <si>
    <t>gg</t>
  </si>
  <si>
    <t>語</t>
  </si>
  <si>
    <t>t??</t>
  </si>
  <si>
    <t>曾</t>
  </si>
  <si>
    <t>t???</t>
  </si>
  <si>
    <t>chh</t>
  </si>
  <si>
    <t>出</t>
  </si>
  <si>
    <t>d??</t>
  </si>
  <si>
    <t>zz</t>
  </si>
  <si>
    <t>入</t>
  </si>
  <si>
    <t>時</t>
  </si>
  <si>
    <t>t?s</t>
  </si>
  <si>
    <t>t?s?</t>
  </si>
  <si>
    <t>d?z</t>
  </si>
  <si>
    <t>喜</t>
  </si>
  <si>
    <t>英</t>
  </si>
  <si>
    <t>韻母</t>
  </si>
  <si>
    <t>入聲</t>
  </si>
  <si>
    <t>膠</t>
  </si>
  <si>
    <t>ah</t>
  </si>
  <si>
    <t>na</t>
  </si>
  <si>
    <t>監</t>
  </si>
  <si>
    <t>annh</t>
  </si>
  <si>
    <t>nah</t>
  </si>
  <si>
    <t>甘</t>
  </si>
  <si>
    <t>ap</t>
  </si>
  <si>
    <t>干</t>
  </si>
  <si>
    <t>at</t>
  </si>
  <si>
    <t>江</t>
  </si>
  <si>
    <t>ak</t>
  </si>
  <si>
    <t>下方各部分另外補充入聲調時的方音符號（補充的音有可能不存在）</t>
  </si>
  <si>
    <t>純母音</t>
  </si>
  <si>
    <t>居</t>
  </si>
  <si>
    <t>龜</t>
  </si>
  <si>
    <t>沽</t>
  </si>
  <si>
    <t>高</t>
  </si>
  <si>
    <t>嘉</t>
  </si>
  <si>
    <t>皆</t>
  </si>
  <si>
    <t>交</t>
  </si>
  <si>
    <t>ㄧㄨ</t>
  </si>
  <si>
    <t>iu</t>
  </si>
  <si>
    <t>ㄧㄚ</t>
  </si>
  <si>
    <t>ia</t>
  </si>
  <si>
    <t>迦</t>
  </si>
  <si>
    <t>ㄧㄜ</t>
  </si>
  <si>
    <t>io</t>
  </si>
  <si>
    <t>茄</t>
  </si>
  <si>
    <t>ㄧㄠ</t>
  </si>
  <si>
    <t>iau</t>
  </si>
  <si>
    <t>iU</t>
  </si>
  <si>
    <t>嬌</t>
  </si>
  <si>
    <t>ㄨㄧ</t>
  </si>
  <si>
    <t>ui</t>
  </si>
  <si>
    <t>規</t>
  </si>
  <si>
    <t>ㄨㄚ</t>
  </si>
  <si>
    <t>ua</t>
  </si>
  <si>
    <t>oa</t>
  </si>
  <si>
    <t>瓜</t>
  </si>
  <si>
    <t>ue</t>
  </si>
  <si>
    <t>oe</t>
  </si>
  <si>
    <t>檜</t>
  </si>
  <si>
    <t>ㄨㄞ</t>
  </si>
  <si>
    <t>uai</t>
  </si>
  <si>
    <t>uI</t>
  </si>
  <si>
    <t>oai</t>
  </si>
  <si>
    <t>乖</t>
  </si>
  <si>
    <t>鼻化韻母</t>
  </si>
  <si>
    <t>ni</t>
  </si>
  <si>
    <t>梔</t>
  </si>
  <si>
    <t>noo</t>
  </si>
  <si>
    <t>姑</t>
  </si>
  <si>
    <t>ne</t>
  </si>
  <si>
    <t>更</t>
  </si>
  <si>
    <t>nai</t>
  </si>
  <si>
    <t>閒</t>
  </si>
  <si>
    <t>nau</t>
  </si>
  <si>
    <t>爻</t>
  </si>
  <si>
    <t>Niu</t>
  </si>
  <si>
    <t>iunn</t>
  </si>
  <si>
    <t>niu</t>
  </si>
  <si>
    <t>薑</t>
  </si>
  <si>
    <t>Nia</t>
  </si>
  <si>
    <t>iann</t>
  </si>
  <si>
    <t>nia</t>
  </si>
  <si>
    <t>驚</t>
  </si>
  <si>
    <t>Nio</t>
  </si>
  <si>
    <t>ionn</t>
  </si>
  <si>
    <t>nio</t>
  </si>
  <si>
    <t>NiU</t>
  </si>
  <si>
    <t>niau</t>
  </si>
  <si>
    <t>嘄</t>
  </si>
  <si>
    <t>Nui</t>
  </si>
  <si>
    <t>uinn</t>
  </si>
  <si>
    <t>nui</t>
  </si>
  <si>
    <t>口關</t>
  </si>
  <si>
    <t>Nua</t>
  </si>
  <si>
    <t>uann</t>
  </si>
  <si>
    <t>nua</t>
  </si>
  <si>
    <t>官</t>
  </si>
  <si>
    <t>Nue</t>
  </si>
  <si>
    <t>uenn</t>
  </si>
  <si>
    <t>nue</t>
  </si>
  <si>
    <t>NuI</t>
  </si>
  <si>
    <t>nuai</t>
  </si>
  <si>
    <t>糜</t>
  </si>
  <si>
    <t>im</t>
  </si>
  <si>
    <t>iB</t>
  </si>
  <si>
    <t>金</t>
  </si>
  <si>
    <t>箴</t>
  </si>
  <si>
    <t>iam</t>
  </si>
  <si>
    <t>iaB</t>
  </si>
  <si>
    <t>兼</t>
  </si>
  <si>
    <t>ㄣ韻尾</t>
  </si>
  <si>
    <t>ㄧㄣ</t>
  </si>
  <si>
    <t>in</t>
  </si>
  <si>
    <t>iD</t>
  </si>
  <si>
    <t>巾</t>
  </si>
  <si>
    <t>ㄨㄣ</t>
  </si>
  <si>
    <t>un</t>
  </si>
  <si>
    <t>uD</t>
  </si>
  <si>
    <t>君</t>
  </si>
  <si>
    <t>ㄧㄢ</t>
  </si>
  <si>
    <t>ian</t>
  </si>
  <si>
    <t>iaD</t>
  </si>
  <si>
    <t>堅</t>
  </si>
  <si>
    <t>ㄨㄢ</t>
  </si>
  <si>
    <t>uan</t>
  </si>
  <si>
    <t>uaD</t>
  </si>
  <si>
    <t>oan</t>
  </si>
  <si>
    <t>觀</t>
  </si>
  <si>
    <t>公</t>
  </si>
  <si>
    <t>ㄧㄤ</t>
  </si>
  <si>
    <t>iaG</t>
  </si>
  <si>
    <t>iang</t>
  </si>
  <si>
    <t>姜</t>
  </si>
  <si>
    <t>ㄧㄥ</t>
  </si>
  <si>
    <t>ing</t>
  </si>
  <si>
    <t>eng</t>
  </si>
  <si>
    <t>經</t>
  </si>
  <si>
    <t>ioG</t>
  </si>
  <si>
    <t>iong</t>
  </si>
  <si>
    <t>恭</t>
  </si>
  <si>
    <t>ㄨㄤ</t>
  </si>
  <si>
    <t>uaG</t>
  </si>
  <si>
    <t>uang</t>
  </si>
  <si>
    <t>oang</t>
  </si>
  <si>
    <t>光</t>
  </si>
  <si>
    <t>韻化子音</t>
  </si>
  <si>
    <t>姆</t>
  </si>
  <si>
    <t>禈</t>
  </si>
  <si>
    <t>（以 ㄚ 為例）</t>
  </si>
  <si>
    <t>ㄚ?</t>
  </si>
  <si>
    <t>a?</t>
  </si>
  <si>
    <t>??</t>
  </si>
  <si>
    <t>ah?</t>
  </si>
  <si>
    <t>ap?</t>
  </si>
  <si>
    <t>at?</t>
  </si>
  <si>
    <t>ak?</t>
  </si>
  <si>
    <t>?、?、? 可視為 ?、ㄣ、? 音在入聲調時的變體</t>
  </si>
  <si>
    <t>ㄧ?</t>
  </si>
  <si>
    <t>ㄨ?</t>
  </si>
  <si>
    <t>o?</t>
  </si>
  <si>
    <t>ㄜ?</t>
  </si>
  <si>
    <t>ㄞ?</t>
  </si>
  <si>
    <t>ㄠ?</t>
  </si>
  <si>
    <t>ㄧㄨ?</t>
  </si>
  <si>
    <t>ㄧㄚ?</t>
  </si>
  <si>
    <t>ㄧㄜ?</t>
  </si>
  <si>
    <t>i?</t>
  </si>
  <si>
    <t>ㄧㄠ?</t>
  </si>
  <si>
    <t>ㄨㄧ?</t>
  </si>
  <si>
    <t>ㄨㄚ?</t>
  </si>
  <si>
    <t>ㄨ??</t>
  </si>
  <si>
    <t>ㄨㄞ?</t>
  </si>
  <si>
    <t>e?</t>
  </si>
  <si>
    <t>ai?</t>
  </si>
  <si>
    <t>au?</t>
  </si>
  <si>
    <t>iu?</t>
  </si>
  <si>
    <t>ㄧ??</t>
  </si>
  <si>
    <t>?a</t>
  </si>
  <si>
    <t>ia?</t>
  </si>
  <si>
    <t>???</t>
  </si>
  <si>
    <t>io?</t>
  </si>
  <si>
    <t>?a?</t>
  </si>
  <si>
    <t>iaunn 伊恩</t>
  </si>
  <si>
    <t>iau?</t>
  </si>
  <si>
    <t>ui?</t>
  </si>
  <si>
    <t>oa?</t>
  </si>
  <si>
    <t>oe?</t>
  </si>
  <si>
    <t>uainn ?自我?</t>
  </si>
  <si>
    <t>oai?</t>
  </si>
  <si>
    <t>ㄧ? 為台南腔的 ㄧ?</t>
  </si>
  <si>
    <t>?韻尾</t>
  </si>
  <si>
    <t>?m</t>
  </si>
  <si>
    <t>i??</t>
  </si>
  <si>
    <t>ua?</t>
  </si>
  <si>
    <t>/i??/ 音在方音符號標為 ㄧ?，但本方案採用更注重發音的寫法 ㄧㄜ?，更能與 ㄧㄥ 對映。</t>
  </si>
  <si>
    <t>m?</t>
  </si>
  <si>
    <t>https://github.com/YuRen-tw/rime-taigi-tps/wiki/%E6%8B%BC%E9%9F%B3%E5%B0%8D%E7%85%A7%E8%A1%A8</t>
    <phoneticPr fontId="34" type="noConversion"/>
  </si>
  <si>
    <t>字典編碼</t>
    <phoneticPr fontId="34" type="noConversion"/>
  </si>
  <si>
    <t>濁音</t>
    <phoneticPr fontId="34" type="noConversion"/>
  </si>
  <si>
    <t>鼻音</t>
    <phoneticPr fontId="34" type="noConversion"/>
  </si>
  <si>
    <t>N</t>
    <phoneticPr fontId="34" type="noConversion"/>
  </si>
  <si>
    <t>ˋ(陰上)</t>
  </si>
  <si>
    <t>˪(陰去)</t>
  </si>
  <si>
    <t>ˊ(陽平)</t>
  </si>
  <si>
    <t>˫(陽去)</t>
  </si>
  <si>
    <t xml:space="preserve">  ̇(入声)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</si>
</sst>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6">
    <font>
      <sz val="12"/>
      <name val="宋体"/>
      <charset val="134"/>
    </font>
    <font>
      <sz val="9"/>
      <name val="宋体"/>
    </font>
    <font>
      <sz val="12"/>
      <name val="Times New Roman"/>
      <family val="1"/>
    </font>
    <font>
      <b/>
      <sz val="12"/>
      <name val="宋体"/>
    </font>
    <font>
      <b/>
      <sz val="12"/>
      <name val="Times New Roman"/>
      <family val="1"/>
    </font>
    <font>
      <sz val="12"/>
      <color indexed="10"/>
      <name val="宋体"/>
    </font>
    <font>
      <sz val="12"/>
      <color rgb="FFFF0000"/>
      <name val="宋体"/>
    </font>
    <font>
      <sz val="20"/>
      <name val="LXGW WenKai Mono TC"/>
    </font>
    <font>
      <sz val="18"/>
      <name val="LXGW WenKai Mono TC"/>
    </font>
    <font>
      <sz val="18"/>
      <color rgb="FF0000FF"/>
      <name val="LXGW WenKai Mono TC"/>
    </font>
    <font>
      <sz val="18"/>
      <name val="Arial"/>
      <family val="2"/>
    </font>
    <font>
      <sz val="16"/>
      <name val="STKaiti"/>
      <family val="1"/>
      <charset val="134"/>
    </font>
    <font>
      <sz val="16"/>
      <name val="宋体"/>
    </font>
    <font>
      <sz val="16"/>
      <color rgb="FFFF0000"/>
      <name val="STKaiti"/>
      <family val="1"/>
      <charset val="134"/>
    </font>
    <font>
      <sz val="16"/>
      <name val="Arial"/>
      <family val="2"/>
    </font>
    <font>
      <sz val="12"/>
      <color rgb="FFFF0000"/>
      <name val="Times New Roman"/>
      <family val="1"/>
    </font>
    <font>
      <b/>
      <sz val="12"/>
      <color theme="9"/>
      <name val="Times New Roman"/>
      <family val="1"/>
    </font>
    <font>
      <b/>
      <sz val="12"/>
      <color theme="9"/>
      <name val="宋体"/>
    </font>
    <font>
      <sz val="10"/>
      <color theme="9"/>
      <name val="LXGW WenKai Mono TC"/>
    </font>
    <font>
      <sz val="18"/>
      <color theme="9"/>
      <name val="LXGW WenKai Mono TC"/>
    </font>
    <font>
      <b/>
      <sz val="14"/>
      <name val="LXGW WenKai Mono TC"/>
    </font>
    <font>
      <b/>
      <sz val="14"/>
      <color rgb="FF0070C0"/>
      <name val="LXGW WenKai Mono TC"/>
    </font>
    <font>
      <sz val="12"/>
      <color rgb="FFFF0000"/>
      <name val="Noto Serif TC"/>
      <family val="1"/>
      <charset val="128"/>
    </font>
    <font>
      <sz val="10"/>
      <color rgb="FFFF0000"/>
      <name val="Arial Narrow"/>
      <family val="2"/>
    </font>
    <font>
      <sz val="11"/>
      <color rgb="FFFF0000"/>
      <name val="Arial Narrow"/>
      <family val="2"/>
    </font>
    <font>
      <sz val="12"/>
      <color rgb="FF0070C0"/>
      <name val="Noto Serif TC SemiBold"/>
      <family val="1"/>
      <charset val="128"/>
    </font>
    <font>
      <sz val="10"/>
      <color rgb="FF0070C0"/>
      <name val="Noto Serif TC SemiBold"/>
      <family val="1"/>
      <charset val="128"/>
    </font>
    <font>
      <sz val="12"/>
      <name val="宋体"/>
    </font>
    <font>
      <sz val="12"/>
      <name val="Microsoft JhengHei"/>
      <family val="2"/>
      <charset val="136"/>
    </font>
    <font>
      <sz val="12"/>
      <name val="BopomofoRuby1909-v1"/>
      <family val="3"/>
      <charset val="136"/>
    </font>
    <font>
      <u/>
      <sz val="12"/>
      <color theme="10"/>
      <name val="宋体"/>
    </font>
    <font>
      <b/>
      <sz val="12"/>
      <name val="Microsoft JhengHei"/>
      <family val="2"/>
      <charset val="136"/>
    </font>
    <font>
      <b/>
      <sz val="12"/>
      <color rgb="FFC00000"/>
      <name val="Microsoft JhengHei"/>
      <family val="2"/>
      <charset val="136"/>
    </font>
    <font>
      <b/>
      <sz val="12"/>
      <name val="SimSun"/>
      <charset val="134"/>
    </font>
    <font>
      <sz val="9"/>
      <name val="BopomofoRuby1909-v1"/>
      <family val="3"/>
      <charset val="136"/>
    </font>
    <font>
      <b/>
      <sz val="12"/>
      <color rgb="FF00B0F0"/>
      <name val="Times New Roman"/>
      <family val="1"/>
    </font>
    <font>
      <b/>
      <sz val="12"/>
      <color rgb="FF00B0F0"/>
      <name val="宋体"/>
    </font>
    <font>
      <b/>
      <sz val="12"/>
      <color rgb="FFFF0000"/>
      <name val="宋体"/>
    </font>
    <font>
      <b/>
      <sz val="12"/>
      <color rgb="FFFF0000"/>
      <name val="Times New Roman"/>
      <family val="1"/>
    </font>
    <font>
      <sz val="12"/>
      <color rgb="FF0070C0"/>
      <name val="BopomofoRuby1909-v1"/>
      <family val="1"/>
      <charset val="136"/>
    </font>
    <font>
      <sz val="12"/>
      <color rgb="FFFF0000"/>
      <name val="BopomofoRuby1909-v1"/>
      <family val="1"/>
      <charset val="136"/>
    </font>
    <font>
      <sz val="12"/>
      <color rgb="FFFF0000"/>
      <name val="Noto Serif TC SemiBold"/>
      <family val="1"/>
      <charset val="128"/>
    </font>
    <font>
      <sz val="18"/>
      <name val="宋体"/>
    </font>
    <font>
      <sz val="18"/>
      <name val="BopomofoRuby1909-v1"/>
      <family val="3"/>
      <charset val="136"/>
    </font>
    <font>
      <sz val="14"/>
      <name val="BopomofoRuby1909-v1"/>
      <family val="3"/>
      <charset val="136"/>
    </font>
    <font>
      <sz val="14"/>
      <name val="Microsoft JhengHei"/>
      <family val="2"/>
      <charset val="136"/>
    </font>
    <font>
      <sz val="18"/>
      <color rgb="FFFF0000"/>
      <name val="Arial Narrow"/>
      <family val="2"/>
    </font>
    <font>
      <sz val="18"/>
      <color rgb="FF0070C0"/>
      <name val="Noto Serif TC SemiBold"/>
      <family val="1"/>
      <charset val="128"/>
    </font>
    <font>
      <sz val="12"/>
      <name val="Microsoft JhengHei UI"/>
      <family val="2"/>
      <charset val="136"/>
    </font>
    <font>
      <sz val="18"/>
      <name val="Microsoft JhengHei"/>
      <family val="2"/>
      <charset val="136"/>
    </font>
    <font>
      <sz val="18"/>
      <name val="Microsoft JhengHei UI"/>
      <family val="2"/>
      <charset val="136"/>
    </font>
    <font>
      <b/>
      <sz val="12"/>
      <color rgb="FFFFFF00"/>
      <name val="Microsoft JhengHei"/>
      <family val="2"/>
      <charset val="136"/>
    </font>
    <font>
      <sz val="18"/>
      <name val="Noto Sans TC"/>
      <family val="2"/>
      <charset val="136"/>
    </font>
    <font>
      <sz val="14"/>
      <name val="Noto Sans TC"/>
      <family val="2"/>
      <charset val="136"/>
    </font>
    <font>
      <sz val="14"/>
      <name val="Noto Sans TC"/>
      <family val="2"/>
    </font>
    <font>
      <sz val="18"/>
      <name val="Noto Sans TC"/>
      <family val="2"/>
    </font>
    <font>
      <b/>
      <sz val="18"/>
      <color rgb="FFFF0000"/>
      <name val="Noto Sans TC"/>
      <family val="2"/>
      <charset val="136"/>
    </font>
    <font>
      <b/>
      <sz val="18"/>
      <color rgb="FFFF0000"/>
      <name val="Noto Sans TC"/>
      <family val="2"/>
    </font>
    <font>
      <sz val="18"/>
      <color rgb="FFFFC000"/>
      <name val="Noto Sans TC"/>
      <family val="2"/>
    </font>
    <font>
      <b/>
      <sz val="18"/>
      <color rgb="FFFFC000"/>
      <name val="Noto Sans TC"/>
      <family val="2"/>
    </font>
    <font>
      <sz val="18"/>
      <color rgb="FF7030A0"/>
      <name val="Noto Sans TC"/>
      <family val="2"/>
    </font>
    <font>
      <b/>
      <sz val="18"/>
      <color rgb="FF7030A0"/>
      <name val="Noto Sans TC"/>
      <family val="2"/>
    </font>
    <font>
      <sz val="16"/>
      <name val="Noto Sans TC"/>
      <family val="2"/>
      <charset val="136"/>
    </font>
    <font>
      <b/>
      <sz val="18"/>
      <color rgb="FFC00000"/>
      <name val="Noto Sans TC"/>
      <family val="2"/>
    </font>
    <font>
      <b/>
      <sz val="18"/>
      <color rgb="FFC00000"/>
      <name val="Noto Sans TC"/>
      <family val="2"/>
      <charset val="136"/>
    </font>
    <font>
      <sz val="10"/>
      <color theme="9"/>
      <name val="LXGW WenKai Mono TC"/>
      <family val="3"/>
      <charset val="136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0" fillId="0" borderId="0" applyNumberFormat="0" applyFill="0" applyBorder="0" applyAlignment="0" applyProtection="0"/>
  </cellStyleXfs>
  <cellXfs count="13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7" fillId="0" borderId="0" xfId="0" quotePrefix="1" applyFont="1" applyAlignment="1">
      <alignment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/>
    </xf>
    <xf numFmtId="0" fontId="22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3" fillId="4" borderId="0" xfId="0" applyFont="1" applyFill="1" applyAlignment="1">
      <alignment horizontal="center"/>
    </xf>
    <xf numFmtId="0" fontId="26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8" fillId="2" borderId="3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0" fontId="17" fillId="2" borderId="6" xfId="0" applyFont="1" applyFill="1" applyBorder="1" applyAlignment="1">
      <alignment horizontal="center"/>
    </xf>
    <xf numFmtId="0" fontId="15" fillId="4" borderId="3" xfId="0" quotePrefix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4" fillId="4" borderId="5" xfId="0" quotePrefix="1" applyFont="1" applyFill="1" applyBorder="1" applyAlignment="1">
      <alignment horizontal="center"/>
    </xf>
    <xf numFmtId="0" fontId="33" fillId="4" borderId="5" xfId="0" quotePrefix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5" fillId="3" borderId="3" xfId="0" applyFont="1" applyFill="1" applyBorder="1" applyAlignment="1">
      <alignment horizontal="center"/>
    </xf>
    <xf numFmtId="0" fontId="36" fillId="3" borderId="1" xfId="0" applyFont="1" applyFill="1" applyBorder="1" applyAlignment="1">
      <alignment horizontal="center"/>
    </xf>
    <xf numFmtId="0" fontId="36" fillId="3" borderId="4" xfId="0" applyFont="1" applyFill="1" applyBorder="1" applyAlignment="1">
      <alignment horizontal="center"/>
    </xf>
    <xf numFmtId="0" fontId="37" fillId="4" borderId="3" xfId="0" applyFont="1" applyFill="1" applyBorder="1" applyAlignment="1">
      <alignment horizontal="center"/>
    </xf>
    <xf numFmtId="0" fontId="37" fillId="4" borderId="1" xfId="0" applyFont="1" applyFill="1" applyBorder="1" applyAlignment="1">
      <alignment horizontal="center"/>
    </xf>
    <xf numFmtId="0" fontId="37" fillId="4" borderId="4" xfId="0" applyFont="1" applyFill="1" applyBorder="1" applyAlignment="1">
      <alignment horizontal="center"/>
    </xf>
    <xf numFmtId="0" fontId="38" fillId="4" borderId="3" xfId="0" applyFont="1" applyFill="1" applyBorder="1" applyAlignment="1">
      <alignment horizontal="center"/>
    </xf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27" fillId="0" borderId="0" xfId="0" applyFont="1"/>
    <xf numFmtId="0" fontId="42" fillId="0" borderId="0" xfId="0" applyFont="1"/>
    <xf numFmtId="0" fontId="42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7" fillId="2" borderId="0" xfId="0" applyFont="1" applyFill="1" applyAlignment="1">
      <alignment vertical="center"/>
    </xf>
    <xf numFmtId="0" fontId="10" fillId="2" borderId="0" xfId="0" applyFont="1" applyFill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46" fillId="4" borderId="0" xfId="0" applyFont="1" applyFill="1" applyAlignment="1">
      <alignment horizontal="center"/>
    </xf>
    <xf numFmtId="0" fontId="46" fillId="0" borderId="0" xfId="0" applyFont="1" applyAlignment="1">
      <alignment horizontal="center"/>
    </xf>
    <xf numFmtId="0" fontId="42" fillId="4" borderId="0" xfId="0" applyFont="1" applyFill="1" applyAlignment="1">
      <alignment horizontal="center"/>
    </xf>
    <xf numFmtId="0" fontId="47" fillId="5" borderId="0" xfId="0" applyFont="1" applyFill="1" applyAlignment="1">
      <alignment horizontal="center"/>
    </xf>
    <xf numFmtId="0" fontId="47" fillId="0" borderId="0" xfId="0" applyFont="1" applyAlignment="1">
      <alignment horizontal="center"/>
    </xf>
    <xf numFmtId="0" fontId="42" fillId="5" borderId="0" xfId="0" applyFont="1" applyFill="1" applyAlignment="1">
      <alignment horizontal="center"/>
    </xf>
    <xf numFmtId="0" fontId="48" fillId="0" borderId="0" xfId="0" applyFont="1" applyAlignment="1">
      <alignment horizontal="center"/>
    </xf>
    <xf numFmtId="0" fontId="28" fillId="0" borderId="0" xfId="0" quotePrefix="1" applyFont="1" applyAlignment="1">
      <alignment horizontal="center"/>
    </xf>
    <xf numFmtId="0" fontId="49" fillId="0" borderId="0" xfId="0" applyFont="1" applyAlignment="1">
      <alignment horizontal="center"/>
    </xf>
    <xf numFmtId="0" fontId="50" fillId="0" borderId="0" xfId="0" applyFont="1" applyAlignment="1">
      <alignment horizontal="center"/>
    </xf>
    <xf numFmtId="0" fontId="49" fillId="0" borderId="0" xfId="0" quotePrefix="1" applyFont="1" applyAlignment="1">
      <alignment horizontal="center"/>
    </xf>
    <xf numFmtId="0" fontId="51" fillId="0" borderId="0" xfId="0" applyFont="1" applyAlignment="1">
      <alignment horizontal="center"/>
    </xf>
    <xf numFmtId="0" fontId="52" fillId="8" borderId="0" xfId="0" applyFont="1" applyFill="1" applyBorder="1" applyAlignment="1">
      <alignment horizontal="center"/>
    </xf>
    <xf numFmtId="0" fontId="52" fillId="0" borderId="0" xfId="0" applyFont="1" applyAlignment="1">
      <alignment horizontal="center"/>
    </xf>
    <xf numFmtId="0" fontId="52" fillId="0" borderId="0" xfId="0" applyFont="1"/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5" fillId="6" borderId="8" xfId="0" applyFont="1" applyFill="1" applyBorder="1" applyAlignment="1">
      <alignment horizontal="center"/>
    </xf>
    <xf numFmtId="0" fontId="55" fillId="6" borderId="9" xfId="0" applyFont="1" applyFill="1" applyBorder="1" applyAlignment="1">
      <alignment horizontal="center"/>
    </xf>
    <xf numFmtId="0" fontId="55" fillId="6" borderId="0" xfId="0" applyFont="1" applyFill="1" applyBorder="1" applyAlignment="1">
      <alignment horizontal="center"/>
    </xf>
    <xf numFmtId="0" fontId="55" fillId="6" borderId="11" xfId="0" applyFont="1" applyFill="1" applyBorder="1" applyAlignment="1">
      <alignment horizontal="center"/>
    </xf>
    <xf numFmtId="0" fontId="55" fillId="6" borderId="13" xfId="0" applyFont="1" applyFill="1" applyBorder="1" applyAlignment="1">
      <alignment horizontal="center"/>
    </xf>
    <xf numFmtId="0" fontId="55" fillId="6" borderId="14" xfId="0" applyFont="1" applyFill="1" applyBorder="1" applyAlignment="1">
      <alignment horizontal="center"/>
    </xf>
    <xf numFmtId="0" fontId="55" fillId="7" borderId="0" xfId="0" applyFont="1" applyFill="1" applyBorder="1" applyAlignment="1">
      <alignment horizontal="center"/>
    </xf>
    <xf numFmtId="0" fontId="56" fillId="6" borderId="13" xfId="0" applyFont="1" applyFill="1" applyBorder="1" applyAlignment="1">
      <alignment horizontal="center"/>
    </xf>
    <xf numFmtId="0" fontId="57" fillId="6" borderId="14" xfId="0" applyFont="1" applyFill="1" applyBorder="1" applyAlignment="1">
      <alignment horizontal="center"/>
    </xf>
    <xf numFmtId="0" fontId="58" fillId="6" borderId="7" xfId="0" applyFont="1" applyFill="1" applyBorder="1"/>
    <xf numFmtId="0" fontId="58" fillId="6" borderId="10" xfId="0" applyFont="1" applyFill="1" applyBorder="1"/>
    <xf numFmtId="0" fontId="58" fillId="6" borderId="12" xfId="0" applyFont="1" applyFill="1" applyBorder="1"/>
    <xf numFmtId="0" fontId="59" fillId="6" borderId="12" xfId="0" applyFont="1" applyFill="1" applyBorder="1"/>
    <xf numFmtId="0" fontId="60" fillId="6" borderId="7" xfId="0" applyFont="1" applyFill="1" applyBorder="1" applyAlignment="1">
      <alignment horizontal="center"/>
    </xf>
    <xf numFmtId="0" fontId="60" fillId="6" borderId="0" xfId="0" applyFont="1" applyFill="1" applyBorder="1" applyAlignment="1">
      <alignment horizontal="center"/>
    </xf>
    <xf numFmtId="0" fontId="60" fillId="6" borderId="13" xfId="0" applyFont="1" applyFill="1" applyBorder="1" applyAlignment="1">
      <alignment horizontal="center"/>
    </xf>
    <xf numFmtId="0" fontId="61" fillId="6" borderId="13" xfId="0" applyFont="1" applyFill="1" applyBorder="1" applyAlignment="1">
      <alignment horizontal="center"/>
    </xf>
    <xf numFmtId="0" fontId="60" fillId="6" borderId="8" xfId="0" applyFont="1" applyFill="1" applyBorder="1" applyAlignment="1">
      <alignment horizontal="center"/>
    </xf>
    <xf numFmtId="0" fontId="58" fillId="9" borderId="0" xfId="0" applyFont="1" applyFill="1"/>
    <xf numFmtId="0" fontId="52" fillId="9" borderId="0" xfId="0" applyFont="1" applyFill="1" applyAlignment="1">
      <alignment horizontal="center"/>
    </xf>
    <xf numFmtId="0" fontId="60" fillId="9" borderId="0" xfId="0" applyFont="1" applyFill="1" applyAlignment="1">
      <alignment horizontal="center"/>
    </xf>
    <xf numFmtId="0" fontId="62" fillId="0" borderId="0" xfId="0" applyFont="1"/>
    <xf numFmtId="0" fontId="30" fillId="0" borderId="0" xfId="1"/>
    <xf numFmtId="0" fontId="56" fillId="6" borderId="7" xfId="0" applyFont="1" applyFill="1" applyBorder="1"/>
    <xf numFmtId="0" fontId="56" fillId="6" borderId="10" xfId="0" applyFont="1" applyFill="1" applyBorder="1"/>
    <xf numFmtId="0" fontId="56" fillId="8" borderId="0" xfId="0" applyFont="1" applyFill="1" applyBorder="1" applyAlignment="1">
      <alignment horizontal="center"/>
    </xf>
    <xf numFmtId="0" fontId="57" fillId="6" borderId="8" xfId="0" applyFont="1" applyFill="1" applyBorder="1" applyAlignment="1">
      <alignment horizontal="center"/>
    </xf>
    <xf numFmtId="0" fontId="57" fillId="6" borderId="0" xfId="0" applyFont="1" applyFill="1" applyBorder="1" applyAlignment="1">
      <alignment horizontal="center"/>
    </xf>
    <xf numFmtId="0" fontId="63" fillId="6" borderId="9" xfId="0" applyFont="1" applyFill="1" applyBorder="1" applyAlignment="1">
      <alignment horizontal="center"/>
    </xf>
    <xf numFmtId="0" fontId="63" fillId="6" borderId="8" xfId="0" applyFont="1" applyFill="1" applyBorder="1" applyAlignment="1">
      <alignment horizontal="center"/>
    </xf>
    <xf numFmtId="0" fontId="63" fillId="6" borderId="11" xfId="0" applyFont="1" applyFill="1" applyBorder="1" applyAlignment="1">
      <alignment horizontal="center"/>
    </xf>
    <xf numFmtId="0" fontId="63" fillId="6" borderId="0" xfId="0" applyFont="1" applyFill="1" applyBorder="1" applyAlignment="1">
      <alignment horizontal="center"/>
    </xf>
    <xf numFmtId="0" fontId="64" fillId="7" borderId="0" xfId="0" applyFont="1" applyFill="1" applyBorder="1" applyAlignment="1">
      <alignment horizontal="center"/>
    </xf>
    <xf numFmtId="0" fontId="58" fillId="9" borderId="7" xfId="0" applyFont="1" applyFill="1" applyBorder="1"/>
    <xf numFmtId="0" fontId="52" fillId="9" borderId="8" xfId="0" applyFont="1" applyFill="1" applyBorder="1" applyAlignment="1">
      <alignment horizontal="center"/>
    </xf>
    <xf numFmtId="0" fontId="60" fillId="9" borderId="9" xfId="0" applyFont="1" applyFill="1" applyBorder="1" applyAlignment="1">
      <alignment horizontal="center"/>
    </xf>
    <xf numFmtId="0" fontId="58" fillId="9" borderId="10" xfId="0" applyFont="1" applyFill="1" applyBorder="1"/>
    <xf numFmtId="0" fontId="52" fillId="9" borderId="0" xfId="0" applyFont="1" applyFill="1" applyBorder="1" applyAlignment="1">
      <alignment horizontal="center"/>
    </xf>
    <xf numFmtId="0" fontId="60" fillId="9" borderId="11" xfId="0" applyFont="1" applyFill="1" applyBorder="1" applyAlignment="1">
      <alignment horizontal="center"/>
    </xf>
    <xf numFmtId="0" fontId="58" fillId="9" borderId="12" xfId="0" applyFont="1" applyFill="1" applyBorder="1"/>
    <xf numFmtId="0" fontId="52" fillId="9" borderId="13" xfId="0" applyFont="1" applyFill="1" applyBorder="1" applyAlignment="1">
      <alignment horizontal="center"/>
    </xf>
    <xf numFmtId="0" fontId="60" fillId="9" borderId="14" xfId="0" applyFont="1" applyFill="1" applyBorder="1" applyAlignment="1">
      <alignment horizontal="center"/>
    </xf>
    <xf numFmtId="0" fontId="58" fillId="9" borderId="15" xfId="0" applyFont="1" applyFill="1" applyBorder="1"/>
    <xf numFmtId="0" fontId="52" fillId="9" borderId="16" xfId="0" applyFont="1" applyFill="1" applyBorder="1" applyAlignment="1">
      <alignment horizontal="center"/>
    </xf>
    <xf numFmtId="0" fontId="60" fillId="9" borderId="17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</cellXfs>
  <cellStyles count="2">
    <cellStyle name="一般" xfId="0" builtinId="0"/>
    <cellStyle name="超連結" xfId="1" builtinId="8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宋体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FF0000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FF0000"/>
        <name val="Arial Narrow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宋体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Microsoft JhengHei"/>
        <family val="2"/>
        <charset val="136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00"/>
        <name val="Microsoft JhengHei"/>
        <family val="2"/>
        <charset val="136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00"/>
        <name val="Microsoft JhengHei"/>
        <family val="2"/>
        <charset val="136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宋体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FF0000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FF0000"/>
        <name val="Arial Narrow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宋体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Microsoft JhengHei"/>
        <family val="2"/>
        <charset val="136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222250</xdr:colOff>
      <xdr:row>5</xdr:row>
      <xdr:rowOff>215900</xdr:rowOff>
    </xdr:from>
    <xdr:to>
      <xdr:col>15</xdr:col>
      <xdr:colOff>69850</xdr:colOff>
      <xdr:row>6</xdr:row>
      <xdr:rowOff>355600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4700DB7E-F2C3-BC0B-F7F0-17C581A0A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49750" y="1625600"/>
          <a:ext cx="368300" cy="368300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247651</xdr:colOff>
      <xdr:row>8</xdr:row>
      <xdr:rowOff>38101</xdr:rowOff>
    </xdr:from>
    <xdr:to>
      <xdr:col>7</xdr:col>
      <xdr:colOff>25401</xdr:colOff>
      <xdr:row>8</xdr:row>
      <xdr:rowOff>336551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ECA26FAF-A7D4-211C-4525-E3BEB50D1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2351" y="2286001"/>
          <a:ext cx="298450" cy="298450"/>
        </a:xfrm>
        <a:prstGeom prst="rect">
          <a:avLst/>
        </a:prstGeom>
      </xdr:spPr>
    </xdr:pic>
    <xdr:clientData/>
  </xdr:twoCellAnchor>
  <xdr:twoCellAnchor editAs="oneCell">
    <xdr:from>
      <xdr:col>27</xdr:col>
      <xdr:colOff>203200</xdr:colOff>
      <xdr:row>14</xdr:row>
      <xdr:rowOff>57150</xdr:rowOff>
    </xdr:from>
    <xdr:to>
      <xdr:col>29</xdr:col>
      <xdr:colOff>123586</xdr:colOff>
      <xdr:row>16</xdr:row>
      <xdr:rowOff>2936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9005B660-4AC3-192D-6A8E-71F74BC28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17000" y="3632200"/>
          <a:ext cx="441086" cy="441086"/>
        </a:xfrm>
        <a:prstGeom prst="rect">
          <a:avLst/>
        </a:prstGeom>
      </xdr:spPr>
    </xdr:pic>
    <xdr:clientData/>
  </xdr:twoCellAnchor>
  <xdr:twoCellAnchor editAs="oneCell">
    <xdr:from>
      <xdr:col>12</xdr:col>
      <xdr:colOff>177800</xdr:colOff>
      <xdr:row>3</xdr:row>
      <xdr:rowOff>177800</xdr:rowOff>
    </xdr:from>
    <xdr:to>
      <xdr:col>14</xdr:col>
      <xdr:colOff>98186</xdr:colOff>
      <xdr:row>5</xdr:row>
      <xdr:rowOff>9286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AAD4B6BC-3D2B-4890-90C5-0474CC8E5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44950" y="977900"/>
          <a:ext cx="441086" cy="441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12</xdr:row>
      <xdr:rowOff>285750</xdr:rowOff>
    </xdr:from>
    <xdr:to>
      <xdr:col>12</xdr:col>
      <xdr:colOff>381000</xdr:colOff>
      <xdr:row>15</xdr:row>
      <xdr:rowOff>209550</xdr:rowOff>
    </xdr:to>
    <xdr:cxnSp macro="">
      <xdr:nvCxnSpPr>
        <xdr:cNvPr id="3" name="直線單箭頭接點 2">
          <a:extLst>
            <a:ext uri="{FF2B5EF4-FFF2-40B4-BE49-F238E27FC236}">
              <a16:creationId xmlns:a16="http://schemas.microsoft.com/office/drawing/2014/main" id="{7AF420D2-3381-5A8A-5407-D3E842E7F653}"/>
            </a:ext>
          </a:extLst>
        </xdr:cNvPr>
        <xdr:cNvCxnSpPr/>
      </xdr:nvCxnSpPr>
      <xdr:spPr>
        <a:xfrm>
          <a:off x="10267950" y="4800600"/>
          <a:ext cx="5200650" cy="1066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638175</xdr:colOff>
      <xdr:row>12</xdr:row>
      <xdr:rowOff>200025</xdr:rowOff>
    </xdr:from>
    <xdr:to>
      <xdr:col>17</xdr:col>
      <xdr:colOff>247650</xdr:colOff>
      <xdr:row>12</xdr:row>
      <xdr:rowOff>247650</xdr:rowOff>
    </xdr:to>
    <xdr:cxnSp macro="">
      <xdr:nvCxnSpPr>
        <xdr:cNvPr id="5" name="直線單箭頭接點 4">
          <a:extLst>
            <a:ext uri="{FF2B5EF4-FFF2-40B4-BE49-F238E27FC236}">
              <a16:creationId xmlns:a16="http://schemas.microsoft.com/office/drawing/2014/main" id="{B1306CFB-B398-F395-CA36-9482761E605F}"/>
            </a:ext>
          </a:extLst>
        </xdr:cNvPr>
        <xdr:cNvCxnSpPr/>
      </xdr:nvCxnSpPr>
      <xdr:spPr>
        <a:xfrm flipV="1">
          <a:off x="11163300" y="4714875"/>
          <a:ext cx="7772400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638175</xdr:colOff>
      <xdr:row>7</xdr:row>
      <xdr:rowOff>190500</xdr:rowOff>
    </xdr:from>
    <xdr:to>
      <xdr:col>12</xdr:col>
      <xdr:colOff>400050</xdr:colOff>
      <xdr:row>9</xdr:row>
      <xdr:rowOff>133350</xdr:rowOff>
    </xdr:to>
    <xdr:cxnSp macro="">
      <xdr:nvCxnSpPr>
        <xdr:cNvPr id="7" name="直線單箭頭接點 6">
          <a:extLst>
            <a:ext uri="{FF2B5EF4-FFF2-40B4-BE49-F238E27FC236}">
              <a16:creationId xmlns:a16="http://schemas.microsoft.com/office/drawing/2014/main" id="{8B060BF5-5611-7779-AABB-006B5AD8382A}"/>
            </a:ext>
          </a:extLst>
        </xdr:cNvPr>
        <xdr:cNvCxnSpPr/>
      </xdr:nvCxnSpPr>
      <xdr:spPr>
        <a:xfrm flipV="1">
          <a:off x="10201275" y="2800350"/>
          <a:ext cx="5286375" cy="704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638175</xdr:colOff>
      <xdr:row>9</xdr:row>
      <xdr:rowOff>247650</xdr:rowOff>
    </xdr:from>
    <xdr:to>
      <xdr:col>17</xdr:col>
      <xdr:colOff>333375</xdr:colOff>
      <xdr:row>9</xdr:row>
      <xdr:rowOff>257175</xdr:rowOff>
    </xdr:to>
    <xdr:cxnSp macro="">
      <xdr:nvCxnSpPr>
        <xdr:cNvPr id="10" name="直線單箭頭接點 9">
          <a:extLst>
            <a:ext uri="{FF2B5EF4-FFF2-40B4-BE49-F238E27FC236}">
              <a16:creationId xmlns:a16="http://schemas.microsoft.com/office/drawing/2014/main" id="{3086995C-DF9F-D1DA-0005-EAF431A0DE8F}"/>
            </a:ext>
          </a:extLst>
        </xdr:cNvPr>
        <xdr:cNvCxnSpPr/>
      </xdr:nvCxnSpPr>
      <xdr:spPr>
        <a:xfrm>
          <a:off x="11163300" y="3619500"/>
          <a:ext cx="7858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9</xdr:row>
      <xdr:rowOff>114300</xdr:rowOff>
    </xdr:from>
    <xdr:to>
      <xdr:col>18</xdr:col>
      <xdr:colOff>409575</xdr:colOff>
      <xdr:row>9</xdr:row>
      <xdr:rowOff>114300</xdr:rowOff>
    </xdr:to>
    <xdr:cxnSp macro="">
      <xdr:nvCxnSpPr>
        <xdr:cNvPr id="12" name="直線單箭頭接點 11">
          <a:extLst>
            <a:ext uri="{FF2B5EF4-FFF2-40B4-BE49-F238E27FC236}">
              <a16:creationId xmlns:a16="http://schemas.microsoft.com/office/drawing/2014/main" id="{84306765-3F80-2D07-3C37-AFB6FD964CC5}"/>
            </a:ext>
          </a:extLst>
        </xdr:cNvPr>
        <xdr:cNvCxnSpPr/>
      </xdr:nvCxnSpPr>
      <xdr:spPr>
        <a:xfrm>
          <a:off x="11677650" y="3486150"/>
          <a:ext cx="8382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12</xdr:row>
      <xdr:rowOff>285750</xdr:rowOff>
    </xdr:from>
    <xdr:to>
      <xdr:col>12</xdr:col>
      <xdr:colOff>381000</xdr:colOff>
      <xdr:row>15</xdr:row>
      <xdr:rowOff>209550</xdr:rowOff>
    </xdr:to>
    <xdr:cxnSp macro="">
      <xdr:nvCxnSpPr>
        <xdr:cNvPr id="2" name="直線單箭頭接點 1">
          <a:extLst>
            <a:ext uri="{FF2B5EF4-FFF2-40B4-BE49-F238E27FC236}">
              <a16:creationId xmlns:a16="http://schemas.microsoft.com/office/drawing/2014/main" id="{2201CA83-2D7F-4C95-A631-255855083149}"/>
            </a:ext>
          </a:extLst>
        </xdr:cNvPr>
        <xdr:cNvCxnSpPr/>
      </xdr:nvCxnSpPr>
      <xdr:spPr>
        <a:xfrm>
          <a:off x="11229975" y="4800600"/>
          <a:ext cx="4238625" cy="1066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638175</xdr:colOff>
      <xdr:row>12</xdr:row>
      <xdr:rowOff>200025</xdr:rowOff>
    </xdr:from>
    <xdr:to>
      <xdr:col>17</xdr:col>
      <xdr:colOff>247650</xdr:colOff>
      <xdr:row>12</xdr:row>
      <xdr:rowOff>247650</xdr:rowOff>
    </xdr:to>
    <xdr:cxnSp macro="">
      <xdr:nvCxnSpPr>
        <xdr:cNvPr id="3" name="直線單箭頭接點 2">
          <a:extLst>
            <a:ext uri="{FF2B5EF4-FFF2-40B4-BE49-F238E27FC236}">
              <a16:creationId xmlns:a16="http://schemas.microsoft.com/office/drawing/2014/main" id="{CACAC331-DA5C-4C72-AFDE-455B7E565F2E}"/>
            </a:ext>
          </a:extLst>
        </xdr:cNvPr>
        <xdr:cNvCxnSpPr/>
      </xdr:nvCxnSpPr>
      <xdr:spPr>
        <a:xfrm flipV="1">
          <a:off x="12125325" y="4714875"/>
          <a:ext cx="68103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638175</xdr:colOff>
      <xdr:row>7</xdr:row>
      <xdr:rowOff>190500</xdr:rowOff>
    </xdr:from>
    <xdr:to>
      <xdr:col>12</xdr:col>
      <xdr:colOff>400050</xdr:colOff>
      <xdr:row>9</xdr:row>
      <xdr:rowOff>133350</xdr:rowOff>
    </xdr:to>
    <xdr:cxnSp macro="">
      <xdr:nvCxnSpPr>
        <xdr:cNvPr id="4" name="直線單箭頭接點 3">
          <a:extLst>
            <a:ext uri="{FF2B5EF4-FFF2-40B4-BE49-F238E27FC236}">
              <a16:creationId xmlns:a16="http://schemas.microsoft.com/office/drawing/2014/main" id="{6C4FEB06-6A6A-4A3D-AD48-DBF22FD9C882}"/>
            </a:ext>
          </a:extLst>
        </xdr:cNvPr>
        <xdr:cNvCxnSpPr/>
      </xdr:nvCxnSpPr>
      <xdr:spPr>
        <a:xfrm flipV="1">
          <a:off x="11163300" y="2800350"/>
          <a:ext cx="4324350" cy="704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638175</xdr:colOff>
      <xdr:row>9</xdr:row>
      <xdr:rowOff>247650</xdr:rowOff>
    </xdr:from>
    <xdr:to>
      <xdr:col>17</xdr:col>
      <xdr:colOff>333375</xdr:colOff>
      <xdr:row>9</xdr:row>
      <xdr:rowOff>257175</xdr:rowOff>
    </xdr:to>
    <xdr:cxnSp macro="">
      <xdr:nvCxnSpPr>
        <xdr:cNvPr id="5" name="直線單箭頭接點 4">
          <a:extLst>
            <a:ext uri="{FF2B5EF4-FFF2-40B4-BE49-F238E27FC236}">
              <a16:creationId xmlns:a16="http://schemas.microsoft.com/office/drawing/2014/main" id="{B3DF31AB-95BC-449E-A360-1C51C24F1435}"/>
            </a:ext>
          </a:extLst>
        </xdr:cNvPr>
        <xdr:cNvCxnSpPr/>
      </xdr:nvCxnSpPr>
      <xdr:spPr>
        <a:xfrm>
          <a:off x="12125325" y="3619500"/>
          <a:ext cx="68961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9</xdr:row>
      <xdr:rowOff>114300</xdr:rowOff>
    </xdr:from>
    <xdr:to>
      <xdr:col>18</xdr:col>
      <xdr:colOff>409575</xdr:colOff>
      <xdr:row>9</xdr:row>
      <xdr:rowOff>114300</xdr:rowOff>
    </xdr:to>
    <xdr:cxnSp macro="">
      <xdr:nvCxnSpPr>
        <xdr:cNvPr id="6" name="直線單箭頭接點 5">
          <a:extLst>
            <a:ext uri="{FF2B5EF4-FFF2-40B4-BE49-F238E27FC236}">
              <a16:creationId xmlns:a16="http://schemas.microsoft.com/office/drawing/2014/main" id="{E53F7C21-0AE2-4E52-A4A5-99E3B0059265}"/>
            </a:ext>
          </a:extLst>
        </xdr:cNvPr>
        <xdr:cNvCxnSpPr/>
      </xdr:nvCxnSpPr>
      <xdr:spPr>
        <a:xfrm>
          <a:off x="12639675" y="3486150"/>
          <a:ext cx="74199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00F295-8A3B-42D3-9D0E-8DA68D6B9D93}" name="表格1" displayName="表格1" ref="W2:AA47" totalsRowShown="0" headerRowDxfId="6">
  <autoFilter ref="W2:AA47" xr:uid="{9C00F295-8A3B-42D3-9D0E-8DA68D6B9D93}"/>
  <sortState xmlns:xlrd2="http://schemas.microsoft.com/office/spreadsheetml/2017/richdata2" ref="W3:AA47">
    <sortCondition ref="W3:W47" customList="1,q,a,z,2,w,s,x,e,d,c,r,f,v,t,g,b,y,h,n,u,j,m,8,i,k,9,o,l,.,0,p,;,/,-"/>
  </sortState>
  <tableColumns count="5">
    <tableColumn id="1" xr3:uid="{6A9AF4DA-E036-41DD-A622-9900AA5AAB44}" name="鍵盤位置" dataDxfId="11"/>
    <tableColumn id="2" xr3:uid="{52BC818C-85CB-4686-8C11-E3739AE20FEB}" name="方音符號" dataDxfId="10"/>
    <tableColumn id="3" xr3:uid="{F3915908-EBF1-4B6A-94B0-BD9E336F6D39}" name="拼音字母" dataDxfId="9"/>
    <tableColumn id="4" xr3:uid="{DCF08462-CC6E-4595-AAB5-40B87A56B33E}" name="按鍵編碼" dataDxfId="8"/>
    <tableColumn id="5" xr3:uid="{359A5F62-13ED-4302-87CE-9BC226A730E6}" name="國際音標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B4631B-B4AE-4979-BC72-556E4D673136}" name="表格1_3" displayName="表格1_3" ref="W2:AA47" totalsRowShown="0" headerRowDxfId="5">
  <autoFilter ref="W2:AA47" xr:uid="{9C00F295-8A3B-42D3-9D0E-8DA68D6B9D93}"/>
  <sortState xmlns:xlrd2="http://schemas.microsoft.com/office/spreadsheetml/2017/richdata2" ref="W3:AA47">
    <sortCondition ref="W3:W47" customList="1,q,a,z,2,w,s,x,e,d,c,r,f,v,t,g,b,y,h,n,u,j,m,8,i,k,9,o,l,.,0,p,;,/,-"/>
  </sortState>
  <tableColumns count="5">
    <tableColumn id="1" xr3:uid="{89660A92-E968-438D-873E-7A0C59F3CFF5}" name="鍵盤位置" dataDxfId="4"/>
    <tableColumn id="2" xr3:uid="{F5EC9727-118B-45AF-A15C-893D693FEB83}" name="方音符號" dataDxfId="3"/>
    <tableColumn id="3" xr3:uid="{7236D3C9-B91E-43CE-BE19-C8B360ACAC0A}" name="拼音字母" dataDxfId="2"/>
    <tableColumn id="4" xr3:uid="{C33329BD-E463-4118-8D9E-12C79C04BC24}" name="按鍵編碼" dataDxfId="1"/>
    <tableColumn id="5" xr3:uid="{90953D44-203E-481B-9F2E-4637C0AC4726}" name="國際音標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YuRen-tw/rime-taigi-tps/wiki/%E6%8B%BC%E9%9F%B3%E5%B0%8D%E7%85%A7%E8%A1%A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L23"/>
  <sheetViews>
    <sheetView showGridLines="0" topLeftCell="A5" zoomScale="150" zoomScaleNormal="150" workbookViewId="0">
      <selection activeCell="V12" sqref="V12"/>
    </sheetView>
    <sheetView tabSelected="1" zoomScale="130" zoomScaleNormal="130" workbookViewId="1">
      <selection activeCell="U3" sqref="U3:W3"/>
    </sheetView>
  </sheetViews>
  <sheetFormatPr defaultColWidth="9" defaultRowHeight="14.25"/>
  <cols>
    <col min="1" max="1" width="2.375" style="1" customWidth="1"/>
    <col min="2" max="2" width="14.125" style="1" customWidth="1"/>
    <col min="3" max="37" width="3.375" style="1" customWidth="1"/>
    <col min="38" max="42" width="2.875" style="1" customWidth="1"/>
    <col min="43" max="16384" width="9" style="1"/>
  </cols>
  <sheetData>
    <row r="1" spans="2:38" ht="15" thickBot="1"/>
    <row r="2" spans="2:38" s="2" customFormat="1" ht="18" customHeight="1">
      <c r="C2" s="23">
        <v>1</v>
      </c>
      <c r="D2" s="24"/>
      <c r="E2" s="25"/>
      <c r="F2" s="23">
        <v>2</v>
      </c>
      <c r="G2" s="24"/>
      <c r="H2" s="25"/>
      <c r="I2" s="43">
        <v>3</v>
      </c>
      <c r="J2" s="44"/>
      <c r="K2" s="45"/>
      <c r="L2" s="43">
        <v>4</v>
      </c>
      <c r="M2" s="44"/>
      <c r="N2" s="45"/>
      <c r="O2" s="43">
        <v>5</v>
      </c>
      <c r="P2" s="44"/>
      <c r="Q2" s="45"/>
      <c r="R2" s="43">
        <v>6</v>
      </c>
      <c r="S2" s="44"/>
      <c r="T2" s="45"/>
      <c r="U2" s="43">
        <v>7</v>
      </c>
      <c r="V2" s="44"/>
      <c r="W2" s="45"/>
      <c r="X2" s="26">
        <v>8</v>
      </c>
      <c r="Y2" s="27"/>
      <c r="Z2" s="28"/>
      <c r="AA2" s="26">
        <v>9</v>
      </c>
      <c r="AB2" s="27"/>
      <c r="AC2" s="28"/>
      <c r="AD2" s="26">
        <v>0</v>
      </c>
      <c r="AE2" s="27"/>
      <c r="AF2" s="28"/>
      <c r="AG2" s="52" t="s">
        <v>371</v>
      </c>
      <c r="AH2" s="27"/>
      <c r="AI2" s="28"/>
      <c r="AJ2" s="1"/>
      <c r="AK2" s="1"/>
      <c r="AL2" s="1"/>
    </row>
    <row r="3" spans="2:38" ht="30" customHeight="1" thickBot="1">
      <c r="C3" s="32" t="str">
        <f>D14</f>
        <v>ㄅ</v>
      </c>
      <c r="D3" s="33"/>
      <c r="E3" s="34"/>
      <c r="F3" s="32" t="str">
        <f>H14</f>
        <v>ㄉ</v>
      </c>
      <c r="G3" s="33"/>
      <c r="H3" s="34"/>
      <c r="I3" s="40" t="s">
        <v>289</v>
      </c>
      <c r="J3" s="41"/>
      <c r="K3" s="42"/>
      <c r="L3" s="137" t="s">
        <v>290</v>
      </c>
      <c r="M3" s="41"/>
      <c r="N3" s="42"/>
      <c r="O3" s="40" t="s">
        <v>291</v>
      </c>
      <c r="P3" s="41"/>
      <c r="Q3" s="42"/>
      <c r="R3" s="40" t="s">
        <v>292</v>
      </c>
      <c r="S3" s="41"/>
      <c r="T3" s="42"/>
      <c r="U3" s="40" t="s">
        <v>293</v>
      </c>
      <c r="V3" s="41"/>
      <c r="W3" s="42"/>
      <c r="X3" s="29" t="str">
        <f>D20</f>
        <v>ㄚ</v>
      </c>
      <c r="Y3" s="30"/>
      <c r="Z3" s="31"/>
      <c r="AA3" s="29"/>
      <c r="AB3" s="30"/>
      <c r="AC3" s="31"/>
      <c r="AD3" s="29"/>
      <c r="AE3" s="30"/>
      <c r="AF3" s="31"/>
      <c r="AG3" s="46"/>
      <c r="AH3" s="47"/>
      <c r="AI3" s="48"/>
    </row>
    <row r="4" spans="2:38" s="2" customFormat="1" ht="18" customHeight="1">
      <c r="D4" s="23" t="s">
        <v>40</v>
      </c>
      <c r="E4" s="24"/>
      <c r="F4" s="25"/>
      <c r="G4" s="23" t="s">
        <v>41</v>
      </c>
      <c r="H4" s="24"/>
      <c r="I4" s="25"/>
      <c r="J4" s="23" t="s">
        <v>42</v>
      </c>
      <c r="K4" s="24"/>
      <c r="L4" s="25"/>
      <c r="M4" s="23" t="s">
        <v>43</v>
      </c>
      <c r="N4" s="24"/>
      <c r="O4" s="25"/>
      <c r="P4" s="23" t="s">
        <v>44</v>
      </c>
      <c r="Q4" s="24"/>
      <c r="R4" s="25"/>
      <c r="S4" s="23" t="s">
        <v>45</v>
      </c>
      <c r="T4" s="24"/>
      <c r="U4" s="25"/>
      <c r="V4" s="26" t="s">
        <v>46</v>
      </c>
      <c r="W4" s="27"/>
      <c r="X4" s="28"/>
      <c r="Y4" s="26" t="s">
        <v>47</v>
      </c>
      <c r="Z4" s="27"/>
      <c r="AA4" s="28"/>
      <c r="AB4" s="26" t="s">
        <v>48</v>
      </c>
      <c r="AC4" s="27"/>
      <c r="AD4" s="28"/>
      <c r="AE4" s="26" t="s">
        <v>49</v>
      </c>
      <c r="AF4" s="27"/>
      <c r="AG4" s="28"/>
      <c r="AJ4" s="1"/>
      <c r="AK4" s="1"/>
      <c r="AL4" s="1"/>
    </row>
    <row r="5" spans="2:38" ht="30" customHeight="1" thickBot="1">
      <c r="D5" s="32" t="str">
        <f>E14</f>
        <v>ㄆ</v>
      </c>
      <c r="E5" s="33"/>
      <c r="F5" s="34"/>
      <c r="G5" s="32" t="str">
        <f>I14</f>
        <v>ㄊ</v>
      </c>
      <c r="H5" s="33"/>
      <c r="I5" s="34"/>
      <c r="J5" s="32" t="str">
        <f>L14</f>
        <v>ㄍ</v>
      </c>
      <c r="K5" s="33"/>
      <c r="L5" s="34"/>
      <c r="M5" s="32"/>
      <c r="N5" s="33"/>
      <c r="O5" s="34"/>
      <c r="P5" s="35" t="str">
        <f>F14</f>
        <v>ㆠ</v>
      </c>
      <c r="Q5" s="36"/>
      <c r="R5" s="37"/>
      <c r="S5" s="32" t="str">
        <f>Q14</f>
        <v>ㄗ</v>
      </c>
      <c r="T5" s="33"/>
      <c r="U5" s="34"/>
      <c r="V5" s="29" t="str">
        <f>F20</f>
        <v>ㄧ</v>
      </c>
      <c r="W5" s="30"/>
      <c r="X5" s="31"/>
      <c r="Y5" s="29" t="str">
        <f>L20</f>
        <v>ㆦ</v>
      </c>
      <c r="Z5" s="30"/>
      <c r="AA5" s="31"/>
      <c r="AB5" s="29" t="str">
        <f>J20</f>
        <v>ㆤ</v>
      </c>
      <c r="AC5" s="30"/>
      <c r="AD5" s="31"/>
      <c r="AE5" s="29" t="str">
        <f>P20</f>
        <v>ㄣ</v>
      </c>
      <c r="AF5" s="30"/>
      <c r="AG5" s="31"/>
    </row>
    <row r="6" spans="2:38" s="2" customFormat="1" ht="18" customHeight="1">
      <c r="D6" s="3"/>
      <c r="E6" s="23" t="s">
        <v>24</v>
      </c>
      <c r="F6" s="24"/>
      <c r="G6" s="25"/>
      <c r="H6" s="23" t="s">
        <v>25</v>
      </c>
      <c r="I6" s="24"/>
      <c r="J6" s="25"/>
      <c r="K6" s="23" t="s">
        <v>26</v>
      </c>
      <c r="L6" s="24"/>
      <c r="M6" s="25"/>
      <c r="N6" s="23" t="s">
        <v>27</v>
      </c>
      <c r="O6" s="24"/>
      <c r="P6" s="25"/>
      <c r="Q6" s="23" t="s">
        <v>28</v>
      </c>
      <c r="R6" s="24"/>
      <c r="S6" s="25"/>
      <c r="T6" s="23" t="s">
        <v>29</v>
      </c>
      <c r="U6" s="24"/>
      <c r="V6" s="25"/>
      <c r="W6" s="26" t="s">
        <v>30</v>
      </c>
      <c r="X6" s="27"/>
      <c r="Y6" s="28"/>
      <c r="Z6" s="26" t="s">
        <v>31</v>
      </c>
      <c r="AA6" s="27"/>
      <c r="AB6" s="28"/>
      <c r="AC6" s="26" t="s">
        <v>32</v>
      </c>
      <c r="AD6" s="27"/>
      <c r="AE6" s="28"/>
      <c r="AF6" s="26" t="s">
        <v>370</v>
      </c>
      <c r="AG6" s="27"/>
      <c r="AH6" s="28"/>
    </row>
    <row r="7" spans="2:38" ht="30" customHeight="1" thickBot="1">
      <c r="E7" s="32" t="str">
        <f>G14</f>
        <v>ㄇ</v>
      </c>
      <c r="F7" s="33"/>
      <c r="G7" s="34"/>
      <c r="H7" s="32" t="str">
        <f>J14</f>
        <v>ㄋ</v>
      </c>
      <c r="I7" s="33"/>
      <c r="J7" s="34"/>
      <c r="K7" s="32" t="str">
        <f>M14</f>
        <v>ㄎ</v>
      </c>
      <c r="L7" s="33"/>
      <c r="M7" s="34"/>
      <c r="N7" s="32"/>
      <c r="O7" s="33"/>
      <c r="P7" s="34"/>
      <c r="Q7" s="38" t="str">
        <f>N14</f>
        <v>ㆣ</v>
      </c>
      <c r="R7" s="36"/>
      <c r="S7" s="37"/>
      <c r="T7" s="32" t="str">
        <f>R14</f>
        <v>ㄘ</v>
      </c>
      <c r="U7" s="33"/>
      <c r="V7" s="34"/>
      <c r="W7" s="29" t="str">
        <f>H20</f>
        <v>ㄨ</v>
      </c>
      <c r="X7" s="30"/>
      <c r="Y7" s="31"/>
      <c r="Z7" s="29" t="str">
        <f>N20</f>
        <v>ㄜ</v>
      </c>
      <c r="AA7" s="30"/>
      <c r="AB7" s="31"/>
      <c r="AC7" s="29"/>
      <c r="AD7" s="30"/>
      <c r="AE7" s="31"/>
      <c r="AF7" s="39"/>
      <c r="AG7" s="30"/>
      <c r="AH7" s="31"/>
    </row>
    <row r="8" spans="2:38" s="2" customFormat="1" ht="18" customHeight="1">
      <c r="F8" s="23" t="s">
        <v>33</v>
      </c>
      <c r="G8" s="24"/>
      <c r="H8" s="25"/>
      <c r="I8" s="23" t="s">
        <v>34</v>
      </c>
      <c r="J8" s="24"/>
      <c r="K8" s="25"/>
      <c r="L8" s="23" t="s">
        <v>35</v>
      </c>
      <c r="M8" s="24"/>
      <c r="N8" s="25"/>
      <c r="O8" s="23" t="s">
        <v>36</v>
      </c>
      <c r="P8" s="24"/>
      <c r="Q8" s="25"/>
      <c r="R8" s="23" t="s">
        <v>37</v>
      </c>
      <c r="S8" s="24"/>
      <c r="T8" s="25"/>
      <c r="U8" s="23" t="s">
        <v>38</v>
      </c>
      <c r="V8" s="24"/>
      <c r="W8" s="25"/>
      <c r="X8" s="26" t="s">
        <v>39</v>
      </c>
      <c r="Y8" s="27"/>
      <c r="Z8" s="28"/>
      <c r="AA8" s="26" t="s">
        <v>367</v>
      </c>
      <c r="AB8" s="27"/>
      <c r="AC8" s="28"/>
      <c r="AD8" s="26" t="s">
        <v>368</v>
      </c>
      <c r="AE8" s="27"/>
      <c r="AF8" s="28"/>
      <c r="AG8" s="51" t="s">
        <v>369</v>
      </c>
      <c r="AH8" s="27"/>
      <c r="AI8" s="28"/>
    </row>
    <row r="9" spans="2:38" ht="30" customHeight="1" thickBot="1">
      <c r="F9" s="32"/>
      <c r="G9" s="53"/>
      <c r="H9" s="54"/>
      <c r="I9" s="32" t="str">
        <f>K14</f>
        <v>ㄌ</v>
      </c>
      <c r="J9" s="33"/>
      <c r="K9" s="34"/>
      <c r="L9" s="32" t="str">
        <f>P14</f>
        <v>ㄏ</v>
      </c>
      <c r="M9" s="33"/>
      <c r="N9" s="34"/>
      <c r="O9" s="55" t="str">
        <f>O14</f>
        <v>ㄫ</v>
      </c>
      <c r="P9" s="56"/>
      <c r="Q9" s="57"/>
      <c r="R9" s="35" t="str">
        <f>S14</f>
        <v>ㆡ</v>
      </c>
      <c r="S9" s="36"/>
      <c r="T9" s="37"/>
      <c r="U9" s="32" t="str">
        <f>T14</f>
        <v>ㄙ</v>
      </c>
      <c r="V9" s="33"/>
      <c r="W9" s="34"/>
      <c r="X9" s="61" t="str">
        <f>O20</f>
        <v>ㆬ</v>
      </c>
      <c r="Y9" s="59"/>
      <c r="Z9" s="60"/>
      <c r="AA9" s="29"/>
      <c r="AB9" s="30"/>
      <c r="AC9" s="31"/>
      <c r="AD9" s="58" t="str">
        <f>Q20</f>
        <v>ㄥ</v>
      </c>
      <c r="AE9" s="59"/>
      <c r="AF9" s="60"/>
      <c r="AG9" s="29"/>
      <c r="AH9" s="30"/>
      <c r="AI9" s="31"/>
    </row>
    <row r="12" spans="2:38">
      <c r="Z12" s="2"/>
    </row>
    <row r="13" spans="2:38">
      <c r="D13" s="1" t="s">
        <v>81</v>
      </c>
    </row>
    <row r="14" spans="2:38" ht="16.5">
      <c r="B14" s="50" t="s">
        <v>366</v>
      </c>
      <c r="D14" s="1" t="s">
        <v>74</v>
      </c>
      <c r="E14" s="1" t="s">
        <v>75</v>
      </c>
      <c r="F14" s="1" t="s">
        <v>77</v>
      </c>
      <c r="G14" s="1" t="s">
        <v>76</v>
      </c>
      <c r="H14" s="1" t="s">
        <v>78</v>
      </c>
      <c r="I14" s="1" t="s">
        <v>79</v>
      </c>
      <c r="J14" s="1" t="s">
        <v>80</v>
      </c>
      <c r="K14" s="1" t="s">
        <v>82</v>
      </c>
      <c r="L14" s="1" t="s">
        <v>83</v>
      </c>
      <c r="M14" s="1" t="s">
        <v>85</v>
      </c>
      <c r="N14" s="1" t="s">
        <v>84</v>
      </c>
      <c r="O14" s="1" t="s">
        <v>86</v>
      </c>
      <c r="P14" s="1" t="s">
        <v>87</v>
      </c>
      <c r="Q14" s="1" t="s">
        <v>92</v>
      </c>
      <c r="R14" s="1" t="s">
        <v>94</v>
      </c>
      <c r="S14" s="1" t="s">
        <v>93</v>
      </c>
      <c r="T14" s="1" t="s">
        <v>95</v>
      </c>
    </row>
    <row r="15" spans="2:38" ht="19.5">
      <c r="B15" s="50" t="s">
        <v>364</v>
      </c>
      <c r="D15" s="20" t="s">
        <v>166</v>
      </c>
      <c r="E15" s="20" t="s">
        <v>352</v>
      </c>
      <c r="F15" s="20" t="s">
        <v>167</v>
      </c>
      <c r="G15" s="20" t="s">
        <v>343</v>
      </c>
      <c r="H15" s="20" t="s">
        <v>168</v>
      </c>
      <c r="I15" s="20" t="s">
        <v>353</v>
      </c>
      <c r="J15" s="20" t="s">
        <v>354</v>
      </c>
      <c r="K15" s="20" t="s">
        <v>355</v>
      </c>
      <c r="L15" s="20" t="s">
        <v>169</v>
      </c>
      <c r="M15" s="20" t="s">
        <v>356</v>
      </c>
      <c r="N15" s="20" t="s">
        <v>170</v>
      </c>
      <c r="O15" s="20" t="s">
        <v>349</v>
      </c>
      <c r="P15" s="20" t="s">
        <v>172</v>
      </c>
      <c r="Q15" s="20" t="s">
        <v>360</v>
      </c>
      <c r="R15" s="20" t="s">
        <v>361</v>
      </c>
      <c r="S15" s="20" t="s">
        <v>358</v>
      </c>
      <c r="T15" s="20" t="s">
        <v>180</v>
      </c>
      <c r="U15" s="16"/>
    </row>
    <row r="16" spans="2:38" ht="19.5">
      <c r="B16" s="50" t="s">
        <v>363</v>
      </c>
      <c r="D16" s="18" t="s">
        <v>166</v>
      </c>
      <c r="E16" s="18" t="s">
        <v>302</v>
      </c>
      <c r="F16" s="62" t="s">
        <v>375</v>
      </c>
      <c r="G16" s="64" t="s">
        <v>372</v>
      </c>
      <c r="H16" s="18" t="s">
        <v>168</v>
      </c>
      <c r="I16" s="18" t="s">
        <v>304</v>
      </c>
      <c r="J16" s="62" t="s">
        <v>373</v>
      </c>
      <c r="K16" s="62" t="s">
        <v>374</v>
      </c>
      <c r="L16" s="18" t="s">
        <v>169</v>
      </c>
      <c r="M16" s="18" t="s">
        <v>307</v>
      </c>
      <c r="N16" s="18" t="s">
        <v>170</v>
      </c>
      <c r="O16" s="63" t="s">
        <v>379</v>
      </c>
      <c r="P16" s="18" t="s">
        <v>172</v>
      </c>
      <c r="Q16" s="18" t="s">
        <v>309</v>
      </c>
      <c r="R16" s="18" t="s">
        <v>311</v>
      </c>
      <c r="S16" s="62" t="s">
        <v>377</v>
      </c>
      <c r="T16" s="18" t="s">
        <v>180</v>
      </c>
      <c r="U16" s="16"/>
    </row>
    <row r="17" spans="2:20" ht="16.5">
      <c r="B17" s="50" t="s">
        <v>362</v>
      </c>
      <c r="D17" s="21" t="s">
        <v>96</v>
      </c>
      <c r="E17" s="21" t="s">
        <v>98</v>
      </c>
      <c r="F17" s="21" t="s">
        <v>97</v>
      </c>
      <c r="G17" s="21" t="s">
        <v>99</v>
      </c>
      <c r="H17" s="21" t="s">
        <v>100</v>
      </c>
      <c r="I17" s="21" t="s">
        <v>101</v>
      </c>
      <c r="J17" s="21" t="s">
        <v>102</v>
      </c>
      <c r="K17" s="21" t="s">
        <v>103</v>
      </c>
      <c r="L17" s="21" t="s">
        <v>104</v>
      </c>
      <c r="M17" s="21" t="s">
        <v>106</v>
      </c>
      <c r="N17" s="21" t="s">
        <v>105</v>
      </c>
      <c r="O17" s="21" t="s">
        <v>107</v>
      </c>
      <c r="P17" s="21" t="s">
        <v>108</v>
      </c>
      <c r="Q17" s="21" t="s">
        <v>113</v>
      </c>
      <c r="R17" s="21" t="s">
        <v>115</v>
      </c>
      <c r="S17" s="21" t="s">
        <v>114</v>
      </c>
      <c r="T17" s="21" t="s">
        <v>116</v>
      </c>
    </row>
    <row r="19" spans="2:20">
      <c r="D19" s="1" t="s">
        <v>117</v>
      </c>
    </row>
    <row r="20" spans="2:20" ht="16.5">
      <c r="B20" s="50" t="s">
        <v>366</v>
      </c>
      <c r="D20" s="1" t="s">
        <v>118</v>
      </c>
      <c r="E20" s="1" t="s">
        <v>119</v>
      </c>
      <c r="F20" s="1" t="s">
        <v>138</v>
      </c>
      <c r="G20" s="1" t="s">
        <v>139</v>
      </c>
      <c r="H20" s="1" t="s">
        <v>140</v>
      </c>
      <c r="I20" s="1" t="s">
        <v>141</v>
      </c>
      <c r="J20" s="1" t="s">
        <v>123</v>
      </c>
      <c r="K20" s="1" t="s">
        <v>124</v>
      </c>
      <c r="L20" s="1" t="s">
        <v>120</v>
      </c>
      <c r="M20" s="1" t="s">
        <v>121</v>
      </c>
      <c r="N20" s="1" t="s">
        <v>122</v>
      </c>
      <c r="O20" s="1" t="s">
        <v>131</v>
      </c>
      <c r="P20" s="1" t="s">
        <v>133</v>
      </c>
      <c r="Q20" s="1" t="s">
        <v>136</v>
      </c>
    </row>
    <row r="21" spans="2:20" ht="16.5">
      <c r="B21" s="50" t="s">
        <v>364</v>
      </c>
      <c r="D21" s="19" t="s">
        <v>222</v>
      </c>
      <c r="E21" s="19" t="s">
        <v>333</v>
      </c>
      <c r="F21" s="19" t="s">
        <v>240</v>
      </c>
      <c r="G21" s="19" t="s">
        <v>350</v>
      </c>
      <c r="H21" s="19" t="s">
        <v>242</v>
      </c>
      <c r="I21" s="19" t="s">
        <v>351</v>
      </c>
      <c r="J21" s="19" t="s">
        <v>227</v>
      </c>
      <c r="K21" s="19" t="s">
        <v>336</v>
      </c>
      <c r="L21" s="19" t="s">
        <v>334</v>
      </c>
      <c r="M21" s="19" t="s">
        <v>335</v>
      </c>
      <c r="N21" s="19" t="s">
        <v>226</v>
      </c>
      <c r="O21" s="19" t="s">
        <v>343</v>
      </c>
      <c r="P21" s="19" t="s">
        <v>345</v>
      </c>
      <c r="Q21" s="19" t="s">
        <v>348</v>
      </c>
    </row>
    <row r="22" spans="2:20" ht="16.5">
      <c r="B22" s="50" t="s">
        <v>363</v>
      </c>
      <c r="D22" s="17" t="s">
        <v>222</v>
      </c>
      <c r="E22" s="17" t="s">
        <v>314</v>
      </c>
      <c r="F22" s="17" t="s">
        <v>240</v>
      </c>
      <c r="G22" s="17" t="s">
        <v>331</v>
      </c>
      <c r="H22" s="17" t="s">
        <v>242</v>
      </c>
      <c r="I22" s="17" t="s">
        <v>332</v>
      </c>
      <c r="J22" s="17" t="s">
        <v>227</v>
      </c>
      <c r="K22" s="17" t="s">
        <v>317</v>
      </c>
      <c r="L22" s="17" t="s">
        <v>226</v>
      </c>
      <c r="M22" s="17" t="s">
        <v>315</v>
      </c>
      <c r="N22" s="17" t="s">
        <v>381</v>
      </c>
      <c r="O22" s="17" t="s">
        <v>384</v>
      </c>
      <c r="P22" s="17" t="s">
        <v>383</v>
      </c>
      <c r="Q22" s="17" t="s">
        <v>379</v>
      </c>
    </row>
    <row r="23" spans="2:20" ht="16.5">
      <c r="B23" s="50" t="s">
        <v>362</v>
      </c>
      <c r="D23" s="22" t="s">
        <v>142</v>
      </c>
      <c r="E23" s="22" t="s">
        <v>143</v>
      </c>
      <c r="F23" s="22" t="s">
        <v>162</v>
      </c>
      <c r="G23" s="22" t="s">
        <v>163</v>
      </c>
      <c r="H23" s="22" t="s">
        <v>164</v>
      </c>
      <c r="I23" s="22" t="s">
        <v>165</v>
      </c>
      <c r="J23" s="22" t="s">
        <v>147</v>
      </c>
      <c r="K23" s="22" t="s">
        <v>148</v>
      </c>
      <c r="L23" s="22" t="s">
        <v>144</v>
      </c>
      <c r="M23" s="22" t="s">
        <v>145</v>
      </c>
      <c r="N23" s="22" t="s">
        <v>146</v>
      </c>
      <c r="O23" s="22" t="s">
        <v>155</v>
      </c>
      <c r="P23" s="22" t="s">
        <v>157</v>
      </c>
      <c r="Q23" s="22" t="s">
        <v>161</v>
      </c>
    </row>
  </sheetData>
  <mergeCells count="82">
    <mergeCell ref="AG2:AI2"/>
    <mergeCell ref="AG3:AI3"/>
    <mergeCell ref="AA8:AC8"/>
    <mergeCell ref="AD8:AF8"/>
    <mergeCell ref="AA9:AC9"/>
    <mergeCell ref="AG8:AI8"/>
    <mergeCell ref="AG9:AI9"/>
    <mergeCell ref="AF6:AH6"/>
    <mergeCell ref="AF7:AH7"/>
    <mergeCell ref="AC7:AE7"/>
    <mergeCell ref="U2:W2"/>
    <mergeCell ref="X2:Z2"/>
    <mergeCell ref="AA2:AC2"/>
    <mergeCell ref="AD2:AF2"/>
    <mergeCell ref="C3:E3"/>
    <mergeCell ref="F3:H3"/>
    <mergeCell ref="I3:K3"/>
    <mergeCell ref="L3:N3"/>
    <mergeCell ref="O3:Q3"/>
    <mergeCell ref="R3:T3"/>
    <mergeCell ref="C2:E2"/>
    <mergeCell ref="F2:H2"/>
    <mergeCell ref="I2:K2"/>
    <mergeCell ref="L2:N2"/>
    <mergeCell ref="O2:Q2"/>
    <mergeCell ref="R2:T2"/>
    <mergeCell ref="U3:W3"/>
    <mergeCell ref="X3:Z3"/>
    <mergeCell ref="AA3:AC3"/>
    <mergeCell ref="AD3:AF3"/>
    <mergeCell ref="V5:X5"/>
    <mergeCell ref="V4:X4"/>
    <mergeCell ref="Y4:AA4"/>
    <mergeCell ref="AB4:AD4"/>
    <mergeCell ref="AE4:AG4"/>
    <mergeCell ref="S5:U5"/>
    <mergeCell ref="S4:U4"/>
    <mergeCell ref="Y5:AA5"/>
    <mergeCell ref="AB5:AD5"/>
    <mergeCell ref="AE5:AG5"/>
    <mergeCell ref="N6:P6"/>
    <mergeCell ref="Q6:S6"/>
    <mergeCell ref="D4:F4"/>
    <mergeCell ref="G4:I4"/>
    <mergeCell ref="J4:L4"/>
    <mergeCell ref="M4:O4"/>
    <mergeCell ref="P4:R4"/>
    <mergeCell ref="D5:F5"/>
    <mergeCell ref="G5:I5"/>
    <mergeCell ref="J5:L5"/>
    <mergeCell ref="M5:O5"/>
    <mergeCell ref="P5:R5"/>
    <mergeCell ref="T6:V6"/>
    <mergeCell ref="W6:Y6"/>
    <mergeCell ref="Z6:AB6"/>
    <mergeCell ref="AC6:AE6"/>
    <mergeCell ref="E7:G7"/>
    <mergeCell ref="H7:J7"/>
    <mergeCell ref="K7:M7"/>
    <mergeCell ref="N7:P7"/>
    <mergeCell ref="Q7:S7"/>
    <mergeCell ref="T7:V7"/>
    <mergeCell ref="W7:Y7"/>
    <mergeCell ref="Z7:AB7"/>
    <mergeCell ref="AD9:AF9"/>
    <mergeCell ref="E6:G6"/>
    <mergeCell ref="H6:J6"/>
    <mergeCell ref="K6:M6"/>
    <mergeCell ref="X9:Z9"/>
    <mergeCell ref="F9:H9"/>
    <mergeCell ref="I9:K9"/>
    <mergeCell ref="L9:N9"/>
    <mergeCell ref="O9:Q9"/>
    <mergeCell ref="R9:T9"/>
    <mergeCell ref="U9:W9"/>
    <mergeCell ref="U8:W8"/>
    <mergeCell ref="X8:Z8"/>
    <mergeCell ref="F8:H8"/>
    <mergeCell ref="I8:K8"/>
    <mergeCell ref="L8:N8"/>
    <mergeCell ref="O8:Q8"/>
    <mergeCell ref="R8:T8"/>
  </mergeCells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1"/>
  <sheetViews>
    <sheetView zoomScale="120" zoomScaleNormal="120" workbookViewId="0">
      <selection activeCell="B9" sqref="B9"/>
    </sheetView>
    <sheetView workbookViewId="1">
      <pane ySplit="2" topLeftCell="A3" activePane="bottomLeft" state="frozen"/>
      <selection pane="bottomLeft" activeCell="T7" sqref="T7"/>
    </sheetView>
  </sheetViews>
  <sheetFormatPr defaultColWidth="8.875" defaultRowHeight="26.25"/>
  <cols>
    <col min="1" max="1" width="8.875" style="5"/>
    <col min="2" max="2" width="13" style="6" customWidth="1"/>
    <col min="3" max="4" width="13" style="13" customWidth="1"/>
    <col min="5" max="5" width="13" style="4" customWidth="1"/>
    <col min="6" max="6" width="13" style="8" customWidth="1"/>
    <col min="7" max="7" width="13" style="4" customWidth="1"/>
    <col min="8" max="8" width="13" style="6" customWidth="1"/>
    <col min="9" max="10" width="8.875" style="5"/>
    <col min="11" max="14" width="13" style="5" customWidth="1"/>
    <col min="15" max="16384" width="8.875" style="5"/>
  </cols>
  <sheetData>
    <row r="2" spans="2:14" s="11" customFormat="1" ht="27" customHeight="1">
      <c r="B2" s="12" t="s">
        <v>313</v>
      </c>
      <c r="C2" s="12" t="s">
        <v>298</v>
      </c>
      <c r="D2" s="12" t="s">
        <v>388</v>
      </c>
      <c r="E2" s="12" t="s">
        <v>294</v>
      </c>
      <c r="F2" s="12" t="s">
        <v>295</v>
      </c>
      <c r="G2" s="12" t="s">
        <v>296</v>
      </c>
      <c r="H2" s="12" t="s">
        <v>297</v>
      </c>
      <c r="K2" s="50" t="s">
        <v>366</v>
      </c>
      <c r="L2" s="50" t="s">
        <v>364</v>
      </c>
      <c r="M2" s="50" t="s">
        <v>363</v>
      </c>
      <c r="N2" s="50" t="s">
        <v>362</v>
      </c>
    </row>
    <row r="3" spans="2:14" ht="28.5">
      <c r="B3" s="6" t="s">
        <v>14</v>
      </c>
      <c r="C3" s="15" t="s">
        <v>166</v>
      </c>
      <c r="D3" s="15">
        <v>1</v>
      </c>
      <c r="E3" s="4" t="s">
        <v>74</v>
      </c>
      <c r="F3" s="8" t="s">
        <v>96</v>
      </c>
      <c r="G3" s="4" t="s">
        <v>181</v>
      </c>
      <c r="H3" s="6" t="s">
        <v>186</v>
      </c>
      <c r="K3" s="67" t="s">
        <v>74</v>
      </c>
      <c r="L3" s="78" t="s">
        <v>166</v>
      </c>
      <c r="M3" s="79" t="s">
        <v>166</v>
      </c>
      <c r="N3" s="80" t="s">
        <v>96</v>
      </c>
    </row>
    <row r="4" spans="2:14" ht="28.5">
      <c r="B4" s="6" t="s">
        <v>15</v>
      </c>
      <c r="C4" s="15" t="s">
        <v>302</v>
      </c>
      <c r="D4" s="15" t="s">
        <v>394</v>
      </c>
      <c r="E4" s="4" t="s">
        <v>75</v>
      </c>
      <c r="F4" s="8" t="s">
        <v>98</v>
      </c>
      <c r="G4" s="4" t="s">
        <v>182</v>
      </c>
      <c r="H4" s="6" t="s">
        <v>185</v>
      </c>
      <c r="K4" s="67" t="s">
        <v>77</v>
      </c>
      <c r="L4" s="78" t="s">
        <v>167</v>
      </c>
      <c r="M4" s="79" t="s">
        <v>167</v>
      </c>
      <c r="N4" s="80" t="s">
        <v>97</v>
      </c>
    </row>
    <row r="5" spans="2:14" ht="28.5">
      <c r="B5" s="6" t="s">
        <v>16</v>
      </c>
      <c r="C5" s="15" t="s">
        <v>167</v>
      </c>
      <c r="D5" s="15" t="s">
        <v>0</v>
      </c>
      <c r="E5" s="7" t="s">
        <v>77</v>
      </c>
      <c r="F5" s="8" t="s">
        <v>97</v>
      </c>
      <c r="G5" s="4" t="s">
        <v>9</v>
      </c>
      <c r="H5" s="6" t="s">
        <v>187</v>
      </c>
      <c r="K5" s="67" t="s">
        <v>75</v>
      </c>
      <c r="L5" s="78" t="s">
        <v>352</v>
      </c>
      <c r="M5" s="79" t="s">
        <v>302</v>
      </c>
      <c r="N5" s="80" t="s">
        <v>98</v>
      </c>
    </row>
    <row r="6" spans="2:14" ht="28.5">
      <c r="B6" s="6" t="s">
        <v>3</v>
      </c>
      <c r="C6" s="15" t="s">
        <v>303</v>
      </c>
      <c r="D6" s="15" t="s">
        <v>408</v>
      </c>
      <c r="E6" s="4" t="s">
        <v>76</v>
      </c>
      <c r="F6" s="8" t="s">
        <v>99</v>
      </c>
      <c r="G6" s="4" t="s">
        <v>183</v>
      </c>
      <c r="H6" s="6" t="s">
        <v>184</v>
      </c>
      <c r="K6" s="67" t="s">
        <v>76</v>
      </c>
      <c r="L6" s="78" t="s">
        <v>343</v>
      </c>
      <c r="M6" s="79" t="s">
        <v>303</v>
      </c>
      <c r="N6" s="80" t="s">
        <v>99</v>
      </c>
    </row>
    <row r="7" spans="2:14" ht="28.5">
      <c r="B7" s="6" t="s">
        <v>17</v>
      </c>
      <c r="C7" s="15" t="s">
        <v>168</v>
      </c>
      <c r="D7" s="15" t="s">
        <v>404</v>
      </c>
      <c r="E7" s="4" t="s">
        <v>78</v>
      </c>
      <c r="F7" s="8" t="s">
        <v>100</v>
      </c>
      <c r="G7" s="4" t="s">
        <v>188</v>
      </c>
      <c r="H7" s="6" t="s">
        <v>197</v>
      </c>
      <c r="K7" s="67" t="s">
        <v>78</v>
      </c>
      <c r="L7" s="78" t="s">
        <v>168</v>
      </c>
      <c r="M7" s="79" t="s">
        <v>168</v>
      </c>
      <c r="N7" s="80" t="s">
        <v>100</v>
      </c>
    </row>
    <row r="8" spans="2:14" ht="28.5">
      <c r="B8" s="6" t="s">
        <v>18</v>
      </c>
      <c r="C8" s="15" t="s">
        <v>304</v>
      </c>
      <c r="D8" s="15" t="s">
        <v>382</v>
      </c>
      <c r="E8" s="4" t="s">
        <v>79</v>
      </c>
      <c r="F8" s="8" t="s">
        <v>101</v>
      </c>
      <c r="G8" s="4" t="s">
        <v>64</v>
      </c>
      <c r="H8" s="6" t="s">
        <v>198</v>
      </c>
      <c r="K8" s="67" t="s">
        <v>79</v>
      </c>
      <c r="L8" s="78" t="s">
        <v>353</v>
      </c>
      <c r="M8" s="79" t="s">
        <v>304</v>
      </c>
      <c r="N8" s="80" t="s">
        <v>101</v>
      </c>
    </row>
    <row r="9" spans="2:14" ht="28.5">
      <c r="B9" s="6" t="s">
        <v>4</v>
      </c>
      <c r="C9" s="15" t="s">
        <v>305</v>
      </c>
      <c r="D9" s="15" t="s">
        <v>180</v>
      </c>
      <c r="E9" s="4" t="s">
        <v>80</v>
      </c>
      <c r="F9" s="8" t="s">
        <v>102</v>
      </c>
      <c r="G9" s="4" t="s">
        <v>189</v>
      </c>
      <c r="H9" s="6" t="s">
        <v>199</v>
      </c>
      <c r="K9" s="67" t="s">
        <v>80</v>
      </c>
      <c r="L9" s="78" t="s">
        <v>354</v>
      </c>
      <c r="M9" s="79" t="s">
        <v>305</v>
      </c>
      <c r="N9" s="80" t="s">
        <v>102</v>
      </c>
    </row>
    <row r="10" spans="2:14" ht="28.5">
      <c r="B10" s="6" t="s">
        <v>23</v>
      </c>
      <c r="C10" s="15" t="s">
        <v>306</v>
      </c>
      <c r="D10" s="15" t="s">
        <v>405</v>
      </c>
      <c r="E10" s="4" t="s">
        <v>82</v>
      </c>
      <c r="F10" s="8" t="s">
        <v>103</v>
      </c>
      <c r="G10" s="4" t="s">
        <v>11</v>
      </c>
      <c r="H10" s="6" t="s">
        <v>200</v>
      </c>
      <c r="K10" s="67" t="s">
        <v>82</v>
      </c>
      <c r="L10" s="78" t="s">
        <v>355</v>
      </c>
      <c r="M10" s="79" t="s">
        <v>306</v>
      </c>
      <c r="N10" s="80" t="s">
        <v>103</v>
      </c>
    </row>
    <row r="11" spans="2:14" ht="28.5">
      <c r="B11" s="6" t="s">
        <v>20</v>
      </c>
      <c r="C11" s="15" t="s">
        <v>169</v>
      </c>
      <c r="D11" s="15" t="s">
        <v>227</v>
      </c>
      <c r="E11" s="4" t="s">
        <v>83</v>
      </c>
      <c r="F11" s="8" t="s">
        <v>104</v>
      </c>
      <c r="G11" s="4" t="s">
        <v>6</v>
      </c>
      <c r="H11" s="6" t="s">
        <v>201</v>
      </c>
      <c r="K11" s="67" t="s">
        <v>83</v>
      </c>
      <c r="L11" s="78" t="s">
        <v>169</v>
      </c>
      <c r="M11" s="79" t="s">
        <v>169</v>
      </c>
      <c r="N11" s="80" t="s">
        <v>104</v>
      </c>
    </row>
    <row r="12" spans="2:14" ht="28.5">
      <c r="B12" s="6" t="s">
        <v>21</v>
      </c>
      <c r="C12" s="15" t="s">
        <v>307</v>
      </c>
      <c r="D12" s="15" t="s">
        <v>306</v>
      </c>
      <c r="E12" s="4" t="s">
        <v>85</v>
      </c>
      <c r="F12" s="8" t="s">
        <v>106</v>
      </c>
      <c r="G12" s="4" t="s">
        <v>191</v>
      </c>
      <c r="H12" s="6" t="s">
        <v>203</v>
      </c>
      <c r="K12" s="67" t="s">
        <v>84</v>
      </c>
      <c r="L12" s="78" t="s">
        <v>170</v>
      </c>
      <c r="M12" s="79" t="s">
        <v>170</v>
      </c>
      <c r="N12" s="80" t="s">
        <v>105</v>
      </c>
    </row>
    <row r="13" spans="2:14" ht="28.5">
      <c r="B13" s="6" t="s">
        <v>22</v>
      </c>
      <c r="C13" s="15" t="s">
        <v>172</v>
      </c>
      <c r="D13" s="15" t="s">
        <v>309</v>
      </c>
      <c r="E13" s="4" t="s">
        <v>87</v>
      </c>
      <c r="F13" s="9" t="s">
        <v>108</v>
      </c>
      <c r="G13" s="4" t="s">
        <v>192</v>
      </c>
      <c r="H13" s="6" t="s">
        <v>204</v>
      </c>
      <c r="K13" s="67" t="s">
        <v>85</v>
      </c>
      <c r="L13" s="78" t="s">
        <v>356</v>
      </c>
      <c r="M13" s="79" t="s">
        <v>307</v>
      </c>
      <c r="N13" s="80" t="s">
        <v>106</v>
      </c>
    </row>
    <row r="14" spans="2:14" ht="28.5">
      <c r="B14" s="6" t="s">
        <v>173</v>
      </c>
      <c r="C14" s="15" t="s">
        <v>299</v>
      </c>
      <c r="D14" s="15" t="s">
        <v>380</v>
      </c>
      <c r="E14" s="4" t="s">
        <v>88</v>
      </c>
      <c r="F14" s="8" t="s">
        <v>109</v>
      </c>
      <c r="G14" s="4" t="s">
        <v>193</v>
      </c>
      <c r="H14" s="6" t="s">
        <v>205</v>
      </c>
      <c r="K14" s="67" t="s">
        <v>86</v>
      </c>
      <c r="L14" s="78" t="s">
        <v>349</v>
      </c>
      <c r="M14" s="79" t="s">
        <v>308</v>
      </c>
      <c r="N14" s="80" t="s">
        <v>107</v>
      </c>
    </row>
    <row r="15" spans="2:14" ht="28.5">
      <c r="B15" s="6" t="s">
        <v>175</v>
      </c>
      <c r="C15" s="15" t="s">
        <v>301</v>
      </c>
      <c r="D15" s="15" t="s">
        <v>407</v>
      </c>
      <c r="E15" s="4" t="s">
        <v>90</v>
      </c>
      <c r="F15" s="8" t="s">
        <v>111</v>
      </c>
      <c r="G15" s="4" t="s">
        <v>73</v>
      </c>
      <c r="H15" s="6" t="s">
        <v>207</v>
      </c>
      <c r="K15" s="67" t="s">
        <v>87</v>
      </c>
      <c r="L15" s="78" t="s">
        <v>172</v>
      </c>
      <c r="M15" s="79" t="s">
        <v>172</v>
      </c>
      <c r="N15" s="80" t="s">
        <v>108</v>
      </c>
    </row>
    <row r="16" spans="2:14" ht="28.5">
      <c r="B16" s="6" t="s">
        <v>177</v>
      </c>
      <c r="C16" s="15" t="s">
        <v>176</v>
      </c>
      <c r="D16" s="15" t="s">
        <v>410</v>
      </c>
      <c r="E16" s="4" t="s">
        <v>91</v>
      </c>
      <c r="F16" s="8" t="s">
        <v>112</v>
      </c>
      <c r="G16" s="4" t="s">
        <v>194</v>
      </c>
      <c r="H16" s="6" t="s">
        <v>208</v>
      </c>
      <c r="K16" s="67" t="s">
        <v>88</v>
      </c>
      <c r="L16" s="78" t="s">
        <v>357</v>
      </c>
      <c r="M16" s="79" t="s">
        <v>299</v>
      </c>
      <c r="N16" s="80" t="s">
        <v>109</v>
      </c>
    </row>
    <row r="17" spans="2:14" ht="28.5">
      <c r="B17" s="6" t="s">
        <v>174</v>
      </c>
      <c r="C17" s="15" t="s">
        <v>310</v>
      </c>
      <c r="D17" s="15" t="s">
        <v>168</v>
      </c>
      <c r="E17" s="7" t="s">
        <v>93</v>
      </c>
      <c r="F17" s="8" t="s">
        <v>114</v>
      </c>
      <c r="G17" s="4" t="s">
        <v>211</v>
      </c>
      <c r="H17" s="6" t="s">
        <v>210</v>
      </c>
      <c r="K17" s="67" t="s">
        <v>89</v>
      </c>
      <c r="L17" s="78" t="s">
        <v>358</v>
      </c>
      <c r="M17" s="79" t="s">
        <v>300</v>
      </c>
      <c r="N17" s="80" t="s">
        <v>110</v>
      </c>
    </row>
    <row r="18" spans="2:14" ht="28.5">
      <c r="B18" s="6" t="s">
        <v>171</v>
      </c>
      <c r="C18" s="15" t="s">
        <v>170</v>
      </c>
      <c r="D18" s="15" t="s">
        <v>170</v>
      </c>
      <c r="E18" s="7" t="s">
        <v>84</v>
      </c>
      <c r="F18" s="8" t="s">
        <v>105</v>
      </c>
      <c r="G18" s="4" t="s">
        <v>190</v>
      </c>
      <c r="H18" s="6" t="s">
        <v>202</v>
      </c>
      <c r="K18" s="67" t="s">
        <v>90</v>
      </c>
      <c r="L18" s="78" t="s">
        <v>359</v>
      </c>
      <c r="M18" s="79" t="s">
        <v>301</v>
      </c>
      <c r="N18" s="80" t="s">
        <v>111</v>
      </c>
    </row>
    <row r="19" spans="2:14" ht="28.5">
      <c r="B19" s="6" t="s">
        <v>5</v>
      </c>
      <c r="C19" s="15" t="s">
        <v>308</v>
      </c>
      <c r="D19" s="15" t="s">
        <v>167</v>
      </c>
      <c r="E19" s="7" t="s">
        <v>86</v>
      </c>
      <c r="F19" s="8" t="s">
        <v>214</v>
      </c>
      <c r="K19" s="67" t="s">
        <v>91</v>
      </c>
      <c r="L19" s="78" t="s">
        <v>176</v>
      </c>
      <c r="M19" s="79" t="s">
        <v>176</v>
      </c>
      <c r="N19" s="80" t="s">
        <v>112</v>
      </c>
    </row>
    <row r="20" spans="2:14" ht="28.5">
      <c r="B20" s="6" t="s">
        <v>178</v>
      </c>
      <c r="C20" s="15" t="s">
        <v>309</v>
      </c>
      <c r="D20" s="15" t="s">
        <v>411</v>
      </c>
      <c r="E20" s="4" t="s">
        <v>92</v>
      </c>
      <c r="F20" s="8" t="s">
        <v>113</v>
      </c>
      <c r="G20" s="4" t="s">
        <v>10</v>
      </c>
      <c r="H20" s="6" t="s">
        <v>209</v>
      </c>
      <c r="K20" s="67" t="s">
        <v>92</v>
      </c>
      <c r="L20" s="78" t="s">
        <v>360</v>
      </c>
      <c r="M20" s="79" t="s">
        <v>309</v>
      </c>
      <c r="N20" s="80" t="s">
        <v>113</v>
      </c>
    </row>
    <row r="21" spans="2:14" ht="28.5">
      <c r="B21" s="6" t="s">
        <v>179</v>
      </c>
      <c r="C21" s="15" t="s">
        <v>311</v>
      </c>
      <c r="D21" s="15" t="s">
        <v>172</v>
      </c>
      <c r="E21" s="4" t="s">
        <v>94</v>
      </c>
      <c r="F21" s="8" t="s">
        <v>115</v>
      </c>
      <c r="G21" s="4" t="s">
        <v>195</v>
      </c>
      <c r="H21" s="6" t="s">
        <v>212</v>
      </c>
      <c r="K21" s="67" t="s">
        <v>93</v>
      </c>
      <c r="L21" s="78" t="s">
        <v>358</v>
      </c>
      <c r="M21" s="79" t="s">
        <v>310</v>
      </c>
      <c r="N21" s="80" t="s">
        <v>114</v>
      </c>
    </row>
    <row r="22" spans="2:14" ht="28.5">
      <c r="B22" s="6" t="s">
        <v>19</v>
      </c>
      <c r="C22" s="15" t="s">
        <v>180</v>
      </c>
      <c r="D22" s="15" t="s">
        <v>354</v>
      </c>
      <c r="E22" s="4" t="s">
        <v>95</v>
      </c>
      <c r="F22" s="8" t="s">
        <v>116</v>
      </c>
      <c r="G22" s="4" t="s">
        <v>196</v>
      </c>
      <c r="H22" s="6" t="s">
        <v>213</v>
      </c>
      <c r="K22" s="67" t="s">
        <v>94</v>
      </c>
      <c r="L22" s="78" t="s">
        <v>361</v>
      </c>
      <c r="M22" s="79" t="s">
        <v>311</v>
      </c>
      <c r="N22" s="80" t="s">
        <v>115</v>
      </c>
    </row>
    <row r="23" spans="2:14" ht="28.5">
      <c r="B23" s="70" t="s">
        <v>174</v>
      </c>
      <c r="C23" s="71" t="s">
        <v>300</v>
      </c>
      <c r="D23" s="71" t="str">
        <f>D17</f>
        <v>t</v>
      </c>
      <c r="E23" s="72" t="s">
        <v>89</v>
      </c>
      <c r="F23" s="73" t="s">
        <v>110</v>
      </c>
      <c r="G23" s="74" t="s">
        <v>65</v>
      </c>
      <c r="H23" s="70" t="s">
        <v>206</v>
      </c>
      <c r="K23" s="67" t="s">
        <v>95</v>
      </c>
      <c r="L23" s="78" t="s">
        <v>180</v>
      </c>
      <c r="M23" s="79" t="s">
        <v>180</v>
      </c>
      <c r="N23" s="80" t="s">
        <v>116</v>
      </c>
    </row>
    <row r="24" spans="2:14">
      <c r="C24" s="14"/>
      <c r="D24" s="14"/>
    </row>
    <row r="25" spans="2:14">
      <c r="C25" s="14"/>
      <c r="D25" s="14"/>
    </row>
    <row r="26" spans="2:14" ht="18.75">
      <c r="B26" s="12" t="s">
        <v>312</v>
      </c>
      <c r="C26" s="12" t="s">
        <v>298</v>
      </c>
      <c r="D26" s="12" t="s">
        <v>388</v>
      </c>
      <c r="E26" s="12" t="s">
        <v>294</v>
      </c>
      <c r="F26" s="12" t="s">
        <v>295</v>
      </c>
      <c r="G26" s="12" t="s">
        <v>296</v>
      </c>
      <c r="H26" s="12" t="s">
        <v>297</v>
      </c>
      <c r="K26" s="50" t="str">
        <f t="shared" ref="K26:N26" si="0">K2</f>
        <v>方音符號</v>
      </c>
      <c r="L26" s="50" t="str">
        <f t="shared" si="0"/>
        <v>拼音字母</v>
      </c>
      <c r="M26" s="50" t="str">
        <f t="shared" si="0"/>
        <v>按鍵編碼</v>
      </c>
      <c r="N26" s="50" t="str">
        <f t="shared" si="0"/>
        <v>國際音標</v>
      </c>
    </row>
    <row r="27" spans="2:14">
      <c r="B27" s="6" t="s">
        <v>0</v>
      </c>
      <c r="C27" s="15" t="s">
        <v>222</v>
      </c>
      <c r="D27" s="15"/>
      <c r="E27" s="4" t="s">
        <v>118</v>
      </c>
      <c r="F27" s="8" t="s">
        <v>142</v>
      </c>
      <c r="G27" s="4" t="s">
        <v>244</v>
      </c>
      <c r="H27" s="6" t="s">
        <v>0</v>
      </c>
      <c r="K27" s="67" t="s">
        <v>118</v>
      </c>
      <c r="L27" s="75" t="s">
        <v>222</v>
      </c>
      <c r="M27" s="76" t="s">
        <v>222</v>
      </c>
      <c r="N27" s="77" t="s">
        <v>142</v>
      </c>
    </row>
    <row r="28" spans="2:14">
      <c r="B28" s="6" t="s">
        <v>223</v>
      </c>
      <c r="C28" s="15" t="s">
        <v>314</v>
      </c>
      <c r="D28" s="15"/>
      <c r="E28" s="4" t="s">
        <v>119</v>
      </c>
      <c r="F28" s="8" t="s">
        <v>143</v>
      </c>
      <c r="G28" s="4" t="s">
        <v>245</v>
      </c>
      <c r="H28" s="6" t="s">
        <v>274</v>
      </c>
      <c r="K28" s="67" t="s">
        <v>119</v>
      </c>
      <c r="L28" s="75" t="s">
        <v>333</v>
      </c>
      <c r="M28" s="76" t="s">
        <v>314</v>
      </c>
      <c r="N28" s="77" t="s">
        <v>143</v>
      </c>
    </row>
    <row r="29" spans="2:14">
      <c r="B29" s="6" t="s">
        <v>224</v>
      </c>
      <c r="C29" s="15" t="s">
        <v>226</v>
      </c>
      <c r="D29" s="15"/>
      <c r="E29" s="4" t="s">
        <v>120</v>
      </c>
      <c r="F29" s="8" t="s">
        <v>215</v>
      </c>
      <c r="G29" s="4" t="s">
        <v>191</v>
      </c>
      <c r="H29" s="6" t="s">
        <v>203</v>
      </c>
      <c r="I29" s="4"/>
      <c r="J29" s="4"/>
      <c r="K29" s="67" t="s">
        <v>120</v>
      </c>
      <c r="L29" s="75" t="s">
        <v>334</v>
      </c>
      <c r="M29" s="76" t="s">
        <v>226</v>
      </c>
      <c r="N29" s="77" t="s">
        <v>144</v>
      </c>
    </row>
    <row r="30" spans="2:14">
      <c r="B30" s="6" t="s">
        <v>225</v>
      </c>
      <c r="C30" s="15" t="s">
        <v>315</v>
      </c>
      <c r="D30" s="15"/>
      <c r="E30" s="4" t="s">
        <v>121</v>
      </c>
      <c r="F30" s="8" t="s">
        <v>216</v>
      </c>
      <c r="G30" s="4" t="s">
        <v>276</v>
      </c>
      <c r="H30" s="6" t="s">
        <v>275</v>
      </c>
      <c r="K30" s="67" t="s">
        <v>121</v>
      </c>
      <c r="L30" s="75" t="s">
        <v>335</v>
      </c>
      <c r="M30" s="76" t="s">
        <v>315</v>
      </c>
      <c r="N30" s="77" t="s">
        <v>145</v>
      </c>
    </row>
    <row r="31" spans="2:14">
      <c r="B31" s="6" t="s">
        <v>7</v>
      </c>
      <c r="C31" s="15" t="s">
        <v>316</v>
      </c>
      <c r="D31" s="15"/>
      <c r="E31" s="4" t="s">
        <v>122</v>
      </c>
      <c r="F31" s="8" t="s">
        <v>146</v>
      </c>
      <c r="G31" s="4" t="s">
        <v>246</v>
      </c>
      <c r="H31" s="6" t="s">
        <v>277</v>
      </c>
      <c r="K31" s="67" t="s">
        <v>122</v>
      </c>
      <c r="L31" s="75" t="s">
        <v>226</v>
      </c>
      <c r="M31" s="76" t="s">
        <v>316</v>
      </c>
      <c r="N31" s="77" t="s">
        <v>146</v>
      </c>
    </row>
    <row r="32" spans="2:14">
      <c r="B32" s="6" t="s">
        <v>8</v>
      </c>
      <c r="C32" s="15" t="s">
        <v>227</v>
      </c>
      <c r="D32" s="15"/>
      <c r="E32" s="4" t="s">
        <v>123</v>
      </c>
      <c r="F32" s="8" t="s">
        <v>147</v>
      </c>
      <c r="G32" s="4" t="s">
        <v>247</v>
      </c>
      <c r="H32" s="6" t="s">
        <v>278</v>
      </c>
      <c r="K32" s="67" t="s">
        <v>123</v>
      </c>
      <c r="L32" s="75" t="s">
        <v>227</v>
      </c>
      <c r="M32" s="76" t="s">
        <v>227</v>
      </c>
      <c r="N32" s="77" t="s">
        <v>147</v>
      </c>
    </row>
    <row r="33" spans="2:14">
      <c r="B33" s="6" t="s">
        <v>228</v>
      </c>
      <c r="C33" s="15" t="s">
        <v>317</v>
      </c>
      <c r="D33" s="15"/>
      <c r="E33" s="4" t="s">
        <v>124</v>
      </c>
      <c r="F33" s="8" t="s">
        <v>148</v>
      </c>
      <c r="G33" s="4" t="s">
        <v>248</v>
      </c>
      <c r="H33" s="6" t="s">
        <v>241</v>
      </c>
      <c r="K33" s="67" t="s">
        <v>124</v>
      </c>
      <c r="L33" s="75" t="s">
        <v>336</v>
      </c>
      <c r="M33" s="76" t="s">
        <v>317</v>
      </c>
      <c r="N33" s="77" t="s">
        <v>148</v>
      </c>
    </row>
    <row r="34" spans="2:14">
      <c r="B34" s="6" t="s">
        <v>229</v>
      </c>
      <c r="C34" s="15" t="s">
        <v>318</v>
      </c>
      <c r="D34" s="15"/>
      <c r="E34" s="4" t="s">
        <v>125</v>
      </c>
      <c r="F34" s="8" t="s">
        <v>149</v>
      </c>
      <c r="G34" s="4" t="s">
        <v>249</v>
      </c>
      <c r="H34" s="6" t="s">
        <v>279</v>
      </c>
      <c r="K34" s="67" t="s">
        <v>125</v>
      </c>
      <c r="L34" s="75" t="s">
        <v>337</v>
      </c>
      <c r="M34" s="76" t="s">
        <v>318</v>
      </c>
      <c r="N34" s="77" t="s">
        <v>149</v>
      </c>
    </row>
    <row r="35" spans="2:14">
      <c r="B35" s="6" t="s">
        <v>230</v>
      </c>
      <c r="C35" s="15" t="s">
        <v>319</v>
      </c>
      <c r="D35" s="15"/>
      <c r="E35" s="4" t="s">
        <v>126</v>
      </c>
      <c r="F35" s="8" t="s">
        <v>150</v>
      </c>
      <c r="G35" s="4" t="s">
        <v>250</v>
      </c>
      <c r="H35" s="6" t="s">
        <v>280</v>
      </c>
      <c r="K35" s="67" t="s">
        <v>126</v>
      </c>
      <c r="L35" s="75" t="s">
        <v>338</v>
      </c>
      <c r="M35" s="76" t="s">
        <v>319</v>
      </c>
      <c r="N35" s="77" t="s">
        <v>150</v>
      </c>
    </row>
    <row r="36" spans="2:14">
      <c r="B36" s="6" t="s">
        <v>231</v>
      </c>
      <c r="C36" s="15" t="s">
        <v>320</v>
      </c>
      <c r="D36" s="15"/>
      <c r="E36" s="4" t="s">
        <v>127</v>
      </c>
      <c r="F36" s="8" t="s">
        <v>151</v>
      </c>
      <c r="G36" s="4" t="s">
        <v>251</v>
      </c>
      <c r="H36" s="6" t="s">
        <v>281</v>
      </c>
      <c r="K36" s="67" t="s">
        <v>127</v>
      </c>
      <c r="L36" s="75" t="s">
        <v>339</v>
      </c>
      <c r="M36" s="76" t="s">
        <v>320</v>
      </c>
      <c r="N36" s="77" t="s">
        <v>151</v>
      </c>
    </row>
    <row r="37" spans="2:14">
      <c r="B37" s="6" t="s">
        <v>232</v>
      </c>
      <c r="C37" s="15" t="s">
        <v>321</v>
      </c>
      <c r="D37" s="15"/>
      <c r="E37" s="4" t="s">
        <v>128</v>
      </c>
      <c r="F37" s="8" t="s">
        <v>152</v>
      </c>
      <c r="G37" s="4" t="s">
        <v>252</v>
      </c>
      <c r="H37" s="6" t="s">
        <v>282</v>
      </c>
      <c r="K37" s="67" t="s">
        <v>128</v>
      </c>
      <c r="L37" s="75" t="s">
        <v>340</v>
      </c>
      <c r="M37" s="76" t="s">
        <v>321</v>
      </c>
      <c r="N37" s="77" t="s">
        <v>152</v>
      </c>
    </row>
    <row r="38" spans="2:14">
      <c r="B38" s="6" t="s">
        <v>233</v>
      </c>
      <c r="C38" s="15" t="s">
        <v>322</v>
      </c>
      <c r="D38" s="15"/>
      <c r="E38" s="4" t="s">
        <v>129</v>
      </c>
      <c r="F38" s="8" t="s">
        <v>153</v>
      </c>
      <c r="G38" s="4" t="s">
        <v>253</v>
      </c>
      <c r="H38" s="6" t="s">
        <v>283</v>
      </c>
      <c r="K38" s="67" t="s">
        <v>129</v>
      </c>
      <c r="L38" s="75" t="s">
        <v>341</v>
      </c>
      <c r="M38" s="76" t="s">
        <v>322</v>
      </c>
      <c r="N38" s="77" t="s">
        <v>153</v>
      </c>
    </row>
    <row r="39" spans="2:14">
      <c r="B39" s="6" t="s">
        <v>234</v>
      </c>
      <c r="C39" s="15" t="s">
        <v>323</v>
      </c>
      <c r="D39" s="15"/>
      <c r="E39" s="4" t="s">
        <v>130</v>
      </c>
      <c r="F39" s="8" t="s">
        <v>217</v>
      </c>
      <c r="G39" s="4" t="s">
        <v>254</v>
      </c>
      <c r="H39" s="6" t="s">
        <v>284</v>
      </c>
      <c r="K39" s="67" t="s">
        <v>130</v>
      </c>
      <c r="L39" s="75" t="s">
        <v>342</v>
      </c>
      <c r="M39" s="76" t="s">
        <v>323</v>
      </c>
      <c r="N39" s="77" t="s">
        <v>154</v>
      </c>
    </row>
    <row r="40" spans="2:14">
      <c r="B40" s="6" t="s">
        <v>3</v>
      </c>
      <c r="C40" s="15" t="s">
        <v>324</v>
      </c>
      <c r="D40" s="15"/>
      <c r="E40" s="4" t="s">
        <v>131</v>
      </c>
      <c r="F40" s="8" t="s">
        <v>155</v>
      </c>
      <c r="G40" s="4" t="s">
        <v>255</v>
      </c>
      <c r="H40" s="6" t="s">
        <v>285</v>
      </c>
      <c r="K40" s="67" t="s">
        <v>131</v>
      </c>
      <c r="L40" s="75" t="s">
        <v>343</v>
      </c>
      <c r="M40" s="76" t="s">
        <v>324</v>
      </c>
      <c r="N40" s="77" t="s">
        <v>155</v>
      </c>
    </row>
    <row r="41" spans="2:14">
      <c r="B41" s="6" t="s">
        <v>235</v>
      </c>
      <c r="C41" s="15" t="s">
        <v>325</v>
      </c>
      <c r="D41" s="15"/>
      <c r="E41" s="4" t="s">
        <v>132</v>
      </c>
      <c r="F41" s="8" t="s">
        <v>156</v>
      </c>
      <c r="G41" s="4" t="s">
        <v>256</v>
      </c>
      <c r="H41" s="6" t="s">
        <v>286</v>
      </c>
      <c r="K41" s="67" t="s">
        <v>132</v>
      </c>
      <c r="L41" s="75" t="s">
        <v>344</v>
      </c>
      <c r="M41" s="76" t="s">
        <v>325</v>
      </c>
      <c r="N41" s="77" t="s">
        <v>156</v>
      </c>
    </row>
    <row r="42" spans="2:14">
      <c r="B42" s="10" t="s">
        <v>236</v>
      </c>
      <c r="C42" s="15" t="s">
        <v>326</v>
      </c>
      <c r="D42" s="15"/>
      <c r="E42" s="4" t="s">
        <v>133</v>
      </c>
      <c r="F42" s="8" t="s">
        <v>157</v>
      </c>
      <c r="G42" s="4" t="s">
        <v>257</v>
      </c>
      <c r="H42" s="6" t="s">
        <v>287</v>
      </c>
      <c r="K42" s="67" t="s">
        <v>133</v>
      </c>
      <c r="L42" s="75" t="s">
        <v>345</v>
      </c>
      <c r="M42" s="76" t="s">
        <v>326</v>
      </c>
      <c r="N42" s="77" t="s">
        <v>157</v>
      </c>
    </row>
    <row r="43" spans="2:14">
      <c r="B43" s="6" t="s">
        <v>238</v>
      </c>
      <c r="C43" s="15" t="s">
        <v>327</v>
      </c>
      <c r="D43" s="15"/>
      <c r="E43" s="4" t="s">
        <v>134</v>
      </c>
      <c r="F43" s="8" t="s">
        <v>218</v>
      </c>
      <c r="G43" s="4" t="s">
        <v>258</v>
      </c>
      <c r="H43" s="6" t="s">
        <v>273</v>
      </c>
      <c r="K43" s="67" t="s">
        <v>134</v>
      </c>
      <c r="L43" s="75" t="s">
        <v>346</v>
      </c>
      <c r="M43" s="76" t="s">
        <v>327</v>
      </c>
      <c r="N43" s="77" t="s">
        <v>158</v>
      </c>
    </row>
    <row r="44" spans="2:14">
      <c r="B44" s="6" t="s">
        <v>239</v>
      </c>
      <c r="C44" s="15" t="s">
        <v>328</v>
      </c>
      <c r="D44" s="15"/>
      <c r="E44" s="4" t="s">
        <v>135</v>
      </c>
      <c r="F44" s="8" t="s">
        <v>219</v>
      </c>
      <c r="G44" s="4" t="s">
        <v>259</v>
      </c>
      <c r="H44" s="6" t="s">
        <v>272</v>
      </c>
      <c r="K44" s="67" t="s">
        <v>135</v>
      </c>
      <c r="L44" s="75" t="s">
        <v>347</v>
      </c>
      <c r="M44" s="76" t="s">
        <v>328</v>
      </c>
      <c r="N44" s="77" t="s">
        <v>159</v>
      </c>
    </row>
    <row r="45" spans="2:14">
      <c r="B45" s="10" t="s">
        <v>237</v>
      </c>
      <c r="C45" s="15" t="s">
        <v>329</v>
      </c>
      <c r="D45" s="15"/>
      <c r="E45" s="4" t="s">
        <v>136</v>
      </c>
      <c r="F45" s="8" t="s">
        <v>220</v>
      </c>
      <c r="G45" s="4" t="s">
        <v>260</v>
      </c>
      <c r="H45" s="6" t="s">
        <v>271</v>
      </c>
      <c r="K45" s="67" t="s">
        <v>136</v>
      </c>
      <c r="L45" s="75" t="s">
        <v>348</v>
      </c>
      <c r="M45" s="76" t="s">
        <v>329</v>
      </c>
      <c r="N45" s="77" t="s">
        <v>160</v>
      </c>
    </row>
    <row r="46" spans="2:14">
      <c r="B46" s="6" t="s">
        <v>5</v>
      </c>
      <c r="C46" s="15" t="s">
        <v>330</v>
      </c>
      <c r="D46" s="15"/>
      <c r="E46" s="4" t="s">
        <v>137</v>
      </c>
      <c r="F46" s="8" t="s">
        <v>221</v>
      </c>
      <c r="G46" s="4" t="s">
        <v>261</v>
      </c>
      <c r="H46" s="6" t="s">
        <v>270</v>
      </c>
      <c r="K46" s="67" t="s">
        <v>137</v>
      </c>
      <c r="L46" s="75" t="s">
        <v>349</v>
      </c>
      <c r="M46" s="76" t="s">
        <v>330</v>
      </c>
      <c r="N46" s="77" t="s">
        <v>161</v>
      </c>
    </row>
    <row r="47" spans="2:14">
      <c r="B47" s="6" t="s">
        <v>1</v>
      </c>
      <c r="C47" s="15" t="s">
        <v>240</v>
      </c>
      <c r="D47" s="15"/>
      <c r="E47" s="4" t="s">
        <v>138</v>
      </c>
      <c r="F47" s="8" t="s">
        <v>162</v>
      </c>
      <c r="G47" s="4" t="s">
        <v>269</v>
      </c>
      <c r="H47" s="6" t="s">
        <v>268</v>
      </c>
      <c r="K47" s="67" t="s">
        <v>138</v>
      </c>
      <c r="L47" s="75" t="s">
        <v>240</v>
      </c>
      <c r="M47" s="76" t="s">
        <v>240</v>
      </c>
      <c r="N47" s="77" t="s">
        <v>162</v>
      </c>
    </row>
    <row r="48" spans="2:14">
      <c r="B48" s="6" t="s">
        <v>241</v>
      </c>
      <c r="C48" s="15" t="s">
        <v>331</v>
      </c>
      <c r="D48" s="15"/>
      <c r="E48" s="4" t="s">
        <v>139</v>
      </c>
      <c r="F48" s="8" t="s">
        <v>163</v>
      </c>
      <c r="G48" s="4" t="s">
        <v>262</v>
      </c>
      <c r="H48" s="6" t="s">
        <v>267</v>
      </c>
      <c r="K48" s="67" t="s">
        <v>139</v>
      </c>
      <c r="L48" s="75" t="s">
        <v>350</v>
      </c>
      <c r="M48" s="76" t="s">
        <v>331</v>
      </c>
      <c r="N48" s="77" t="s">
        <v>163</v>
      </c>
    </row>
    <row r="49" spans="2:14">
      <c r="B49" s="6" t="s">
        <v>2</v>
      </c>
      <c r="C49" s="15" t="s">
        <v>242</v>
      </c>
      <c r="D49" s="15"/>
      <c r="E49" s="4" t="s">
        <v>140</v>
      </c>
      <c r="F49" s="8" t="s">
        <v>164</v>
      </c>
      <c r="G49" s="4" t="s">
        <v>263</v>
      </c>
      <c r="H49" s="6" t="s">
        <v>266</v>
      </c>
      <c r="K49" s="67" t="s">
        <v>140</v>
      </c>
      <c r="L49" s="75" t="s">
        <v>242</v>
      </c>
      <c r="M49" s="76" t="s">
        <v>242</v>
      </c>
      <c r="N49" s="77" t="s">
        <v>164</v>
      </c>
    </row>
    <row r="50" spans="2:14">
      <c r="B50" s="6" t="s">
        <v>243</v>
      </c>
      <c r="C50" s="15" t="s">
        <v>332</v>
      </c>
      <c r="D50" s="15"/>
      <c r="E50" s="4" t="s">
        <v>141</v>
      </c>
      <c r="F50" s="8" t="s">
        <v>165</v>
      </c>
      <c r="G50" s="4" t="s">
        <v>264</v>
      </c>
      <c r="H50" s="6" t="s">
        <v>265</v>
      </c>
      <c r="K50" s="67" t="s">
        <v>141</v>
      </c>
      <c r="L50" s="75" t="s">
        <v>351</v>
      </c>
      <c r="M50" s="76" t="s">
        <v>332</v>
      </c>
      <c r="N50" s="77" t="s">
        <v>165</v>
      </c>
    </row>
    <row r="51" spans="2:14">
      <c r="C51" s="14"/>
      <c r="D51" s="14"/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7EE6-D598-4F40-B6B4-98E90697310E}">
  <dimension ref="A1:AA47"/>
  <sheetViews>
    <sheetView tabSelected="1" topLeftCell="D1" workbookViewId="0">
      <selection activeCell="P36" sqref="P36"/>
    </sheetView>
    <sheetView topLeftCell="A10" workbookViewId="1">
      <selection activeCell="F3" sqref="F3"/>
    </sheetView>
  </sheetViews>
  <sheetFormatPr defaultRowHeight="30" outlineLevelCol="1"/>
  <cols>
    <col min="1" max="1" width="98.75" style="66" customWidth="1"/>
    <col min="2" max="2" width="4.75" style="66" bestFit="1" customWidth="1"/>
    <col min="3" max="4" width="4.75" style="66" customWidth="1"/>
    <col min="5" max="5" width="12.5" style="66" bestFit="1" customWidth="1"/>
    <col min="6" max="6" width="12.625" style="89" customWidth="1" outlineLevel="1"/>
    <col min="7" max="8" width="12.625" style="88" customWidth="1"/>
    <col min="9" max="9" width="12.625" style="89" customWidth="1" outlineLevel="1"/>
    <col min="10" max="11" width="4.75" style="66" customWidth="1"/>
    <col min="12" max="12" width="12.5" style="66" bestFit="1" customWidth="1"/>
    <col min="13" max="13" width="12.625" style="66" customWidth="1"/>
    <col min="14" max="14" width="12.625" style="67" customWidth="1"/>
    <col min="15" max="16" width="4.75" style="66" customWidth="1"/>
    <col min="17" max="17" width="12.5" style="66" bestFit="1" customWidth="1"/>
    <col min="18" max="18" width="12.625" style="89" customWidth="1"/>
    <col min="19" max="19" width="12.625" style="88" customWidth="1"/>
    <col min="20" max="22" width="9" style="66"/>
    <col min="23" max="27" width="14.75" style="66" customWidth="1"/>
    <col min="28" max="16384" width="9" style="66"/>
  </cols>
  <sheetData>
    <row r="1" spans="1:27">
      <c r="E1" s="66" t="s">
        <v>463</v>
      </c>
      <c r="L1" s="66" t="s">
        <v>464</v>
      </c>
      <c r="Q1" s="66" t="s">
        <v>460</v>
      </c>
    </row>
    <row r="2" spans="1:27" ht="25.5">
      <c r="A2" s="66" t="s">
        <v>456</v>
      </c>
      <c r="F2" s="90" t="s">
        <v>387</v>
      </c>
      <c r="G2" s="90" t="s">
        <v>686</v>
      </c>
      <c r="H2" s="91" t="s">
        <v>389</v>
      </c>
      <c r="I2" s="90" t="s">
        <v>365</v>
      </c>
      <c r="M2" s="90" t="s">
        <v>686</v>
      </c>
      <c r="N2" s="69" t="s">
        <v>465</v>
      </c>
      <c r="R2" s="90" t="s">
        <v>389</v>
      </c>
      <c r="S2" s="91" t="s">
        <v>365</v>
      </c>
      <c r="W2" s="86" t="s">
        <v>412</v>
      </c>
      <c r="X2" s="86" t="s">
        <v>366</v>
      </c>
      <c r="Y2" s="86" t="s">
        <v>364</v>
      </c>
      <c r="Z2" s="86" t="s">
        <v>363</v>
      </c>
      <c r="AA2" s="86" t="s">
        <v>362</v>
      </c>
    </row>
    <row r="3" spans="1:27">
      <c r="A3" s="66" t="s">
        <v>385</v>
      </c>
      <c r="B3" s="66">
        <f xml:space="preserve"> LEN(A3)</f>
        <v>42</v>
      </c>
      <c r="E3" s="66">
        <v>1</v>
      </c>
      <c r="F3" s="101" t="str">
        <f xml:space="preserve"> IFERROR(  INDEX(拼音字母, MATCH(H3, 鍵盤位置, 0)), "")</f>
        <v>p</v>
      </c>
      <c r="G3" s="92" t="s">
        <v>166</v>
      </c>
      <c r="H3" s="93">
        <v>1</v>
      </c>
      <c r="I3" s="105" t="str">
        <f xml:space="preserve"> IFERROR(  INDEX(方音符號, MATCH($H3, 鍵盤位置, 0)), "")</f>
        <v>ㄅ</v>
      </c>
      <c r="L3" s="66">
        <v>1</v>
      </c>
      <c r="M3" s="87" t="str">
        <f xml:space="preserve"> MID($A$7, $E3, 1)</f>
        <v>p</v>
      </c>
      <c r="N3" s="87" t="str">
        <f xml:space="preserve"> MID($A$8, $E3, 1)</f>
        <v>ㄅ</v>
      </c>
      <c r="Q3" s="66">
        <v>1</v>
      </c>
      <c r="R3" s="98" t="str">
        <f xml:space="preserve"> MID($A$12, $E3, 1)</f>
        <v>1</v>
      </c>
      <c r="S3" s="98" t="str">
        <f xml:space="preserve"> MID($A$13, $E3, 1)</f>
        <v>ㄅ</v>
      </c>
      <c r="W3" s="67">
        <v>1</v>
      </c>
      <c r="X3" s="67" t="s">
        <v>74</v>
      </c>
      <c r="Y3" s="78" t="s">
        <v>166</v>
      </c>
      <c r="Z3" s="79" t="s">
        <v>166</v>
      </c>
      <c r="AA3" s="80" t="s">
        <v>96</v>
      </c>
    </row>
    <row r="4" spans="1:27">
      <c r="A4" s="66" t="s">
        <v>386</v>
      </c>
      <c r="B4" s="66">
        <f xml:space="preserve"> LEN(A4)</f>
        <v>42</v>
      </c>
      <c r="E4" s="66">
        <v>2</v>
      </c>
      <c r="F4" s="102" t="str">
        <f xml:space="preserve"> IFERROR(  INDEX(拼音字母, MATCH(H4, 鍵盤位置, 0)), "")</f>
        <v>ph</v>
      </c>
      <c r="G4" s="94" t="s">
        <v>302</v>
      </c>
      <c r="H4" s="95" t="s">
        <v>394</v>
      </c>
      <c r="I4" s="106" t="str">
        <f xml:space="preserve"> IFERROR(  INDEX(方音符號, MATCH($H4, 鍵盤位置, 0)), "")</f>
        <v>ㄆ</v>
      </c>
      <c r="L4" s="66">
        <v>2</v>
      </c>
      <c r="M4" s="87" t="str">
        <f xml:space="preserve"> MID($A$7, $E4, 1)</f>
        <v>P</v>
      </c>
      <c r="N4" s="87" t="str">
        <f xml:space="preserve"> MID($A$8, $E4, 1)</f>
        <v>ㄆ</v>
      </c>
      <c r="Q4" s="66">
        <v>2</v>
      </c>
      <c r="R4" s="98" t="str">
        <f xml:space="preserve"> MID($A$12, $E4, 1)</f>
        <v>q</v>
      </c>
      <c r="S4" s="98" t="str">
        <f xml:space="preserve"> MID($A$13, $E4, 1)</f>
        <v>ㄆ</v>
      </c>
      <c r="W4" s="83" t="s">
        <v>414</v>
      </c>
      <c r="X4" s="67" t="s">
        <v>75</v>
      </c>
      <c r="Y4" s="78" t="s">
        <v>352</v>
      </c>
      <c r="Z4" s="79" t="s">
        <v>302</v>
      </c>
      <c r="AA4" s="80" t="s">
        <v>98</v>
      </c>
    </row>
    <row r="5" spans="1:27">
      <c r="E5" s="66">
        <v>3</v>
      </c>
      <c r="F5" s="102" t="str">
        <f xml:space="preserve"> IFERROR(  INDEX(拼音字母, MATCH(H5, 鍵盤位置, 0)), "")</f>
        <v>m</v>
      </c>
      <c r="G5" s="94" t="s">
        <v>343</v>
      </c>
      <c r="H5" s="95" t="s">
        <v>222</v>
      </c>
      <c r="I5" s="106" t="str">
        <f xml:space="preserve"> IFERROR(  INDEX(方音符號, MATCH($H5, 鍵盤位置, 0)), "")</f>
        <v>ㄇ</v>
      </c>
      <c r="L5" s="66">
        <v>3</v>
      </c>
      <c r="M5" s="87" t="str">
        <f xml:space="preserve"> MID($A$7, $E5, 1)</f>
        <v>b</v>
      </c>
      <c r="N5" s="87" t="str">
        <f xml:space="preserve"> MID($A$8, $E5, 1)</f>
        <v>ㆠ</v>
      </c>
      <c r="Q5" s="66">
        <v>3</v>
      </c>
      <c r="R5" s="98" t="str">
        <f xml:space="preserve"> MID($A$12, $E5, 1)</f>
        <v>a</v>
      </c>
      <c r="S5" s="98" t="str">
        <f xml:space="preserve"> MID($A$13, $E5, 1)</f>
        <v>ㄇ</v>
      </c>
      <c r="W5" s="83" t="s">
        <v>415</v>
      </c>
      <c r="X5" s="67" t="s">
        <v>76</v>
      </c>
      <c r="Y5" s="78" t="s">
        <v>343</v>
      </c>
      <c r="Z5" s="79" t="s">
        <v>303</v>
      </c>
      <c r="AA5" s="80" t="s">
        <v>99</v>
      </c>
    </row>
    <row r="6" spans="1:27">
      <c r="A6" s="66" t="s">
        <v>457</v>
      </c>
      <c r="E6" s="66">
        <v>4</v>
      </c>
      <c r="F6" s="103" t="str">
        <f xml:space="preserve"> IFERROR(  INDEX(拼音字母, MATCH(H6, 鍵盤位置, 0)), "")</f>
        <v>b</v>
      </c>
      <c r="G6" s="96" t="s">
        <v>167</v>
      </c>
      <c r="H6" s="97" t="s">
        <v>310</v>
      </c>
      <c r="I6" s="107" t="str">
        <f xml:space="preserve"> IFERROR(  INDEX(方音符號, MATCH($H6, 鍵盤位置, 0)), "")</f>
        <v>ㆠ</v>
      </c>
      <c r="L6" s="66">
        <v>4</v>
      </c>
      <c r="M6" s="87" t="str">
        <f xml:space="preserve"> MID($A$7, $E6, 1)</f>
        <v>t</v>
      </c>
      <c r="N6" s="87" t="str">
        <f xml:space="preserve"> MID($A$8, $E6, 1)</f>
        <v>ㄉ</v>
      </c>
      <c r="Q6" s="66">
        <v>4</v>
      </c>
      <c r="R6" s="98" t="str">
        <f xml:space="preserve"> MID($A$12, $E6, 1)</f>
        <v>z</v>
      </c>
      <c r="S6" s="98" t="str">
        <f xml:space="preserve"> MID($A$13, $E6, 1)</f>
        <v>ㆠ</v>
      </c>
      <c r="W6" s="84" t="s">
        <v>413</v>
      </c>
      <c r="X6" s="67" t="s">
        <v>77</v>
      </c>
      <c r="Y6" s="78" t="s">
        <v>167</v>
      </c>
      <c r="Z6" s="79" t="s">
        <v>167</v>
      </c>
      <c r="AA6" s="80" t="s">
        <v>97</v>
      </c>
    </row>
    <row r="7" spans="1:27">
      <c r="A7" s="66" t="s">
        <v>458</v>
      </c>
      <c r="B7" s="66">
        <f xml:space="preserve"> LEN(A7)</f>
        <v>26</v>
      </c>
      <c r="E7" s="66">
        <v>5</v>
      </c>
      <c r="F7" s="102" t="str">
        <f xml:space="preserve"> IFERROR(  INDEX(拼音字母, MATCH(H7, 鍵盤位置, 0)), "")</f>
        <v>t</v>
      </c>
      <c r="G7" s="94" t="s">
        <v>168</v>
      </c>
      <c r="H7" s="95">
        <v>2</v>
      </c>
      <c r="I7" s="106" t="str">
        <f xml:space="preserve"> IFERROR(  INDEX(方音符號, MATCH($H7, 鍵盤位置, 0)), "")</f>
        <v>ㄉ</v>
      </c>
      <c r="L7" s="66">
        <v>5</v>
      </c>
      <c r="M7" s="87" t="str">
        <f xml:space="preserve"> MID($A$7, $E7, 1)</f>
        <v>T</v>
      </c>
      <c r="N7" s="87" t="str">
        <f xml:space="preserve"> MID($A$8, $E7, 1)</f>
        <v>ㄊ</v>
      </c>
      <c r="Q7" s="66">
        <v>5</v>
      </c>
      <c r="R7" s="98" t="str">
        <f xml:space="preserve"> MID($A$12, $E7, 1)</f>
        <v>2</v>
      </c>
      <c r="S7" s="98" t="str">
        <f xml:space="preserve"> MID($A$13, $E7, 1)</f>
        <v>ㄉ</v>
      </c>
      <c r="W7" s="67">
        <v>2</v>
      </c>
      <c r="X7" s="67" t="s">
        <v>78</v>
      </c>
      <c r="Y7" s="78" t="s">
        <v>168</v>
      </c>
      <c r="Z7" s="79" t="s">
        <v>168</v>
      </c>
      <c r="AA7" s="80" t="s">
        <v>100</v>
      </c>
    </row>
    <row r="8" spans="1:27">
      <c r="A8" s="66" t="s">
        <v>459</v>
      </c>
      <c r="B8" s="66">
        <f xml:space="preserve"> LEN(A8)</f>
        <v>26</v>
      </c>
      <c r="E8" s="66">
        <v>6</v>
      </c>
      <c r="F8" s="102" t="str">
        <f xml:space="preserve"> IFERROR(  INDEX(拼音字母, MATCH(H8, 鍵盤位置, 0)), "")</f>
        <v>th</v>
      </c>
      <c r="G8" s="94" t="s">
        <v>304</v>
      </c>
      <c r="H8" s="95" t="s">
        <v>382</v>
      </c>
      <c r="I8" s="106" t="str">
        <f xml:space="preserve"> IFERROR(  INDEX(方音符號, MATCH($H8, 鍵盤位置, 0)), "")</f>
        <v>ㄊ</v>
      </c>
      <c r="L8" s="66">
        <v>6</v>
      </c>
      <c r="M8" s="87" t="str">
        <f xml:space="preserve"> MID($A$7, $E8, 1)</f>
        <v>d</v>
      </c>
      <c r="N8" s="87" t="str">
        <f xml:space="preserve"> MID($A$8, $E8, 1)</f>
        <v>ㄌ</v>
      </c>
      <c r="Q8" s="66">
        <v>6</v>
      </c>
      <c r="R8" s="98" t="str">
        <f xml:space="preserve"> MID($A$12, $E8, 1)</f>
        <v>w</v>
      </c>
      <c r="S8" s="98" t="str">
        <f xml:space="preserve"> MID($A$13, $E8, 1)</f>
        <v>ㄊ</v>
      </c>
      <c r="W8" s="83" t="s">
        <v>416</v>
      </c>
      <c r="X8" s="67" t="s">
        <v>79</v>
      </c>
      <c r="Y8" s="78" t="s">
        <v>353</v>
      </c>
      <c r="Z8" s="79" t="s">
        <v>304</v>
      </c>
      <c r="AA8" s="80" t="s">
        <v>101</v>
      </c>
    </row>
    <row r="9" spans="1:27">
      <c r="E9" s="66">
        <v>7</v>
      </c>
      <c r="F9" s="102" t="str">
        <f xml:space="preserve"> IFERROR(  INDEX(拼音字母, MATCH(H9, 鍵盤位置, 0)), "")</f>
        <v>n</v>
      </c>
      <c r="G9" s="94" t="s">
        <v>354</v>
      </c>
      <c r="H9" s="95" t="s">
        <v>180</v>
      </c>
      <c r="I9" s="106" t="str">
        <f xml:space="preserve"> IFERROR(  INDEX(方音符號, MATCH($H9, 鍵盤位置, 0)), "")</f>
        <v>ㄋ</v>
      </c>
      <c r="L9" s="66">
        <v>7</v>
      </c>
      <c r="M9" s="87" t="str">
        <f xml:space="preserve"> MID($A$7, $E9, 1)</f>
        <v>k</v>
      </c>
      <c r="N9" s="87" t="str">
        <f xml:space="preserve"> MID($A$8, $E9, 1)</f>
        <v>ㄍ</v>
      </c>
      <c r="Q9" s="66">
        <v>7</v>
      </c>
      <c r="R9" s="98" t="str">
        <f xml:space="preserve"> MID($A$12, $E9, 1)</f>
        <v>s</v>
      </c>
      <c r="S9" s="98" t="str">
        <f xml:space="preserve"> MID($A$13, $E9, 1)</f>
        <v>ㄋ</v>
      </c>
      <c r="W9" s="83" t="s">
        <v>417</v>
      </c>
      <c r="X9" s="67" t="s">
        <v>80</v>
      </c>
      <c r="Y9" s="78" t="s">
        <v>354</v>
      </c>
      <c r="Z9" s="79" t="s">
        <v>305</v>
      </c>
      <c r="AA9" s="80" t="s">
        <v>102</v>
      </c>
    </row>
    <row r="10" spans="1:27">
      <c r="E10" s="66">
        <v>8</v>
      </c>
      <c r="F10" s="104" t="str">
        <f xml:space="preserve"> IFERROR(  INDEX(拼音字母, MATCH(H10, 鍵盤位置, 0)), "")</f>
        <v>l</v>
      </c>
      <c r="G10" s="99" t="s">
        <v>429</v>
      </c>
      <c r="H10" s="100" t="s">
        <v>405</v>
      </c>
      <c r="I10" s="108" t="str">
        <f xml:space="preserve"> IFERROR(  INDEX(方音符號, MATCH($H10, 鍵盤位置, 0)), "")</f>
        <v>ㄌ</v>
      </c>
      <c r="L10" s="66">
        <v>8</v>
      </c>
      <c r="M10" s="87" t="str">
        <f xml:space="preserve"> MID($A$7, $E10, 1)</f>
        <v>K</v>
      </c>
      <c r="N10" s="87" t="str">
        <f xml:space="preserve"> MID($A$8, $E10, 1)</f>
        <v>ㄎ</v>
      </c>
      <c r="Q10" s="66">
        <v>8</v>
      </c>
      <c r="R10" s="98" t="str">
        <f xml:space="preserve"> MID($A$12, $E10, 1)</f>
        <v>x</v>
      </c>
      <c r="S10" s="98" t="str">
        <f xml:space="preserve"> MID($A$13, $E10, 1)</f>
        <v>ㄌ</v>
      </c>
      <c r="W10" s="83" t="s">
        <v>418</v>
      </c>
      <c r="X10" s="67" t="s">
        <v>82</v>
      </c>
      <c r="Y10" s="78" t="s">
        <v>355</v>
      </c>
      <c r="Z10" s="79" t="s">
        <v>306</v>
      </c>
      <c r="AA10" s="80" t="s">
        <v>103</v>
      </c>
    </row>
    <row r="11" spans="1:27">
      <c r="A11" s="66" t="s">
        <v>460</v>
      </c>
      <c r="E11" s="66">
        <v>9</v>
      </c>
      <c r="F11" s="101" t="str">
        <f xml:space="preserve"> IFERROR(  INDEX(拼音字母, MATCH(H11, 鍵盤位置, 0)), "")</f>
        <v>k</v>
      </c>
      <c r="G11" s="92" t="s">
        <v>169</v>
      </c>
      <c r="H11" s="93" t="s">
        <v>227</v>
      </c>
      <c r="I11" s="109" t="str">
        <f xml:space="preserve"> IFERROR(  INDEX(方音符號, MATCH($H11, 鍵盤位置, 0)), "")</f>
        <v>ㄍ</v>
      </c>
      <c r="L11" s="66">
        <v>9</v>
      </c>
      <c r="M11" s="87" t="str">
        <f xml:space="preserve"> MID($A$7, $E11, 1)</f>
        <v>g</v>
      </c>
      <c r="N11" s="87" t="str">
        <f xml:space="preserve"> MID($A$8, $E11, 1)</f>
        <v>ㆣ</v>
      </c>
      <c r="Q11" s="66">
        <v>9</v>
      </c>
      <c r="R11" s="98" t="str">
        <f xml:space="preserve"> MID($A$12, $E11, 1)</f>
        <v>e</v>
      </c>
      <c r="S11" s="98" t="str">
        <f xml:space="preserve"> MID($A$13, $E11, 1)</f>
        <v>ㄍ</v>
      </c>
      <c r="W11" s="83" t="s">
        <v>419</v>
      </c>
      <c r="X11" s="67" t="s">
        <v>83</v>
      </c>
      <c r="Y11" s="78" t="s">
        <v>169</v>
      </c>
      <c r="Z11" s="79" t="s">
        <v>169</v>
      </c>
      <c r="AA11" s="80" t="s">
        <v>104</v>
      </c>
    </row>
    <row r="12" spans="1:27">
      <c r="A12" s="66" t="s">
        <v>461</v>
      </c>
      <c r="B12" s="66">
        <f xml:space="preserve"> LEN(A12)</f>
        <v>41</v>
      </c>
      <c r="E12" s="66">
        <v>10</v>
      </c>
      <c r="F12" s="102" t="str">
        <f xml:space="preserve"> IFERROR(  INDEX(拼音字母, MATCH(H12, 鍵盤位置, 0)), "")</f>
        <v>kh</v>
      </c>
      <c r="G12" s="94" t="s">
        <v>307</v>
      </c>
      <c r="H12" s="95" t="s">
        <v>306</v>
      </c>
      <c r="I12" s="106" t="str">
        <f xml:space="preserve"> IFERROR(  INDEX(方音符號, MATCH($H12, 鍵盤位置, 0)), "")</f>
        <v>ㄎ</v>
      </c>
      <c r="L12" s="66">
        <v>10</v>
      </c>
      <c r="M12" s="117" t="str">
        <f xml:space="preserve"> MID($A$7, $E12, 1)</f>
        <v>c</v>
      </c>
      <c r="N12" s="117" t="str">
        <f xml:space="preserve"> MID($A$8, $E12, 1)</f>
        <v>ㄗ</v>
      </c>
      <c r="Q12" s="66">
        <v>10</v>
      </c>
      <c r="R12" s="98" t="str">
        <f xml:space="preserve"> MID($A$12, $E12, 1)</f>
        <v>d</v>
      </c>
      <c r="S12" s="98" t="str">
        <f xml:space="preserve"> MID($A$13, $E12, 1)</f>
        <v>ㄎ</v>
      </c>
      <c r="W12" s="83" t="s">
        <v>420</v>
      </c>
      <c r="X12" s="67" t="s">
        <v>85</v>
      </c>
      <c r="Y12" s="78" t="s">
        <v>356</v>
      </c>
      <c r="Z12" s="79" t="s">
        <v>307</v>
      </c>
      <c r="AA12" s="80" t="s">
        <v>106</v>
      </c>
    </row>
    <row r="13" spans="1:27">
      <c r="A13" s="65" t="s">
        <v>462</v>
      </c>
      <c r="B13" s="66">
        <f xml:space="preserve"> LEN(A13)</f>
        <v>41</v>
      </c>
      <c r="E13" s="66">
        <v>11</v>
      </c>
      <c r="F13" s="104" t="str">
        <f xml:space="preserve"> IFERROR(  INDEX(拼音字母, MATCH(H13, 鍵盤位置, 0)), "")</f>
        <v>h</v>
      </c>
      <c r="G13" s="99" t="s">
        <v>172</v>
      </c>
      <c r="H13" s="100" t="s">
        <v>309</v>
      </c>
      <c r="I13" s="108" t="str">
        <f xml:space="preserve"> IFERROR(  INDEX(方音符號, MATCH($H13, 鍵盤位置, 0)), "")</f>
        <v>ㄏ</v>
      </c>
      <c r="L13" s="66">
        <v>11</v>
      </c>
      <c r="M13" s="117" t="str">
        <f xml:space="preserve"> MID($A$7, $E13, 1)</f>
        <v>C</v>
      </c>
      <c r="N13" s="117" t="str">
        <f xml:space="preserve"> MID($A$8, $E13, 1)</f>
        <v>ㄘ</v>
      </c>
      <c r="Q13" s="66">
        <v>11</v>
      </c>
      <c r="R13" s="98" t="str">
        <f xml:space="preserve"> MID($A$12, $E13, 1)</f>
        <v>c</v>
      </c>
      <c r="S13" s="98" t="str">
        <f xml:space="preserve"> MID($A$13, $E13, 1)</f>
        <v>ㄏ</v>
      </c>
      <c r="W13" s="83" t="s">
        <v>421</v>
      </c>
      <c r="X13" s="67" t="s">
        <v>87</v>
      </c>
      <c r="Y13" s="78" t="s">
        <v>172</v>
      </c>
      <c r="Z13" s="79" t="s">
        <v>172</v>
      </c>
      <c r="AA13" s="80" t="s">
        <v>108</v>
      </c>
    </row>
    <row r="14" spans="1:27">
      <c r="E14" s="66">
        <v>12</v>
      </c>
      <c r="F14" s="102"/>
      <c r="G14" s="92" t="s">
        <v>687</v>
      </c>
      <c r="H14" s="93" t="s">
        <v>380</v>
      </c>
      <c r="I14" s="109" t="str">
        <f xml:space="preserve"> IFERROR(  INDEX(方音符號, MATCH($H14, 鍵盤位置, 0)), "")</f>
        <v>ㄐ</v>
      </c>
      <c r="L14" s="66">
        <v>12</v>
      </c>
      <c r="M14" s="87" t="str">
        <f xml:space="preserve"> MID($A$7, $E14, 1)</f>
        <v>z</v>
      </c>
      <c r="N14" s="87" t="str">
        <f xml:space="preserve"> MID($A$8, $E14, 1)</f>
        <v>ㆡ</v>
      </c>
      <c r="Q14" s="66">
        <v>12</v>
      </c>
      <c r="R14" s="98" t="str">
        <f xml:space="preserve"> MID($A$12, $E14, 1)</f>
        <v>r</v>
      </c>
      <c r="S14" s="98" t="str">
        <f xml:space="preserve"> MID($A$13, $E14, 1)</f>
        <v>ㄐ</v>
      </c>
      <c r="W14" s="83" t="s">
        <v>423</v>
      </c>
      <c r="X14" s="67" t="s">
        <v>88</v>
      </c>
      <c r="Y14" s="78" t="s">
        <v>453</v>
      </c>
      <c r="Z14" s="79" t="s">
        <v>299</v>
      </c>
      <c r="AA14" s="80" t="s">
        <v>109</v>
      </c>
    </row>
    <row r="15" spans="1:27">
      <c r="E15" s="66">
        <v>13</v>
      </c>
      <c r="F15" s="102"/>
      <c r="G15" s="94" t="s">
        <v>688</v>
      </c>
      <c r="H15" s="95" t="s">
        <v>406</v>
      </c>
      <c r="I15" s="106" t="str">
        <f xml:space="preserve"> IFERROR(  INDEX(方音符號, MATCH($H15, 鍵盤位置, 0)), "")</f>
        <v>ㄑ</v>
      </c>
      <c r="L15" s="66">
        <v>13</v>
      </c>
      <c r="M15" s="87" t="str">
        <f xml:space="preserve"> MID($A$7, $E15, 1)</f>
        <v>s</v>
      </c>
      <c r="N15" s="87" t="str">
        <f xml:space="preserve"> MID($A$8, $E15, 1)</f>
        <v>ㄙ</v>
      </c>
      <c r="Q15" s="66">
        <v>13</v>
      </c>
      <c r="R15" s="98" t="str">
        <f xml:space="preserve"> MID($A$12, $E15, 1)</f>
        <v>f</v>
      </c>
      <c r="S15" s="98" t="str">
        <f xml:space="preserve"> MID($A$13, $E15, 1)</f>
        <v>ㄑ</v>
      </c>
      <c r="W15" s="83" t="s">
        <v>424</v>
      </c>
      <c r="X15" s="67" t="s">
        <v>90</v>
      </c>
      <c r="Y15" s="78" t="s">
        <v>454</v>
      </c>
      <c r="Z15" s="79" t="s">
        <v>301</v>
      </c>
      <c r="AA15" s="80" t="s">
        <v>111</v>
      </c>
    </row>
    <row r="16" spans="1:27">
      <c r="E16" s="66">
        <v>14</v>
      </c>
      <c r="F16" s="103"/>
      <c r="G16" s="96" t="s">
        <v>689</v>
      </c>
      <c r="H16" s="97" t="s">
        <v>409</v>
      </c>
      <c r="I16" s="106" t="s">
        <v>86</v>
      </c>
      <c r="L16" s="66">
        <v>14</v>
      </c>
      <c r="M16" s="87" t="str">
        <f xml:space="preserve"> MID($A$7, $E16, 1)</f>
        <v>h</v>
      </c>
      <c r="N16" s="87" t="str">
        <f xml:space="preserve"> MID($A$8, $E16, 1)</f>
        <v>ㄏ</v>
      </c>
      <c r="Q16" s="66">
        <v>14</v>
      </c>
      <c r="R16" s="98" t="str">
        <f xml:space="preserve"> MID($A$12, $E16, 1)</f>
        <v>v</v>
      </c>
      <c r="S16" s="98" t="str">
        <f xml:space="preserve"> MID($A$13, $E16, 1)</f>
        <v>ㄒ</v>
      </c>
      <c r="W16" s="83" t="s">
        <v>425</v>
      </c>
      <c r="X16" s="67" t="s">
        <v>91</v>
      </c>
      <c r="Y16" s="78" t="s">
        <v>176</v>
      </c>
      <c r="Z16" s="79" t="s">
        <v>176</v>
      </c>
      <c r="AA16" s="80" t="s">
        <v>112</v>
      </c>
    </row>
    <row r="17" spans="5:27">
      <c r="E17" s="66">
        <v>15</v>
      </c>
      <c r="F17" s="101" t="str">
        <f xml:space="preserve"> IFERROR(  INDEX(拼音字母, MATCH(H17, 鍵盤位置, 0)), "")</f>
        <v>g</v>
      </c>
      <c r="G17" s="92" t="s">
        <v>397</v>
      </c>
      <c r="H17" s="93" t="s">
        <v>168</v>
      </c>
      <c r="I17" s="109" t="s">
        <v>77</v>
      </c>
      <c r="L17" s="66">
        <v>15</v>
      </c>
      <c r="M17" s="87" t="str">
        <f xml:space="preserve"> MID($A$7, $E17, 1)</f>
        <v>i</v>
      </c>
      <c r="N17" s="87" t="str">
        <f xml:space="preserve"> MID($A$8, $E17, 1)</f>
        <v>ㄧ</v>
      </c>
      <c r="Q17" s="66">
        <v>15</v>
      </c>
      <c r="R17" s="98" t="str">
        <f xml:space="preserve"> MID($A$12, $E17, 1)</f>
        <v>t</v>
      </c>
      <c r="S17" s="98" t="str">
        <f xml:space="preserve"> MID($A$13, $E17, 1)</f>
        <v>ㆣ</v>
      </c>
      <c r="W17" s="84" t="s">
        <v>398</v>
      </c>
      <c r="X17" s="67" t="s">
        <v>84</v>
      </c>
      <c r="Y17" s="78" t="s">
        <v>170</v>
      </c>
      <c r="Z17" s="79" t="s">
        <v>170</v>
      </c>
      <c r="AA17" s="80" t="s">
        <v>105</v>
      </c>
    </row>
    <row r="18" spans="5:27">
      <c r="E18" s="66">
        <v>16</v>
      </c>
      <c r="F18" s="102" t="str">
        <f xml:space="preserve"> IFERROR(  INDEX(拼音字母, MATCH(H18, 鍵盤位置, 0)), "")</f>
        <v>ng</v>
      </c>
      <c r="G18" s="94" t="s">
        <v>422</v>
      </c>
      <c r="H18" s="95" t="s">
        <v>170</v>
      </c>
      <c r="I18" s="106" t="s">
        <v>84</v>
      </c>
      <c r="L18" s="66">
        <v>16</v>
      </c>
      <c r="M18" s="87" t="str">
        <f xml:space="preserve"> MID($A$7, $E18, 1)</f>
        <v>u</v>
      </c>
      <c r="N18" s="87" t="str">
        <f xml:space="preserve"> MID($A$8, $E18, 1)</f>
        <v>ㄨ</v>
      </c>
      <c r="Q18" s="66">
        <v>16</v>
      </c>
      <c r="R18" s="98" t="str">
        <f xml:space="preserve"> MID($A$12, $E18, 1)</f>
        <v>g</v>
      </c>
      <c r="S18" s="98" t="str">
        <f xml:space="preserve"> MID($A$13, $E18, 1)</f>
        <v>ㄫ</v>
      </c>
      <c r="W18" s="84" t="s">
        <v>422</v>
      </c>
      <c r="X18" s="67" t="s">
        <v>86</v>
      </c>
      <c r="Y18" s="78" t="s">
        <v>349</v>
      </c>
      <c r="Z18" s="79" t="s">
        <v>308</v>
      </c>
      <c r="AA18" s="80" t="s">
        <v>107</v>
      </c>
    </row>
    <row r="19" spans="5:27">
      <c r="E19" s="66">
        <v>17</v>
      </c>
      <c r="F19" s="103" t="str">
        <f xml:space="preserve"> IFERROR(  INDEX(拼音字母, MATCH(H19, 鍵盤位置, 0)), "")</f>
        <v>ji</v>
      </c>
      <c r="G19" s="96" t="s">
        <v>402</v>
      </c>
      <c r="H19" s="97" t="s">
        <v>167</v>
      </c>
      <c r="I19" s="107" t="s">
        <v>93</v>
      </c>
      <c r="L19" s="66">
        <v>17</v>
      </c>
      <c r="M19" s="87" t="str">
        <f xml:space="preserve"> MID($A$7, $E19, 1)</f>
        <v>a</v>
      </c>
      <c r="N19" s="87" t="str">
        <f xml:space="preserve"> MID($A$8, $E19, 1)</f>
        <v>ㄚ</v>
      </c>
      <c r="Q19" s="66">
        <v>17</v>
      </c>
      <c r="R19" s="98" t="str">
        <f xml:space="preserve"> MID($A$12, $E19, 1)</f>
        <v>b</v>
      </c>
      <c r="S19" s="98" t="str">
        <f xml:space="preserve"> MID($A$13, $E19, 1)</f>
        <v>ㆡ</v>
      </c>
      <c r="W19" s="84" t="s">
        <v>397</v>
      </c>
      <c r="X19" s="67" t="s">
        <v>89</v>
      </c>
      <c r="Y19" s="78" t="s">
        <v>358</v>
      </c>
      <c r="Z19" s="79" t="s">
        <v>300</v>
      </c>
      <c r="AA19" s="80" t="s">
        <v>110</v>
      </c>
    </row>
    <row r="20" spans="5:27">
      <c r="E20" s="66">
        <v>18</v>
      </c>
      <c r="F20" s="115" t="str">
        <f xml:space="preserve"> IFERROR(  INDEX(拼音字母, MATCH(H20, 鍵盤位置, 0)), "")</f>
        <v>c</v>
      </c>
      <c r="G20" s="118" t="s">
        <v>309</v>
      </c>
      <c r="H20" s="120" t="s">
        <v>411</v>
      </c>
      <c r="I20" s="121" t="str">
        <f xml:space="preserve"> IFERROR(  INDEX(方音符號, MATCH($H20, 鍵盤位置, 0)), "")</f>
        <v>ㄗ</v>
      </c>
      <c r="L20" s="66">
        <v>18</v>
      </c>
      <c r="M20" s="87" t="str">
        <f xml:space="preserve"> MID($A$7, $E20, 1)</f>
        <v>o</v>
      </c>
      <c r="N20" s="87" t="str">
        <f xml:space="preserve"> MID($A$8, $E20, 1)</f>
        <v>ㆦ</v>
      </c>
      <c r="Q20" s="66">
        <v>18</v>
      </c>
      <c r="R20" s="124" t="str">
        <f xml:space="preserve"> MID($A$12, $E20, 1)</f>
        <v>y</v>
      </c>
      <c r="S20" s="124" t="str">
        <f xml:space="preserve"> MID($A$13, $E20, 1)</f>
        <v>ㄗ</v>
      </c>
      <c r="W20" s="84" t="s">
        <v>397</v>
      </c>
      <c r="X20" s="67" t="s">
        <v>93</v>
      </c>
      <c r="Y20" s="78" t="s">
        <v>358</v>
      </c>
      <c r="Z20" s="79" t="s">
        <v>310</v>
      </c>
      <c r="AA20" s="80" t="s">
        <v>114</v>
      </c>
    </row>
    <row r="21" spans="5:27">
      <c r="E21" s="66">
        <v>19</v>
      </c>
      <c r="F21" s="116" t="str">
        <f xml:space="preserve"> IFERROR(  INDEX(拼音字母, MATCH(H21, 鍵盤位置, 0)), "")</f>
        <v>ch</v>
      </c>
      <c r="G21" s="119" t="s">
        <v>311</v>
      </c>
      <c r="H21" s="122" t="s">
        <v>172</v>
      </c>
      <c r="I21" s="123" t="str">
        <f xml:space="preserve"> IFERROR(  INDEX(方音符號, MATCH($H21, 鍵盤位置, 0)), "")</f>
        <v>ㄘ</v>
      </c>
      <c r="L21" s="66">
        <v>19</v>
      </c>
      <c r="M21" s="87" t="str">
        <f xml:space="preserve"> MID($A$7, $E21, 1)</f>
        <v>ø</v>
      </c>
      <c r="N21" s="87" t="str">
        <f xml:space="preserve"> MID($A$8, $E21, 1)</f>
        <v>ㄜ</v>
      </c>
      <c r="Q21" s="66">
        <v>19</v>
      </c>
      <c r="R21" s="124" t="str">
        <f xml:space="preserve"> MID($A$12, $E21, 1)</f>
        <v>h</v>
      </c>
      <c r="S21" s="124" t="str">
        <f xml:space="preserve"> MID($A$13, $E21, 1)</f>
        <v>ㄘ</v>
      </c>
      <c r="W21" s="83" t="s">
        <v>426</v>
      </c>
      <c r="X21" s="67" t="s">
        <v>92</v>
      </c>
      <c r="Y21" s="78" t="s">
        <v>421</v>
      </c>
      <c r="Z21" s="79" t="s">
        <v>309</v>
      </c>
      <c r="AA21" s="80" t="s">
        <v>113</v>
      </c>
    </row>
    <row r="22" spans="5:27">
      <c r="E22" s="66">
        <v>20</v>
      </c>
      <c r="F22" s="103" t="str">
        <f xml:space="preserve"> IFERROR(  INDEX(拼音字母, MATCH(H22, 鍵盤位置, 0)), "")</f>
        <v>s</v>
      </c>
      <c r="G22" s="96" t="s">
        <v>180</v>
      </c>
      <c r="H22" s="97" t="s">
        <v>354</v>
      </c>
      <c r="I22" s="107" t="str">
        <f xml:space="preserve"> IFERROR(  INDEX(方音符號, MATCH($H22, 鍵盤位置, 0)), "")</f>
        <v>ㄙ</v>
      </c>
      <c r="L22" s="66">
        <v>20</v>
      </c>
      <c r="M22" s="87" t="str">
        <f xml:space="preserve"> MID($A$7, $E22, 1)</f>
        <v>e</v>
      </c>
      <c r="N22" s="87" t="str">
        <f xml:space="preserve"> MID($A$8, $E22, 1)</f>
        <v>ㆤ</v>
      </c>
      <c r="Q22" s="66">
        <v>20</v>
      </c>
      <c r="R22" s="98" t="str">
        <f xml:space="preserve"> MID($A$12, $E22, 1)</f>
        <v>n</v>
      </c>
      <c r="S22" s="98" t="str">
        <f xml:space="preserve"> MID($A$13, $E22, 1)</f>
        <v>ㄙ</v>
      </c>
      <c r="W22" s="83" t="s">
        <v>401</v>
      </c>
      <c r="X22" s="67" t="s">
        <v>94</v>
      </c>
      <c r="Y22" s="78" t="s">
        <v>455</v>
      </c>
      <c r="Z22" s="79" t="s">
        <v>311</v>
      </c>
      <c r="AA22" s="80" t="s">
        <v>115</v>
      </c>
    </row>
    <row r="23" spans="5:27">
      <c r="E23" s="66">
        <v>21</v>
      </c>
      <c r="F23" s="125" t="str">
        <f xml:space="preserve"> IFERROR(  INDEX(拼音字母, MATCH(H23, 鍵盤位置, 0)), "")</f>
        <v>i</v>
      </c>
      <c r="G23" s="126" t="s">
        <v>240</v>
      </c>
      <c r="H23" s="126" t="s">
        <v>242</v>
      </c>
      <c r="I23" s="127" t="str">
        <f xml:space="preserve"> IFERROR(  INDEX(方音符號, MATCH($H23, 鍵盤位置, 0)), "")</f>
        <v>ㄧ</v>
      </c>
      <c r="L23" s="66">
        <v>21</v>
      </c>
      <c r="M23" s="87" t="str">
        <f xml:space="preserve"> MID($A$7, $E23, 1)</f>
        <v>I</v>
      </c>
      <c r="N23" s="87" t="str">
        <f xml:space="preserve"> MID($A$8, $E23, 1)</f>
        <v>ㄞ</v>
      </c>
      <c r="Q23" s="66">
        <v>21</v>
      </c>
      <c r="R23" s="98" t="str">
        <f xml:space="preserve"> MID($A$12, $E23, 1)</f>
        <v>u</v>
      </c>
      <c r="S23" s="98" t="str">
        <f xml:space="preserve"> MID($A$13, $E23, 1)</f>
        <v>ㄧ</v>
      </c>
      <c r="W23" s="83" t="s">
        <v>399</v>
      </c>
      <c r="X23" s="67" t="s">
        <v>95</v>
      </c>
      <c r="Y23" s="78" t="s">
        <v>180</v>
      </c>
      <c r="Z23" s="79" t="s">
        <v>180</v>
      </c>
      <c r="AA23" s="80" t="s">
        <v>116</v>
      </c>
    </row>
    <row r="24" spans="5:27">
      <c r="E24" s="66">
        <v>22</v>
      </c>
      <c r="F24" s="128" t="str">
        <f xml:space="preserve"> IFERROR(  INDEX(拼音字母, MATCH(H24, 鍵盤位置, 0)), "")</f>
        <v>u</v>
      </c>
      <c r="G24" s="129" t="s">
        <v>242</v>
      </c>
      <c r="H24" s="129" t="s">
        <v>376</v>
      </c>
      <c r="I24" s="130" t="str">
        <f xml:space="preserve"> IFERROR(  INDEX(方音符號, MATCH($H24, 鍵盤位置, 0)), "")</f>
        <v>ㄨ</v>
      </c>
      <c r="L24" s="66">
        <v>22</v>
      </c>
      <c r="M24" s="87" t="str">
        <f xml:space="preserve"> MID($A$7, $E24, 1)</f>
        <v>U</v>
      </c>
      <c r="N24" s="87" t="str">
        <f xml:space="preserve"> MID($A$8, $E24, 1)</f>
        <v>ㄠ</v>
      </c>
      <c r="Q24" s="66">
        <v>22</v>
      </c>
      <c r="R24" s="98" t="str">
        <f xml:space="preserve"> MID($A$12, $E24, 1)</f>
        <v>j</v>
      </c>
      <c r="S24" s="98" t="str">
        <f xml:space="preserve"> MID($A$13, $E24, 1)</f>
        <v>ㄨ</v>
      </c>
      <c r="W24" s="83" t="s">
        <v>438</v>
      </c>
      <c r="X24" s="67" t="s">
        <v>138</v>
      </c>
      <c r="Y24" s="75" t="s">
        <v>240</v>
      </c>
      <c r="Z24" s="76" t="s">
        <v>240</v>
      </c>
      <c r="AA24" s="77" t="s">
        <v>162</v>
      </c>
    </row>
    <row r="25" spans="5:27">
      <c r="E25" s="66">
        <v>23</v>
      </c>
      <c r="F25" s="128" t="str">
        <f xml:space="preserve"> IFERROR(  INDEX(拼音字母, MATCH(H25, 鍵盤位置, 0)), "")</f>
        <v>m</v>
      </c>
      <c r="G25" s="129" t="s">
        <v>395</v>
      </c>
      <c r="H25" s="129" t="s">
        <v>343</v>
      </c>
      <c r="I25" s="130" t="str">
        <f xml:space="preserve"> IFERROR(  INDEX(方音符號, MATCH($H25, 鍵盤位置, 0)), "")</f>
        <v>ㆬ</v>
      </c>
      <c r="L25" s="66">
        <v>23</v>
      </c>
      <c r="M25" s="87" t="str">
        <f xml:space="preserve"> MID($A$7, $E25, 1)</f>
        <v>B</v>
      </c>
      <c r="N25" s="87" t="str">
        <f xml:space="preserve"> MID($A$8, $E25, 1)</f>
        <v>ㆬ</v>
      </c>
      <c r="Q25" s="66">
        <v>23</v>
      </c>
      <c r="R25" s="98" t="str">
        <f xml:space="preserve"> MID($A$12, $E25, 1)</f>
        <v>m</v>
      </c>
      <c r="S25" s="98" t="str">
        <f xml:space="preserve"> MID($A$13, $E25, 1)</f>
        <v>ㆬ</v>
      </c>
      <c r="W25" s="83" t="s">
        <v>402</v>
      </c>
      <c r="X25" s="67" t="s">
        <v>140</v>
      </c>
      <c r="Y25" s="75" t="s">
        <v>242</v>
      </c>
      <c r="Z25" s="76" t="s">
        <v>242</v>
      </c>
      <c r="AA25" s="77" t="s">
        <v>164</v>
      </c>
    </row>
    <row r="26" spans="5:27">
      <c r="E26" s="66">
        <v>24</v>
      </c>
      <c r="F26" s="125" t="str">
        <f xml:space="preserve"> IFERROR(  INDEX(拼音字母, MATCH(H26, 鍵盤位置, 0)), "")</f>
        <v/>
      </c>
      <c r="G26" s="126" t="s">
        <v>222</v>
      </c>
      <c r="H26" s="126" t="s">
        <v>439</v>
      </c>
      <c r="I26" s="127" t="s">
        <v>118</v>
      </c>
      <c r="L26" s="66">
        <v>24</v>
      </c>
      <c r="M26" s="87" t="str">
        <f xml:space="preserve"> MID($A$7, $E26, 1)</f>
        <v>D</v>
      </c>
      <c r="N26" s="87" t="str">
        <f xml:space="preserve"> MID($A$8, $E26, 1)</f>
        <v>ㄣ</v>
      </c>
      <c r="Q26" s="66">
        <v>24</v>
      </c>
      <c r="R26" s="98" t="str">
        <f xml:space="preserve"> MID($A$12, $E26, 1)</f>
        <v>8</v>
      </c>
      <c r="S26" s="98" t="str">
        <f xml:space="preserve"> MID($A$13, $E26, 1)</f>
        <v>ㄚ</v>
      </c>
      <c r="W26" s="83" t="s">
        <v>395</v>
      </c>
      <c r="X26" s="67" t="s">
        <v>131</v>
      </c>
      <c r="Y26" s="75" t="s">
        <v>343</v>
      </c>
      <c r="Z26" s="76" t="s">
        <v>324</v>
      </c>
      <c r="AA26" s="77" t="s">
        <v>155</v>
      </c>
    </row>
    <row r="27" spans="5:27">
      <c r="E27" s="66">
        <v>25</v>
      </c>
      <c r="F27" s="128" t="str">
        <f xml:space="preserve"> IFERROR(  INDEX(拼音字母, MATCH(H27, 鍵盤位置, 0)), "")</f>
        <v>oo</v>
      </c>
      <c r="G27" s="129" t="s">
        <v>226</v>
      </c>
      <c r="H27" s="129" t="s">
        <v>240</v>
      </c>
      <c r="I27" s="130" t="s">
        <v>120</v>
      </c>
      <c r="L27" s="66">
        <v>25</v>
      </c>
      <c r="M27" s="87" t="str">
        <f xml:space="preserve"> MID($A$7, $E27, 1)</f>
        <v>G</v>
      </c>
      <c r="N27" s="87" t="str">
        <f xml:space="preserve"> MID($A$8, $E27, 1)</f>
        <v>ㆭ</v>
      </c>
      <c r="Q27" s="66">
        <v>25</v>
      </c>
      <c r="R27" s="98" t="str">
        <f xml:space="preserve"> MID($A$12, $E27, 1)</f>
        <v>i</v>
      </c>
      <c r="S27" s="98" t="str">
        <f xml:space="preserve"> MID($A$13, $E27, 1)</f>
        <v>ㆦ</v>
      </c>
      <c r="W27" s="67">
        <v>8</v>
      </c>
      <c r="X27" s="67" t="s">
        <v>118</v>
      </c>
      <c r="Y27" s="75" t="s">
        <v>222</v>
      </c>
      <c r="Z27" s="76" t="s">
        <v>222</v>
      </c>
      <c r="AA27" s="77" t="s">
        <v>142</v>
      </c>
    </row>
    <row r="28" spans="5:27">
      <c r="E28" s="66">
        <v>26</v>
      </c>
      <c r="F28" s="131" t="str">
        <f xml:space="preserve"> IFERROR(  INDEX(拼音字母, MATCH(H28, 鍵盤位置, 0)), "")</f>
        <v>o</v>
      </c>
      <c r="G28" s="132" t="s">
        <v>316</v>
      </c>
      <c r="H28" s="132" t="s">
        <v>169</v>
      </c>
      <c r="I28" s="133" t="s">
        <v>122</v>
      </c>
      <c r="L28" s="66">
        <v>26</v>
      </c>
      <c r="M28" s="87" t="str">
        <f xml:space="preserve"> MID($A$7, $E28, 1)</f>
        <v>N</v>
      </c>
      <c r="N28" s="87" t="str">
        <f xml:space="preserve"> MID($A$8, $E28, 1)</f>
        <v>ｎ</v>
      </c>
      <c r="Q28" s="66">
        <v>26</v>
      </c>
      <c r="R28" s="98" t="str">
        <f xml:space="preserve"> MID($A$12, $E28, 1)</f>
        <v>k</v>
      </c>
      <c r="S28" s="98" t="str">
        <f xml:space="preserve"> MID($A$13, $E28, 1)</f>
        <v>ㄜ</v>
      </c>
      <c r="W28" s="83" t="s">
        <v>427</v>
      </c>
      <c r="X28" s="67" t="s">
        <v>120</v>
      </c>
      <c r="Y28" s="75" t="s">
        <v>334</v>
      </c>
      <c r="Z28" s="76" t="s">
        <v>226</v>
      </c>
      <c r="AA28" s="77" t="s">
        <v>144</v>
      </c>
    </row>
    <row r="29" spans="5:27">
      <c r="E29" s="66">
        <v>27</v>
      </c>
      <c r="F29" s="125" t="str">
        <f xml:space="preserve"> IFERROR(  INDEX(拼音字母, MATCH(H29, 鍵盤位置, 0)), "")</f>
        <v>e</v>
      </c>
      <c r="G29" s="126" t="s">
        <v>227</v>
      </c>
      <c r="H29" s="126" t="s">
        <v>226</v>
      </c>
      <c r="I29" s="127" t="str">
        <f xml:space="preserve"> IFERROR(  INDEX(方音符號, MATCH($H29, 鍵盤位置, 0)), "")</f>
        <v>ㆤ</v>
      </c>
      <c r="N29" s="66"/>
      <c r="S29" s="89"/>
      <c r="W29" s="83" t="s">
        <v>400</v>
      </c>
      <c r="X29" s="67" t="s">
        <v>122</v>
      </c>
      <c r="Y29" s="75" t="s">
        <v>226</v>
      </c>
      <c r="Z29" s="76" t="s">
        <v>316</v>
      </c>
      <c r="AA29" s="77" t="s">
        <v>146</v>
      </c>
    </row>
    <row r="30" spans="5:27">
      <c r="E30" s="66">
        <v>28</v>
      </c>
      <c r="F30" s="131" t="str">
        <f xml:space="preserve"> IFERROR(  INDEX(拼音字母, MATCH(H30, 鍵盤位置, 0)), "")</f>
        <v>-ng</v>
      </c>
      <c r="G30" s="132" t="s">
        <v>330</v>
      </c>
      <c r="H30" s="132" t="s">
        <v>434</v>
      </c>
      <c r="I30" s="133" t="str">
        <f xml:space="preserve"> IFERROR(  INDEX(方音符號, MATCH($H30, 鍵盤位置, 0)), "")</f>
        <v>ㄥ</v>
      </c>
      <c r="N30" s="66"/>
      <c r="S30" s="89"/>
      <c r="W30" s="83">
        <v>9</v>
      </c>
      <c r="X30" s="67" t="s">
        <v>125</v>
      </c>
      <c r="Y30" s="75" t="s">
        <v>337</v>
      </c>
      <c r="Z30" s="76" t="s">
        <v>318</v>
      </c>
      <c r="AA30" s="77" t="s">
        <v>149</v>
      </c>
    </row>
    <row r="31" spans="5:27">
      <c r="E31" s="66">
        <v>29</v>
      </c>
      <c r="F31" s="134" t="str">
        <f xml:space="preserve"> IFERROR(  INDEX(拼音字母, MATCH(H31, 鍵盤位置, 0)), "")</f>
        <v>-n</v>
      </c>
      <c r="G31" s="135" t="s">
        <v>326</v>
      </c>
      <c r="H31" s="135" t="s">
        <v>166</v>
      </c>
      <c r="I31" s="136" t="str">
        <f xml:space="preserve"> IFERROR(  INDEX(方音符號, MATCH($H31, 鍵盤位置, 0)), "")</f>
        <v>ㄣ</v>
      </c>
      <c r="N31" s="66"/>
      <c r="S31" s="89"/>
      <c r="W31" s="83" t="s">
        <v>428</v>
      </c>
      <c r="X31" s="67" t="s">
        <v>123</v>
      </c>
      <c r="Y31" s="75" t="s">
        <v>227</v>
      </c>
      <c r="Z31" s="76" t="s">
        <v>227</v>
      </c>
      <c r="AA31" s="77" t="s">
        <v>147</v>
      </c>
    </row>
    <row r="32" spans="5:27">
      <c r="E32" s="66">
        <v>30</v>
      </c>
      <c r="F32" s="110" t="str">
        <f xml:space="preserve"> IFERROR(  INDEX(拼音字母, MATCH(H32, 鍵盤位置, 0)), "")</f>
        <v/>
      </c>
      <c r="G32" s="111" t="s">
        <v>403</v>
      </c>
      <c r="H32" s="111" t="s">
        <v>447</v>
      </c>
      <c r="I32" s="112" t="str">
        <f xml:space="preserve"> IFERROR(  INDEX(方音符號, MATCH($H32, 鍵盤位置, 0)), "")</f>
        <v/>
      </c>
      <c r="N32" s="66"/>
      <c r="S32" s="89"/>
      <c r="W32" s="84" t="s">
        <v>429</v>
      </c>
      <c r="X32" s="67" t="s">
        <v>127</v>
      </c>
      <c r="Y32" s="75" t="s">
        <v>339</v>
      </c>
      <c r="Z32" s="76" t="s">
        <v>320</v>
      </c>
      <c r="AA32" s="77" t="s">
        <v>151</v>
      </c>
    </row>
    <row r="33" spans="5:27">
      <c r="E33" s="66">
        <v>31</v>
      </c>
      <c r="F33" s="110" t="str">
        <f xml:space="preserve"> IFERROR(  INDEX(拼音字母, MATCH(H33, 鍵盤位置, 0)), "")</f>
        <v/>
      </c>
      <c r="G33" s="111" t="s">
        <v>404</v>
      </c>
      <c r="H33" s="111" t="s">
        <v>448</v>
      </c>
      <c r="I33" s="112" t="s">
        <v>690</v>
      </c>
      <c r="N33" s="66"/>
      <c r="S33" s="89"/>
      <c r="W33" s="85" t="s">
        <v>437</v>
      </c>
      <c r="X33" s="67" t="s">
        <v>135</v>
      </c>
      <c r="Y33" s="75" t="s">
        <v>347</v>
      </c>
      <c r="Z33" s="76" t="s">
        <v>328</v>
      </c>
      <c r="AA33" s="77" t="s">
        <v>159</v>
      </c>
    </row>
    <row r="34" spans="5:27">
      <c r="E34" s="66">
        <v>32</v>
      </c>
      <c r="F34" s="110" t="str">
        <f xml:space="preserve"> IFERROR(  INDEX(拼音字母, MATCH(H34, 鍵盤位置, 0)), "")</f>
        <v/>
      </c>
      <c r="G34" s="111" t="s">
        <v>449</v>
      </c>
      <c r="H34" s="111" t="s">
        <v>449</v>
      </c>
      <c r="I34" s="112" t="s">
        <v>691</v>
      </c>
      <c r="N34" s="66"/>
      <c r="S34" s="89"/>
      <c r="W34" s="84">
        <v>0</v>
      </c>
      <c r="X34" s="67" t="s">
        <v>132</v>
      </c>
      <c r="Y34" s="75" t="s">
        <v>344</v>
      </c>
      <c r="Z34" s="76" t="s">
        <v>325</v>
      </c>
      <c r="AA34" s="77" t="s">
        <v>156</v>
      </c>
    </row>
    <row r="35" spans="5:27">
      <c r="E35" s="66">
        <v>33</v>
      </c>
      <c r="F35" s="110" t="str">
        <f xml:space="preserve"> IFERROR(  INDEX(拼音字母, MATCH(H35, 鍵盤位置, 0)), "")</f>
        <v/>
      </c>
      <c r="G35" s="111" t="s">
        <v>450</v>
      </c>
      <c r="H35" s="111" t="s">
        <v>451</v>
      </c>
      <c r="I35" s="112" t="s">
        <v>692</v>
      </c>
      <c r="N35" s="66"/>
      <c r="S35" s="89"/>
      <c r="W35" s="83" t="s">
        <v>391</v>
      </c>
      <c r="X35" s="67" t="s">
        <v>133</v>
      </c>
      <c r="Y35" s="75" t="s">
        <v>345</v>
      </c>
      <c r="Z35" s="76" t="s">
        <v>326</v>
      </c>
      <c r="AA35" s="77" t="s">
        <v>157</v>
      </c>
    </row>
    <row r="36" spans="5:27">
      <c r="E36" s="66">
        <v>34</v>
      </c>
      <c r="F36" s="110" t="str">
        <f xml:space="preserve"> IFERROR(  INDEX(拼音字母, MATCH(H36, 鍵盤位置, 0)), "")</f>
        <v/>
      </c>
      <c r="G36" s="111" t="s">
        <v>452</v>
      </c>
      <c r="H36" s="111" t="s">
        <v>450</v>
      </c>
      <c r="I36" s="112" t="s">
        <v>693</v>
      </c>
      <c r="N36" s="66"/>
      <c r="S36" s="89"/>
      <c r="W36" s="83" t="s">
        <v>433</v>
      </c>
      <c r="X36" s="67" t="s">
        <v>134</v>
      </c>
      <c r="Y36" s="75" t="s">
        <v>346</v>
      </c>
      <c r="Z36" s="76" t="s">
        <v>327</v>
      </c>
      <c r="AA36" s="77" t="s">
        <v>158</v>
      </c>
    </row>
    <row r="37" spans="5:27">
      <c r="E37" s="66">
        <v>35</v>
      </c>
      <c r="F37" s="110" t="str">
        <f xml:space="preserve"> IFERROR(  INDEX(拼音字母, MATCH(H37, 鍵盤位置, 0)), "")</f>
        <v/>
      </c>
      <c r="G37" s="111" t="s">
        <v>444</v>
      </c>
      <c r="H37" s="111" t="s">
        <v>452</v>
      </c>
      <c r="I37" s="112" t="s">
        <v>694</v>
      </c>
      <c r="N37" s="66"/>
      <c r="S37" s="89"/>
      <c r="W37" s="85" t="s">
        <v>435</v>
      </c>
      <c r="X37" s="67" t="s">
        <v>136</v>
      </c>
      <c r="Y37" s="75" t="s">
        <v>348</v>
      </c>
      <c r="Z37" s="76" t="s">
        <v>329</v>
      </c>
      <c r="AA37" s="77" t="s">
        <v>160</v>
      </c>
    </row>
    <row r="38" spans="5:27">
      <c r="E38" s="66">
        <v>36</v>
      </c>
      <c r="N38" s="66"/>
      <c r="S38" s="89"/>
      <c r="W38" s="85" t="s">
        <v>435</v>
      </c>
      <c r="X38" s="67" t="s">
        <v>137</v>
      </c>
      <c r="Y38" s="75" t="s">
        <v>349</v>
      </c>
      <c r="Z38" s="76" t="s">
        <v>330</v>
      </c>
      <c r="AA38" s="77" t="s">
        <v>161</v>
      </c>
    </row>
    <row r="39" spans="5:27">
      <c r="E39" s="66">
        <v>37</v>
      </c>
      <c r="N39" s="66"/>
      <c r="S39" s="89"/>
      <c r="W39" s="84" t="s">
        <v>431</v>
      </c>
      <c r="X39" s="67" t="s">
        <v>129</v>
      </c>
      <c r="Y39" s="75" t="s">
        <v>341</v>
      </c>
      <c r="Z39" s="76" t="s">
        <v>322</v>
      </c>
      <c r="AA39" s="77" t="s">
        <v>153</v>
      </c>
    </row>
    <row r="40" spans="5:27">
      <c r="E40" s="66">
        <v>38</v>
      </c>
      <c r="N40" s="66"/>
      <c r="S40" s="89"/>
      <c r="W40" s="83" t="s">
        <v>431</v>
      </c>
      <c r="X40" s="67" t="s">
        <v>130</v>
      </c>
      <c r="Y40" s="75" t="s">
        <v>342</v>
      </c>
      <c r="Z40" s="76" t="s">
        <v>323</v>
      </c>
      <c r="AA40" s="77" t="s">
        <v>154</v>
      </c>
    </row>
    <row r="41" spans="5:27">
      <c r="E41" s="66">
        <v>39</v>
      </c>
      <c r="N41" s="66"/>
      <c r="S41" s="89"/>
      <c r="W41" s="84"/>
      <c r="X41" s="67" t="s">
        <v>119</v>
      </c>
      <c r="Y41" s="75" t="s">
        <v>333</v>
      </c>
      <c r="Z41" s="76" t="s">
        <v>314</v>
      </c>
      <c r="AA41" s="77" t="s">
        <v>143</v>
      </c>
    </row>
    <row r="42" spans="5:27">
      <c r="E42" s="66">
        <v>40</v>
      </c>
      <c r="N42" s="66"/>
      <c r="S42" s="89"/>
      <c r="W42" s="83"/>
      <c r="X42" s="67" t="s">
        <v>139</v>
      </c>
      <c r="Y42" s="75" t="s">
        <v>350</v>
      </c>
      <c r="Z42" s="76" t="s">
        <v>331</v>
      </c>
      <c r="AA42" s="77" t="s">
        <v>163</v>
      </c>
    </row>
    <row r="43" spans="5:27">
      <c r="E43" s="66">
        <v>41</v>
      </c>
      <c r="N43" s="66"/>
      <c r="S43" s="89"/>
      <c r="W43" s="83"/>
      <c r="X43" s="67" t="s">
        <v>141</v>
      </c>
      <c r="Y43" s="75" t="s">
        <v>351</v>
      </c>
      <c r="Z43" s="76" t="s">
        <v>332</v>
      </c>
      <c r="AA43" s="77" t="s">
        <v>165</v>
      </c>
    </row>
    <row r="44" spans="5:27">
      <c r="E44" s="66">
        <v>42</v>
      </c>
      <c r="N44" s="66"/>
      <c r="S44" s="89"/>
      <c r="W44" s="83"/>
      <c r="X44" s="67" t="s">
        <v>124</v>
      </c>
      <c r="Y44" s="75" t="s">
        <v>336</v>
      </c>
      <c r="Z44" s="76" t="s">
        <v>317</v>
      </c>
      <c r="AA44" s="77" t="s">
        <v>148</v>
      </c>
    </row>
    <row r="45" spans="5:27">
      <c r="N45" s="66"/>
      <c r="S45" s="89"/>
      <c r="W45" s="83"/>
      <c r="X45" s="67" t="s">
        <v>121</v>
      </c>
      <c r="Y45" s="75" t="s">
        <v>335</v>
      </c>
      <c r="Z45" s="76" t="s">
        <v>315</v>
      </c>
      <c r="AA45" s="77" t="s">
        <v>145</v>
      </c>
    </row>
    <row r="46" spans="5:27">
      <c r="W46" s="83"/>
      <c r="X46" s="67" t="s">
        <v>126</v>
      </c>
      <c r="Y46" s="75" t="s">
        <v>338</v>
      </c>
      <c r="Z46" s="76" t="s">
        <v>319</v>
      </c>
      <c r="AA46" s="77" t="s">
        <v>150</v>
      </c>
    </row>
    <row r="47" spans="5:27">
      <c r="W47" s="83"/>
      <c r="X47" s="67" t="s">
        <v>128</v>
      </c>
      <c r="Y47" s="75" t="s">
        <v>340</v>
      </c>
      <c r="Z47" s="76" t="s">
        <v>321</v>
      </c>
      <c r="AA47" s="77" t="s">
        <v>152</v>
      </c>
    </row>
  </sheetData>
  <phoneticPr fontId="34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E826A-016D-4815-8F0F-E0DC577250AD}">
  <dimension ref="A1:AA47"/>
  <sheetViews>
    <sheetView topLeftCell="D25" workbookViewId="0">
      <selection activeCell="Q32" sqref="Q32"/>
    </sheetView>
    <sheetView workbookViewId="1"/>
  </sheetViews>
  <sheetFormatPr defaultRowHeight="30" outlineLevelCol="1"/>
  <cols>
    <col min="1" max="1" width="98.75" style="66" customWidth="1"/>
    <col min="2" max="2" width="4.75" style="66" bestFit="1" customWidth="1"/>
    <col min="3" max="4" width="4.75" style="66" customWidth="1"/>
    <col min="5" max="5" width="12.5" style="66" bestFit="1" customWidth="1"/>
    <col min="6" max="6" width="12.625" style="89" customWidth="1" outlineLevel="1"/>
    <col min="7" max="8" width="12.625" style="88" customWidth="1"/>
    <col min="9" max="9" width="12.625" style="89" customWidth="1" outlineLevel="1"/>
    <col min="10" max="11" width="4.75" style="66" customWidth="1"/>
    <col min="12" max="12" width="12.5" style="66" bestFit="1" customWidth="1"/>
    <col min="13" max="13" width="12.625" style="66" customWidth="1"/>
    <col min="14" max="14" width="12.625" style="67" customWidth="1"/>
    <col min="15" max="16" width="4.75" style="66" customWidth="1"/>
    <col min="17" max="17" width="12.5" style="66" bestFit="1" customWidth="1"/>
    <col min="18" max="18" width="12.625" style="89" customWidth="1"/>
    <col min="19" max="19" width="12.625" style="88" customWidth="1"/>
    <col min="20" max="22" width="9" style="66"/>
    <col min="23" max="27" width="14.75" style="66" customWidth="1"/>
    <col min="28" max="16384" width="9" style="66"/>
  </cols>
  <sheetData>
    <row r="1" spans="1:27">
      <c r="E1" s="66" t="s">
        <v>463</v>
      </c>
      <c r="L1" s="66" t="s">
        <v>464</v>
      </c>
      <c r="Q1" s="66" t="s">
        <v>460</v>
      </c>
    </row>
    <row r="2" spans="1:27" ht="25.5">
      <c r="A2" s="66" t="s">
        <v>456</v>
      </c>
      <c r="F2" s="90" t="s">
        <v>387</v>
      </c>
      <c r="G2" s="90" t="s">
        <v>390</v>
      </c>
      <c r="H2" s="91" t="s">
        <v>389</v>
      </c>
      <c r="I2" s="90" t="s">
        <v>365</v>
      </c>
      <c r="M2" s="68" t="s">
        <v>390</v>
      </c>
      <c r="N2" s="69" t="s">
        <v>465</v>
      </c>
      <c r="R2" s="90" t="s">
        <v>389</v>
      </c>
      <c r="S2" s="91" t="s">
        <v>365</v>
      </c>
      <c r="W2" s="86" t="s">
        <v>412</v>
      </c>
      <c r="X2" s="86" t="s">
        <v>366</v>
      </c>
      <c r="Y2" s="86" t="s">
        <v>364</v>
      </c>
      <c r="Z2" s="86" t="s">
        <v>363</v>
      </c>
      <c r="AA2" s="86" t="s">
        <v>362</v>
      </c>
    </row>
    <row r="3" spans="1:27">
      <c r="A3" s="66" t="s">
        <v>385</v>
      </c>
      <c r="B3" s="66">
        <f xml:space="preserve"> LEN(A3)</f>
        <v>42</v>
      </c>
      <c r="E3" s="66">
        <v>1</v>
      </c>
      <c r="F3" s="101" t="str">
        <f xml:space="preserve"> IFERROR(  INDEX(拼音字母, MATCH(H3, 鍵盤位置, 0)), "")</f>
        <v>p</v>
      </c>
      <c r="G3" s="92" t="s">
        <v>166</v>
      </c>
      <c r="H3" s="93">
        <v>1</v>
      </c>
      <c r="I3" s="105" t="str">
        <f xml:space="preserve"> IFERROR(  INDEX(方音符號, MATCH($H3, 鍵盤位置, 0)), "")</f>
        <v>ㄅ</v>
      </c>
      <c r="L3" s="66">
        <v>1</v>
      </c>
      <c r="M3" s="87" t="str">
        <f xml:space="preserve"> MID($A$7, $E3, 1)</f>
        <v>p</v>
      </c>
      <c r="N3" s="87" t="str">
        <f xml:space="preserve"> MID($A$8, $E3, 1)</f>
        <v>ㄅ</v>
      </c>
      <c r="Q3" s="66">
        <v>1</v>
      </c>
      <c r="R3" s="98" t="str">
        <f xml:space="preserve"> MID($A$12, $E3, 1)</f>
        <v>1</v>
      </c>
      <c r="S3" s="98" t="str">
        <f xml:space="preserve"> MID($A$13, $E3, 1)</f>
        <v>ㄅ</v>
      </c>
      <c r="W3" s="67">
        <v>1</v>
      </c>
      <c r="X3" s="67" t="s">
        <v>74</v>
      </c>
      <c r="Y3" s="78" t="s">
        <v>166</v>
      </c>
      <c r="Z3" s="79" t="s">
        <v>166</v>
      </c>
      <c r="AA3" s="80" t="s">
        <v>96</v>
      </c>
    </row>
    <row r="4" spans="1:27">
      <c r="A4" s="66" t="s">
        <v>386</v>
      </c>
      <c r="B4" s="66">
        <f xml:space="preserve"> LEN(A4)</f>
        <v>42</v>
      </c>
      <c r="E4" s="66">
        <v>2</v>
      </c>
      <c r="F4" s="102" t="str">
        <f xml:space="preserve"> IFERROR(  INDEX(拼音字母, MATCH(H4, 鍵盤位置, 0)), "")</f>
        <v>ph</v>
      </c>
      <c r="G4" s="94" t="s">
        <v>302</v>
      </c>
      <c r="H4" s="95" t="s">
        <v>394</v>
      </c>
      <c r="I4" s="106" t="str">
        <f xml:space="preserve"> IFERROR(  INDEX(方音符號, MATCH($H4, 鍵盤位置, 0)), "")</f>
        <v>ㄆ</v>
      </c>
      <c r="L4" s="66">
        <v>2</v>
      </c>
      <c r="M4" s="87" t="str">
        <f xml:space="preserve"> MID($A$7, $E4, 1)</f>
        <v>P</v>
      </c>
      <c r="N4" s="87" t="str">
        <f xml:space="preserve"> MID($A$8, $E4, 1)</f>
        <v>ㄆ</v>
      </c>
      <c r="Q4" s="66">
        <v>2</v>
      </c>
      <c r="R4" s="98" t="str">
        <f xml:space="preserve"> MID($A$12, $E4, 1)</f>
        <v>q</v>
      </c>
      <c r="S4" s="98" t="str">
        <f xml:space="preserve"> MID($A$13, $E4, 1)</f>
        <v>ㄆ</v>
      </c>
      <c r="W4" s="83" t="s">
        <v>414</v>
      </c>
      <c r="X4" s="67" t="s">
        <v>75</v>
      </c>
      <c r="Y4" s="78" t="s">
        <v>352</v>
      </c>
      <c r="Z4" s="79" t="s">
        <v>302</v>
      </c>
      <c r="AA4" s="80" t="s">
        <v>98</v>
      </c>
    </row>
    <row r="5" spans="1:27">
      <c r="E5" s="66">
        <v>3</v>
      </c>
      <c r="F5" s="102" t="str">
        <f xml:space="preserve"> IFERROR(  INDEX(拼音字母, MATCH(H5, 鍵盤位置, 0)), "")</f>
        <v>m</v>
      </c>
      <c r="G5" s="94" t="s">
        <v>343</v>
      </c>
      <c r="H5" s="95" t="s">
        <v>222</v>
      </c>
      <c r="I5" s="106" t="str">
        <f xml:space="preserve"> IFERROR(  INDEX(方音符號, MATCH($H5, 鍵盤位置, 0)), "")</f>
        <v>ㄇ</v>
      </c>
      <c r="L5" s="66">
        <v>3</v>
      </c>
      <c r="M5" s="87" t="str">
        <f xml:space="preserve"> MID($A$7, $E5, 1)</f>
        <v>b</v>
      </c>
      <c r="N5" s="87" t="str">
        <f xml:space="preserve"> MID($A$8, $E5, 1)</f>
        <v>ㆠ</v>
      </c>
      <c r="Q5" s="66">
        <v>3</v>
      </c>
      <c r="R5" s="98" t="str">
        <f xml:space="preserve"> MID($A$12, $E5, 1)</f>
        <v>a</v>
      </c>
      <c r="S5" s="98" t="str">
        <f xml:space="preserve"> MID($A$13, $E5, 1)</f>
        <v>ㄇ</v>
      </c>
      <c r="W5" s="83" t="s">
        <v>415</v>
      </c>
      <c r="X5" s="67" t="s">
        <v>76</v>
      </c>
      <c r="Y5" s="78" t="s">
        <v>343</v>
      </c>
      <c r="Z5" s="79" t="s">
        <v>303</v>
      </c>
      <c r="AA5" s="80" t="s">
        <v>99</v>
      </c>
    </row>
    <row r="6" spans="1:27">
      <c r="A6" s="66" t="s">
        <v>457</v>
      </c>
      <c r="E6" s="66">
        <v>4</v>
      </c>
      <c r="F6" s="103" t="str">
        <f xml:space="preserve"> IFERROR(  INDEX(拼音字母, MATCH(H6, 鍵盤位置, 0)), "")</f>
        <v>b</v>
      </c>
      <c r="G6" s="96" t="s">
        <v>167</v>
      </c>
      <c r="H6" s="97" t="s">
        <v>310</v>
      </c>
      <c r="I6" s="107" t="str">
        <f xml:space="preserve"> IFERROR(  INDEX(方音符號, MATCH($H6, 鍵盤位置, 0)), "")</f>
        <v>ㆠ</v>
      </c>
      <c r="L6" s="66">
        <v>4</v>
      </c>
      <c r="M6" s="87" t="str">
        <f xml:space="preserve"> MID($A$7, $E6, 1)</f>
        <v>t</v>
      </c>
      <c r="N6" s="87" t="str">
        <f xml:space="preserve"> MID($A$8, $E6, 1)</f>
        <v>ㄉ</v>
      </c>
      <c r="Q6" s="66">
        <v>4</v>
      </c>
      <c r="R6" s="98" t="str">
        <f xml:space="preserve"> MID($A$12, $E6, 1)</f>
        <v>z</v>
      </c>
      <c r="S6" s="98" t="str">
        <f xml:space="preserve"> MID($A$13, $E6, 1)</f>
        <v>ㆠ</v>
      </c>
      <c r="W6" s="84" t="s">
        <v>413</v>
      </c>
      <c r="X6" s="67" t="s">
        <v>77</v>
      </c>
      <c r="Y6" s="78" t="s">
        <v>167</v>
      </c>
      <c r="Z6" s="79" t="s">
        <v>167</v>
      </c>
      <c r="AA6" s="80" t="s">
        <v>97</v>
      </c>
    </row>
    <row r="7" spans="1:27">
      <c r="A7" s="66" t="s">
        <v>458</v>
      </c>
      <c r="B7" s="66">
        <f xml:space="preserve"> LEN(A7)</f>
        <v>26</v>
      </c>
      <c r="E7" s="66">
        <v>5</v>
      </c>
      <c r="F7" s="102" t="str">
        <f xml:space="preserve"> IFERROR(  INDEX(拼音字母, MATCH(H7, 鍵盤位置, 0)), "")</f>
        <v>t</v>
      </c>
      <c r="G7" s="94" t="s">
        <v>168</v>
      </c>
      <c r="H7" s="95">
        <v>2</v>
      </c>
      <c r="I7" s="106" t="str">
        <f xml:space="preserve"> IFERROR(  INDEX(方音符號, MATCH($H7, 鍵盤位置, 0)), "")</f>
        <v>ㄉ</v>
      </c>
      <c r="L7" s="66">
        <v>5</v>
      </c>
      <c r="M7" s="87" t="str">
        <f xml:space="preserve"> MID($A$7, $E7, 1)</f>
        <v>T</v>
      </c>
      <c r="N7" s="87" t="str">
        <f xml:space="preserve"> MID($A$8, $E7, 1)</f>
        <v>ㄊ</v>
      </c>
      <c r="Q7" s="66">
        <v>5</v>
      </c>
      <c r="R7" s="98" t="str">
        <f xml:space="preserve"> MID($A$12, $E7, 1)</f>
        <v>2</v>
      </c>
      <c r="S7" s="98" t="str">
        <f xml:space="preserve"> MID($A$13, $E7, 1)</f>
        <v>ㄉ</v>
      </c>
      <c r="W7" s="67">
        <v>2</v>
      </c>
      <c r="X7" s="67" t="s">
        <v>78</v>
      </c>
      <c r="Y7" s="78" t="s">
        <v>168</v>
      </c>
      <c r="Z7" s="79" t="s">
        <v>168</v>
      </c>
      <c r="AA7" s="80" t="s">
        <v>100</v>
      </c>
    </row>
    <row r="8" spans="1:27">
      <c r="A8" s="66" t="s">
        <v>459</v>
      </c>
      <c r="B8" s="66">
        <f xml:space="preserve"> LEN(A8)</f>
        <v>26</v>
      </c>
      <c r="E8" s="66">
        <v>6</v>
      </c>
      <c r="F8" s="102" t="str">
        <f xml:space="preserve"> IFERROR(  INDEX(拼音字母, MATCH(H8, 鍵盤位置, 0)), "")</f>
        <v>th</v>
      </c>
      <c r="G8" s="94" t="s">
        <v>304</v>
      </c>
      <c r="H8" s="95" t="s">
        <v>382</v>
      </c>
      <c r="I8" s="106" t="str">
        <f xml:space="preserve"> IFERROR(  INDEX(方音符號, MATCH($H8, 鍵盤位置, 0)), "")</f>
        <v>ㄊ</v>
      </c>
      <c r="L8" s="66">
        <v>6</v>
      </c>
      <c r="M8" s="87" t="str">
        <f xml:space="preserve"> MID($A$7, $E8, 1)</f>
        <v>d</v>
      </c>
      <c r="N8" s="87" t="str">
        <f xml:space="preserve"> MID($A$8, $E8, 1)</f>
        <v>ㄌ</v>
      </c>
      <c r="Q8" s="66">
        <v>6</v>
      </c>
      <c r="R8" s="98" t="str">
        <f xml:space="preserve"> MID($A$12, $E8, 1)</f>
        <v>w</v>
      </c>
      <c r="S8" s="98" t="str">
        <f xml:space="preserve"> MID($A$13, $E8, 1)</f>
        <v>ㄊ</v>
      </c>
      <c r="W8" s="83" t="s">
        <v>416</v>
      </c>
      <c r="X8" s="67" t="s">
        <v>79</v>
      </c>
      <c r="Y8" s="78" t="s">
        <v>353</v>
      </c>
      <c r="Z8" s="79" t="s">
        <v>304</v>
      </c>
      <c r="AA8" s="80" t="s">
        <v>101</v>
      </c>
    </row>
    <row r="9" spans="1:27">
      <c r="E9" s="66">
        <v>7</v>
      </c>
      <c r="F9" s="102" t="str">
        <f xml:space="preserve"> IFERROR(  INDEX(拼音字母, MATCH(H9, 鍵盤位置, 0)), "")</f>
        <v>n</v>
      </c>
      <c r="G9" s="94" t="s">
        <v>354</v>
      </c>
      <c r="H9" s="95" t="s">
        <v>180</v>
      </c>
      <c r="I9" s="106" t="str">
        <f xml:space="preserve"> IFERROR(  INDEX(方音符號, MATCH($H9, 鍵盤位置, 0)), "")</f>
        <v>ㄋ</v>
      </c>
      <c r="L9" s="66">
        <v>7</v>
      </c>
      <c r="M9" s="87" t="str">
        <f xml:space="preserve"> MID($A$7, $E9, 1)</f>
        <v>k</v>
      </c>
      <c r="N9" s="87" t="str">
        <f xml:space="preserve"> MID($A$8, $E9, 1)</f>
        <v>ㄍ</v>
      </c>
      <c r="Q9" s="66">
        <v>7</v>
      </c>
      <c r="R9" s="98" t="str">
        <f xml:space="preserve"> MID($A$12, $E9, 1)</f>
        <v>s</v>
      </c>
      <c r="S9" s="98" t="str">
        <f xml:space="preserve"> MID($A$13, $E9, 1)</f>
        <v>ㄋ</v>
      </c>
      <c r="W9" s="83" t="s">
        <v>417</v>
      </c>
      <c r="X9" s="67" t="s">
        <v>80</v>
      </c>
      <c r="Y9" s="78" t="s">
        <v>354</v>
      </c>
      <c r="Z9" s="79" t="s">
        <v>305</v>
      </c>
      <c r="AA9" s="80" t="s">
        <v>102</v>
      </c>
    </row>
    <row r="10" spans="1:27">
      <c r="E10" s="66">
        <v>8</v>
      </c>
      <c r="F10" s="104" t="str">
        <f xml:space="preserve"> IFERROR(  INDEX(拼音字母, MATCH(H10, 鍵盤位置, 0)), "")</f>
        <v>l</v>
      </c>
      <c r="G10" s="99" t="s">
        <v>306</v>
      </c>
      <c r="H10" s="100" t="s">
        <v>405</v>
      </c>
      <c r="I10" s="108" t="str">
        <f xml:space="preserve"> IFERROR(  INDEX(方音符號, MATCH($H10, 鍵盤位置, 0)), "")</f>
        <v>ㄌ</v>
      </c>
      <c r="L10" s="66">
        <v>8</v>
      </c>
      <c r="M10" s="87" t="str">
        <f xml:space="preserve"> MID($A$7, $E10, 1)</f>
        <v>K</v>
      </c>
      <c r="N10" s="87" t="str">
        <f xml:space="preserve"> MID($A$8, $E10, 1)</f>
        <v>ㄎ</v>
      </c>
      <c r="Q10" s="66">
        <v>8</v>
      </c>
      <c r="R10" s="98" t="str">
        <f xml:space="preserve"> MID($A$12, $E10, 1)</f>
        <v>x</v>
      </c>
      <c r="S10" s="98" t="str">
        <f xml:space="preserve"> MID($A$13, $E10, 1)</f>
        <v>ㄌ</v>
      </c>
      <c r="W10" s="83" t="s">
        <v>418</v>
      </c>
      <c r="X10" s="67" t="s">
        <v>82</v>
      </c>
      <c r="Y10" s="78" t="s">
        <v>355</v>
      </c>
      <c r="Z10" s="79" t="s">
        <v>306</v>
      </c>
      <c r="AA10" s="80" t="s">
        <v>103</v>
      </c>
    </row>
    <row r="11" spans="1:27">
      <c r="A11" s="66" t="s">
        <v>460</v>
      </c>
      <c r="E11" s="66">
        <v>9</v>
      </c>
      <c r="F11" s="101" t="str">
        <f xml:space="preserve"> IFERROR(  INDEX(拼音字母, MATCH(H11, 鍵盤位置, 0)), "")</f>
        <v>k</v>
      </c>
      <c r="G11" s="92" t="s">
        <v>169</v>
      </c>
      <c r="H11" s="93" t="s">
        <v>227</v>
      </c>
      <c r="I11" s="109" t="str">
        <f xml:space="preserve"> IFERROR(  INDEX(方音符號, MATCH($H11, 鍵盤位置, 0)), "")</f>
        <v>ㄍ</v>
      </c>
      <c r="L11" s="66">
        <v>9</v>
      </c>
      <c r="M11" s="87" t="str">
        <f xml:space="preserve"> MID($A$7, $E11, 1)</f>
        <v>g</v>
      </c>
      <c r="N11" s="87" t="str">
        <f xml:space="preserve"> MID($A$8, $E11, 1)</f>
        <v>ㆣ</v>
      </c>
      <c r="Q11" s="66">
        <v>9</v>
      </c>
      <c r="R11" s="98" t="str">
        <f xml:space="preserve"> MID($A$12, $E11, 1)</f>
        <v>e</v>
      </c>
      <c r="S11" s="98" t="str">
        <f xml:space="preserve"> MID($A$13, $E11, 1)</f>
        <v>ㄍ</v>
      </c>
      <c r="W11" s="83" t="s">
        <v>419</v>
      </c>
      <c r="X11" s="67" t="s">
        <v>83</v>
      </c>
      <c r="Y11" s="78" t="s">
        <v>169</v>
      </c>
      <c r="Z11" s="79" t="s">
        <v>169</v>
      </c>
      <c r="AA11" s="80" t="s">
        <v>104</v>
      </c>
    </row>
    <row r="12" spans="1:27">
      <c r="A12" s="66" t="s">
        <v>461</v>
      </c>
      <c r="B12" s="66">
        <f xml:space="preserve"> LEN(A12)</f>
        <v>41</v>
      </c>
      <c r="E12" s="66">
        <v>10</v>
      </c>
      <c r="F12" s="102" t="str">
        <f xml:space="preserve"> IFERROR(  INDEX(拼音字母, MATCH(H12, 鍵盤位置, 0)), "")</f>
        <v>kh</v>
      </c>
      <c r="G12" s="94" t="s">
        <v>307</v>
      </c>
      <c r="H12" s="95" t="s">
        <v>306</v>
      </c>
      <c r="I12" s="106" t="str">
        <f xml:space="preserve"> IFERROR(  INDEX(方音符號, MATCH($H12, 鍵盤位置, 0)), "")</f>
        <v>ㄎ</v>
      </c>
      <c r="L12" s="66">
        <v>10</v>
      </c>
      <c r="M12" s="117" t="str">
        <f xml:space="preserve"> MID($A$7, $E12, 1)</f>
        <v>c</v>
      </c>
      <c r="N12" s="117" t="str">
        <f xml:space="preserve"> MID($A$8, $E12, 1)</f>
        <v>ㄗ</v>
      </c>
      <c r="Q12" s="66">
        <v>10</v>
      </c>
      <c r="R12" s="98" t="str">
        <f xml:space="preserve"> MID($A$12, $E12, 1)</f>
        <v>d</v>
      </c>
      <c r="S12" s="98" t="str">
        <f xml:space="preserve"> MID($A$13, $E12, 1)</f>
        <v>ㄎ</v>
      </c>
      <c r="W12" s="83" t="s">
        <v>420</v>
      </c>
      <c r="X12" s="67" t="s">
        <v>85</v>
      </c>
      <c r="Y12" s="78" t="s">
        <v>356</v>
      </c>
      <c r="Z12" s="79" t="s">
        <v>307</v>
      </c>
      <c r="AA12" s="80" t="s">
        <v>106</v>
      </c>
    </row>
    <row r="13" spans="1:27">
      <c r="A13" s="65" t="s">
        <v>462</v>
      </c>
      <c r="B13" s="66">
        <f xml:space="preserve"> LEN(A13)</f>
        <v>41</v>
      </c>
      <c r="E13" s="66">
        <v>11</v>
      </c>
      <c r="F13" s="104" t="str">
        <f xml:space="preserve"> IFERROR(  INDEX(拼音字母, MATCH(H13, 鍵盤位置, 0)), "")</f>
        <v>h</v>
      </c>
      <c r="G13" s="99" t="s">
        <v>172</v>
      </c>
      <c r="H13" s="100" t="s">
        <v>309</v>
      </c>
      <c r="I13" s="108" t="str">
        <f xml:space="preserve"> IFERROR(  INDEX(方音符號, MATCH($H13, 鍵盤位置, 0)), "")</f>
        <v>ㄏ</v>
      </c>
      <c r="L13" s="66">
        <v>11</v>
      </c>
      <c r="M13" s="117" t="str">
        <f xml:space="preserve"> MID($A$7, $E13, 1)</f>
        <v>C</v>
      </c>
      <c r="N13" s="117" t="str">
        <f xml:space="preserve"> MID($A$8, $E13, 1)</f>
        <v>ㄘ</v>
      </c>
      <c r="Q13" s="66">
        <v>11</v>
      </c>
      <c r="R13" s="98" t="str">
        <f xml:space="preserve"> MID($A$12, $E13, 1)</f>
        <v>c</v>
      </c>
      <c r="S13" s="98" t="str">
        <f xml:space="preserve"> MID($A$13, $E13, 1)</f>
        <v>ㄏ</v>
      </c>
      <c r="W13" s="83" t="s">
        <v>421</v>
      </c>
      <c r="X13" s="67" t="s">
        <v>87</v>
      </c>
      <c r="Y13" s="78" t="s">
        <v>172</v>
      </c>
      <c r="Z13" s="79" t="s">
        <v>172</v>
      </c>
      <c r="AA13" s="80" t="s">
        <v>108</v>
      </c>
    </row>
    <row r="14" spans="1:27">
      <c r="E14" s="66">
        <v>12</v>
      </c>
      <c r="F14" s="102" t="str">
        <f xml:space="preserve"> IFERROR(  INDEX(拼音字母, MATCH(H14, 鍵盤位置, 0)), "")</f>
        <v>ci</v>
      </c>
      <c r="G14" s="92" t="s">
        <v>376</v>
      </c>
      <c r="H14" s="93" t="s">
        <v>380</v>
      </c>
      <c r="I14" s="109" t="str">
        <f xml:space="preserve"> IFERROR(  INDEX(方音符號, MATCH($H14, 鍵盤位置, 0)), "")</f>
        <v>ㄐ</v>
      </c>
      <c r="L14" s="66">
        <v>12</v>
      </c>
      <c r="M14" s="87" t="str">
        <f xml:space="preserve"> MID($A$7, $E14, 1)</f>
        <v>z</v>
      </c>
      <c r="N14" s="87" t="str">
        <f xml:space="preserve"> MID($A$8, $E14, 1)</f>
        <v>ㆡ</v>
      </c>
      <c r="Q14" s="66">
        <v>12</v>
      </c>
      <c r="R14" s="98" t="str">
        <f xml:space="preserve"> MID($A$12, $E14, 1)</f>
        <v>r</v>
      </c>
      <c r="S14" s="98" t="str">
        <f xml:space="preserve"> MID($A$13, $E14, 1)</f>
        <v>ㄐ</v>
      </c>
      <c r="W14" s="83" t="s">
        <v>423</v>
      </c>
      <c r="X14" s="67" t="s">
        <v>88</v>
      </c>
      <c r="Y14" s="78" t="s">
        <v>453</v>
      </c>
      <c r="Z14" s="79" t="s">
        <v>299</v>
      </c>
      <c r="AA14" s="80" t="s">
        <v>109</v>
      </c>
    </row>
    <row r="15" spans="1:27">
      <c r="E15" s="66">
        <v>13</v>
      </c>
      <c r="F15" s="102" t="str">
        <f xml:space="preserve"> IFERROR(  INDEX(拼音字母, MATCH(H15, 鍵盤位置, 0)), "")</f>
        <v>chi</v>
      </c>
      <c r="G15" s="94" t="s">
        <v>392</v>
      </c>
      <c r="H15" s="95" t="s">
        <v>406</v>
      </c>
      <c r="I15" s="106" t="str">
        <f xml:space="preserve"> IFERROR(  INDEX(方音符號, MATCH($H15, 鍵盤位置, 0)), "")</f>
        <v>ㄑ</v>
      </c>
      <c r="L15" s="66">
        <v>13</v>
      </c>
      <c r="M15" s="87" t="str">
        <f xml:space="preserve"> MID($A$7, $E15, 1)</f>
        <v>s</v>
      </c>
      <c r="N15" s="87" t="str">
        <f xml:space="preserve"> MID($A$8, $E15, 1)</f>
        <v>ㄙ</v>
      </c>
      <c r="Q15" s="66">
        <v>13</v>
      </c>
      <c r="R15" s="98" t="str">
        <f xml:space="preserve"> MID($A$12, $E15, 1)</f>
        <v>f</v>
      </c>
      <c r="S15" s="98" t="str">
        <f xml:space="preserve"> MID($A$13, $E15, 1)</f>
        <v>ㄑ</v>
      </c>
      <c r="W15" s="83" t="s">
        <v>424</v>
      </c>
      <c r="X15" s="67" t="s">
        <v>90</v>
      </c>
      <c r="Y15" s="78" t="s">
        <v>454</v>
      </c>
      <c r="Z15" s="79" t="s">
        <v>301</v>
      </c>
      <c r="AA15" s="80" t="s">
        <v>111</v>
      </c>
    </row>
    <row r="16" spans="1:27">
      <c r="E16" s="66">
        <v>14</v>
      </c>
      <c r="F16" s="103" t="str">
        <f xml:space="preserve"> IFERROR(  INDEX(拼音字母, MATCH(H16, 鍵盤位置, 0)), "")</f>
        <v>si</v>
      </c>
      <c r="G16" s="96" t="s">
        <v>393</v>
      </c>
      <c r="H16" s="97" t="s">
        <v>409</v>
      </c>
      <c r="I16" s="107" t="str">
        <f xml:space="preserve"> IFERROR(  INDEX(方音符號, MATCH($H16, 鍵盤位置, 0)), "")</f>
        <v>ㄒ</v>
      </c>
      <c r="L16" s="66">
        <v>14</v>
      </c>
      <c r="M16" s="87" t="str">
        <f xml:space="preserve"> MID($A$7, $E16, 1)</f>
        <v>h</v>
      </c>
      <c r="N16" s="87" t="str">
        <f xml:space="preserve"> MID($A$8, $E16, 1)</f>
        <v>ㄏ</v>
      </c>
      <c r="Q16" s="66">
        <v>14</v>
      </c>
      <c r="R16" s="98" t="str">
        <f xml:space="preserve"> MID($A$12, $E16, 1)</f>
        <v>v</v>
      </c>
      <c r="S16" s="98" t="str">
        <f xml:space="preserve"> MID($A$13, $E16, 1)</f>
        <v>ㄒ</v>
      </c>
      <c r="W16" s="83" t="s">
        <v>425</v>
      </c>
      <c r="X16" s="67" t="s">
        <v>91</v>
      </c>
      <c r="Y16" s="78" t="s">
        <v>176</v>
      </c>
      <c r="Z16" s="79" t="s">
        <v>176</v>
      </c>
      <c r="AA16" s="80" t="s">
        <v>112</v>
      </c>
    </row>
    <row r="17" spans="5:27">
      <c r="E17" s="66">
        <v>15</v>
      </c>
      <c r="F17" s="101" t="str">
        <f xml:space="preserve"> IFERROR(  INDEX(拼音字母, MATCH(H17, 鍵盤位置, 0)), "")</f>
        <v>g</v>
      </c>
      <c r="G17" s="92" t="s">
        <v>170</v>
      </c>
      <c r="H17" s="93" t="s">
        <v>168</v>
      </c>
      <c r="I17" s="109" t="str">
        <f xml:space="preserve"> IFERROR(  INDEX(方音符號, MATCH($H17, 鍵盤位置, 0)), "")</f>
        <v>ㆣ</v>
      </c>
      <c r="L17" s="66">
        <v>15</v>
      </c>
      <c r="M17" s="87" t="str">
        <f xml:space="preserve"> MID($A$7, $E17, 1)</f>
        <v>i</v>
      </c>
      <c r="N17" s="87" t="str">
        <f xml:space="preserve"> MID($A$8, $E17, 1)</f>
        <v>ㄧ</v>
      </c>
      <c r="Q17" s="66">
        <v>15</v>
      </c>
      <c r="R17" s="98" t="str">
        <f xml:space="preserve"> MID($A$12, $E17, 1)</f>
        <v>t</v>
      </c>
      <c r="S17" s="98" t="str">
        <f xml:space="preserve"> MID($A$13, $E17, 1)</f>
        <v>ㆣ</v>
      </c>
      <c r="W17" s="84" t="s">
        <v>398</v>
      </c>
      <c r="X17" s="67" t="s">
        <v>84</v>
      </c>
      <c r="Y17" s="78" t="s">
        <v>170</v>
      </c>
      <c r="Z17" s="79" t="s">
        <v>170</v>
      </c>
      <c r="AA17" s="80" t="s">
        <v>105</v>
      </c>
    </row>
    <row r="18" spans="5:27">
      <c r="E18" s="66">
        <v>16</v>
      </c>
      <c r="F18" s="102" t="str">
        <f xml:space="preserve"> IFERROR(  INDEX(拼音字母, MATCH(H18, 鍵盤位置, 0)), "")</f>
        <v>ng</v>
      </c>
      <c r="G18" s="94" t="s">
        <v>394</v>
      </c>
      <c r="H18" s="95" t="s">
        <v>170</v>
      </c>
      <c r="I18" s="106" t="str">
        <f xml:space="preserve"> IFERROR(  INDEX(方音符號, MATCH($H18, 鍵盤位置, 0)), "")</f>
        <v>ㄫ</v>
      </c>
      <c r="L18" s="66">
        <v>16</v>
      </c>
      <c r="M18" s="87" t="str">
        <f xml:space="preserve"> MID($A$7, $E18, 1)</f>
        <v>u</v>
      </c>
      <c r="N18" s="87" t="str">
        <f xml:space="preserve"> MID($A$8, $E18, 1)</f>
        <v>ㄨ</v>
      </c>
      <c r="Q18" s="66">
        <v>16</v>
      </c>
      <c r="R18" s="98" t="str">
        <f xml:space="preserve"> MID($A$12, $E18, 1)</f>
        <v>g</v>
      </c>
      <c r="S18" s="98" t="str">
        <f xml:space="preserve"> MID($A$13, $E18, 1)</f>
        <v>ㄫ</v>
      </c>
      <c r="W18" s="84" t="s">
        <v>422</v>
      </c>
      <c r="X18" s="67" t="s">
        <v>86</v>
      </c>
      <c r="Y18" s="78" t="s">
        <v>349</v>
      </c>
      <c r="Z18" s="79" t="s">
        <v>308</v>
      </c>
      <c r="AA18" s="80" t="s">
        <v>107</v>
      </c>
    </row>
    <row r="19" spans="5:27">
      <c r="E19" s="66">
        <v>17</v>
      </c>
      <c r="F19" s="103" t="str">
        <f xml:space="preserve"> IFERROR(  INDEX(拼音字母, MATCH(H19, 鍵盤位置, 0)), "")</f>
        <v>ji</v>
      </c>
      <c r="G19" s="96" t="s">
        <v>310</v>
      </c>
      <c r="H19" s="97" t="s">
        <v>167</v>
      </c>
      <c r="I19" s="107" t="str">
        <f xml:space="preserve"> IFERROR(  INDEX(方音符號, MATCH($H19, 鍵盤位置, 0)), "")</f>
        <v>ㆢ</v>
      </c>
      <c r="L19" s="66">
        <v>17</v>
      </c>
      <c r="M19" s="87" t="str">
        <f xml:space="preserve"> MID($A$7, $E19, 1)</f>
        <v>a</v>
      </c>
      <c r="N19" s="87" t="str">
        <f xml:space="preserve"> MID($A$8, $E19, 1)</f>
        <v>ㄚ</v>
      </c>
      <c r="Q19" s="66">
        <v>17</v>
      </c>
      <c r="R19" s="98" t="str">
        <f xml:space="preserve"> MID($A$12, $E19, 1)</f>
        <v>b</v>
      </c>
      <c r="S19" s="98" t="str">
        <f xml:space="preserve"> MID($A$13, $E19, 1)</f>
        <v>ㆡ</v>
      </c>
      <c r="W19" s="84" t="s">
        <v>397</v>
      </c>
      <c r="X19" s="67" t="s">
        <v>89</v>
      </c>
      <c r="Y19" s="78" t="s">
        <v>358</v>
      </c>
      <c r="Z19" s="79" t="s">
        <v>300</v>
      </c>
      <c r="AA19" s="80" t="s">
        <v>110</v>
      </c>
    </row>
    <row r="20" spans="5:27">
      <c r="E20" s="66">
        <v>18</v>
      </c>
      <c r="F20" s="115" t="str">
        <f xml:space="preserve"> IFERROR(  INDEX(拼音字母, MATCH(H20, 鍵盤位置, 0)), "")</f>
        <v>c</v>
      </c>
      <c r="G20" s="118" t="s">
        <v>309</v>
      </c>
      <c r="H20" s="120" t="s">
        <v>411</v>
      </c>
      <c r="I20" s="121" t="str">
        <f xml:space="preserve"> IFERROR(  INDEX(方音符號, MATCH($H20, 鍵盤位置, 0)), "")</f>
        <v>ㄗ</v>
      </c>
      <c r="L20" s="66">
        <v>18</v>
      </c>
      <c r="M20" s="87" t="str">
        <f xml:space="preserve"> MID($A$7, $E20, 1)</f>
        <v>o</v>
      </c>
      <c r="N20" s="87" t="str">
        <f xml:space="preserve"> MID($A$8, $E20, 1)</f>
        <v>ㆦ</v>
      </c>
      <c r="Q20" s="66">
        <v>18</v>
      </c>
      <c r="R20" s="124" t="str">
        <f xml:space="preserve"> MID($A$12, $E20, 1)</f>
        <v>y</v>
      </c>
      <c r="S20" s="124" t="str">
        <f xml:space="preserve"> MID($A$13, $E20, 1)</f>
        <v>ㄗ</v>
      </c>
      <c r="W20" s="84" t="s">
        <v>397</v>
      </c>
      <c r="X20" s="67" t="s">
        <v>93</v>
      </c>
      <c r="Y20" s="78" t="s">
        <v>358</v>
      </c>
      <c r="Z20" s="79" t="s">
        <v>310</v>
      </c>
      <c r="AA20" s="80" t="s">
        <v>114</v>
      </c>
    </row>
    <row r="21" spans="5:27">
      <c r="E21" s="66">
        <v>19</v>
      </c>
      <c r="F21" s="116" t="str">
        <f xml:space="preserve"> IFERROR(  INDEX(拼音字母, MATCH(H21, 鍵盤位置, 0)), "")</f>
        <v>ch</v>
      </c>
      <c r="G21" s="119" t="s">
        <v>311</v>
      </c>
      <c r="H21" s="122" t="s">
        <v>172</v>
      </c>
      <c r="I21" s="123" t="str">
        <f xml:space="preserve"> IFERROR(  INDEX(方音符號, MATCH($H21, 鍵盤位置, 0)), "")</f>
        <v>ㄘ</v>
      </c>
      <c r="L21" s="66">
        <v>19</v>
      </c>
      <c r="M21" s="87" t="str">
        <f xml:space="preserve"> MID($A$7, $E21, 1)</f>
        <v>ø</v>
      </c>
      <c r="N21" s="87" t="str">
        <f xml:space="preserve"> MID($A$8, $E21, 1)</f>
        <v>ㄜ</v>
      </c>
      <c r="Q21" s="66">
        <v>19</v>
      </c>
      <c r="R21" s="124" t="str">
        <f xml:space="preserve"> MID($A$12, $E21, 1)</f>
        <v>h</v>
      </c>
      <c r="S21" s="124" t="str">
        <f xml:space="preserve"> MID($A$13, $E21, 1)</f>
        <v>ㄘ</v>
      </c>
      <c r="W21" s="83" t="s">
        <v>426</v>
      </c>
      <c r="X21" s="67" t="s">
        <v>92</v>
      </c>
      <c r="Y21" s="78" t="s">
        <v>421</v>
      </c>
      <c r="Z21" s="79" t="s">
        <v>309</v>
      </c>
      <c r="AA21" s="80" t="s">
        <v>113</v>
      </c>
    </row>
    <row r="22" spans="5:27">
      <c r="E22" s="66">
        <v>20</v>
      </c>
      <c r="F22" s="103" t="str">
        <f xml:space="preserve"> IFERROR(  INDEX(拼音字母, MATCH(H22, 鍵盤位置, 0)), "")</f>
        <v>s</v>
      </c>
      <c r="G22" s="96" t="s">
        <v>180</v>
      </c>
      <c r="H22" s="97" t="s">
        <v>354</v>
      </c>
      <c r="I22" s="107" t="str">
        <f xml:space="preserve"> IFERROR(  INDEX(方音符號, MATCH($H22, 鍵盤位置, 0)), "")</f>
        <v>ㄙ</v>
      </c>
      <c r="L22" s="66">
        <v>20</v>
      </c>
      <c r="M22" s="87" t="str">
        <f xml:space="preserve"> MID($A$7, $E22, 1)</f>
        <v>e</v>
      </c>
      <c r="N22" s="87" t="str">
        <f xml:space="preserve"> MID($A$8, $E22, 1)</f>
        <v>ㆤ</v>
      </c>
      <c r="Q22" s="66">
        <v>20</v>
      </c>
      <c r="R22" s="98" t="str">
        <f xml:space="preserve"> MID($A$12, $E22, 1)</f>
        <v>n</v>
      </c>
      <c r="S22" s="98" t="str">
        <f xml:space="preserve"> MID($A$13, $E22, 1)</f>
        <v>ㄙ</v>
      </c>
      <c r="W22" s="83" t="s">
        <v>401</v>
      </c>
      <c r="X22" s="67" t="s">
        <v>94</v>
      </c>
      <c r="Y22" s="78" t="s">
        <v>455</v>
      </c>
      <c r="Z22" s="79" t="s">
        <v>311</v>
      </c>
      <c r="AA22" s="80" t="s">
        <v>115</v>
      </c>
    </row>
    <row r="23" spans="5:27">
      <c r="E23" s="66">
        <v>21</v>
      </c>
      <c r="F23" s="110" t="str">
        <f xml:space="preserve"> IFERROR(  INDEX(拼音字母, MATCH(H23, 鍵盤位置, 0)), "")</f>
        <v>i</v>
      </c>
      <c r="G23" s="111" t="s">
        <v>240</v>
      </c>
      <c r="H23" s="111" t="s">
        <v>242</v>
      </c>
      <c r="I23" s="112" t="str">
        <f xml:space="preserve"> IFERROR(  INDEX(方音符號, MATCH($H23, 鍵盤位置, 0)), "")</f>
        <v>ㄧ</v>
      </c>
      <c r="L23" s="66">
        <v>21</v>
      </c>
      <c r="M23" s="87" t="str">
        <f xml:space="preserve"> MID($A$7, $E23, 1)</f>
        <v>I</v>
      </c>
      <c r="N23" s="87" t="str">
        <f xml:space="preserve"> MID($A$8, $E23, 1)</f>
        <v>ㄞ</v>
      </c>
      <c r="Q23" s="66">
        <v>21</v>
      </c>
      <c r="R23" s="98" t="str">
        <f xml:space="preserve"> MID($A$12, $E23, 1)</f>
        <v>u</v>
      </c>
      <c r="S23" s="98" t="str">
        <f xml:space="preserve"> MID($A$13, $E23, 1)</f>
        <v>ㄧ</v>
      </c>
      <c r="W23" s="83" t="s">
        <v>399</v>
      </c>
      <c r="X23" s="67" t="s">
        <v>95</v>
      </c>
      <c r="Y23" s="78" t="s">
        <v>180</v>
      </c>
      <c r="Z23" s="79" t="s">
        <v>180</v>
      </c>
      <c r="AA23" s="80" t="s">
        <v>116</v>
      </c>
    </row>
    <row r="24" spans="5:27">
      <c r="E24" s="66">
        <v>22</v>
      </c>
      <c r="F24" s="110" t="str">
        <f xml:space="preserve"> IFERROR(  INDEX(拼音字母, MATCH(H24, 鍵盤位置, 0)), "")</f>
        <v>u</v>
      </c>
      <c r="G24" s="111" t="s">
        <v>242</v>
      </c>
      <c r="H24" s="111" t="s">
        <v>376</v>
      </c>
      <c r="I24" s="112" t="str">
        <f xml:space="preserve"> IFERROR(  INDEX(方音符號, MATCH($H24, 鍵盤位置, 0)), "")</f>
        <v>ㄨ</v>
      </c>
      <c r="L24" s="66">
        <v>22</v>
      </c>
      <c r="M24" s="87" t="str">
        <f xml:space="preserve"> MID($A$7, $E24, 1)</f>
        <v>U</v>
      </c>
      <c r="N24" s="87" t="str">
        <f xml:space="preserve"> MID($A$8, $E24, 1)</f>
        <v>ㄠ</v>
      </c>
      <c r="Q24" s="66">
        <v>22</v>
      </c>
      <c r="R24" s="98" t="str">
        <f xml:space="preserve"> MID($A$12, $E24, 1)</f>
        <v>j</v>
      </c>
      <c r="S24" s="98" t="str">
        <f xml:space="preserve"> MID($A$13, $E24, 1)</f>
        <v>ㄨ</v>
      </c>
      <c r="W24" s="83" t="s">
        <v>438</v>
      </c>
      <c r="X24" s="67" t="s">
        <v>138</v>
      </c>
      <c r="Y24" s="75" t="s">
        <v>240</v>
      </c>
      <c r="Z24" s="76" t="s">
        <v>240</v>
      </c>
      <c r="AA24" s="77" t="s">
        <v>162</v>
      </c>
    </row>
    <row r="25" spans="5:27">
      <c r="E25" s="66">
        <v>23</v>
      </c>
      <c r="F25" s="110" t="str">
        <f xml:space="preserve"> IFERROR(  INDEX(拼音字母, MATCH(H25, 鍵盤位置, 0)), "")</f>
        <v>m</v>
      </c>
      <c r="G25" s="111" t="s">
        <v>324</v>
      </c>
      <c r="H25" s="111" t="s">
        <v>343</v>
      </c>
      <c r="I25" s="112" t="str">
        <f xml:space="preserve"> IFERROR(  INDEX(方音符號, MATCH($H25, 鍵盤位置, 0)), "")</f>
        <v>ㆬ</v>
      </c>
      <c r="L25" s="66">
        <v>23</v>
      </c>
      <c r="M25" s="87" t="str">
        <f xml:space="preserve"> MID($A$7, $E25, 1)</f>
        <v>B</v>
      </c>
      <c r="N25" s="87" t="str">
        <f xml:space="preserve"> MID($A$8, $E25, 1)</f>
        <v>ㆬ</v>
      </c>
      <c r="Q25" s="66">
        <v>23</v>
      </c>
      <c r="R25" s="98" t="str">
        <f xml:space="preserve"> MID($A$12, $E25, 1)</f>
        <v>m</v>
      </c>
      <c r="S25" s="98" t="str">
        <f xml:space="preserve"> MID($A$13, $E25, 1)</f>
        <v>ㆬ</v>
      </c>
      <c r="W25" s="83" t="s">
        <v>402</v>
      </c>
      <c r="X25" s="67" t="s">
        <v>140</v>
      </c>
      <c r="Y25" s="75" t="s">
        <v>242</v>
      </c>
      <c r="Z25" s="76" t="s">
        <v>242</v>
      </c>
      <c r="AA25" s="77" t="s">
        <v>164</v>
      </c>
    </row>
    <row r="26" spans="5:27">
      <c r="E26" s="66">
        <v>24</v>
      </c>
      <c r="F26" s="110" t="str">
        <f xml:space="preserve"> IFERROR(  INDEX(拼音字母, MATCH(H26, 鍵盤位置, 0)), "")</f>
        <v/>
      </c>
      <c r="G26" s="111" t="s">
        <v>222</v>
      </c>
      <c r="H26" s="111" t="s">
        <v>439</v>
      </c>
      <c r="I26" s="112" t="str">
        <f xml:space="preserve"> IFERROR(  INDEX(方音符號, MATCH($H26, 鍵盤位置, 0)), "")</f>
        <v/>
      </c>
      <c r="L26" s="66">
        <v>24</v>
      </c>
      <c r="M26" s="87" t="str">
        <f xml:space="preserve"> MID($A$7, $E26, 1)</f>
        <v>D</v>
      </c>
      <c r="N26" s="87" t="str">
        <f xml:space="preserve"> MID($A$8, $E26, 1)</f>
        <v>ㄣ</v>
      </c>
      <c r="Q26" s="66">
        <v>24</v>
      </c>
      <c r="R26" s="98" t="str">
        <f xml:space="preserve"> MID($A$12, $E26, 1)</f>
        <v>8</v>
      </c>
      <c r="S26" s="98" t="str">
        <f xml:space="preserve"> MID($A$13, $E26, 1)</f>
        <v>ㄚ</v>
      </c>
      <c r="W26" s="83" t="s">
        <v>395</v>
      </c>
      <c r="X26" s="67" t="s">
        <v>131</v>
      </c>
      <c r="Y26" s="75" t="s">
        <v>343</v>
      </c>
      <c r="Z26" s="76" t="s">
        <v>324</v>
      </c>
      <c r="AA26" s="77" t="s">
        <v>155</v>
      </c>
    </row>
    <row r="27" spans="5:27">
      <c r="E27" s="66">
        <v>25</v>
      </c>
      <c r="F27" s="110" t="str">
        <f xml:space="preserve"> IFERROR(  INDEX(拼音字母, MATCH(H27, 鍵盤位置, 0)), "")</f>
        <v>oo</v>
      </c>
      <c r="G27" s="111" t="s">
        <v>226</v>
      </c>
      <c r="H27" s="111" t="s">
        <v>240</v>
      </c>
      <c r="I27" s="112" t="str">
        <f xml:space="preserve"> IFERROR(  INDEX(方音符號, MATCH($H27, 鍵盤位置, 0)), "")</f>
        <v>ㆦ</v>
      </c>
      <c r="L27" s="66">
        <v>25</v>
      </c>
      <c r="M27" s="87" t="str">
        <f xml:space="preserve"> MID($A$7, $E27, 1)</f>
        <v>G</v>
      </c>
      <c r="N27" s="87" t="str">
        <f xml:space="preserve"> MID($A$8, $E27, 1)</f>
        <v>ㆭ</v>
      </c>
      <c r="Q27" s="66">
        <v>25</v>
      </c>
      <c r="R27" s="98" t="str">
        <f xml:space="preserve"> MID($A$12, $E27, 1)</f>
        <v>i</v>
      </c>
      <c r="S27" s="98" t="str">
        <f xml:space="preserve"> MID($A$13, $E27, 1)</f>
        <v>ㆦ</v>
      </c>
      <c r="W27" s="67">
        <v>8</v>
      </c>
      <c r="X27" s="67" t="s">
        <v>118</v>
      </c>
      <c r="Y27" s="75" t="s">
        <v>222</v>
      </c>
      <c r="Z27" s="76" t="s">
        <v>222</v>
      </c>
      <c r="AA27" s="77" t="s">
        <v>142</v>
      </c>
    </row>
    <row r="28" spans="5:27">
      <c r="E28" s="66">
        <v>26</v>
      </c>
      <c r="F28" s="110" t="str">
        <f xml:space="preserve"> IFERROR(  INDEX(拼音字母, MATCH(H28, 鍵盤位置, 0)), "")</f>
        <v>o</v>
      </c>
      <c r="G28" s="111" t="s">
        <v>316</v>
      </c>
      <c r="H28" s="111" t="s">
        <v>169</v>
      </c>
      <c r="I28" s="112" t="str">
        <f xml:space="preserve"> IFERROR(  INDEX(方音符號, MATCH($H28, 鍵盤位置, 0)), "")</f>
        <v>ㄜ</v>
      </c>
      <c r="L28" s="66">
        <v>26</v>
      </c>
      <c r="M28" s="87" t="str">
        <f xml:space="preserve"> MID($A$7, $E28, 1)</f>
        <v>N</v>
      </c>
      <c r="N28" s="87" t="str">
        <f xml:space="preserve"> MID($A$8, $E28, 1)</f>
        <v>ｎ</v>
      </c>
      <c r="Q28" s="66">
        <v>26</v>
      </c>
      <c r="R28" s="98" t="str">
        <f xml:space="preserve"> MID($A$12, $E28, 1)</f>
        <v>k</v>
      </c>
      <c r="S28" s="98" t="str">
        <f xml:space="preserve"> MID($A$13, $E28, 1)</f>
        <v>ㄜ</v>
      </c>
      <c r="W28" s="83" t="s">
        <v>427</v>
      </c>
      <c r="X28" s="67" t="s">
        <v>120</v>
      </c>
      <c r="Y28" s="75" t="s">
        <v>334</v>
      </c>
      <c r="Z28" s="76" t="s">
        <v>226</v>
      </c>
      <c r="AA28" s="77" t="s">
        <v>144</v>
      </c>
    </row>
    <row r="29" spans="5:27">
      <c r="E29" s="66">
        <v>27</v>
      </c>
      <c r="F29" s="110" t="str">
        <f xml:space="preserve"> IFERROR(  INDEX(拼音字母, MATCH(H29, 鍵盤位置, 0)), "")</f>
        <v>am</v>
      </c>
      <c r="G29" s="111" t="s">
        <v>440</v>
      </c>
      <c r="H29" s="111" t="s">
        <v>430</v>
      </c>
      <c r="I29" s="112" t="str">
        <f xml:space="preserve"> IFERROR(  INDEX(方音符號, MATCH($H29, 鍵盤位置, 0)), "")</f>
        <v>ㆰ</v>
      </c>
      <c r="N29" s="66"/>
      <c r="S29" s="89"/>
      <c r="W29" s="83" t="s">
        <v>400</v>
      </c>
      <c r="X29" s="67" t="s">
        <v>122</v>
      </c>
      <c r="Y29" s="75" t="s">
        <v>226</v>
      </c>
      <c r="Z29" s="76" t="s">
        <v>316</v>
      </c>
      <c r="AA29" s="77" t="s">
        <v>146</v>
      </c>
    </row>
    <row r="30" spans="5:27">
      <c r="E30" s="66">
        <v>28</v>
      </c>
      <c r="F30" s="110" t="str">
        <f xml:space="preserve"> IFERROR(  INDEX(拼音字母, MATCH(H30, 鍵盤位置, 0)), "")</f>
        <v/>
      </c>
      <c r="G30" s="111" t="s">
        <v>318</v>
      </c>
      <c r="H30" s="111" t="s">
        <v>441</v>
      </c>
      <c r="I30" s="112" t="str">
        <f xml:space="preserve"> IFERROR(  INDEX(方音符號, MATCH($H30, 鍵盤位置, 0)), "")</f>
        <v/>
      </c>
      <c r="N30" s="66"/>
      <c r="S30" s="89"/>
      <c r="W30" s="83">
        <v>9</v>
      </c>
      <c r="X30" s="67" t="s">
        <v>125</v>
      </c>
      <c r="Y30" s="75" t="s">
        <v>337</v>
      </c>
      <c r="Z30" s="76" t="s">
        <v>318</v>
      </c>
      <c r="AA30" s="77" t="s">
        <v>149</v>
      </c>
    </row>
    <row r="31" spans="5:27">
      <c r="E31" s="66">
        <v>29</v>
      </c>
      <c r="F31" s="110" t="str">
        <f xml:space="preserve"> IFERROR(  INDEX(拼音字母, MATCH(H31, 鍵盤位置, 0)), "")</f>
        <v>e</v>
      </c>
      <c r="G31" s="111" t="s">
        <v>227</v>
      </c>
      <c r="H31" s="111" t="s">
        <v>226</v>
      </c>
      <c r="I31" s="112" t="str">
        <f xml:space="preserve"> IFERROR(  INDEX(方音符號, MATCH($H31, 鍵盤位置, 0)), "")</f>
        <v>ㆤ</v>
      </c>
      <c r="N31" s="66"/>
      <c r="S31" s="89"/>
      <c r="W31" s="83" t="s">
        <v>428</v>
      </c>
      <c r="X31" s="67" t="s">
        <v>123</v>
      </c>
      <c r="Y31" s="75" t="s">
        <v>227</v>
      </c>
      <c r="Z31" s="76" t="s">
        <v>227</v>
      </c>
      <c r="AA31" s="77" t="s">
        <v>147</v>
      </c>
    </row>
    <row r="32" spans="5:27">
      <c r="E32" s="66">
        <v>30</v>
      </c>
      <c r="F32" s="110" t="str">
        <f xml:space="preserve"> IFERROR(  INDEX(拼音字母, MATCH(H32, 鍵盤位置, 0)), "")</f>
        <v>au</v>
      </c>
      <c r="G32" s="111" t="s">
        <v>320</v>
      </c>
      <c r="H32" s="111" t="s">
        <v>355</v>
      </c>
      <c r="I32" s="112" t="str">
        <f xml:space="preserve"> IFERROR(  INDEX(方音符號, MATCH($H32, 鍵盤位置, 0)), "")</f>
        <v>ㄠ</v>
      </c>
      <c r="N32" s="66"/>
      <c r="S32" s="89"/>
      <c r="W32" s="84" t="s">
        <v>429</v>
      </c>
      <c r="X32" s="67" t="s">
        <v>127</v>
      </c>
      <c r="Y32" s="75" t="s">
        <v>339</v>
      </c>
      <c r="Z32" s="76" t="s">
        <v>320</v>
      </c>
      <c r="AA32" s="77" t="s">
        <v>151</v>
      </c>
    </row>
    <row r="33" spans="5:27">
      <c r="E33" s="66">
        <v>31</v>
      </c>
      <c r="F33" s="110" t="str">
        <f xml:space="preserve"> IFERROR(  INDEX(拼音字母, MATCH(H33, 鍵盤位置, 0)), "")</f>
        <v>ong</v>
      </c>
      <c r="G33" s="111" t="s">
        <v>442</v>
      </c>
      <c r="H33" s="111" t="s">
        <v>436</v>
      </c>
      <c r="I33" s="112" t="str">
        <f xml:space="preserve"> IFERROR(  INDEX(方音符號, MATCH($H33, 鍵盤位置, 0)), "")</f>
        <v>ㆲ</v>
      </c>
      <c r="N33" s="66"/>
      <c r="S33" s="89"/>
      <c r="W33" s="85" t="s">
        <v>437</v>
      </c>
      <c r="X33" s="67" t="s">
        <v>135</v>
      </c>
      <c r="Y33" s="75" t="s">
        <v>347</v>
      </c>
      <c r="Z33" s="76" t="s">
        <v>328</v>
      </c>
      <c r="AA33" s="77" t="s">
        <v>159</v>
      </c>
    </row>
    <row r="34" spans="5:27">
      <c r="E34" s="66">
        <v>32</v>
      </c>
      <c r="F34" s="110" t="str">
        <f xml:space="preserve"> IFERROR(  INDEX(拼音字母, MATCH(H34, 鍵盤位置, 0)), "")</f>
        <v/>
      </c>
      <c r="G34" s="111" t="s">
        <v>443</v>
      </c>
      <c r="H34" s="111" t="s">
        <v>444</v>
      </c>
      <c r="I34" s="112" t="str">
        <f xml:space="preserve"> IFERROR(  INDEX(方音符號, MATCH($H34, 鍵盤位置, 0)), "")</f>
        <v/>
      </c>
      <c r="N34" s="66"/>
      <c r="S34" s="89"/>
      <c r="W34" s="84">
        <v>0</v>
      </c>
      <c r="X34" s="67" t="s">
        <v>132</v>
      </c>
      <c r="Y34" s="75" t="s">
        <v>344</v>
      </c>
      <c r="Z34" s="76" t="s">
        <v>325</v>
      </c>
      <c r="AA34" s="77" t="s">
        <v>156</v>
      </c>
    </row>
    <row r="35" spans="5:27">
      <c r="E35" s="66">
        <v>33</v>
      </c>
      <c r="F35" s="110" t="str">
        <f xml:space="preserve"> IFERROR(  INDEX(拼音字母, MATCH(H35, 鍵盤位置, 0)), "")</f>
        <v>-n</v>
      </c>
      <c r="G35" s="111" t="s">
        <v>326</v>
      </c>
      <c r="H35" s="111" t="s">
        <v>166</v>
      </c>
      <c r="I35" s="112" t="str">
        <f xml:space="preserve"> IFERROR(  INDEX(方音符號, MATCH($H35, 鍵盤位置, 0)), "")</f>
        <v>ㄣ</v>
      </c>
      <c r="N35" s="66"/>
      <c r="S35" s="89"/>
      <c r="W35" s="83" t="s">
        <v>391</v>
      </c>
      <c r="X35" s="67" t="s">
        <v>133</v>
      </c>
      <c r="Y35" s="75" t="s">
        <v>345</v>
      </c>
      <c r="Z35" s="76" t="s">
        <v>326</v>
      </c>
      <c r="AA35" s="77" t="s">
        <v>157</v>
      </c>
    </row>
    <row r="36" spans="5:27">
      <c r="E36" s="66">
        <v>34</v>
      </c>
      <c r="F36" s="110" t="str">
        <f xml:space="preserve"> IFERROR(  INDEX(拼音字母, MATCH(H36, 鍵盤位置, 0)), "")</f>
        <v>ang</v>
      </c>
      <c r="G36" s="111" t="s">
        <v>445</v>
      </c>
      <c r="H36" s="111" t="s">
        <v>432</v>
      </c>
      <c r="I36" s="112" t="str">
        <f xml:space="preserve"> IFERROR(  INDEX(方音符號, MATCH($H36, 鍵盤位置, 0)), "")</f>
        <v>ㄤ</v>
      </c>
      <c r="N36" s="66"/>
      <c r="S36" s="89"/>
      <c r="W36" s="83" t="s">
        <v>433</v>
      </c>
      <c r="X36" s="67" t="s">
        <v>134</v>
      </c>
      <c r="Y36" s="75" t="s">
        <v>346</v>
      </c>
      <c r="Z36" s="76" t="s">
        <v>327</v>
      </c>
      <c r="AA36" s="77" t="s">
        <v>158</v>
      </c>
    </row>
    <row r="37" spans="5:27">
      <c r="E37" s="66">
        <v>35</v>
      </c>
      <c r="F37" s="110" t="str">
        <f xml:space="preserve"> IFERROR(  INDEX(拼音字母, MATCH(H37, 鍵盤位置, 0)), "")</f>
        <v>-ng</v>
      </c>
      <c r="G37" s="111" t="s">
        <v>330</v>
      </c>
      <c r="H37" s="111" t="s">
        <v>434</v>
      </c>
      <c r="I37" s="112" t="str">
        <f xml:space="preserve"> IFERROR(  INDEX(方音符號, MATCH($H37, 鍵盤位置, 0)), "")</f>
        <v>ㄥ</v>
      </c>
      <c r="N37" s="66"/>
      <c r="S37" s="89"/>
      <c r="W37" s="85" t="s">
        <v>435</v>
      </c>
      <c r="X37" s="67" t="s">
        <v>136</v>
      </c>
      <c r="Y37" s="75" t="s">
        <v>348</v>
      </c>
      <c r="Z37" s="76" t="s">
        <v>329</v>
      </c>
      <c r="AA37" s="77" t="s">
        <v>160</v>
      </c>
    </row>
    <row r="38" spans="5:27">
      <c r="E38" s="66">
        <v>36</v>
      </c>
      <c r="F38" s="110" t="str">
        <f xml:space="preserve"> IFERROR(  INDEX(拼音字母, MATCH(H38, 鍵盤位置, 0)), "")</f>
        <v/>
      </c>
      <c r="G38" s="111" t="s">
        <v>378</v>
      </c>
      <c r="H38" s="111" t="s">
        <v>446</v>
      </c>
      <c r="I38" s="112" t="str">
        <f xml:space="preserve"> IFERROR(  INDEX(方音符號, MATCH($H38, 鍵盤位置, 0)), "")</f>
        <v/>
      </c>
      <c r="N38" s="66"/>
      <c r="S38" s="89"/>
      <c r="W38" s="85" t="s">
        <v>435</v>
      </c>
      <c r="X38" s="67" t="s">
        <v>137</v>
      </c>
      <c r="Y38" s="75" t="s">
        <v>349</v>
      </c>
      <c r="Z38" s="76" t="s">
        <v>330</v>
      </c>
      <c r="AA38" s="77" t="s">
        <v>161</v>
      </c>
    </row>
    <row r="39" spans="5:27">
      <c r="E39" s="66">
        <v>37</v>
      </c>
      <c r="F39" s="110" t="str">
        <f xml:space="preserve"> IFERROR(  INDEX(拼音字母, MATCH(H39, 鍵盤位置, 0)), "")</f>
        <v/>
      </c>
      <c r="G39" s="111" t="s">
        <v>403</v>
      </c>
      <c r="H39" s="111" t="s">
        <v>447</v>
      </c>
      <c r="I39" s="112" t="str">
        <f xml:space="preserve"> IFERROR(  INDEX(方音符號, MATCH($H39, 鍵盤位置, 0)), "")</f>
        <v/>
      </c>
      <c r="N39" s="66"/>
      <c r="S39" s="89"/>
      <c r="W39" s="84" t="s">
        <v>431</v>
      </c>
      <c r="X39" s="67" t="s">
        <v>129</v>
      </c>
      <c r="Y39" s="75" t="s">
        <v>341</v>
      </c>
      <c r="Z39" s="76" t="s">
        <v>322</v>
      </c>
      <c r="AA39" s="77" t="s">
        <v>153</v>
      </c>
    </row>
    <row r="40" spans="5:27">
      <c r="E40" s="66">
        <v>38</v>
      </c>
      <c r="F40" s="110" t="str">
        <f xml:space="preserve"> IFERROR(  INDEX(拼音字母, MATCH(H40, 鍵盤位置, 0)), "")</f>
        <v/>
      </c>
      <c r="G40" s="111" t="s">
        <v>404</v>
      </c>
      <c r="H40" s="111" t="s">
        <v>448</v>
      </c>
      <c r="I40" s="112" t="str">
        <f xml:space="preserve"> IFERROR(  INDEX(方音符號, MATCH($H40, 鍵盤位置, 0)), "")</f>
        <v/>
      </c>
      <c r="N40" s="66"/>
      <c r="S40" s="89"/>
      <c r="W40" s="83" t="s">
        <v>431</v>
      </c>
      <c r="X40" s="67" t="s">
        <v>130</v>
      </c>
      <c r="Y40" s="75" t="s">
        <v>342</v>
      </c>
      <c r="Z40" s="76" t="s">
        <v>323</v>
      </c>
      <c r="AA40" s="77" t="s">
        <v>154</v>
      </c>
    </row>
    <row r="41" spans="5:27">
      <c r="E41" s="66">
        <v>39</v>
      </c>
      <c r="F41" s="110" t="str">
        <f xml:space="preserve"> IFERROR(  INDEX(拼音字母, MATCH(H41, 鍵盤位置, 0)), "")</f>
        <v/>
      </c>
      <c r="G41" s="111" t="s">
        <v>449</v>
      </c>
      <c r="H41" s="111" t="s">
        <v>449</v>
      </c>
      <c r="I41" s="112" t="str">
        <f xml:space="preserve"> IFERROR(  INDEX(方音符號, MATCH($H41, 鍵盤位置, 0)), "")</f>
        <v/>
      </c>
      <c r="N41" s="66"/>
      <c r="S41" s="89"/>
      <c r="W41" s="84"/>
      <c r="X41" s="67" t="s">
        <v>119</v>
      </c>
      <c r="Y41" s="75" t="s">
        <v>333</v>
      </c>
      <c r="Z41" s="76" t="s">
        <v>314</v>
      </c>
      <c r="AA41" s="77" t="s">
        <v>143</v>
      </c>
    </row>
    <row r="42" spans="5:27">
      <c r="E42" s="66">
        <v>40</v>
      </c>
      <c r="F42" s="110" t="str">
        <f xml:space="preserve"> IFERROR(  INDEX(拼音字母, MATCH(H42, 鍵盤位置, 0)), "")</f>
        <v/>
      </c>
      <c r="G42" s="111" t="s">
        <v>450</v>
      </c>
      <c r="H42" s="111" t="s">
        <v>451</v>
      </c>
      <c r="I42" s="112" t="str">
        <f xml:space="preserve"> IFERROR(  INDEX(方音符號, MATCH($H42, 鍵盤位置, 0)), "")</f>
        <v/>
      </c>
      <c r="N42" s="66"/>
      <c r="S42" s="89"/>
      <c r="W42" s="83"/>
      <c r="X42" s="67" t="s">
        <v>139</v>
      </c>
      <c r="Y42" s="75" t="s">
        <v>350</v>
      </c>
      <c r="Z42" s="76" t="s">
        <v>331</v>
      </c>
      <c r="AA42" s="77" t="s">
        <v>163</v>
      </c>
    </row>
    <row r="43" spans="5:27">
      <c r="E43" s="66">
        <v>41</v>
      </c>
      <c r="F43" s="110" t="str">
        <f xml:space="preserve"> IFERROR(  INDEX(拼音字母, MATCH(H43, 鍵盤位置, 0)), "")</f>
        <v/>
      </c>
      <c r="G43" s="111" t="s">
        <v>452</v>
      </c>
      <c r="H43" s="111" t="s">
        <v>450</v>
      </c>
      <c r="I43" s="112" t="str">
        <f xml:space="preserve"> IFERROR(  INDEX(方音符號, MATCH($H43, 鍵盤位置, 0)), "")</f>
        <v/>
      </c>
      <c r="N43" s="66"/>
      <c r="S43" s="89"/>
      <c r="W43" s="83"/>
      <c r="X43" s="67" t="s">
        <v>141</v>
      </c>
      <c r="Y43" s="75" t="s">
        <v>351</v>
      </c>
      <c r="Z43" s="76" t="s">
        <v>332</v>
      </c>
      <c r="AA43" s="77" t="s">
        <v>165</v>
      </c>
    </row>
    <row r="44" spans="5:27">
      <c r="E44" s="66">
        <v>42</v>
      </c>
      <c r="F44" s="110" t="str">
        <f xml:space="preserve"> IFERROR(  INDEX(拼音字母, MATCH(H44, 鍵盤位置, 0)), "")</f>
        <v/>
      </c>
      <c r="G44" s="111" t="s">
        <v>444</v>
      </c>
      <c r="H44" s="111" t="s">
        <v>452</v>
      </c>
      <c r="I44" s="112" t="str">
        <f xml:space="preserve"> IFERROR(  INDEX(方音符號, MATCH($H44, 鍵盤位置, 0)), "")</f>
        <v/>
      </c>
      <c r="N44" s="66"/>
      <c r="S44" s="89"/>
      <c r="W44" s="83"/>
      <c r="X44" s="67" t="s">
        <v>124</v>
      </c>
      <c r="Y44" s="75" t="s">
        <v>336</v>
      </c>
      <c r="Z44" s="76" t="s">
        <v>317</v>
      </c>
      <c r="AA44" s="77" t="s">
        <v>148</v>
      </c>
    </row>
    <row r="45" spans="5:27">
      <c r="N45" s="66"/>
      <c r="S45" s="89"/>
      <c r="W45" s="83"/>
      <c r="X45" s="67" t="s">
        <v>121</v>
      </c>
      <c r="Y45" s="75" t="s">
        <v>335</v>
      </c>
      <c r="Z45" s="76" t="s">
        <v>315</v>
      </c>
      <c r="AA45" s="77" t="s">
        <v>145</v>
      </c>
    </row>
    <row r="46" spans="5:27">
      <c r="W46" s="83"/>
      <c r="X46" s="67" t="s">
        <v>126</v>
      </c>
      <c r="Y46" s="75" t="s">
        <v>338</v>
      </c>
      <c r="Z46" s="76" t="s">
        <v>319</v>
      </c>
      <c r="AA46" s="77" t="s">
        <v>150</v>
      </c>
    </row>
    <row r="47" spans="5:27">
      <c r="W47" s="83"/>
      <c r="X47" s="67" t="s">
        <v>128</v>
      </c>
      <c r="Y47" s="75" t="s">
        <v>340</v>
      </c>
      <c r="Z47" s="76" t="s">
        <v>321</v>
      </c>
      <c r="AA47" s="77" t="s">
        <v>152</v>
      </c>
    </row>
  </sheetData>
  <phoneticPr fontId="34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27"/>
  <sheetViews>
    <sheetView workbookViewId="0">
      <selection activeCell="E10" sqref="E10"/>
    </sheetView>
    <sheetView workbookViewId="1"/>
  </sheetViews>
  <sheetFormatPr defaultColWidth="8.875" defaultRowHeight="14.25"/>
  <cols>
    <col min="2" max="2" width="67.875" customWidth="1"/>
  </cols>
  <sheetData>
    <row r="2" spans="2:2">
      <c r="B2" t="s">
        <v>50</v>
      </c>
    </row>
    <row r="4" spans="2:2">
      <c r="B4" t="s">
        <v>51</v>
      </c>
    </row>
    <row r="5" spans="2:2">
      <c r="B5" t="s">
        <v>60</v>
      </c>
    </row>
    <row r="6" spans="2:2">
      <c r="B6" t="s">
        <v>52</v>
      </c>
    </row>
    <row r="7" spans="2:2">
      <c r="B7" t="s">
        <v>53</v>
      </c>
    </row>
    <row r="8" spans="2:2">
      <c r="B8" t="s">
        <v>54</v>
      </c>
    </row>
    <row r="9" spans="2:2">
      <c r="B9" t="s">
        <v>55</v>
      </c>
    </row>
    <row r="10" spans="2:2">
      <c r="B10" t="s">
        <v>66</v>
      </c>
    </row>
    <row r="11" spans="2:2">
      <c r="B11" t="s">
        <v>56</v>
      </c>
    </row>
    <row r="12" spans="2:2">
      <c r="B12" t="s">
        <v>57</v>
      </c>
    </row>
    <row r="13" spans="2:2">
      <c r="B13" t="s">
        <v>58</v>
      </c>
    </row>
    <row r="14" spans="2:2">
      <c r="B14" t="s">
        <v>59</v>
      </c>
    </row>
    <row r="16" spans="2:2">
      <c r="B16" t="s">
        <v>61</v>
      </c>
    </row>
    <row r="18" spans="2:2">
      <c r="B18" t="s">
        <v>67</v>
      </c>
    </row>
    <row r="19" spans="2:2">
      <c r="B19" t="s">
        <v>62</v>
      </c>
    </row>
    <row r="21" spans="2:2">
      <c r="B21" t="s">
        <v>68</v>
      </c>
    </row>
    <row r="22" spans="2:2">
      <c r="B22" t="s">
        <v>63</v>
      </c>
    </row>
    <row r="23" spans="2:2">
      <c r="B23" t="s">
        <v>72</v>
      </c>
    </row>
    <row r="24" spans="2:2">
      <c r="B24" t="s">
        <v>69</v>
      </c>
    </row>
    <row r="26" spans="2:2">
      <c r="B26" t="s">
        <v>71</v>
      </c>
    </row>
    <row r="27" spans="2:2">
      <c r="B27" t="s">
        <v>70</v>
      </c>
    </row>
  </sheetData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17D08-A5EE-4661-9CB4-8B0392BA1FF7}">
  <dimension ref="B1:AL25"/>
  <sheetViews>
    <sheetView showGridLines="0" zoomScale="150" zoomScaleNormal="150" workbookViewId="0">
      <selection activeCell="D20" sqref="D20:AA23"/>
    </sheetView>
    <sheetView zoomScale="145" zoomScaleNormal="145" workbookViewId="1">
      <pane ySplit="10" topLeftCell="A18" activePane="bottomLeft" state="frozen"/>
      <selection pane="bottomLeft" activeCell="B21" sqref="B21:AA25"/>
    </sheetView>
  </sheetViews>
  <sheetFormatPr defaultColWidth="9" defaultRowHeight="14.25"/>
  <cols>
    <col min="1" max="1" width="2.375" style="1" customWidth="1"/>
    <col min="2" max="2" width="14.125" style="1" customWidth="1"/>
    <col min="3" max="37" width="3.375" style="1" customWidth="1"/>
    <col min="38" max="42" width="2.875" style="1" customWidth="1"/>
    <col min="43" max="16384" width="9" style="1"/>
  </cols>
  <sheetData>
    <row r="1" spans="2:38" ht="15" thickBot="1"/>
    <row r="2" spans="2:38" s="2" customFormat="1" ht="18" customHeight="1">
      <c r="C2" s="23">
        <v>1</v>
      </c>
      <c r="D2" s="24"/>
      <c r="E2" s="25"/>
      <c r="F2" s="23">
        <v>2</v>
      </c>
      <c r="G2" s="24"/>
      <c r="H2" s="25"/>
      <c r="I2" s="43">
        <v>3</v>
      </c>
      <c r="J2" s="44"/>
      <c r="K2" s="45"/>
      <c r="L2" s="43">
        <v>4</v>
      </c>
      <c r="M2" s="44"/>
      <c r="N2" s="45"/>
      <c r="O2" s="43">
        <v>5</v>
      </c>
      <c r="P2" s="44"/>
      <c r="Q2" s="45"/>
      <c r="R2" s="43">
        <v>6</v>
      </c>
      <c r="S2" s="44"/>
      <c r="T2" s="45"/>
      <c r="U2" s="43">
        <v>7</v>
      </c>
      <c r="V2" s="44"/>
      <c r="W2" s="45"/>
      <c r="X2" s="26">
        <v>8</v>
      </c>
      <c r="Y2" s="27"/>
      <c r="Z2" s="28"/>
      <c r="AA2" s="26">
        <v>9</v>
      </c>
      <c r="AB2" s="27"/>
      <c r="AC2" s="28"/>
      <c r="AD2" s="26">
        <v>0</v>
      </c>
      <c r="AE2" s="27"/>
      <c r="AF2" s="28"/>
      <c r="AG2" s="52" t="s">
        <v>371</v>
      </c>
      <c r="AH2" s="27"/>
      <c r="AI2" s="28"/>
      <c r="AJ2" s="1"/>
      <c r="AK2" s="1"/>
      <c r="AL2" s="1"/>
    </row>
    <row r="3" spans="2:38" ht="30" customHeight="1" thickBot="1">
      <c r="C3" s="32" t="str">
        <f>D15</f>
        <v>ㄅ</v>
      </c>
      <c r="D3" s="33"/>
      <c r="E3" s="34"/>
      <c r="F3" s="32" t="str">
        <f>H15</f>
        <v>ㄉ</v>
      </c>
      <c r="G3" s="33"/>
      <c r="H3" s="34"/>
      <c r="I3" s="40" t="s">
        <v>289</v>
      </c>
      <c r="J3" s="41"/>
      <c r="K3" s="42"/>
      <c r="L3" s="40" t="s">
        <v>290</v>
      </c>
      <c r="M3" s="41"/>
      <c r="N3" s="42"/>
      <c r="O3" s="40" t="s">
        <v>291</v>
      </c>
      <c r="P3" s="41"/>
      <c r="Q3" s="42"/>
      <c r="R3" s="40" t="s">
        <v>292</v>
      </c>
      <c r="S3" s="41"/>
      <c r="T3" s="42"/>
      <c r="U3" s="40" t="s">
        <v>293</v>
      </c>
      <c r="V3" s="41"/>
      <c r="W3" s="42"/>
      <c r="X3" s="29" t="str">
        <f>D22</f>
        <v>ㄚ</v>
      </c>
      <c r="Y3" s="30"/>
      <c r="Z3" s="31"/>
      <c r="AA3" s="29" t="str">
        <f>J22</f>
        <v>ㄞ</v>
      </c>
      <c r="AB3" s="30"/>
      <c r="AC3" s="31"/>
      <c r="AD3" s="29" t="str">
        <f>O22</f>
        <v>ㄢ</v>
      </c>
      <c r="AE3" s="30"/>
      <c r="AF3" s="31"/>
      <c r="AG3" s="46" t="s">
        <v>288</v>
      </c>
      <c r="AH3" s="47"/>
      <c r="AI3" s="48"/>
    </row>
    <row r="4" spans="2:38" s="2" customFormat="1" ht="18" customHeight="1">
      <c r="D4" s="23" t="s">
        <v>40</v>
      </c>
      <c r="E4" s="24"/>
      <c r="F4" s="25"/>
      <c r="G4" s="23" t="s">
        <v>41</v>
      </c>
      <c r="H4" s="24"/>
      <c r="I4" s="25"/>
      <c r="J4" s="23" t="s">
        <v>42</v>
      </c>
      <c r="K4" s="24"/>
      <c r="L4" s="25"/>
      <c r="M4" s="23" t="s">
        <v>43</v>
      </c>
      <c r="N4" s="24"/>
      <c r="O4" s="25"/>
      <c r="P4" s="23" t="s">
        <v>44</v>
      </c>
      <c r="Q4" s="24"/>
      <c r="R4" s="25"/>
      <c r="S4" s="23" t="s">
        <v>45</v>
      </c>
      <c r="T4" s="24"/>
      <c r="U4" s="25"/>
      <c r="V4" s="26" t="s">
        <v>46</v>
      </c>
      <c r="W4" s="27"/>
      <c r="X4" s="28"/>
      <c r="Y4" s="26" t="s">
        <v>47</v>
      </c>
      <c r="Z4" s="27"/>
      <c r="AA4" s="28"/>
      <c r="AB4" s="26" t="s">
        <v>48</v>
      </c>
      <c r="AC4" s="27"/>
      <c r="AD4" s="28"/>
      <c r="AE4" s="26" t="s">
        <v>49</v>
      </c>
      <c r="AF4" s="27"/>
      <c r="AG4" s="28"/>
      <c r="AJ4" s="1"/>
      <c r="AK4" s="1"/>
      <c r="AL4" s="1"/>
    </row>
    <row r="5" spans="2:38" ht="30" customHeight="1" thickBot="1">
      <c r="D5" s="32" t="str">
        <f>F15</f>
        <v>ㄆ</v>
      </c>
      <c r="E5" s="33"/>
      <c r="F5" s="34"/>
      <c r="G5" s="32" t="str">
        <f>I15</f>
        <v>ㄊ</v>
      </c>
      <c r="H5" s="33"/>
      <c r="I5" s="34"/>
      <c r="J5" s="32" t="str">
        <f>L15</f>
        <v>ㄍ</v>
      </c>
      <c r="K5" s="33"/>
      <c r="L5" s="34"/>
      <c r="M5" s="32" t="str">
        <f>Q15</f>
        <v>ㄐ</v>
      </c>
      <c r="N5" s="33"/>
      <c r="O5" s="34"/>
      <c r="P5" s="35" t="str">
        <f>M15</f>
        <v>ㆣ</v>
      </c>
      <c r="Q5" s="36"/>
      <c r="R5" s="37"/>
      <c r="S5" s="32" t="str">
        <f>U15</f>
        <v>ㄗ</v>
      </c>
      <c r="T5" s="33"/>
      <c r="U5" s="34"/>
      <c r="V5" s="29" t="str">
        <f>E22</f>
        <v>ㄧ</v>
      </c>
      <c r="W5" s="30"/>
      <c r="X5" s="31"/>
      <c r="Y5" s="29" t="str">
        <f>H22</f>
        <v>ㆦ</v>
      </c>
      <c r="Z5" s="30"/>
      <c r="AA5" s="31"/>
      <c r="AB5" s="29" t="str">
        <f>G22</f>
        <v>ㆤ</v>
      </c>
      <c r="AC5" s="30"/>
      <c r="AD5" s="31"/>
      <c r="AE5" s="29" t="str">
        <f>P22</f>
        <v>ㄣ</v>
      </c>
      <c r="AF5" s="30"/>
      <c r="AG5" s="31"/>
    </row>
    <row r="6" spans="2:38" s="2" customFormat="1" ht="18" customHeight="1">
      <c r="D6" s="3"/>
      <c r="E6" s="23" t="s">
        <v>24</v>
      </c>
      <c r="F6" s="24"/>
      <c r="G6" s="25"/>
      <c r="H6" s="23" t="s">
        <v>25</v>
      </c>
      <c r="I6" s="24"/>
      <c r="J6" s="25"/>
      <c r="K6" s="23" t="s">
        <v>26</v>
      </c>
      <c r="L6" s="24"/>
      <c r="M6" s="25"/>
      <c r="N6" s="23" t="s">
        <v>27</v>
      </c>
      <c r="O6" s="24"/>
      <c r="P6" s="25"/>
      <c r="Q6" s="23" t="s">
        <v>28</v>
      </c>
      <c r="R6" s="24"/>
      <c r="S6" s="25"/>
      <c r="T6" s="23" t="s">
        <v>29</v>
      </c>
      <c r="U6" s="24"/>
      <c r="V6" s="25"/>
      <c r="W6" s="26" t="s">
        <v>30</v>
      </c>
      <c r="X6" s="27"/>
      <c r="Y6" s="28"/>
      <c r="Z6" s="26" t="s">
        <v>31</v>
      </c>
      <c r="AA6" s="27"/>
      <c r="AB6" s="28"/>
      <c r="AC6" s="26" t="s">
        <v>32</v>
      </c>
      <c r="AD6" s="27"/>
      <c r="AE6" s="28"/>
      <c r="AF6" s="26" t="s">
        <v>370</v>
      </c>
      <c r="AG6" s="27"/>
      <c r="AH6" s="28"/>
    </row>
    <row r="7" spans="2:38" ht="30" customHeight="1" thickBot="1">
      <c r="E7" s="32" t="str">
        <f>G15</f>
        <v>ㄇ</v>
      </c>
      <c r="F7" s="33"/>
      <c r="G7" s="34"/>
      <c r="H7" s="32" t="str">
        <f>J15</f>
        <v>ㄋ</v>
      </c>
      <c r="I7" s="33"/>
      <c r="J7" s="34"/>
      <c r="K7" s="32" t="str">
        <f>N15</f>
        <v>ㄎ</v>
      </c>
      <c r="L7" s="33"/>
      <c r="M7" s="34"/>
      <c r="N7" s="32" t="str">
        <f>S15</f>
        <v>ㄑ</v>
      </c>
      <c r="O7" s="33"/>
      <c r="P7" s="34"/>
      <c r="Q7" s="38" t="str">
        <f>O15</f>
        <v>ㄫ</v>
      </c>
      <c r="R7" s="36"/>
      <c r="S7" s="37"/>
      <c r="T7" s="32" t="str">
        <f>W15</f>
        <v>ㄘ</v>
      </c>
      <c r="U7" s="33"/>
      <c r="V7" s="34"/>
      <c r="W7" s="29" t="str">
        <f>F22</f>
        <v>ㄨ</v>
      </c>
      <c r="X7" s="30"/>
      <c r="Y7" s="31"/>
      <c r="Z7" s="29" t="str">
        <f>I22</f>
        <v>ㄜ</v>
      </c>
      <c r="AA7" s="30"/>
      <c r="AB7" s="31"/>
      <c r="AC7" s="39" t="str">
        <f>K22</f>
        <v>ㄠ</v>
      </c>
      <c r="AD7" s="30"/>
      <c r="AE7" s="31"/>
      <c r="AF7" s="39" t="str">
        <f>Q22</f>
        <v>ㄤ</v>
      </c>
      <c r="AG7" s="30"/>
      <c r="AH7" s="31"/>
    </row>
    <row r="8" spans="2:38" s="2" customFormat="1" ht="18" customHeight="1">
      <c r="F8" s="23" t="s">
        <v>33</v>
      </c>
      <c r="G8" s="24"/>
      <c r="H8" s="25"/>
      <c r="I8" s="23" t="s">
        <v>34</v>
      </c>
      <c r="J8" s="24"/>
      <c r="K8" s="25"/>
      <c r="L8" s="23" t="s">
        <v>35</v>
      </c>
      <c r="M8" s="24"/>
      <c r="N8" s="25"/>
      <c r="O8" s="23" t="s">
        <v>36</v>
      </c>
      <c r="P8" s="24"/>
      <c r="Q8" s="25"/>
      <c r="R8" s="23" t="s">
        <v>37</v>
      </c>
      <c r="S8" s="24"/>
      <c r="T8" s="25"/>
      <c r="U8" s="23" t="s">
        <v>13</v>
      </c>
      <c r="V8" s="24"/>
      <c r="W8" s="25"/>
      <c r="X8" s="26" t="s">
        <v>12</v>
      </c>
      <c r="Y8" s="27"/>
      <c r="Z8" s="28"/>
      <c r="AA8" s="26" t="s">
        <v>367</v>
      </c>
      <c r="AB8" s="27"/>
      <c r="AC8" s="28"/>
      <c r="AD8" s="26" t="s">
        <v>368</v>
      </c>
      <c r="AE8" s="27"/>
      <c r="AF8" s="28"/>
      <c r="AG8" s="51" t="s">
        <v>369</v>
      </c>
      <c r="AH8" s="27"/>
      <c r="AI8" s="28"/>
    </row>
    <row r="9" spans="2:38" ht="30" customHeight="1" thickBot="1">
      <c r="F9" s="32" t="str">
        <f>E15</f>
        <v>ㆠ</v>
      </c>
      <c r="G9" s="33"/>
      <c r="H9" s="34"/>
      <c r="I9" s="32" t="str">
        <f>K15</f>
        <v>ㄌ</v>
      </c>
      <c r="J9" s="33"/>
      <c r="K9" s="34"/>
      <c r="L9" s="32" t="str">
        <f>P15</f>
        <v>ㄏ</v>
      </c>
      <c r="M9" s="33"/>
      <c r="N9" s="34"/>
      <c r="O9" s="32" t="str">
        <f>T15</f>
        <v>ㄒ</v>
      </c>
      <c r="P9" s="33"/>
      <c r="Q9" s="34"/>
      <c r="R9" s="35" t="str">
        <f>V15 &amp; " / " &amp; R15</f>
        <v>ㆡ / ㆢ</v>
      </c>
      <c r="S9" s="36"/>
      <c r="T9" s="37"/>
      <c r="U9" s="32" t="str">
        <f>X15</f>
        <v>ㄙ</v>
      </c>
      <c r="V9" s="33"/>
      <c r="W9" s="34"/>
      <c r="X9" s="29" t="str">
        <f>N22</f>
        <v>ㆬ</v>
      </c>
      <c r="Y9" s="30"/>
      <c r="Z9" s="31"/>
      <c r="AA9" s="29" t="str">
        <f>L22 &amp; " / " &amp; M22</f>
        <v>ㆰ / ㆱ</v>
      </c>
      <c r="AB9" s="30"/>
      <c r="AC9" s="31"/>
      <c r="AD9" s="29" t="str">
        <f>R22</f>
        <v>ㆲ</v>
      </c>
      <c r="AE9" s="30"/>
      <c r="AF9" s="31"/>
      <c r="AG9" s="29" t="str">
        <f>S22 &amp;" / " &amp; T22</f>
        <v>ㄥ / ㆭ</v>
      </c>
      <c r="AH9" s="30"/>
      <c r="AI9" s="31"/>
    </row>
    <row r="13" spans="2:38">
      <c r="B13" s="1" t="s">
        <v>81</v>
      </c>
    </row>
    <row r="14" spans="2:38" ht="16.5">
      <c r="B14" s="50" t="s">
        <v>412</v>
      </c>
      <c r="D14" s="1">
        <v>1</v>
      </c>
      <c r="E14" s="81" t="s">
        <v>413</v>
      </c>
      <c r="F14" s="49" t="s">
        <v>414</v>
      </c>
      <c r="G14" s="49" t="s">
        <v>415</v>
      </c>
      <c r="H14" s="1">
        <v>2</v>
      </c>
      <c r="I14" s="49" t="s">
        <v>416</v>
      </c>
      <c r="J14" s="49" t="s">
        <v>417</v>
      </c>
      <c r="K14" s="49" t="s">
        <v>418</v>
      </c>
      <c r="L14" s="49" t="s">
        <v>419</v>
      </c>
      <c r="M14" s="81" t="s">
        <v>398</v>
      </c>
      <c r="N14" s="49" t="s">
        <v>420</v>
      </c>
      <c r="O14" s="81" t="s">
        <v>422</v>
      </c>
      <c r="P14" s="49" t="s">
        <v>421</v>
      </c>
      <c r="Q14" s="49" t="s">
        <v>423</v>
      </c>
      <c r="R14" s="81" t="s">
        <v>397</v>
      </c>
      <c r="S14" s="49" t="s">
        <v>424</v>
      </c>
      <c r="T14" s="49" t="s">
        <v>425</v>
      </c>
      <c r="U14" s="49" t="s">
        <v>426</v>
      </c>
      <c r="V14" s="81" t="s">
        <v>397</v>
      </c>
      <c r="W14" s="49" t="s">
        <v>401</v>
      </c>
      <c r="X14" s="49" t="s">
        <v>399</v>
      </c>
    </row>
    <row r="15" spans="2:38" ht="16.5">
      <c r="B15" s="50" t="s">
        <v>366</v>
      </c>
      <c r="D15" s="1" t="s">
        <v>74</v>
      </c>
      <c r="E15" s="1" t="s">
        <v>77</v>
      </c>
      <c r="F15" s="1" t="s">
        <v>75</v>
      </c>
      <c r="G15" s="1" t="s">
        <v>76</v>
      </c>
      <c r="H15" s="1" t="s">
        <v>78</v>
      </c>
      <c r="I15" s="1" t="s">
        <v>79</v>
      </c>
      <c r="J15" s="1" t="s">
        <v>80</v>
      </c>
      <c r="K15" s="1" t="s">
        <v>82</v>
      </c>
      <c r="L15" s="1" t="s">
        <v>83</v>
      </c>
      <c r="M15" s="1" t="s">
        <v>84</v>
      </c>
      <c r="N15" s="1" t="s">
        <v>85</v>
      </c>
      <c r="O15" s="1" t="s">
        <v>86</v>
      </c>
      <c r="P15" s="1" t="s">
        <v>87</v>
      </c>
      <c r="Q15" s="1" t="s">
        <v>88</v>
      </c>
      <c r="R15" s="1" t="s">
        <v>89</v>
      </c>
      <c r="S15" s="1" t="s">
        <v>90</v>
      </c>
      <c r="T15" s="1" t="s">
        <v>91</v>
      </c>
      <c r="U15" s="1" t="s">
        <v>92</v>
      </c>
      <c r="V15" s="1" t="s">
        <v>93</v>
      </c>
      <c r="W15" s="1" t="s">
        <v>94</v>
      </c>
      <c r="X15" s="1" t="s">
        <v>95</v>
      </c>
    </row>
    <row r="16" spans="2:38" ht="19.5">
      <c r="B16" s="50" t="s">
        <v>364</v>
      </c>
      <c r="D16" s="20" t="s">
        <v>166</v>
      </c>
      <c r="E16" s="20" t="s">
        <v>167</v>
      </c>
      <c r="F16" s="20" t="s">
        <v>352</v>
      </c>
      <c r="G16" s="20" t="s">
        <v>343</v>
      </c>
      <c r="H16" s="20" t="s">
        <v>168</v>
      </c>
      <c r="I16" s="20" t="s">
        <v>353</v>
      </c>
      <c r="J16" s="20" t="s">
        <v>354</v>
      </c>
      <c r="K16" s="20" t="s">
        <v>355</v>
      </c>
      <c r="L16" s="20" t="s">
        <v>169</v>
      </c>
      <c r="M16" s="20" t="s">
        <v>170</v>
      </c>
      <c r="N16" s="20" t="s">
        <v>356</v>
      </c>
      <c r="O16" s="20" t="s">
        <v>349</v>
      </c>
      <c r="P16" s="20" t="s">
        <v>172</v>
      </c>
      <c r="Q16" s="20" t="s">
        <v>357</v>
      </c>
      <c r="R16" s="20" t="s">
        <v>358</v>
      </c>
      <c r="S16" s="20" t="s">
        <v>359</v>
      </c>
      <c r="T16" s="20" t="s">
        <v>176</v>
      </c>
      <c r="U16" s="20" t="s">
        <v>360</v>
      </c>
      <c r="V16" s="20" t="s">
        <v>358</v>
      </c>
      <c r="W16" s="20" t="s">
        <v>361</v>
      </c>
      <c r="X16" s="20" t="s">
        <v>180</v>
      </c>
      <c r="Y16" s="16"/>
    </row>
    <row r="17" spans="2:27" ht="19.5">
      <c r="B17" s="50" t="s">
        <v>363</v>
      </c>
      <c r="D17" s="18" t="s">
        <v>166</v>
      </c>
      <c r="E17" s="18" t="s">
        <v>167</v>
      </c>
      <c r="F17" s="18" t="s">
        <v>302</v>
      </c>
      <c r="G17" s="18" t="s">
        <v>303</v>
      </c>
      <c r="H17" s="18" t="s">
        <v>168</v>
      </c>
      <c r="I17" s="18" t="s">
        <v>304</v>
      </c>
      <c r="J17" s="18" t="s">
        <v>305</v>
      </c>
      <c r="K17" s="18" t="s">
        <v>306</v>
      </c>
      <c r="L17" s="18" t="s">
        <v>169</v>
      </c>
      <c r="M17" s="18" t="s">
        <v>170</v>
      </c>
      <c r="N17" s="18" t="s">
        <v>307</v>
      </c>
      <c r="O17" s="18" t="s">
        <v>308</v>
      </c>
      <c r="P17" s="18" t="s">
        <v>172</v>
      </c>
      <c r="Q17" s="18" t="s">
        <v>299</v>
      </c>
      <c r="R17" s="18" t="s">
        <v>300</v>
      </c>
      <c r="S17" s="18" t="s">
        <v>301</v>
      </c>
      <c r="T17" s="18" t="s">
        <v>176</v>
      </c>
      <c r="U17" s="18" t="s">
        <v>309</v>
      </c>
      <c r="V17" s="18" t="s">
        <v>310</v>
      </c>
      <c r="W17" s="18" t="s">
        <v>311</v>
      </c>
      <c r="X17" s="18" t="s">
        <v>180</v>
      </c>
      <c r="Y17" s="16"/>
    </row>
    <row r="18" spans="2:27" ht="16.5">
      <c r="B18" s="50" t="s">
        <v>362</v>
      </c>
      <c r="D18" s="21" t="s">
        <v>96</v>
      </c>
      <c r="E18" s="21" t="s">
        <v>97</v>
      </c>
      <c r="F18" s="21" t="s">
        <v>98</v>
      </c>
      <c r="G18" s="21" t="s">
        <v>99</v>
      </c>
      <c r="H18" s="21" t="s">
        <v>100</v>
      </c>
      <c r="I18" s="21" t="s">
        <v>101</v>
      </c>
      <c r="J18" s="21" t="s">
        <v>102</v>
      </c>
      <c r="K18" s="21" t="s">
        <v>103</v>
      </c>
      <c r="L18" s="21" t="s">
        <v>104</v>
      </c>
      <c r="M18" s="21" t="s">
        <v>105</v>
      </c>
      <c r="N18" s="21" t="s">
        <v>106</v>
      </c>
      <c r="O18" s="21" t="s">
        <v>107</v>
      </c>
      <c r="P18" s="21" t="s">
        <v>108</v>
      </c>
      <c r="Q18" s="21" t="s">
        <v>109</v>
      </c>
      <c r="R18" s="21" t="s">
        <v>110</v>
      </c>
      <c r="S18" s="21" t="s">
        <v>111</v>
      </c>
      <c r="T18" s="21" t="s">
        <v>112</v>
      </c>
      <c r="U18" s="21" t="s">
        <v>113</v>
      </c>
      <c r="V18" s="21" t="s">
        <v>114</v>
      </c>
      <c r="W18" s="21" t="s">
        <v>115</v>
      </c>
      <c r="X18" s="21" t="s">
        <v>116</v>
      </c>
    </row>
    <row r="20" spans="2:27">
      <c r="B20" s="1" t="s">
        <v>117</v>
      </c>
    </row>
    <row r="21" spans="2:27" ht="16.5">
      <c r="B21" s="50" t="s">
        <v>412</v>
      </c>
      <c r="D21" s="1">
        <v>8</v>
      </c>
      <c r="E21" s="49" t="s">
        <v>438</v>
      </c>
      <c r="F21" s="49" t="s">
        <v>402</v>
      </c>
      <c r="G21" s="49" t="s">
        <v>428</v>
      </c>
      <c r="H21" s="49" t="s">
        <v>427</v>
      </c>
      <c r="I21" s="49" t="s">
        <v>400</v>
      </c>
      <c r="J21" s="49">
        <v>9</v>
      </c>
      <c r="K21" s="81" t="s">
        <v>429</v>
      </c>
      <c r="L21" s="81" t="s">
        <v>431</v>
      </c>
      <c r="M21" s="49" t="s">
        <v>431</v>
      </c>
      <c r="N21" s="49" t="s">
        <v>395</v>
      </c>
      <c r="O21" s="81">
        <v>0</v>
      </c>
      <c r="P21" s="49" t="s">
        <v>391</v>
      </c>
      <c r="Q21" s="49" t="s">
        <v>433</v>
      </c>
      <c r="R21" s="82" t="s">
        <v>437</v>
      </c>
      <c r="S21" s="82" t="s">
        <v>435</v>
      </c>
      <c r="T21" s="82" t="s">
        <v>435</v>
      </c>
      <c r="U21" s="81"/>
      <c r="V21" s="49"/>
      <c r="W21" s="49"/>
      <c r="X21" s="49"/>
      <c r="Y21" s="49"/>
      <c r="Z21" s="49"/>
      <c r="AA21" s="49"/>
    </row>
    <row r="22" spans="2:27" ht="16.5">
      <c r="B22" s="50" t="s">
        <v>366</v>
      </c>
      <c r="D22" s="1" t="s">
        <v>118</v>
      </c>
      <c r="E22" s="1" t="s">
        <v>138</v>
      </c>
      <c r="F22" s="1" t="s">
        <v>140</v>
      </c>
      <c r="G22" s="1" t="s">
        <v>123</v>
      </c>
      <c r="H22" s="1" t="s">
        <v>120</v>
      </c>
      <c r="I22" s="1" t="s">
        <v>122</v>
      </c>
      <c r="J22" s="1" t="s">
        <v>125</v>
      </c>
      <c r="K22" s="1" t="s">
        <v>127</v>
      </c>
      <c r="L22" s="1" t="s">
        <v>129</v>
      </c>
      <c r="M22" s="1" t="s">
        <v>130</v>
      </c>
      <c r="N22" s="1" t="s">
        <v>131</v>
      </c>
      <c r="O22" s="1" t="s">
        <v>132</v>
      </c>
      <c r="P22" s="1" t="s">
        <v>133</v>
      </c>
      <c r="Q22" s="1" t="s">
        <v>134</v>
      </c>
      <c r="R22" s="1" t="s">
        <v>135</v>
      </c>
      <c r="S22" s="1" t="s">
        <v>136</v>
      </c>
      <c r="T22" s="1" t="s">
        <v>137</v>
      </c>
      <c r="U22" s="1" t="s">
        <v>119</v>
      </c>
      <c r="V22" s="1" t="s">
        <v>139</v>
      </c>
      <c r="W22" s="1" t="s">
        <v>141</v>
      </c>
      <c r="X22" s="1" t="s">
        <v>124</v>
      </c>
      <c r="Y22" s="1" t="s">
        <v>121</v>
      </c>
      <c r="Z22" s="1" t="s">
        <v>126</v>
      </c>
      <c r="AA22" s="1" t="s">
        <v>128</v>
      </c>
    </row>
    <row r="23" spans="2:27" ht="16.5">
      <c r="B23" s="50" t="s">
        <v>364</v>
      </c>
      <c r="D23" s="19" t="s">
        <v>222</v>
      </c>
      <c r="E23" s="19" t="s">
        <v>240</v>
      </c>
      <c r="F23" s="19" t="s">
        <v>242</v>
      </c>
      <c r="G23" s="19" t="s">
        <v>227</v>
      </c>
      <c r="H23" s="19" t="s">
        <v>334</v>
      </c>
      <c r="I23" s="19" t="s">
        <v>226</v>
      </c>
      <c r="J23" s="19" t="s">
        <v>337</v>
      </c>
      <c r="K23" s="19" t="s">
        <v>339</v>
      </c>
      <c r="L23" s="19" t="s">
        <v>341</v>
      </c>
      <c r="M23" s="19" t="s">
        <v>342</v>
      </c>
      <c r="N23" s="19" t="s">
        <v>343</v>
      </c>
      <c r="O23" s="19" t="s">
        <v>344</v>
      </c>
      <c r="P23" s="19" t="s">
        <v>345</v>
      </c>
      <c r="Q23" s="19" t="s">
        <v>346</v>
      </c>
      <c r="R23" s="19" t="s">
        <v>347</v>
      </c>
      <c r="S23" s="19" t="s">
        <v>348</v>
      </c>
      <c r="T23" s="19" t="s">
        <v>349</v>
      </c>
      <c r="U23" s="19" t="s">
        <v>333</v>
      </c>
      <c r="V23" s="19" t="s">
        <v>350</v>
      </c>
      <c r="W23" s="19" t="s">
        <v>351</v>
      </c>
      <c r="X23" s="19" t="s">
        <v>336</v>
      </c>
      <c r="Y23" s="19" t="s">
        <v>335</v>
      </c>
      <c r="Z23" s="19" t="s">
        <v>338</v>
      </c>
      <c r="AA23" s="19" t="s">
        <v>340</v>
      </c>
    </row>
    <row r="24" spans="2:27" ht="16.5">
      <c r="B24" s="50" t="s">
        <v>363</v>
      </c>
      <c r="D24" s="17" t="s">
        <v>222</v>
      </c>
      <c r="E24" s="17" t="s">
        <v>240</v>
      </c>
      <c r="F24" s="17" t="s">
        <v>242</v>
      </c>
      <c r="G24" s="17" t="s">
        <v>227</v>
      </c>
      <c r="H24" s="17" t="s">
        <v>226</v>
      </c>
      <c r="I24" s="17" t="s">
        <v>316</v>
      </c>
      <c r="J24" s="17" t="s">
        <v>318</v>
      </c>
      <c r="K24" s="17" t="s">
        <v>320</v>
      </c>
      <c r="L24" s="17" t="s">
        <v>322</v>
      </c>
      <c r="M24" s="17" t="s">
        <v>323</v>
      </c>
      <c r="N24" s="17" t="s">
        <v>324</v>
      </c>
      <c r="O24" s="17" t="s">
        <v>325</v>
      </c>
      <c r="P24" s="17" t="s">
        <v>326</v>
      </c>
      <c r="Q24" s="17" t="s">
        <v>327</v>
      </c>
      <c r="R24" s="17" t="s">
        <v>328</v>
      </c>
      <c r="S24" s="17" t="s">
        <v>329</v>
      </c>
      <c r="T24" s="17" t="s">
        <v>330</v>
      </c>
      <c r="U24" s="17" t="s">
        <v>314</v>
      </c>
      <c r="V24" s="17" t="s">
        <v>331</v>
      </c>
      <c r="W24" s="17" t="s">
        <v>332</v>
      </c>
      <c r="X24" s="17" t="s">
        <v>317</v>
      </c>
      <c r="Y24" s="17" t="s">
        <v>315</v>
      </c>
      <c r="Z24" s="17" t="s">
        <v>319</v>
      </c>
      <c r="AA24" s="17" t="s">
        <v>321</v>
      </c>
    </row>
    <row r="25" spans="2:27" ht="16.5">
      <c r="B25" s="50" t="s">
        <v>362</v>
      </c>
      <c r="D25" s="22" t="s">
        <v>142</v>
      </c>
      <c r="E25" s="22" t="s">
        <v>162</v>
      </c>
      <c r="F25" s="22" t="s">
        <v>164</v>
      </c>
      <c r="G25" s="22" t="s">
        <v>147</v>
      </c>
      <c r="H25" s="22" t="s">
        <v>144</v>
      </c>
      <c r="I25" s="22" t="s">
        <v>146</v>
      </c>
      <c r="J25" s="22" t="s">
        <v>149</v>
      </c>
      <c r="K25" s="22" t="s">
        <v>151</v>
      </c>
      <c r="L25" s="22" t="s">
        <v>153</v>
      </c>
      <c r="M25" s="22" t="s">
        <v>154</v>
      </c>
      <c r="N25" s="22" t="s">
        <v>155</v>
      </c>
      <c r="O25" s="22" t="s">
        <v>156</v>
      </c>
      <c r="P25" s="22" t="s">
        <v>157</v>
      </c>
      <c r="Q25" s="22" t="s">
        <v>158</v>
      </c>
      <c r="R25" s="22" t="s">
        <v>159</v>
      </c>
      <c r="S25" s="22" t="s">
        <v>160</v>
      </c>
      <c r="T25" s="22" t="s">
        <v>161</v>
      </c>
      <c r="U25" s="22" t="s">
        <v>143</v>
      </c>
      <c r="V25" s="22" t="s">
        <v>163</v>
      </c>
      <c r="W25" s="22" t="s">
        <v>165</v>
      </c>
      <c r="X25" s="22" t="s">
        <v>148</v>
      </c>
      <c r="Y25" s="22" t="s">
        <v>145</v>
      </c>
      <c r="Z25" s="22" t="s">
        <v>150</v>
      </c>
      <c r="AA25" s="22" t="s">
        <v>152</v>
      </c>
    </row>
  </sheetData>
  <mergeCells count="82">
    <mergeCell ref="X9:Z9"/>
    <mergeCell ref="AA9:AC9"/>
    <mergeCell ref="AD9:AF9"/>
    <mergeCell ref="AG9:AI9"/>
    <mergeCell ref="X8:Z8"/>
    <mergeCell ref="AA8:AC8"/>
    <mergeCell ref="AD8:AF8"/>
    <mergeCell ref="AG8:AI8"/>
    <mergeCell ref="F9:H9"/>
    <mergeCell ref="I9:K9"/>
    <mergeCell ref="L9:N9"/>
    <mergeCell ref="O9:Q9"/>
    <mergeCell ref="R9:T9"/>
    <mergeCell ref="U9:W9"/>
    <mergeCell ref="W7:Y7"/>
    <mergeCell ref="Z7:AB7"/>
    <mergeCell ref="AC7:AE7"/>
    <mergeCell ref="AF7:AH7"/>
    <mergeCell ref="F8:H8"/>
    <mergeCell ref="I8:K8"/>
    <mergeCell ref="L8:N8"/>
    <mergeCell ref="O8:Q8"/>
    <mergeCell ref="R8:T8"/>
    <mergeCell ref="U8:W8"/>
    <mergeCell ref="W6:Y6"/>
    <mergeCell ref="Z6:AB6"/>
    <mergeCell ref="AC6:AE6"/>
    <mergeCell ref="AF6:AH6"/>
    <mergeCell ref="E7:G7"/>
    <mergeCell ref="H7:J7"/>
    <mergeCell ref="K7:M7"/>
    <mergeCell ref="N7:P7"/>
    <mergeCell ref="Q7:S7"/>
    <mergeCell ref="T7:V7"/>
    <mergeCell ref="V5:X5"/>
    <mergeCell ref="Y5:AA5"/>
    <mergeCell ref="AB5:AD5"/>
    <mergeCell ref="AE5:AG5"/>
    <mergeCell ref="E6:G6"/>
    <mergeCell ref="H6:J6"/>
    <mergeCell ref="K6:M6"/>
    <mergeCell ref="N6:P6"/>
    <mergeCell ref="Q6:S6"/>
    <mergeCell ref="T6:V6"/>
    <mergeCell ref="V4:X4"/>
    <mergeCell ref="Y4:AA4"/>
    <mergeCell ref="AB4:AD4"/>
    <mergeCell ref="AE4:AG4"/>
    <mergeCell ref="D5:F5"/>
    <mergeCell ref="G5:I5"/>
    <mergeCell ref="J5:L5"/>
    <mergeCell ref="M5:O5"/>
    <mergeCell ref="P5:R5"/>
    <mergeCell ref="S5:U5"/>
    <mergeCell ref="D4:F4"/>
    <mergeCell ref="G4:I4"/>
    <mergeCell ref="J4:L4"/>
    <mergeCell ref="M4:O4"/>
    <mergeCell ref="P4:R4"/>
    <mergeCell ref="S4:U4"/>
    <mergeCell ref="R3:T3"/>
    <mergeCell ref="U3:W3"/>
    <mergeCell ref="X3:Z3"/>
    <mergeCell ref="AA3:AC3"/>
    <mergeCell ref="AD3:AF3"/>
    <mergeCell ref="AG3:AI3"/>
    <mergeCell ref="U2:W2"/>
    <mergeCell ref="X2:Z2"/>
    <mergeCell ref="AA2:AC2"/>
    <mergeCell ref="AD2:AF2"/>
    <mergeCell ref="AG2:AI2"/>
    <mergeCell ref="C3:E3"/>
    <mergeCell ref="F3:H3"/>
    <mergeCell ref="I3:K3"/>
    <mergeCell ref="L3:N3"/>
    <mergeCell ref="O3:Q3"/>
    <mergeCell ref="C2:E2"/>
    <mergeCell ref="F2:H2"/>
    <mergeCell ref="I2:K2"/>
    <mergeCell ref="L2:N2"/>
    <mergeCell ref="O2:Q2"/>
    <mergeCell ref="R2:T2"/>
  </mergeCells>
  <phoneticPr fontId="34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CA4A8-1617-4BC6-8793-C4AC1B02D02A}">
  <dimension ref="A1:R86"/>
  <sheetViews>
    <sheetView workbookViewId="0">
      <selection activeCell="AA14" sqref="AA14"/>
    </sheetView>
    <sheetView workbookViewId="1"/>
  </sheetViews>
  <sheetFormatPr defaultRowHeight="25.5"/>
  <cols>
    <col min="1" max="16384" width="9" style="113"/>
  </cols>
  <sheetData>
    <row r="1" spans="1:17">
      <c r="A1" s="114" t="s">
        <v>685</v>
      </c>
    </row>
    <row r="2" spans="1:17">
      <c r="B2" s="113" t="s">
        <v>466</v>
      </c>
      <c r="K2" s="113" t="s">
        <v>503</v>
      </c>
    </row>
    <row r="3" spans="1:17">
      <c r="B3" s="113" t="s">
        <v>467</v>
      </c>
      <c r="C3" s="113" t="s">
        <v>468</v>
      </c>
      <c r="D3" s="113" t="s">
        <v>469</v>
      </c>
      <c r="E3" s="113" t="s">
        <v>470</v>
      </c>
      <c r="F3" s="113" t="s">
        <v>471</v>
      </c>
      <c r="G3" s="113" t="s">
        <v>472</v>
      </c>
      <c r="H3" s="113" t="s">
        <v>473</v>
      </c>
      <c r="K3" s="113" t="s">
        <v>504</v>
      </c>
    </row>
    <row r="4" spans="1:17">
      <c r="B4" s="113" t="s">
        <v>74</v>
      </c>
      <c r="C4" s="113" t="s">
        <v>166</v>
      </c>
      <c r="D4" s="113" t="s">
        <v>166</v>
      </c>
      <c r="E4" s="113" t="s">
        <v>166</v>
      </c>
      <c r="F4" s="113" t="s">
        <v>166</v>
      </c>
      <c r="G4" s="113" t="s">
        <v>167</v>
      </c>
      <c r="H4" s="113" t="s">
        <v>474</v>
      </c>
      <c r="K4" s="113" t="s">
        <v>637</v>
      </c>
    </row>
    <row r="5" spans="1:17">
      <c r="B5" s="113" t="s">
        <v>75</v>
      </c>
      <c r="C5" s="113" t="s">
        <v>475</v>
      </c>
      <c r="D5" s="113" t="s">
        <v>302</v>
      </c>
      <c r="E5" s="113" t="s">
        <v>352</v>
      </c>
      <c r="F5" s="113" t="s">
        <v>352</v>
      </c>
      <c r="G5" s="113" t="s">
        <v>166</v>
      </c>
      <c r="H5" s="113" t="s">
        <v>476</v>
      </c>
    </row>
    <row r="6" spans="1:17">
      <c r="B6" s="113" t="s">
        <v>477</v>
      </c>
      <c r="C6" s="113" t="s">
        <v>167</v>
      </c>
      <c r="D6" s="113" t="s">
        <v>167</v>
      </c>
      <c r="E6" s="113" t="s">
        <v>167</v>
      </c>
      <c r="F6" s="113" t="s">
        <v>167</v>
      </c>
      <c r="G6" s="113" t="s">
        <v>478</v>
      </c>
      <c r="H6" s="113" t="s">
        <v>479</v>
      </c>
      <c r="K6" s="113" t="s">
        <v>467</v>
      </c>
      <c r="L6" s="113" t="s">
        <v>468</v>
      </c>
      <c r="M6" s="113" t="s">
        <v>469</v>
      </c>
      <c r="N6" s="113" t="s">
        <v>470</v>
      </c>
      <c r="O6" s="113" t="s">
        <v>471</v>
      </c>
      <c r="P6" s="113" t="s">
        <v>472</v>
      </c>
      <c r="Q6" s="113" t="s">
        <v>473</v>
      </c>
    </row>
    <row r="7" spans="1:17">
      <c r="B7" s="113" t="s">
        <v>76</v>
      </c>
      <c r="C7" s="113" t="s">
        <v>343</v>
      </c>
      <c r="D7" s="113" t="s">
        <v>167</v>
      </c>
      <c r="E7" s="113" t="s">
        <v>343</v>
      </c>
      <c r="F7" s="113" t="s">
        <v>343</v>
      </c>
      <c r="G7" s="113" t="s">
        <v>478</v>
      </c>
      <c r="H7" s="113" t="s">
        <v>479</v>
      </c>
      <c r="K7" s="113" t="s">
        <v>118</v>
      </c>
      <c r="L7" s="113" t="s">
        <v>222</v>
      </c>
      <c r="M7" s="113" t="s">
        <v>222</v>
      </c>
      <c r="N7" s="113" t="s">
        <v>222</v>
      </c>
      <c r="O7" s="113" t="s">
        <v>222</v>
      </c>
      <c r="P7" s="113" t="s">
        <v>222</v>
      </c>
      <c r="Q7" s="113" t="s">
        <v>505</v>
      </c>
    </row>
    <row r="8" spans="1:17">
      <c r="B8" s="113" t="s">
        <v>78</v>
      </c>
      <c r="C8" s="113" t="s">
        <v>168</v>
      </c>
      <c r="D8" s="113" t="s">
        <v>168</v>
      </c>
      <c r="E8" s="113" t="s">
        <v>168</v>
      </c>
      <c r="F8" s="113" t="s">
        <v>168</v>
      </c>
      <c r="G8" s="113" t="s">
        <v>306</v>
      </c>
      <c r="H8" s="113" t="s">
        <v>480</v>
      </c>
      <c r="K8" s="113" t="s">
        <v>638</v>
      </c>
      <c r="L8" s="113" t="s">
        <v>639</v>
      </c>
      <c r="M8" s="113" t="s">
        <v>222</v>
      </c>
      <c r="N8" s="113" t="s">
        <v>506</v>
      </c>
      <c r="O8" s="113" t="s">
        <v>506</v>
      </c>
      <c r="P8" s="113" t="s">
        <v>506</v>
      </c>
      <c r="Q8" s="113" t="s">
        <v>505</v>
      </c>
    </row>
    <row r="9" spans="1:17">
      <c r="B9" s="113" t="s">
        <v>79</v>
      </c>
      <c r="C9" s="113" t="s">
        <v>481</v>
      </c>
      <c r="D9" s="113" t="s">
        <v>304</v>
      </c>
      <c r="E9" s="113" t="s">
        <v>353</v>
      </c>
      <c r="F9" s="113" t="s">
        <v>353</v>
      </c>
      <c r="G9" s="113" t="s">
        <v>168</v>
      </c>
      <c r="H9" s="113" t="s">
        <v>482</v>
      </c>
      <c r="K9" s="113" t="s">
        <v>477</v>
      </c>
      <c r="L9" s="113" t="s">
        <v>222</v>
      </c>
      <c r="M9" s="113" t="s">
        <v>314</v>
      </c>
      <c r="N9" s="113" t="s">
        <v>333</v>
      </c>
      <c r="O9" s="113" t="s">
        <v>639</v>
      </c>
      <c r="P9" s="113" t="s">
        <v>507</v>
      </c>
      <c r="Q9" s="113" t="s">
        <v>508</v>
      </c>
    </row>
    <row r="10" spans="1:17">
      <c r="B10" s="113" t="s">
        <v>82</v>
      </c>
      <c r="C10" s="113" t="s">
        <v>355</v>
      </c>
      <c r="D10" s="113" t="s">
        <v>306</v>
      </c>
      <c r="E10" s="113" t="s">
        <v>355</v>
      </c>
      <c r="F10" s="113" t="s">
        <v>355</v>
      </c>
      <c r="G10" s="113" t="s">
        <v>355</v>
      </c>
      <c r="H10" s="113" t="s">
        <v>483</v>
      </c>
      <c r="K10" s="113" t="s">
        <v>640</v>
      </c>
      <c r="L10" s="113" t="s">
        <v>639</v>
      </c>
      <c r="M10" s="113" t="s">
        <v>314</v>
      </c>
      <c r="N10" s="113" t="s">
        <v>509</v>
      </c>
      <c r="O10" s="113" t="s">
        <v>641</v>
      </c>
      <c r="P10" s="113" t="s">
        <v>510</v>
      </c>
      <c r="Q10" s="113" t="s">
        <v>508</v>
      </c>
    </row>
    <row r="11" spans="1:17">
      <c r="B11" s="113" t="s">
        <v>80</v>
      </c>
      <c r="C11" s="113" t="s">
        <v>354</v>
      </c>
      <c r="D11" s="113" t="s">
        <v>306</v>
      </c>
      <c r="E11" s="113" t="s">
        <v>354</v>
      </c>
      <c r="F11" s="113" t="s">
        <v>354</v>
      </c>
      <c r="G11" s="113" t="s">
        <v>355</v>
      </c>
      <c r="H11" s="113" t="s">
        <v>483</v>
      </c>
      <c r="K11" s="113" t="s">
        <v>477</v>
      </c>
      <c r="L11" s="113" t="s">
        <v>341</v>
      </c>
      <c r="M11" s="113" t="s">
        <v>322</v>
      </c>
      <c r="N11" s="113" t="s">
        <v>341</v>
      </c>
      <c r="O11" s="113" t="s">
        <v>341</v>
      </c>
      <c r="P11" s="113" t="s">
        <v>341</v>
      </c>
      <c r="Q11" s="113" t="s">
        <v>511</v>
      </c>
    </row>
    <row r="12" spans="1:17">
      <c r="B12" s="113" t="s">
        <v>83</v>
      </c>
      <c r="C12" s="113" t="s">
        <v>169</v>
      </c>
      <c r="D12" s="113" t="s">
        <v>169</v>
      </c>
      <c r="E12" s="113" t="s">
        <v>169</v>
      </c>
      <c r="F12" s="113" t="s">
        <v>169</v>
      </c>
      <c r="G12" s="113" t="s">
        <v>170</v>
      </c>
      <c r="H12" s="113" t="s">
        <v>484</v>
      </c>
      <c r="K12" s="113" t="s">
        <v>638</v>
      </c>
      <c r="L12" s="113" t="s">
        <v>642</v>
      </c>
      <c r="M12" s="113" t="s">
        <v>322</v>
      </c>
      <c r="N12" s="113" t="s">
        <v>512</v>
      </c>
      <c r="O12" s="113" t="s">
        <v>512</v>
      </c>
      <c r="P12" s="113" t="s">
        <v>512</v>
      </c>
      <c r="Q12" s="113" t="s">
        <v>511</v>
      </c>
    </row>
    <row r="13" spans="1:17">
      <c r="B13" s="113" t="s">
        <v>85</v>
      </c>
      <c r="C13" s="113" t="s">
        <v>485</v>
      </c>
      <c r="D13" s="113" t="s">
        <v>307</v>
      </c>
      <c r="E13" s="113" t="s">
        <v>356</v>
      </c>
      <c r="F13" s="113" t="s">
        <v>356</v>
      </c>
      <c r="G13" s="113" t="s">
        <v>169</v>
      </c>
      <c r="H13" s="113" t="s">
        <v>486</v>
      </c>
      <c r="K13" s="113" t="s">
        <v>132</v>
      </c>
      <c r="L13" s="113" t="s">
        <v>344</v>
      </c>
      <c r="M13" s="113" t="s">
        <v>325</v>
      </c>
      <c r="N13" s="113" t="s">
        <v>344</v>
      </c>
      <c r="O13" s="113" t="s">
        <v>344</v>
      </c>
      <c r="P13" s="113" t="s">
        <v>344</v>
      </c>
      <c r="Q13" s="113" t="s">
        <v>513</v>
      </c>
    </row>
    <row r="14" spans="1:17">
      <c r="B14" s="113" t="s">
        <v>477</v>
      </c>
      <c r="C14" s="113" t="s">
        <v>170</v>
      </c>
      <c r="D14" s="113" t="s">
        <v>170</v>
      </c>
      <c r="E14" s="113" t="s">
        <v>170</v>
      </c>
      <c r="F14" s="113" t="s">
        <v>170</v>
      </c>
      <c r="G14" s="113" t="s">
        <v>487</v>
      </c>
      <c r="H14" s="113" t="s">
        <v>488</v>
      </c>
      <c r="K14" s="113" t="s">
        <v>638</v>
      </c>
      <c r="L14" s="113" t="s">
        <v>643</v>
      </c>
      <c r="M14" s="113" t="s">
        <v>325</v>
      </c>
      <c r="N14" s="113" t="s">
        <v>514</v>
      </c>
      <c r="O14" s="113" t="s">
        <v>514</v>
      </c>
      <c r="P14" s="113" t="s">
        <v>514</v>
      </c>
      <c r="Q14" s="113" t="s">
        <v>513</v>
      </c>
    </row>
    <row r="15" spans="1:17">
      <c r="B15" s="113" t="s">
        <v>477</v>
      </c>
      <c r="C15" s="113" t="s">
        <v>477</v>
      </c>
      <c r="D15" s="113" t="s">
        <v>170</v>
      </c>
      <c r="E15" s="113" t="s">
        <v>349</v>
      </c>
      <c r="F15" s="113" t="s">
        <v>349</v>
      </c>
      <c r="G15" s="113" t="s">
        <v>487</v>
      </c>
      <c r="H15" s="113" t="s">
        <v>488</v>
      </c>
      <c r="K15" s="113" t="s">
        <v>134</v>
      </c>
      <c r="L15" s="113" t="s">
        <v>639</v>
      </c>
      <c r="M15" s="113" t="s">
        <v>327</v>
      </c>
      <c r="N15" s="113" t="s">
        <v>346</v>
      </c>
      <c r="O15" s="113" t="s">
        <v>346</v>
      </c>
      <c r="P15" s="113" t="s">
        <v>346</v>
      </c>
      <c r="Q15" s="113" t="s">
        <v>515</v>
      </c>
    </row>
    <row r="16" spans="1:17">
      <c r="B16" s="113" t="s">
        <v>88</v>
      </c>
      <c r="C16" s="113" t="s">
        <v>489</v>
      </c>
      <c r="D16" s="113" t="s">
        <v>309</v>
      </c>
      <c r="E16" s="113" t="s">
        <v>360</v>
      </c>
      <c r="F16" s="113" t="s">
        <v>396</v>
      </c>
      <c r="G16" s="113" t="s">
        <v>310</v>
      </c>
      <c r="H16" s="113" t="s">
        <v>490</v>
      </c>
      <c r="K16" s="113" t="s">
        <v>638</v>
      </c>
      <c r="L16" s="113" t="s">
        <v>644</v>
      </c>
      <c r="M16" s="113" t="s">
        <v>327</v>
      </c>
      <c r="N16" s="113" t="s">
        <v>516</v>
      </c>
      <c r="O16" s="113" t="s">
        <v>516</v>
      </c>
      <c r="P16" s="113" t="s">
        <v>516</v>
      </c>
      <c r="Q16" s="113" t="s">
        <v>515</v>
      </c>
    </row>
    <row r="17" spans="2:18">
      <c r="B17" s="113" t="s">
        <v>90</v>
      </c>
      <c r="C17" s="113" t="s">
        <v>491</v>
      </c>
      <c r="D17" s="113" t="s">
        <v>311</v>
      </c>
      <c r="E17" s="113" t="s">
        <v>361</v>
      </c>
      <c r="F17" s="113" t="s">
        <v>492</v>
      </c>
      <c r="G17" s="113" t="s">
        <v>309</v>
      </c>
      <c r="H17" s="113" t="s">
        <v>493</v>
      </c>
      <c r="K17" s="113" t="s">
        <v>645</v>
      </c>
    </row>
    <row r="18" spans="2:18">
      <c r="B18" s="113" t="s">
        <v>477</v>
      </c>
      <c r="C18" s="113" t="s">
        <v>494</v>
      </c>
      <c r="D18" s="113" t="s">
        <v>310</v>
      </c>
      <c r="E18" s="113" t="s">
        <v>376</v>
      </c>
      <c r="F18" s="113" t="s">
        <v>376</v>
      </c>
      <c r="G18" s="113" t="s">
        <v>495</v>
      </c>
      <c r="H18" s="113" t="s">
        <v>496</v>
      </c>
      <c r="K18" s="113" t="s">
        <v>517</v>
      </c>
    </row>
    <row r="19" spans="2:18">
      <c r="B19" s="113" t="s">
        <v>91</v>
      </c>
      <c r="C19" s="113" t="s">
        <v>477</v>
      </c>
      <c r="D19" s="113" t="s">
        <v>180</v>
      </c>
      <c r="E19" s="113" t="s">
        <v>180</v>
      </c>
      <c r="F19" s="113" t="s">
        <v>180</v>
      </c>
      <c r="G19" s="113" t="s">
        <v>180</v>
      </c>
      <c r="H19" s="113" t="s">
        <v>497</v>
      </c>
    </row>
    <row r="20" spans="2:18">
      <c r="B20" s="113" t="s">
        <v>92</v>
      </c>
      <c r="C20" s="113" t="s">
        <v>498</v>
      </c>
      <c r="D20" s="113" t="s">
        <v>309</v>
      </c>
      <c r="E20" s="113" t="s">
        <v>360</v>
      </c>
      <c r="F20" s="113" t="s">
        <v>396</v>
      </c>
      <c r="G20" s="113" t="s">
        <v>310</v>
      </c>
      <c r="H20" s="113" t="s">
        <v>490</v>
      </c>
    </row>
    <row r="21" spans="2:18">
      <c r="B21" s="113" t="s">
        <v>94</v>
      </c>
      <c r="C21" s="113" t="s">
        <v>499</v>
      </c>
      <c r="D21" s="113" t="s">
        <v>311</v>
      </c>
      <c r="E21" s="113" t="s">
        <v>361</v>
      </c>
      <c r="F21" s="113" t="s">
        <v>492</v>
      </c>
      <c r="G21" s="113" t="s">
        <v>309</v>
      </c>
      <c r="H21" s="113" t="s">
        <v>493</v>
      </c>
      <c r="K21" s="113" t="s">
        <v>518</v>
      </c>
    </row>
    <row r="22" spans="2:18">
      <c r="B22" s="113" t="s">
        <v>477</v>
      </c>
      <c r="C22" s="113" t="s">
        <v>500</v>
      </c>
      <c r="D22" s="113" t="s">
        <v>310</v>
      </c>
      <c r="E22" s="113" t="s">
        <v>376</v>
      </c>
      <c r="F22" s="113" t="s">
        <v>376</v>
      </c>
      <c r="G22" s="113" t="s">
        <v>495</v>
      </c>
      <c r="H22" s="113" t="s">
        <v>496</v>
      </c>
      <c r="K22" s="113" t="s">
        <v>467</v>
      </c>
      <c r="L22" s="113" t="s">
        <v>496</v>
      </c>
      <c r="M22" s="113" t="s">
        <v>468</v>
      </c>
      <c r="N22" s="113" t="s">
        <v>469</v>
      </c>
      <c r="O22" s="113" t="s">
        <v>470</v>
      </c>
      <c r="P22" s="113" t="s">
        <v>471</v>
      </c>
      <c r="Q22" s="113" t="s">
        <v>472</v>
      </c>
      <c r="R22" s="113" t="s">
        <v>473</v>
      </c>
    </row>
    <row r="23" spans="2:18">
      <c r="B23" s="113" t="s">
        <v>95</v>
      </c>
      <c r="C23" s="113" t="s">
        <v>180</v>
      </c>
      <c r="D23" s="113" t="s">
        <v>180</v>
      </c>
      <c r="E23" s="113" t="s">
        <v>180</v>
      </c>
      <c r="F23" s="113" t="s">
        <v>180</v>
      </c>
      <c r="G23" s="113" t="s">
        <v>180</v>
      </c>
      <c r="H23" s="113" t="s">
        <v>497</v>
      </c>
      <c r="K23" s="113" t="s">
        <v>138</v>
      </c>
      <c r="L23" s="113" t="s">
        <v>646</v>
      </c>
      <c r="M23" s="113" t="s">
        <v>240</v>
      </c>
      <c r="N23" s="113" t="s">
        <v>240</v>
      </c>
      <c r="O23" s="113" t="s">
        <v>240</v>
      </c>
      <c r="P23" s="113" t="s">
        <v>240</v>
      </c>
      <c r="Q23" s="113" t="s">
        <v>240</v>
      </c>
      <c r="R23" s="113" t="s">
        <v>519</v>
      </c>
    </row>
    <row r="24" spans="2:18">
      <c r="B24" s="113" t="s">
        <v>87</v>
      </c>
      <c r="C24" s="113" t="s">
        <v>172</v>
      </c>
      <c r="D24" s="113" t="s">
        <v>172</v>
      </c>
      <c r="E24" s="113" t="s">
        <v>172</v>
      </c>
      <c r="F24" s="113" t="s">
        <v>172</v>
      </c>
      <c r="G24" s="113" t="s">
        <v>172</v>
      </c>
      <c r="H24" s="113" t="s">
        <v>501</v>
      </c>
      <c r="K24" s="113" t="s">
        <v>140</v>
      </c>
      <c r="L24" s="113" t="s">
        <v>647</v>
      </c>
      <c r="M24" s="113" t="s">
        <v>242</v>
      </c>
      <c r="N24" s="113" t="s">
        <v>242</v>
      </c>
      <c r="O24" s="113" t="s">
        <v>242</v>
      </c>
      <c r="P24" s="113" t="s">
        <v>242</v>
      </c>
      <c r="Q24" s="113" t="s">
        <v>242</v>
      </c>
      <c r="R24" s="113" t="s">
        <v>520</v>
      </c>
    </row>
    <row r="25" spans="2:18">
      <c r="B25" s="113" t="s">
        <v>477</v>
      </c>
      <c r="G25" s="113" t="s">
        <v>502</v>
      </c>
      <c r="K25" s="113" t="s">
        <v>118</v>
      </c>
      <c r="L25" s="113" t="s">
        <v>638</v>
      </c>
      <c r="M25" s="113" t="s">
        <v>222</v>
      </c>
      <c r="N25" s="113" t="s">
        <v>222</v>
      </c>
      <c r="O25" s="113" t="s">
        <v>222</v>
      </c>
      <c r="P25" s="113" t="s">
        <v>222</v>
      </c>
      <c r="Q25" s="113" t="s">
        <v>222</v>
      </c>
      <c r="R25" s="113" t="s">
        <v>505</v>
      </c>
    </row>
    <row r="26" spans="2:18">
      <c r="K26" s="113" t="s">
        <v>477</v>
      </c>
      <c r="L26" s="113" t="s">
        <v>640</v>
      </c>
      <c r="M26" s="113" t="s">
        <v>477</v>
      </c>
      <c r="N26" s="113" t="s">
        <v>226</v>
      </c>
      <c r="O26" s="113" t="s">
        <v>334</v>
      </c>
      <c r="P26" s="113" t="s">
        <v>648</v>
      </c>
      <c r="Q26" s="113" t="s">
        <v>334</v>
      </c>
      <c r="R26" s="113" t="s">
        <v>521</v>
      </c>
    </row>
    <row r="27" spans="2:18">
      <c r="K27" s="113" t="s">
        <v>122</v>
      </c>
      <c r="L27" s="113" t="s">
        <v>649</v>
      </c>
      <c r="M27" s="113" t="s">
        <v>477</v>
      </c>
      <c r="N27" s="113" t="s">
        <v>226</v>
      </c>
      <c r="O27" s="113" t="s">
        <v>226</v>
      </c>
      <c r="P27" s="113" t="s">
        <v>226</v>
      </c>
      <c r="Q27" s="113" t="s">
        <v>226</v>
      </c>
      <c r="R27" s="113" t="s">
        <v>522</v>
      </c>
    </row>
    <row r="28" spans="2:18">
      <c r="K28" s="113" t="s">
        <v>477</v>
      </c>
      <c r="L28" s="113" t="s">
        <v>640</v>
      </c>
      <c r="M28" s="113" t="s">
        <v>227</v>
      </c>
      <c r="N28" s="113" t="s">
        <v>227</v>
      </c>
      <c r="O28" s="113" t="s">
        <v>227</v>
      </c>
      <c r="P28" s="113" t="s">
        <v>227</v>
      </c>
      <c r="Q28" s="113" t="s">
        <v>227</v>
      </c>
      <c r="R28" s="113" t="s">
        <v>523</v>
      </c>
    </row>
    <row r="29" spans="2:18">
      <c r="K29" s="113" t="s">
        <v>125</v>
      </c>
      <c r="L29" s="113" t="s">
        <v>650</v>
      </c>
      <c r="M29" s="113" t="s">
        <v>337</v>
      </c>
      <c r="N29" s="113" t="s">
        <v>318</v>
      </c>
      <c r="O29" s="113" t="s">
        <v>337</v>
      </c>
      <c r="P29" s="113" t="s">
        <v>337</v>
      </c>
      <c r="Q29" s="113" t="s">
        <v>337</v>
      </c>
      <c r="R29" s="113" t="s">
        <v>524</v>
      </c>
    </row>
    <row r="30" spans="2:18">
      <c r="K30" s="113" t="s">
        <v>127</v>
      </c>
      <c r="L30" s="113" t="s">
        <v>651</v>
      </c>
      <c r="M30" s="113" t="s">
        <v>339</v>
      </c>
      <c r="N30" s="113" t="s">
        <v>320</v>
      </c>
      <c r="O30" s="113" t="s">
        <v>339</v>
      </c>
      <c r="P30" s="113" t="s">
        <v>339</v>
      </c>
      <c r="Q30" s="113" t="s">
        <v>339</v>
      </c>
      <c r="R30" s="113" t="s">
        <v>525</v>
      </c>
    </row>
    <row r="31" spans="2:18">
      <c r="K31" s="113" t="s">
        <v>526</v>
      </c>
      <c r="L31" s="113" t="s">
        <v>652</v>
      </c>
      <c r="M31" s="113" t="s">
        <v>527</v>
      </c>
      <c r="N31" s="113" t="s">
        <v>527</v>
      </c>
      <c r="O31" s="113" t="s">
        <v>527</v>
      </c>
      <c r="P31" s="113" t="s">
        <v>527</v>
      </c>
      <c r="Q31" s="113" t="s">
        <v>527</v>
      </c>
      <c r="R31" s="113" t="s">
        <v>88</v>
      </c>
    </row>
    <row r="32" spans="2:18">
      <c r="K32" s="113" t="s">
        <v>528</v>
      </c>
      <c r="L32" s="113" t="s">
        <v>653</v>
      </c>
      <c r="M32" s="113" t="s">
        <v>529</v>
      </c>
      <c r="N32" s="113" t="s">
        <v>529</v>
      </c>
      <c r="O32" s="113" t="s">
        <v>529</v>
      </c>
      <c r="P32" s="113" t="s">
        <v>529</v>
      </c>
      <c r="Q32" s="113" t="s">
        <v>529</v>
      </c>
      <c r="R32" s="113" t="s">
        <v>530</v>
      </c>
    </row>
    <row r="33" spans="11:18">
      <c r="K33" s="113" t="s">
        <v>531</v>
      </c>
      <c r="L33" s="113" t="s">
        <v>654</v>
      </c>
      <c r="M33" s="113" t="s">
        <v>655</v>
      </c>
      <c r="N33" s="113" t="s">
        <v>532</v>
      </c>
      <c r="O33" s="113" t="s">
        <v>532</v>
      </c>
      <c r="P33" s="113" t="s">
        <v>532</v>
      </c>
      <c r="Q33" s="113" t="s">
        <v>532</v>
      </c>
      <c r="R33" s="113" t="s">
        <v>533</v>
      </c>
    </row>
    <row r="34" spans="11:18">
      <c r="K34" s="113" t="s">
        <v>534</v>
      </c>
      <c r="L34" s="113" t="s">
        <v>656</v>
      </c>
      <c r="M34" s="113" t="s">
        <v>535</v>
      </c>
      <c r="N34" s="113" t="s">
        <v>536</v>
      </c>
      <c r="O34" s="113" t="s">
        <v>535</v>
      </c>
      <c r="P34" s="113" t="s">
        <v>535</v>
      </c>
      <c r="Q34" s="113" t="s">
        <v>535</v>
      </c>
      <c r="R34" s="113" t="s">
        <v>537</v>
      </c>
    </row>
    <row r="35" spans="11:18">
      <c r="K35" s="113" t="s">
        <v>538</v>
      </c>
      <c r="L35" s="113" t="s">
        <v>657</v>
      </c>
      <c r="M35" s="113" t="s">
        <v>539</v>
      </c>
      <c r="N35" s="113" t="s">
        <v>539</v>
      </c>
      <c r="O35" s="113" t="s">
        <v>539</v>
      </c>
      <c r="P35" s="113" t="s">
        <v>539</v>
      </c>
      <c r="Q35" s="113" t="s">
        <v>539</v>
      </c>
      <c r="R35" s="113" t="s">
        <v>540</v>
      </c>
    </row>
    <row r="36" spans="11:18">
      <c r="K36" s="113" t="s">
        <v>541</v>
      </c>
      <c r="L36" s="113" t="s">
        <v>658</v>
      </c>
      <c r="M36" s="113" t="s">
        <v>542</v>
      </c>
      <c r="N36" s="113" t="s">
        <v>542</v>
      </c>
      <c r="O36" s="113" t="s">
        <v>542</v>
      </c>
      <c r="P36" s="113" t="s">
        <v>543</v>
      </c>
      <c r="Q36" s="113" t="s">
        <v>542</v>
      </c>
      <c r="R36" s="113" t="s">
        <v>544</v>
      </c>
    </row>
    <row r="37" spans="11:18">
      <c r="K37" s="113" t="s">
        <v>647</v>
      </c>
      <c r="L37" s="113" t="s">
        <v>659</v>
      </c>
      <c r="M37" s="113" t="s">
        <v>545</v>
      </c>
      <c r="N37" s="113" t="s">
        <v>545</v>
      </c>
      <c r="O37" s="113" t="s">
        <v>545</v>
      </c>
      <c r="P37" s="113" t="s">
        <v>546</v>
      </c>
      <c r="Q37" s="113" t="s">
        <v>545</v>
      </c>
      <c r="R37" s="113" t="s">
        <v>547</v>
      </c>
    </row>
    <row r="38" spans="11:18">
      <c r="K38" s="113" t="s">
        <v>548</v>
      </c>
      <c r="L38" s="113" t="s">
        <v>660</v>
      </c>
      <c r="M38" s="113" t="s">
        <v>549</v>
      </c>
      <c r="N38" s="113" t="s">
        <v>550</v>
      </c>
      <c r="O38" s="113" t="s">
        <v>549</v>
      </c>
      <c r="P38" s="113" t="s">
        <v>551</v>
      </c>
      <c r="Q38" s="113" t="s">
        <v>549</v>
      </c>
      <c r="R38" s="113" t="s">
        <v>552</v>
      </c>
    </row>
    <row r="41" spans="11:18">
      <c r="K41" s="113" t="s">
        <v>553</v>
      </c>
    </row>
    <row r="42" spans="11:18">
      <c r="K42" s="113" t="s">
        <v>467</v>
      </c>
      <c r="L42" s="113" t="s">
        <v>496</v>
      </c>
      <c r="M42" s="113" t="s">
        <v>468</v>
      </c>
      <c r="N42" s="113" t="s">
        <v>469</v>
      </c>
      <c r="O42" s="113" t="s">
        <v>470</v>
      </c>
      <c r="P42" s="113" t="s">
        <v>471</v>
      </c>
      <c r="Q42" s="113" t="s">
        <v>472</v>
      </c>
      <c r="R42" s="113" t="s">
        <v>473</v>
      </c>
    </row>
    <row r="43" spans="11:18">
      <c r="K43" s="113" t="s">
        <v>477</v>
      </c>
      <c r="M43" s="113" t="s">
        <v>477</v>
      </c>
      <c r="N43" s="113" t="s">
        <v>331</v>
      </c>
      <c r="O43" s="113" t="s">
        <v>350</v>
      </c>
      <c r="P43" s="113" t="s">
        <v>655</v>
      </c>
      <c r="Q43" s="113" t="s">
        <v>554</v>
      </c>
      <c r="R43" s="113" t="s">
        <v>555</v>
      </c>
    </row>
    <row r="44" spans="11:18">
      <c r="K44" s="113" t="s">
        <v>477</v>
      </c>
      <c r="M44" s="113" t="s">
        <v>477</v>
      </c>
      <c r="N44" s="113" t="s">
        <v>332</v>
      </c>
    </row>
    <row r="45" spans="11:18">
      <c r="K45" s="113" t="s">
        <v>477</v>
      </c>
      <c r="L45" s="113" t="s">
        <v>640</v>
      </c>
      <c r="M45" s="113" t="s">
        <v>222</v>
      </c>
      <c r="N45" s="113" t="s">
        <v>314</v>
      </c>
      <c r="O45" s="113" t="s">
        <v>333</v>
      </c>
      <c r="P45" s="113" t="s">
        <v>639</v>
      </c>
      <c r="Q45" s="113" t="s">
        <v>507</v>
      </c>
      <c r="R45" s="113" t="s">
        <v>508</v>
      </c>
    </row>
    <row r="46" spans="11:18">
      <c r="K46" s="113" t="s">
        <v>477</v>
      </c>
      <c r="L46" s="113" t="s">
        <v>640</v>
      </c>
      <c r="M46" s="113" t="s">
        <v>640</v>
      </c>
      <c r="N46" s="113" t="s">
        <v>315</v>
      </c>
      <c r="O46" s="113" t="s">
        <v>335</v>
      </c>
      <c r="P46" s="113" t="s">
        <v>648</v>
      </c>
      <c r="Q46" s="113" t="s">
        <v>556</v>
      </c>
      <c r="R46" s="113" t="s">
        <v>557</v>
      </c>
    </row>
    <row r="47" spans="11:18">
      <c r="K47" s="113" t="s">
        <v>477</v>
      </c>
      <c r="L47" s="113" t="s">
        <v>640</v>
      </c>
      <c r="M47" s="113" t="s">
        <v>477</v>
      </c>
      <c r="N47" s="113" t="s">
        <v>317</v>
      </c>
      <c r="O47" s="113" t="s">
        <v>336</v>
      </c>
      <c r="P47" s="113" t="s">
        <v>661</v>
      </c>
      <c r="Q47" s="113" t="s">
        <v>558</v>
      </c>
      <c r="R47" s="113" t="s">
        <v>559</v>
      </c>
    </row>
    <row r="48" spans="11:18">
      <c r="K48" s="113" t="s">
        <v>477</v>
      </c>
      <c r="M48" s="113" t="s">
        <v>639</v>
      </c>
      <c r="N48" s="113" t="s">
        <v>319</v>
      </c>
      <c r="O48" s="113" t="s">
        <v>338</v>
      </c>
      <c r="P48" s="113" t="s">
        <v>662</v>
      </c>
      <c r="Q48" s="113" t="s">
        <v>560</v>
      </c>
      <c r="R48" s="113" t="s">
        <v>561</v>
      </c>
    </row>
    <row r="49" spans="11:18">
      <c r="K49" s="113" t="s">
        <v>477</v>
      </c>
      <c r="L49" s="113" t="s">
        <v>640</v>
      </c>
      <c r="M49" s="113" t="s">
        <v>639</v>
      </c>
      <c r="N49" s="113" t="s">
        <v>321</v>
      </c>
      <c r="O49" s="113" t="s">
        <v>340</v>
      </c>
      <c r="P49" s="113" t="s">
        <v>663</v>
      </c>
      <c r="Q49" s="113" t="s">
        <v>562</v>
      </c>
      <c r="R49" s="113" t="s">
        <v>563</v>
      </c>
    </row>
    <row r="50" spans="11:18">
      <c r="K50" s="113" t="s">
        <v>646</v>
      </c>
      <c r="M50" s="113" t="s">
        <v>640</v>
      </c>
      <c r="N50" s="113" t="s">
        <v>564</v>
      </c>
      <c r="O50" s="113" t="s">
        <v>565</v>
      </c>
      <c r="P50" s="113" t="s">
        <v>664</v>
      </c>
      <c r="Q50" s="113" t="s">
        <v>566</v>
      </c>
      <c r="R50" s="113" t="s">
        <v>567</v>
      </c>
    </row>
    <row r="51" spans="11:18">
      <c r="K51" s="113" t="s">
        <v>646</v>
      </c>
      <c r="L51" s="113" t="s">
        <v>665</v>
      </c>
      <c r="M51" s="113" t="s">
        <v>666</v>
      </c>
      <c r="N51" s="113" t="s">
        <v>568</v>
      </c>
      <c r="O51" s="113" t="s">
        <v>569</v>
      </c>
      <c r="P51" s="113" t="s">
        <v>667</v>
      </c>
      <c r="Q51" s="113" t="s">
        <v>570</v>
      </c>
      <c r="R51" s="113" t="s">
        <v>571</v>
      </c>
    </row>
    <row r="52" spans="11:18">
      <c r="K52" s="113" t="s">
        <v>646</v>
      </c>
      <c r="M52" s="113" t="s">
        <v>668</v>
      </c>
      <c r="N52" s="113" t="s">
        <v>572</v>
      </c>
      <c r="O52" s="113" t="s">
        <v>573</v>
      </c>
      <c r="P52" s="113" t="s">
        <v>669</v>
      </c>
      <c r="Q52" s="113" t="s">
        <v>574</v>
      </c>
    </row>
    <row r="53" spans="11:18">
      <c r="K53" s="113" t="s">
        <v>646</v>
      </c>
      <c r="M53" s="113" t="s">
        <v>670</v>
      </c>
      <c r="N53" s="113" t="s">
        <v>575</v>
      </c>
      <c r="O53" s="113" t="s">
        <v>671</v>
      </c>
      <c r="P53" s="113" t="s">
        <v>672</v>
      </c>
      <c r="Q53" s="113" t="s">
        <v>576</v>
      </c>
      <c r="R53" s="113" t="s">
        <v>577</v>
      </c>
    </row>
    <row r="54" spans="11:18">
      <c r="K54" s="113" t="s">
        <v>647</v>
      </c>
      <c r="M54" s="113" t="s">
        <v>640</v>
      </c>
      <c r="N54" s="113" t="s">
        <v>578</v>
      </c>
      <c r="O54" s="113" t="s">
        <v>579</v>
      </c>
      <c r="P54" s="113" t="s">
        <v>673</v>
      </c>
      <c r="Q54" s="113" t="s">
        <v>580</v>
      </c>
      <c r="R54" s="113" t="s">
        <v>581</v>
      </c>
    </row>
    <row r="55" spans="11:18">
      <c r="K55" s="113" t="s">
        <v>647</v>
      </c>
      <c r="M55" s="113" t="s">
        <v>666</v>
      </c>
      <c r="N55" s="113" t="s">
        <v>582</v>
      </c>
      <c r="O55" s="113" t="s">
        <v>583</v>
      </c>
      <c r="P55" s="113" t="s">
        <v>674</v>
      </c>
      <c r="Q55" s="113" t="s">
        <v>584</v>
      </c>
      <c r="R55" s="113" t="s">
        <v>585</v>
      </c>
    </row>
    <row r="56" spans="11:18">
      <c r="K56" s="113" t="s">
        <v>647</v>
      </c>
      <c r="M56" s="113" t="s">
        <v>640</v>
      </c>
      <c r="N56" s="113" t="s">
        <v>586</v>
      </c>
      <c r="O56" s="113" t="s">
        <v>587</v>
      </c>
      <c r="P56" s="113" t="s">
        <v>675</v>
      </c>
      <c r="Q56" s="113" t="s">
        <v>588</v>
      </c>
    </row>
    <row r="57" spans="11:18">
      <c r="K57" s="113" t="s">
        <v>647</v>
      </c>
      <c r="L57" s="113" t="s">
        <v>659</v>
      </c>
      <c r="M57" s="113" t="s">
        <v>670</v>
      </c>
      <c r="N57" s="113" t="s">
        <v>589</v>
      </c>
      <c r="O57" s="113" t="s">
        <v>676</v>
      </c>
      <c r="P57" s="113" t="s">
        <v>677</v>
      </c>
      <c r="Q57" s="113" t="s">
        <v>590</v>
      </c>
      <c r="R57" s="113" t="s">
        <v>591</v>
      </c>
    </row>
    <row r="58" spans="11:18">
      <c r="K58" s="113" t="s">
        <v>678</v>
      </c>
    </row>
    <row r="59" spans="11:18">
      <c r="K59" s="113" t="s">
        <v>679</v>
      </c>
    </row>
    <row r="60" spans="11:18">
      <c r="K60" s="113" t="s">
        <v>467</v>
      </c>
      <c r="L60" s="113" t="s">
        <v>496</v>
      </c>
      <c r="M60" s="113" t="s">
        <v>468</v>
      </c>
      <c r="N60" s="113" t="s">
        <v>469</v>
      </c>
      <c r="O60" s="113" t="s">
        <v>470</v>
      </c>
      <c r="P60" s="113" t="s">
        <v>471</v>
      </c>
      <c r="Q60" s="113" t="s">
        <v>472</v>
      </c>
      <c r="R60" s="113" t="s">
        <v>473</v>
      </c>
    </row>
    <row r="61" spans="11:18">
      <c r="K61" s="113" t="s">
        <v>646</v>
      </c>
      <c r="L61" s="113" t="s">
        <v>646</v>
      </c>
      <c r="M61" s="113" t="s">
        <v>592</v>
      </c>
      <c r="N61" s="113" t="s">
        <v>593</v>
      </c>
      <c r="O61" s="113" t="s">
        <v>592</v>
      </c>
      <c r="P61" s="113" t="s">
        <v>592</v>
      </c>
      <c r="Q61" s="113" t="s">
        <v>592</v>
      </c>
      <c r="R61" s="113" t="s">
        <v>594</v>
      </c>
    </row>
    <row r="62" spans="11:18">
      <c r="K62" s="113" t="s">
        <v>477</v>
      </c>
      <c r="L62" s="113" t="s">
        <v>638</v>
      </c>
      <c r="M62" s="113" t="s">
        <v>341</v>
      </c>
      <c r="N62" s="113" t="s">
        <v>322</v>
      </c>
      <c r="O62" s="113" t="s">
        <v>341</v>
      </c>
      <c r="P62" s="113" t="s">
        <v>341</v>
      </c>
      <c r="Q62" s="113" t="s">
        <v>341</v>
      </c>
      <c r="R62" s="113" t="s">
        <v>511</v>
      </c>
    </row>
    <row r="63" spans="11:18">
      <c r="K63" s="113" t="s">
        <v>477</v>
      </c>
      <c r="L63" s="113" t="s">
        <v>640</v>
      </c>
      <c r="M63" s="113" t="s">
        <v>680</v>
      </c>
      <c r="N63" s="113" t="s">
        <v>323</v>
      </c>
      <c r="O63" s="113" t="s">
        <v>342</v>
      </c>
      <c r="P63" s="113" t="s">
        <v>342</v>
      </c>
      <c r="R63" s="113" t="s">
        <v>595</v>
      </c>
    </row>
    <row r="64" spans="11:18">
      <c r="K64" s="113" t="s">
        <v>646</v>
      </c>
      <c r="L64" s="113" t="s">
        <v>653</v>
      </c>
      <c r="M64" s="113" t="s">
        <v>596</v>
      </c>
      <c r="N64" s="113" t="s">
        <v>597</v>
      </c>
      <c r="O64" s="113" t="s">
        <v>596</v>
      </c>
      <c r="P64" s="113" t="s">
        <v>596</v>
      </c>
      <c r="Q64" s="113" t="s">
        <v>596</v>
      </c>
      <c r="R64" s="113" t="s">
        <v>598</v>
      </c>
    </row>
    <row r="65" spans="11:18">
      <c r="K65" s="113" t="s">
        <v>599</v>
      </c>
    </row>
    <row r="66" spans="11:18">
      <c r="K66" s="113" t="s">
        <v>467</v>
      </c>
      <c r="L66" s="113" t="s">
        <v>496</v>
      </c>
      <c r="M66" s="113" t="s">
        <v>468</v>
      </c>
      <c r="N66" s="113" t="s">
        <v>469</v>
      </c>
      <c r="O66" s="113" t="s">
        <v>470</v>
      </c>
      <c r="P66" s="113" t="s">
        <v>471</v>
      </c>
      <c r="Q66" s="113" t="s">
        <v>472</v>
      </c>
      <c r="R66" s="113" t="s">
        <v>473</v>
      </c>
    </row>
    <row r="67" spans="11:18">
      <c r="K67" s="113" t="s">
        <v>133</v>
      </c>
      <c r="M67" s="113" t="s">
        <v>354</v>
      </c>
      <c r="N67" s="113" t="s">
        <v>326</v>
      </c>
    </row>
    <row r="68" spans="11:18">
      <c r="K68" s="113" t="s">
        <v>600</v>
      </c>
      <c r="L68" s="113" t="s">
        <v>646</v>
      </c>
      <c r="M68" s="113" t="s">
        <v>601</v>
      </c>
      <c r="N68" s="113" t="s">
        <v>602</v>
      </c>
      <c r="O68" s="113" t="s">
        <v>601</v>
      </c>
      <c r="P68" s="113" t="s">
        <v>601</v>
      </c>
      <c r="Q68" s="113" t="s">
        <v>601</v>
      </c>
      <c r="R68" s="113" t="s">
        <v>603</v>
      </c>
    </row>
    <row r="69" spans="11:18">
      <c r="K69" s="113" t="s">
        <v>604</v>
      </c>
      <c r="L69" s="113" t="s">
        <v>647</v>
      </c>
      <c r="M69" s="113" t="s">
        <v>605</v>
      </c>
      <c r="N69" s="113" t="s">
        <v>606</v>
      </c>
      <c r="O69" s="113" t="s">
        <v>605</v>
      </c>
      <c r="P69" s="113" t="s">
        <v>605</v>
      </c>
      <c r="Q69" s="113" t="s">
        <v>605</v>
      </c>
      <c r="R69" s="113" t="s">
        <v>607</v>
      </c>
    </row>
    <row r="70" spans="11:18">
      <c r="K70" s="113" t="s">
        <v>132</v>
      </c>
      <c r="L70" s="113" t="s">
        <v>638</v>
      </c>
      <c r="M70" s="113" t="s">
        <v>344</v>
      </c>
      <c r="N70" s="113" t="s">
        <v>325</v>
      </c>
      <c r="O70" s="113" t="s">
        <v>344</v>
      </c>
      <c r="P70" s="113" t="s">
        <v>344</v>
      </c>
      <c r="Q70" s="113" t="s">
        <v>344</v>
      </c>
      <c r="R70" s="113" t="s">
        <v>513</v>
      </c>
    </row>
    <row r="71" spans="11:18">
      <c r="K71" s="113" t="s">
        <v>608</v>
      </c>
      <c r="L71" s="113" t="s">
        <v>653</v>
      </c>
      <c r="M71" s="113" t="s">
        <v>609</v>
      </c>
      <c r="N71" s="113" t="s">
        <v>610</v>
      </c>
      <c r="O71" s="113" t="s">
        <v>609</v>
      </c>
      <c r="P71" s="113" t="s">
        <v>609</v>
      </c>
      <c r="Q71" s="113" t="s">
        <v>609</v>
      </c>
      <c r="R71" s="113" t="s">
        <v>611</v>
      </c>
    </row>
    <row r="72" spans="11:18">
      <c r="K72" s="113" t="s">
        <v>612</v>
      </c>
      <c r="L72" s="113" t="s">
        <v>658</v>
      </c>
      <c r="M72" s="113" t="s">
        <v>613</v>
      </c>
      <c r="N72" s="113" t="s">
        <v>614</v>
      </c>
      <c r="O72" s="113" t="s">
        <v>613</v>
      </c>
      <c r="P72" s="113" t="s">
        <v>615</v>
      </c>
      <c r="Q72" s="113" t="s">
        <v>613</v>
      </c>
      <c r="R72" s="113" t="s">
        <v>616</v>
      </c>
    </row>
    <row r="73" spans="11:18">
      <c r="K73" s="113" t="s">
        <v>679</v>
      </c>
    </row>
    <row r="74" spans="11:18">
      <c r="K74" s="113" t="s">
        <v>467</v>
      </c>
      <c r="L74" s="113" t="s">
        <v>496</v>
      </c>
      <c r="M74" s="113" t="s">
        <v>468</v>
      </c>
      <c r="N74" s="113" t="s">
        <v>469</v>
      </c>
      <c r="O74" s="113" t="s">
        <v>470</v>
      </c>
      <c r="P74" s="113" t="s">
        <v>471</v>
      </c>
      <c r="Q74" s="113" t="s">
        <v>472</v>
      </c>
      <c r="R74" s="113" t="s">
        <v>473</v>
      </c>
    </row>
    <row r="75" spans="11:18">
      <c r="K75" s="113" t="s">
        <v>134</v>
      </c>
      <c r="L75" s="113" t="s">
        <v>638</v>
      </c>
      <c r="M75" s="113" t="s">
        <v>639</v>
      </c>
      <c r="N75" s="113" t="s">
        <v>327</v>
      </c>
      <c r="O75" s="113" t="s">
        <v>346</v>
      </c>
      <c r="P75" s="113" t="s">
        <v>346</v>
      </c>
      <c r="Q75" s="113" t="s">
        <v>346</v>
      </c>
      <c r="R75" s="113" t="s">
        <v>515</v>
      </c>
    </row>
    <row r="76" spans="11:18">
      <c r="K76" s="113" t="s">
        <v>136</v>
      </c>
      <c r="M76" s="113" t="s">
        <v>640</v>
      </c>
      <c r="N76" s="113" t="s">
        <v>328</v>
      </c>
    </row>
    <row r="77" spans="11:18">
      <c r="K77" s="113" t="s">
        <v>477</v>
      </c>
      <c r="L77" s="113" t="s">
        <v>640</v>
      </c>
      <c r="M77" s="113" t="s">
        <v>640</v>
      </c>
      <c r="N77" s="113" t="s">
        <v>328</v>
      </c>
      <c r="O77" s="113" t="s">
        <v>347</v>
      </c>
      <c r="P77" s="113" t="s">
        <v>347</v>
      </c>
      <c r="Q77" s="113" t="s">
        <v>347</v>
      </c>
      <c r="R77" s="113" t="s">
        <v>617</v>
      </c>
    </row>
    <row r="78" spans="11:18">
      <c r="K78" s="113" t="s">
        <v>618</v>
      </c>
      <c r="L78" s="113" t="s">
        <v>653</v>
      </c>
      <c r="M78" s="113" t="s">
        <v>667</v>
      </c>
      <c r="N78" s="113" t="s">
        <v>619</v>
      </c>
      <c r="O78" s="113" t="s">
        <v>620</v>
      </c>
      <c r="P78" s="113" t="s">
        <v>620</v>
      </c>
      <c r="Q78" s="113" t="s">
        <v>620</v>
      </c>
      <c r="R78" s="113" t="s">
        <v>621</v>
      </c>
    </row>
    <row r="79" spans="11:18">
      <c r="K79" s="113" t="s">
        <v>622</v>
      </c>
      <c r="L79" s="113" t="s">
        <v>654</v>
      </c>
      <c r="M79" s="113" t="s">
        <v>681</v>
      </c>
      <c r="N79" s="113" t="s">
        <v>626</v>
      </c>
      <c r="O79" s="113" t="s">
        <v>623</v>
      </c>
      <c r="P79" s="113" t="s">
        <v>624</v>
      </c>
      <c r="Q79" s="113" t="s">
        <v>623</v>
      </c>
      <c r="R79" s="113" t="s">
        <v>625</v>
      </c>
    </row>
    <row r="80" spans="11:18">
      <c r="K80" s="113" t="s">
        <v>646</v>
      </c>
      <c r="L80" s="113" t="s">
        <v>665</v>
      </c>
      <c r="M80" s="113" t="s">
        <v>681</v>
      </c>
      <c r="N80" s="113" t="s">
        <v>626</v>
      </c>
      <c r="O80" s="113" t="s">
        <v>627</v>
      </c>
      <c r="P80" s="113" t="s">
        <v>627</v>
      </c>
      <c r="Q80" s="113" t="s">
        <v>627</v>
      </c>
      <c r="R80" s="113" t="s">
        <v>628</v>
      </c>
    </row>
    <row r="81" spans="11:18">
      <c r="K81" s="113" t="s">
        <v>629</v>
      </c>
      <c r="L81" s="113" t="s">
        <v>658</v>
      </c>
      <c r="M81" s="113" t="s">
        <v>682</v>
      </c>
      <c r="N81" s="113" t="s">
        <v>630</v>
      </c>
      <c r="O81" s="113" t="s">
        <v>631</v>
      </c>
      <c r="P81" s="113" t="s">
        <v>632</v>
      </c>
      <c r="Q81" s="113" t="s">
        <v>631</v>
      </c>
      <c r="R81" s="113" t="s">
        <v>633</v>
      </c>
    </row>
    <row r="82" spans="11:18">
      <c r="K82" s="113" t="s">
        <v>683</v>
      </c>
    </row>
    <row r="83" spans="11:18">
      <c r="K83" s="113" t="s">
        <v>634</v>
      </c>
    </row>
    <row r="84" spans="11:18">
      <c r="K84" s="113" t="s">
        <v>467</v>
      </c>
      <c r="L84" s="113" t="s">
        <v>496</v>
      </c>
      <c r="M84" s="113" t="s">
        <v>468</v>
      </c>
      <c r="N84" s="113" t="s">
        <v>469</v>
      </c>
      <c r="O84" s="113" t="s">
        <v>470</v>
      </c>
      <c r="P84" s="113" t="s">
        <v>471</v>
      </c>
      <c r="Q84" s="113" t="s">
        <v>472</v>
      </c>
      <c r="R84" s="113" t="s">
        <v>473</v>
      </c>
    </row>
    <row r="85" spans="11:18">
      <c r="K85" s="113" t="s">
        <v>477</v>
      </c>
      <c r="L85" s="113" t="s">
        <v>640</v>
      </c>
      <c r="M85" s="113" t="s">
        <v>684</v>
      </c>
      <c r="N85" s="113" t="s">
        <v>324</v>
      </c>
      <c r="O85" s="113" t="s">
        <v>343</v>
      </c>
      <c r="P85" s="113" t="s">
        <v>343</v>
      </c>
      <c r="Q85" s="113" t="s">
        <v>343</v>
      </c>
      <c r="R85" s="113" t="s">
        <v>635</v>
      </c>
    </row>
    <row r="86" spans="11:18">
      <c r="K86" s="113" t="s">
        <v>477</v>
      </c>
      <c r="L86" s="113" t="s">
        <v>640</v>
      </c>
      <c r="M86" s="113" t="s">
        <v>640</v>
      </c>
      <c r="N86" s="113" t="s">
        <v>330</v>
      </c>
      <c r="O86" s="113" t="s">
        <v>349</v>
      </c>
      <c r="P86" s="113" t="s">
        <v>349</v>
      </c>
      <c r="Q86" s="113" t="s">
        <v>349</v>
      </c>
      <c r="R86" s="113" t="s">
        <v>636</v>
      </c>
    </row>
  </sheetData>
  <phoneticPr fontId="34" type="noConversion"/>
  <hyperlinks>
    <hyperlink ref="A1" r:id="rId1" xr:uid="{8E6DFF2F-DAFB-434D-B567-21F926320E8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10</vt:i4>
      </vt:variant>
    </vt:vector>
  </HeadingPairs>
  <TitlesOfParts>
    <vt:vector size="17" baseType="lpstr">
      <vt:lpstr>鍵盤圖</vt:lpstr>
      <vt:lpstr>聲韻母</vt:lpstr>
      <vt:lpstr>RIME編碼</vt:lpstr>
      <vt:lpstr>RIME編碼 (原設計)</vt:lpstr>
      <vt:lpstr>說明</vt:lpstr>
      <vt:lpstr>原方音鍵盤圖</vt:lpstr>
      <vt:lpstr>工作表3</vt:lpstr>
      <vt:lpstr>'RIME編碼 (原設計)'!方音符號</vt:lpstr>
      <vt:lpstr>方音符號</vt:lpstr>
      <vt:lpstr>'RIME編碼 (原設計)'!拼音字母</vt:lpstr>
      <vt:lpstr>拼音字母</vt:lpstr>
      <vt:lpstr>'RIME編碼 (原設計)'!按鍵編碼</vt:lpstr>
      <vt:lpstr>按鍵編碼</vt:lpstr>
      <vt:lpstr>'RIME編碼 (原設計)'!國際音標</vt:lpstr>
      <vt:lpstr>國際音標</vt:lpstr>
      <vt:lpstr>'RIME編碼 (原設計)'!鍵盤位置</vt:lpstr>
      <vt:lpstr>鍵盤位置</vt:lpstr>
    </vt:vector>
  </TitlesOfParts>
  <Company>MarMic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Shi</dc:creator>
  <cp:lastModifiedBy>正中 居</cp:lastModifiedBy>
  <dcterms:created xsi:type="dcterms:W3CDTF">2005-08-08T11:43:16Z</dcterms:created>
  <dcterms:modified xsi:type="dcterms:W3CDTF">2024-06-01T15:07:26Z</dcterms:modified>
</cp:coreProperties>
</file>