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"/>
    </mc:Choice>
  </mc:AlternateContent>
  <xr:revisionPtr revIDLastSave="0" documentId="13_ncr:1_{442C3FED-8FAA-4048-A7C1-09087A7A9515}" xr6:coauthVersionLast="47" xr6:coauthVersionMax="47" xr10:uidLastSave="{00000000-0000-0000-0000-000000000000}"/>
  <bookViews>
    <workbookView xWindow="-120" yWindow="-120" windowWidth="29040" windowHeight="15720" firstSheet="3" activeTab="8" xr2:uid="{E1B05DE5-EAD7-43D6-8DFE-DCA2C8EA1D01}"/>
  </bookViews>
  <sheets>
    <sheet name="漢字注音" sheetId="4" r:id="rId1"/>
    <sheet name="十五音聲母" sheetId="15" r:id="rId2"/>
    <sheet name="十五音韻母" sheetId="16" r:id="rId3"/>
    <sheet name="音調表" sheetId="2" r:id="rId4"/>
    <sheet name="按鍵位置表" sheetId="11" r:id="rId5"/>
    <sheet name="打字練習表【台羅拼音】" sheetId="1" r:id="rId6"/>
    <sheet name="打字練習表【台語注音二式】" sheetId="17" r:id="rId7"/>
    <sheet name="打字練習表【方音符號】" sheetId="18" r:id="rId8"/>
    <sheet name="教材製作【方音符號】" sheetId="20" r:id="rId9"/>
    <sheet name="打字練習表【方音符號】 (2)" sheetId="19" r:id="rId10"/>
    <sheet name="打字練習表 (按鍵)" sheetId="12" r:id="rId11"/>
    <sheet name="打字練習表 (按鍵) (2)" sheetId="14" r:id="rId12"/>
    <sheet name="打字練習表 (羅馬字母拼音)" sheetId="5" r:id="rId13"/>
  </sheets>
  <definedNames>
    <definedName name="URL" localSheetId="10">'打字練習表 (按鍵)'!$S$46</definedName>
    <definedName name="URL">按鍵位置表!$C$1</definedName>
    <definedName name="ver">按鍵位置表!$J$1</definedName>
    <definedName name="零聲母" localSheetId="9">'打字練習表【方音符號】 (2)'!$I$1</definedName>
    <definedName name="零聲母" localSheetId="6">打字練習表【台語注音二式】!$I$1</definedName>
    <definedName name="零聲母" localSheetId="5">打字練習表【台羅拼音】!$I$1</definedName>
    <definedName name="零聲母" localSheetId="8">教材製作【方音符號】!$P$1</definedName>
    <definedName name="零聲母">打字練習表【方音符號】!$P$1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0" l="1"/>
  <c r="I5" i="20"/>
  <c r="G5" i="20"/>
  <c r="H5" i="20" s="1"/>
  <c r="J46" i="18"/>
  <c r="I46" i="18"/>
  <c r="G46" i="18"/>
  <c r="H46" i="18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 s="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J44" i="11"/>
  <c r="K44" i="11" s="1"/>
  <c r="L9" i="18"/>
  <c r="L13" i="18"/>
  <c r="L21" i="18"/>
  <c r="L29" i="18"/>
  <c r="L33" i="18"/>
  <c r="L37" i="18"/>
  <c r="L45" i="18"/>
  <c r="L5" i="18"/>
  <c r="D56" i="11"/>
  <c r="D53" i="11"/>
  <c r="G6" i="18"/>
  <c r="E6" i="18" s="1"/>
  <c r="F6" i="18" s="1"/>
  <c r="I6" i="18"/>
  <c r="J6" i="18"/>
  <c r="G7" i="18"/>
  <c r="E7" i="18" s="1"/>
  <c r="F7" i="18" s="1"/>
  <c r="I7" i="18"/>
  <c r="J7" i="18"/>
  <c r="G8" i="18"/>
  <c r="E8" i="18" s="1"/>
  <c r="F8" i="18" s="1"/>
  <c r="I8" i="18"/>
  <c r="J8" i="18"/>
  <c r="L8" i="18" s="1"/>
  <c r="E9" i="18"/>
  <c r="F9" i="18"/>
  <c r="G9" i="18"/>
  <c r="H9" i="18"/>
  <c r="I9" i="18"/>
  <c r="J9" i="18"/>
  <c r="K9" i="18"/>
  <c r="D9" i="18" s="1"/>
  <c r="M9" i="18"/>
  <c r="N9" i="18"/>
  <c r="G10" i="18"/>
  <c r="H10" i="18" s="1"/>
  <c r="I10" i="18"/>
  <c r="J10" i="18"/>
  <c r="G11" i="18"/>
  <c r="E11" i="18" s="1"/>
  <c r="F11" i="18" s="1"/>
  <c r="I11" i="18"/>
  <c r="J11" i="18"/>
  <c r="L11" i="18" s="1"/>
  <c r="G12" i="18"/>
  <c r="E12" i="18" s="1"/>
  <c r="F12" i="18" s="1"/>
  <c r="I12" i="18"/>
  <c r="J12" i="18"/>
  <c r="E13" i="18"/>
  <c r="F13" i="18"/>
  <c r="G13" i="18"/>
  <c r="H13" i="18"/>
  <c r="I13" i="18"/>
  <c r="J13" i="18"/>
  <c r="K13" i="18"/>
  <c r="D13" i="18" s="1"/>
  <c r="M13" i="18"/>
  <c r="N13" i="18"/>
  <c r="G14" i="18"/>
  <c r="E14" i="18" s="1"/>
  <c r="F14" i="18" s="1"/>
  <c r="H14" i="18"/>
  <c r="I14" i="18"/>
  <c r="J14" i="18"/>
  <c r="L14" i="18" s="1"/>
  <c r="G15" i="18"/>
  <c r="E15" i="18" s="1"/>
  <c r="F15" i="18" s="1"/>
  <c r="H15" i="18"/>
  <c r="I15" i="18"/>
  <c r="J15" i="18"/>
  <c r="L15" i="18" s="1"/>
  <c r="G16" i="18"/>
  <c r="H16" i="18" s="1"/>
  <c r="I16" i="18"/>
  <c r="J16" i="18"/>
  <c r="G17" i="18"/>
  <c r="E17" i="18" s="1"/>
  <c r="F17" i="18" s="1"/>
  <c r="I17" i="18"/>
  <c r="J17" i="18"/>
  <c r="L17" i="18" s="1"/>
  <c r="G18" i="18"/>
  <c r="E18" i="18" s="1"/>
  <c r="F18" i="18" s="1"/>
  <c r="I18" i="18"/>
  <c r="J18" i="18"/>
  <c r="L18" i="18" s="1"/>
  <c r="G19" i="18"/>
  <c r="E19" i="18" s="1"/>
  <c r="F19" i="18" s="1"/>
  <c r="I19" i="18"/>
  <c r="J19" i="18"/>
  <c r="L19" i="18" s="1"/>
  <c r="G20" i="18"/>
  <c r="E20" i="18" s="1"/>
  <c r="F20" i="18" s="1"/>
  <c r="I20" i="18"/>
  <c r="J20" i="18"/>
  <c r="L20" i="18" s="1"/>
  <c r="E21" i="18"/>
  <c r="F21" i="18"/>
  <c r="G21" i="18"/>
  <c r="H21" i="18"/>
  <c r="I21" i="18"/>
  <c r="J21" i="18"/>
  <c r="K21" i="18"/>
  <c r="D21" i="18" s="1"/>
  <c r="M21" i="18"/>
  <c r="N21" i="18"/>
  <c r="S21" i="18" s="1"/>
  <c r="AB21" i="18" s="1" a="1"/>
  <c r="AB21" i="18" s="1"/>
  <c r="G22" i="18"/>
  <c r="E22" i="18" s="1"/>
  <c r="F22" i="18" s="1"/>
  <c r="I22" i="18"/>
  <c r="J22" i="18"/>
  <c r="G23" i="18"/>
  <c r="E23" i="18" s="1"/>
  <c r="F23" i="18" s="1"/>
  <c r="H23" i="18"/>
  <c r="I23" i="18"/>
  <c r="J23" i="18"/>
  <c r="L23" i="18" s="1"/>
  <c r="G24" i="18"/>
  <c r="E24" i="18" s="1"/>
  <c r="F24" i="18" s="1"/>
  <c r="I24" i="18"/>
  <c r="J24" i="18"/>
  <c r="L24" i="18" s="1"/>
  <c r="G25" i="18"/>
  <c r="E25" i="18" s="1"/>
  <c r="F25" i="18" s="1"/>
  <c r="I25" i="18"/>
  <c r="J25" i="18"/>
  <c r="G26" i="18"/>
  <c r="H26" i="18" s="1"/>
  <c r="I26" i="18"/>
  <c r="J26" i="18"/>
  <c r="G27" i="18"/>
  <c r="E27" i="18" s="1"/>
  <c r="F27" i="18" s="1"/>
  <c r="H27" i="18"/>
  <c r="I27" i="18"/>
  <c r="J27" i="18"/>
  <c r="L27" i="18" s="1"/>
  <c r="G28" i="18"/>
  <c r="E28" i="18" s="1"/>
  <c r="F28" i="18" s="1"/>
  <c r="H28" i="18"/>
  <c r="I28" i="18"/>
  <c r="J28" i="18"/>
  <c r="L28" i="18" s="1"/>
  <c r="D29" i="18"/>
  <c r="E29" i="18"/>
  <c r="F29" i="18"/>
  <c r="G29" i="18"/>
  <c r="H29" i="18"/>
  <c r="I29" i="18"/>
  <c r="J29" i="18"/>
  <c r="K29" i="18"/>
  <c r="M29" i="18"/>
  <c r="N29" i="18"/>
  <c r="S29" i="18" s="1"/>
  <c r="AB29" i="18" s="1" a="1"/>
  <c r="AB29" i="18" s="1"/>
  <c r="G30" i="18"/>
  <c r="E30" i="18" s="1"/>
  <c r="F30" i="18" s="1"/>
  <c r="H30" i="18"/>
  <c r="I30" i="18"/>
  <c r="J30" i="18"/>
  <c r="L30" i="18" s="1"/>
  <c r="G31" i="18"/>
  <c r="E31" i="18" s="1"/>
  <c r="F31" i="18" s="1"/>
  <c r="H31" i="18"/>
  <c r="I31" i="18"/>
  <c r="J31" i="18"/>
  <c r="L31" i="18" s="1"/>
  <c r="G32" i="18"/>
  <c r="E32" i="18" s="1"/>
  <c r="F32" i="18" s="1"/>
  <c r="I32" i="18"/>
  <c r="J32" i="18"/>
  <c r="G33" i="18"/>
  <c r="E33" i="18" s="1"/>
  <c r="F33" i="18" s="1"/>
  <c r="I33" i="18"/>
  <c r="J33" i="18"/>
  <c r="G34" i="18"/>
  <c r="E34" i="18" s="1"/>
  <c r="F34" i="18" s="1"/>
  <c r="H34" i="18"/>
  <c r="I34" i="18"/>
  <c r="J34" i="18"/>
  <c r="L34" i="18" s="1"/>
  <c r="G35" i="18"/>
  <c r="E35" i="18" s="1"/>
  <c r="F35" i="18" s="1"/>
  <c r="H35" i="18"/>
  <c r="I35" i="18"/>
  <c r="J35" i="18"/>
  <c r="L35" i="18" s="1"/>
  <c r="G36" i="18"/>
  <c r="E36" i="18" s="1"/>
  <c r="F36" i="18" s="1"/>
  <c r="N36" i="18" s="1"/>
  <c r="I36" i="18"/>
  <c r="J36" i="18"/>
  <c r="E37" i="18"/>
  <c r="F37" i="18"/>
  <c r="G37" i="18"/>
  <c r="H37" i="18"/>
  <c r="I37" i="18"/>
  <c r="J37" i="18"/>
  <c r="K37" i="18"/>
  <c r="D37" i="18" s="1"/>
  <c r="M37" i="18"/>
  <c r="N37" i="18"/>
  <c r="S37" i="18" s="1"/>
  <c r="AB37" i="18" s="1" a="1"/>
  <c r="AB37" i="18" s="1"/>
  <c r="G38" i="18"/>
  <c r="E38" i="18" s="1"/>
  <c r="F38" i="18" s="1"/>
  <c r="I38" i="18"/>
  <c r="J38" i="18"/>
  <c r="L38" i="18" s="1"/>
  <c r="G39" i="18"/>
  <c r="E39" i="18" s="1"/>
  <c r="F39" i="18" s="1"/>
  <c r="I39" i="18"/>
  <c r="J39" i="18"/>
  <c r="G40" i="18"/>
  <c r="E40" i="18" s="1"/>
  <c r="F40" i="18" s="1"/>
  <c r="H40" i="18"/>
  <c r="I40" i="18"/>
  <c r="J40" i="18"/>
  <c r="G41" i="18"/>
  <c r="E41" i="18" s="1"/>
  <c r="F41" i="18" s="1"/>
  <c r="H41" i="18"/>
  <c r="I41" i="18"/>
  <c r="J41" i="18"/>
  <c r="L41" i="18" s="1"/>
  <c r="G42" i="18"/>
  <c r="H42" i="18" s="1"/>
  <c r="I42" i="18"/>
  <c r="J42" i="18"/>
  <c r="G43" i="18"/>
  <c r="E43" i="18" s="1"/>
  <c r="F43" i="18" s="1"/>
  <c r="H43" i="18"/>
  <c r="I43" i="18"/>
  <c r="J43" i="18"/>
  <c r="L43" i="18" s="1"/>
  <c r="G44" i="18"/>
  <c r="E44" i="18" s="1"/>
  <c r="F44" i="18" s="1"/>
  <c r="I44" i="18"/>
  <c r="J44" i="18"/>
  <c r="L44" i="18" s="1"/>
  <c r="E45" i="18"/>
  <c r="F45" i="18"/>
  <c r="G45" i="18"/>
  <c r="H45" i="18"/>
  <c r="I45" i="18"/>
  <c r="J45" i="18"/>
  <c r="K45" i="18"/>
  <c r="D45" i="18" s="1"/>
  <c r="M45" i="18"/>
  <c r="N45" i="18"/>
  <c r="S45" i="18" s="1"/>
  <c r="AB45" i="18" s="1" a="1"/>
  <c r="AB45" i="18" s="1"/>
  <c r="N5" i="18"/>
  <c r="T5" i="18" s="1"/>
  <c r="AC5" i="18" s="1" a="1"/>
  <c r="AC5" i="18" s="1"/>
  <c r="M5" i="18"/>
  <c r="K5" i="18"/>
  <c r="D5" i="18" s="1"/>
  <c r="J5" i="18"/>
  <c r="I5" i="18"/>
  <c r="H5" i="18"/>
  <c r="G5" i="18"/>
  <c r="F5" i="18"/>
  <c r="E5" i="18"/>
  <c r="D60" i="11"/>
  <c r="D61" i="11"/>
  <c r="D62" i="11"/>
  <c r="D63" i="11"/>
  <c r="D54" i="11"/>
  <c r="D55" i="11"/>
  <c r="D57" i="11"/>
  <c r="D58" i="11"/>
  <c r="D59" i="11"/>
  <c r="M45" i="19"/>
  <c r="U45" i="19" s="1"/>
  <c r="L45" i="19"/>
  <c r="K45" i="19"/>
  <c r="J45" i="19"/>
  <c r="I45" i="19"/>
  <c r="H45" i="19"/>
  <c r="G45" i="19"/>
  <c r="F45" i="19"/>
  <c r="E45" i="19"/>
  <c r="D45" i="19" s="1"/>
  <c r="H44" i="19"/>
  <c r="G44" i="19"/>
  <c r="I44" i="19" s="1"/>
  <c r="J44" i="19" s="1"/>
  <c r="F44" i="19"/>
  <c r="H43" i="19"/>
  <c r="G43" i="19"/>
  <c r="I43" i="19" s="1"/>
  <c r="J43" i="19" s="1"/>
  <c r="F43" i="19"/>
  <c r="H42" i="19"/>
  <c r="G42" i="19"/>
  <c r="I42" i="19" s="1"/>
  <c r="J42" i="19" s="1"/>
  <c r="F42" i="19"/>
  <c r="H41" i="19"/>
  <c r="G41" i="19"/>
  <c r="I41" i="19" s="1"/>
  <c r="J41" i="19" s="1"/>
  <c r="F41" i="19"/>
  <c r="H40" i="19"/>
  <c r="G40" i="19"/>
  <c r="I40" i="19" s="1"/>
  <c r="J40" i="19" s="1"/>
  <c r="F40" i="19"/>
  <c r="H39" i="19"/>
  <c r="G39" i="19"/>
  <c r="F39" i="19"/>
  <c r="H38" i="19"/>
  <c r="G38" i="19"/>
  <c r="I38" i="19" s="1"/>
  <c r="J38" i="19" s="1"/>
  <c r="F38" i="19"/>
  <c r="M37" i="19"/>
  <c r="N37" i="19" s="1"/>
  <c r="L37" i="19"/>
  <c r="K37" i="19"/>
  <c r="J37" i="19"/>
  <c r="I37" i="19"/>
  <c r="H37" i="19"/>
  <c r="G37" i="19"/>
  <c r="F37" i="19"/>
  <c r="E37" i="19"/>
  <c r="D37" i="19"/>
  <c r="H36" i="19"/>
  <c r="G36" i="19"/>
  <c r="I36" i="19" s="1"/>
  <c r="J36" i="19" s="1"/>
  <c r="F36" i="19"/>
  <c r="H35" i="19"/>
  <c r="G35" i="19"/>
  <c r="I35" i="19" s="1"/>
  <c r="J35" i="19" s="1"/>
  <c r="F35" i="19"/>
  <c r="H34" i="19"/>
  <c r="G34" i="19"/>
  <c r="I34" i="19" s="1"/>
  <c r="J34" i="19" s="1"/>
  <c r="K34" i="19" s="1"/>
  <c r="F34" i="19"/>
  <c r="H33" i="19"/>
  <c r="G33" i="19"/>
  <c r="I33" i="19" s="1"/>
  <c r="J33" i="19" s="1"/>
  <c r="F33" i="19"/>
  <c r="H32" i="19"/>
  <c r="G32" i="19"/>
  <c r="I32" i="19" s="1"/>
  <c r="J32" i="19" s="1"/>
  <c r="F32" i="19"/>
  <c r="H31" i="19"/>
  <c r="G31" i="19"/>
  <c r="F31" i="19"/>
  <c r="H30" i="19"/>
  <c r="G30" i="19"/>
  <c r="I30" i="19" s="1"/>
  <c r="J30" i="19" s="1"/>
  <c r="F30" i="19"/>
  <c r="M29" i="19"/>
  <c r="L29" i="19"/>
  <c r="K29" i="19"/>
  <c r="J29" i="19"/>
  <c r="I29" i="19"/>
  <c r="H29" i="19"/>
  <c r="G29" i="19"/>
  <c r="F29" i="19"/>
  <c r="E29" i="19"/>
  <c r="D29" i="19" s="1"/>
  <c r="H28" i="19"/>
  <c r="G28" i="19"/>
  <c r="I28" i="19" s="1"/>
  <c r="J28" i="19" s="1"/>
  <c r="E28" i="19" s="1"/>
  <c r="D28" i="19" s="1"/>
  <c r="F28" i="19"/>
  <c r="I27" i="19"/>
  <c r="J27" i="19" s="1"/>
  <c r="H27" i="19"/>
  <c r="G27" i="19"/>
  <c r="F27" i="19"/>
  <c r="H26" i="19"/>
  <c r="G26" i="19"/>
  <c r="I26" i="19" s="1"/>
  <c r="J26" i="19" s="1"/>
  <c r="F26" i="19"/>
  <c r="H25" i="19"/>
  <c r="G25" i="19"/>
  <c r="F25" i="19"/>
  <c r="H24" i="19"/>
  <c r="G24" i="19"/>
  <c r="I24" i="19" s="1"/>
  <c r="J24" i="19" s="1"/>
  <c r="F24" i="19"/>
  <c r="H23" i="19"/>
  <c r="G23" i="19"/>
  <c r="F23" i="19"/>
  <c r="H22" i="19"/>
  <c r="G22" i="19"/>
  <c r="I22" i="19" s="1"/>
  <c r="J22" i="19" s="1"/>
  <c r="M22" i="19" s="1"/>
  <c r="F22" i="19"/>
  <c r="M21" i="19"/>
  <c r="O21" i="19" s="1"/>
  <c r="L21" i="19"/>
  <c r="K21" i="19"/>
  <c r="J21" i="19"/>
  <c r="I21" i="19"/>
  <c r="H21" i="19"/>
  <c r="G21" i="19"/>
  <c r="F21" i="19"/>
  <c r="E21" i="19"/>
  <c r="D21" i="19"/>
  <c r="H20" i="19"/>
  <c r="G20" i="19"/>
  <c r="I20" i="19" s="1"/>
  <c r="J20" i="19" s="1"/>
  <c r="F20" i="19"/>
  <c r="I19" i="19"/>
  <c r="J19" i="19" s="1"/>
  <c r="K19" i="19" s="1"/>
  <c r="H19" i="19"/>
  <c r="G19" i="19"/>
  <c r="F19" i="19"/>
  <c r="H18" i="19"/>
  <c r="G18" i="19"/>
  <c r="I18" i="19" s="1"/>
  <c r="J18" i="19" s="1"/>
  <c r="F18" i="19"/>
  <c r="H17" i="19"/>
  <c r="G17" i="19"/>
  <c r="F17" i="19"/>
  <c r="H16" i="19"/>
  <c r="G16" i="19"/>
  <c r="I16" i="19" s="1"/>
  <c r="J16" i="19" s="1"/>
  <c r="F16" i="19"/>
  <c r="H15" i="19"/>
  <c r="G15" i="19"/>
  <c r="F15" i="19"/>
  <c r="H14" i="19"/>
  <c r="G14" i="19"/>
  <c r="I14" i="19" s="1"/>
  <c r="J14" i="19" s="1"/>
  <c r="F14" i="19"/>
  <c r="M13" i="19"/>
  <c r="P13" i="19" s="1"/>
  <c r="L13" i="19"/>
  <c r="K13" i="19"/>
  <c r="J13" i="19"/>
  <c r="I13" i="19"/>
  <c r="H13" i="19"/>
  <c r="G13" i="19"/>
  <c r="F13" i="19"/>
  <c r="E13" i="19"/>
  <c r="D13" i="19" s="1"/>
  <c r="H12" i="19"/>
  <c r="G12" i="19"/>
  <c r="I12" i="19" s="1"/>
  <c r="J12" i="19" s="1"/>
  <c r="F12" i="19"/>
  <c r="I11" i="19"/>
  <c r="J11" i="19" s="1"/>
  <c r="K11" i="19" s="1"/>
  <c r="H11" i="19"/>
  <c r="G11" i="19"/>
  <c r="F11" i="19"/>
  <c r="H10" i="19"/>
  <c r="G10" i="19"/>
  <c r="I10" i="19" s="1"/>
  <c r="J10" i="19" s="1"/>
  <c r="F10" i="19"/>
  <c r="M9" i="19"/>
  <c r="O9" i="19" s="1"/>
  <c r="L9" i="19"/>
  <c r="K9" i="19"/>
  <c r="J9" i="19"/>
  <c r="I9" i="19"/>
  <c r="H9" i="19"/>
  <c r="G9" i="19"/>
  <c r="F9" i="19"/>
  <c r="E9" i="19"/>
  <c r="D9" i="19"/>
  <c r="H8" i="19"/>
  <c r="G8" i="19"/>
  <c r="I8" i="19" s="1"/>
  <c r="J8" i="19" s="1"/>
  <c r="F8" i="19"/>
  <c r="H7" i="19"/>
  <c r="G7" i="19"/>
  <c r="F7" i="19"/>
  <c r="H6" i="19"/>
  <c r="G6" i="19"/>
  <c r="I6" i="19" s="1"/>
  <c r="J6" i="19" s="1"/>
  <c r="E6" i="19" s="1"/>
  <c r="F6" i="19"/>
  <c r="M5" i="19"/>
  <c r="O5" i="19" s="1"/>
  <c r="L5" i="19"/>
  <c r="K5" i="19"/>
  <c r="J5" i="19"/>
  <c r="I5" i="19"/>
  <c r="H5" i="19"/>
  <c r="G5" i="19"/>
  <c r="F5" i="19"/>
  <c r="E5" i="19"/>
  <c r="D5" i="19" s="1"/>
  <c r="Q21" i="1"/>
  <c r="O29" i="1"/>
  <c r="P29" i="1"/>
  <c r="Q29" i="1"/>
  <c r="T29" i="1"/>
  <c r="U29" i="1"/>
  <c r="O37" i="1"/>
  <c r="P37" i="1"/>
  <c r="Q37" i="1"/>
  <c r="T37" i="1"/>
  <c r="U37" i="1"/>
  <c r="O45" i="1"/>
  <c r="P45" i="1"/>
  <c r="Q45" i="1"/>
  <c r="T45" i="1"/>
  <c r="O37" i="17"/>
  <c r="N45" i="17"/>
  <c r="O45" i="17"/>
  <c r="S45" i="17"/>
  <c r="R9" i="18"/>
  <c r="AA9" i="18" s="1" a="1"/>
  <c r="AA9" i="18" s="1"/>
  <c r="S13" i="18"/>
  <c r="AB13" i="18" s="1" a="1"/>
  <c r="AB13" i="18" s="1"/>
  <c r="E45" i="17"/>
  <c r="D45" i="17" s="1"/>
  <c r="E44" i="17"/>
  <c r="D44" i="17" s="1"/>
  <c r="E39" i="17"/>
  <c r="D39" i="17" s="1"/>
  <c r="E37" i="17"/>
  <c r="D37" i="17" s="1"/>
  <c r="E29" i="17"/>
  <c r="D29" i="17" s="1"/>
  <c r="E28" i="17"/>
  <c r="D28" i="17" s="1"/>
  <c r="E23" i="17"/>
  <c r="D23" i="17" s="1"/>
  <c r="E21" i="17"/>
  <c r="D21" i="17" s="1"/>
  <c r="E13" i="17"/>
  <c r="D13" i="17" s="1"/>
  <c r="E9" i="17"/>
  <c r="D9" i="17" s="1"/>
  <c r="E5" i="17"/>
  <c r="D5" i="17" s="1"/>
  <c r="E45" i="1"/>
  <c r="D45" i="1" s="1"/>
  <c r="E37" i="1"/>
  <c r="D37" i="1" s="1"/>
  <c r="E29" i="1"/>
  <c r="D29" i="1" s="1"/>
  <c r="E21" i="1"/>
  <c r="D21" i="1" s="1"/>
  <c r="E13" i="1"/>
  <c r="D13" i="1" s="1"/>
  <c r="E9" i="1"/>
  <c r="D9" i="1" s="1"/>
  <c r="E5" i="1"/>
  <c r="D5" i="1" s="1"/>
  <c r="F7" i="17"/>
  <c r="G7" i="17"/>
  <c r="I7" i="17" s="1"/>
  <c r="J7" i="17" s="1"/>
  <c r="H7" i="17"/>
  <c r="F8" i="17"/>
  <c r="G8" i="17"/>
  <c r="I8" i="17" s="1"/>
  <c r="J8" i="17" s="1"/>
  <c r="H8" i="17"/>
  <c r="F9" i="17"/>
  <c r="G9" i="17"/>
  <c r="H9" i="17"/>
  <c r="I9" i="17"/>
  <c r="J9" i="17"/>
  <c r="K9" i="17"/>
  <c r="L9" i="17"/>
  <c r="M9" i="17"/>
  <c r="N9" i="17" s="1"/>
  <c r="F10" i="17"/>
  <c r="G10" i="17"/>
  <c r="I10" i="17" s="1"/>
  <c r="J10" i="17" s="1"/>
  <c r="E10" i="17" s="1"/>
  <c r="D10" i="17" s="1"/>
  <c r="H10" i="17"/>
  <c r="F11" i="17"/>
  <c r="G11" i="17"/>
  <c r="I11" i="17" s="1"/>
  <c r="J11" i="17" s="1"/>
  <c r="H11" i="17"/>
  <c r="F12" i="17"/>
  <c r="G12" i="17"/>
  <c r="I12" i="17" s="1"/>
  <c r="J12" i="17" s="1"/>
  <c r="H12" i="17"/>
  <c r="F13" i="17"/>
  <c r="G13" i="17"/>
  <c r="H13" i="17"/>
  <c r="I13" i="17"/>
  <c r="J13" i="17"/>
  <c r="K13" i="17"/>
  <c r="L13" i="17"/>
  <c r="M13" i="17"/>
  <c r="N13" i="17" s="1"/>
  <c r="F14" i="17"/>
  <c r="G14" i="17"/>
  <c r="I14" i="17" s="1"/>
  <c r="J14" i="17" s="1"/>
  <c r="E14" i="17" s="1"/>
  <c r="D14" i="17" s="1"/>
  <c r="H14" i="17"/>
  <c r="F15" i="17"/>
  <c r="G15" i="17"/>
  <c r="I15" i="17" s="1"/>
  <c r="J15" i="17" s="1"/>
  <c r="H15" i="17"/>
  <c r="F16" i="17"/>
  <c r="G16" i="17"/>
  <c r="I16" i="17" s="1"/>
  <c r="J16" i="17" s="1"/>
  <c r="E16" i="17" s="1"/>
  <c r="D16" i="17" s="1"/>
  <c r="H16" i="17"/>
  <c r="F17" i="17"/>
  <c r="G17" i="17"/>
  <c r="I17" i="17" s="1"/>
  <c r="J17" i="17" s="1"/>
  <c r="H17" i="17"/>
  <c r="F18" i="17"/>
  <c r="G18" i="17"/>
  <c r="I18" i="17" s="1"/>
  <c r="J18" i="17" s="1"/>
  <c r="H18" i="17"/>
  <c r="F19" i="17"/>
  <c r="E19" i="17" s="1"/>
  <c r="D19" i="17" s="1"/>
  <c r="G19" i="17"/>
  <c r="I19" i="17" s="1"/>
  <c r="J19" i="17" s="1"/>
  <c r="H19" i="17"/>
  <c r="F20" i="17"/>
  <c r="G20" i="17"/>
  <c r="I20" i="17" s="1"/>
  <c r="J20" i="17" s="1"/>
  <c r="M20" i="17" s="1"/>
  <c r="H20" i="17"/>
  <c r="F21" i="17"/>
  <c r="G21" i="17"/>
  <c r="H21" i="17"/>
  <c r="I21" i="17"/>
  <c r="J21" i="17"/>
  <c r="K21" i="17"/>
  <c r="L21" i="17"/>
  <c r="M21" i="17"/>
  <c r="P21" i="17" s="1"/>
  <c r="F22" i="17"/>
  <c r="G22" i="17"/>
  <c r="I22" i="17" s="1"/>
  <c r="J22" i="17" s="1"/>
  <c r="E22" i="17" s="1"/>
  <c r="D22" i="17" s="1"/>
  <c r="H22" i="17"/>
  <c r="F23" i="17"/>
  <c r="G23" i="17"/>
  <c r="I23" i="17" s="1"/>
  <c r="J23" i="17" s="1"/>
  <c r="H23" i="17"/>
  <c r="F24" i="17"/>
  <c r="G24" i="17"/>
  <c r="I24" i="17" s="1"/>
  <c r="J24" i="17" s="1"/>
  <c r="H24" i="17"/>
  <c r="F25" i="17"/>
  <c r="G25" i="17"/>
  <c r="I25" i="17" s="1"/>
  <c r="J25" i="17" s="1"/>
  <c r="H25" i="17"/>
  <c r="F26" i="17"/>
  <c r="G26" i="17"/>
  <c r="I26" i="17" s="1"/>
  <c r="J26" i="17" s="1"/>
  <c r="H26" i="17"/>
  <c r="F27" i="17"/>
  <c r="G27" i="17"/>
  <c r="H27" i="17"/>
  <c r="I27" i="17"/>
  <c r="J27" i="17" s="1"/>
  <c r="F28" i="17"/>
  <c r="G28" i="17"/>
  <c r="I28" i="17" s="1"/>
  <c r="J28" i="17" s="1"/>
  <c r="H28" i="17"/>
  <c r="F29" i="17"/>
  <c r="G29" i="17"/>
  <c r="H29" i="17"/>
  <c r="I29" i="17"/>
  <c r="J29" i="17"/>
  <c r="K29" i="17"/>
  <c r="L29" i="17"/>
  <c r="M29" i="17"/>
  <c r="N29" i="17" s="1"/>
  <c r="F30" i="17"/>
  <c r="G30" i="17"/>
  <c r="I30" i="17" s="1"/>
  <c r="J30" i="17" s="1"/>
  <c r="H30" i="17"/>
  <c r="F31" i="17"/>
  <c r="G31" i="17"/>
  <c r="I31" i="17" s="1"/>
  <c r="J31" i="17" s="1"/>
  <c r="H31" i="17"/>
  <c r="F32" i="17"/>
  <c r="G32" i="17"/>
  <c r="I32" i="17" s="1"/>
  <c r="J32" i="17" s="1"/>
  <c r="H32" i="17"/>
  <c r="F33" i="17"/>
  <c r="E33" i="17" s="1"/>
  <c r="D33" i="17" s="1"/>
  <c r="G33" i="17"/>
  <c r="I33" i="17" s="1"/>
  <c r="J33" i="17" s="1"/>
  <c r="H33" i="17"/>
  <c r="F34" i="17"/>
  <c r="G34" i="17"/>
  <c r="H34" i="17"/>
  <c r="I34" i="17"/>
  <c r="J34" i="17" s="1"/>
  <c r="F35" i="17"/>
  <c r="G35" i="17"/>
  <c r="I35" i="17" s="1"/>
  <c r="J35" i="17" s="1"/>
  <c r="H35" i="17"/>
  <c r="F36" i="17"/>
  <c r="G36" i="17"/>
  <c r="I36" i="17" s="1"/>
  <c r="J36" i="17" s="1"/>
  <c r="E36" i="17" s="1"/>
  <c r="D36" i="17" s="1"/>
  <c r="H36" i="17"/>
  <c r="F37" i="17"/>
  <c r="G37" i="17"/>
  <c r="H37" i="17"/>
  <c r="I37" i="17"/>
  <c r="J37" i="17"/>
  <c r="K37" i="17"/>
  <c r="L37" i="17"/>
  <c r="M37" i="17"/>
  <c r="P37" i="17" s="1"/>
  <c r="F38" i="17"/>
  <c r="G38" i="17"/>
  <c r="H38" i="17"/>
  <c r="I38" i="17"/>
  <c r="J38" i="17" s="1"/>
  <c r="F39" i="17"/>
  <c r="G39" i="17"/>
  <c r="I39" i="17" s="1"/>
  <c r="J39" i="17" s="1"/>
  <c r="H39" i="17"/>
  <c r="F40" i="17"/>
  <c r="G40" i="17"/>
  <c r="I40" i="17" s="1"/>
  <c r="J40" i="17" s="1"/>
  <c r="H40" i="17"/>
  <c r="F41" i="17"/>
  <c r="G41" i="17"/>
  <c r="H41" i="17"/>
  <c r="I41" i="17"/>
  <c r="J41" i="17" s="1"/>
  <c r="F42" i="17"/>
  <c r="G42" i="17"/>
  <c r="I42" i="17" s="1"/>
  <c r="J42" i="17" s="1"/>
  <c r="H42" i="17"/>
  <c r="F43" i="17"/>
  <c r="G43" i="17"/>
  <c r="I43" i="17" s="1"/>
  <c r="J43" i="17" s="1"/>
  <c r="M43" i="17" s="1"/>
  <c r="H43" i="17"/>
  <c r="F44" i="17"/>
  <c r="G44" i="17"/>
  <c r="I44" i="17" s="1"/>
  <c r="J44" i="17" s="1"/>
  <c r="H44" i="17"/>
  <c r="F45" i="17"/>
  <c r="G45" i="17"/>
  <c r="H45" i="17"/>
  <c r="I45" i="17"/>
  <c r="J45" i="17"/>
  <c r="K45" i="17"/>
  <c r="L45" i="17"/>
  <c r="M45" i="17"/>
  <c r="P45" i="17" s="1"/>
  <c r="M5" i="17"/>
  <c r="U5" i="17" s="1"/>
  <c r="L5" i="17"/>
  <c r="K5" i="17"/>
  <c r="J5" i="17"/>
  <c r="I5" i="17"/>
  <c r="H5" i="17"/>
  <c r="G5" i="17"/>
  <c r="F5" i="17"/>
  <c r="F6" i="17"/>
  <c r="H6" i="17"/>
  <c r="G6" i="17"/>
  <c r="I6" i="17" s="1"/>
  <c r="J6" i="17" s="1"/>
  <c r="E6" i="17" s="1"/>
  <c r="D6" i="17" s="1"/>
  <c r="K9" i="1"/>
  <c r="K13" i="1"/>
  <c r="K21" i="1"/>
  <c r="K29" i="1"/>
  <c r="K37" i="1"/>
  <c r="K45" i="1"/>
  <c r="K5" i="1"/>
  <c r="J5" i="1"/>
  <c r="I5" i="1"/>
  <c r="I9" i="1"/>
  <c r="J9" i="1"/>
  <c r="I13" i="1"/>
  <c r="J13" i="1"/>
  <c r="I21" i="1"/>
  <c r="J21" i="1"/>
  <c r="I23" i="1"/>
  <c r="J23" i="1"/>
  <c r="I29" i="1"/>
  <c r="J29" i="1"/>
  <c r="I37" i="1"/>
  <c r="J37" i="1"/>
  <c r="I45" i="1"/>
  <c r="J4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" i="1"/>
  <c r="L9" i="1"/>
  <c r="M9" i="1"/>
  <c r="T9" i="1" s="1"/>
  <c r="L13" i="1"/>
  <c r="M13" i="1"/>
  <c r="T13" i="1" s="1"/>
  <c r="L21" i="1"/>
  <c r="M21" i="1"/>
  <c r="N21" i="1" s="1"/>
  <c r="L29" i="1"/>
  <c r="M29" i="1"/>
  <c r="N29" i="1" s="1"/>
  <c r="L37" i="1"/>
  <c r="M37" i="1"/>
  <c r="N37" i="1" s="1"/>
  <c r="L45" i="1"/>
  <c r="M45" i="1"/>
  <c r="N45" i="1" s="1"/>
  <c r="M5" i="1"/>
  <c r="U5" i="1" s="1"/>
  <c r="L5" i="1"/>
  <c r="F7" i="1"/>
  <c r="E7" i="1" s="1"/>
  <c r="D7" i="1" s="1"/>
  <c r="G7" i="1"/>
  <c r="I7" i="1" s="1"/>
  <c r="J7" i="1" s="1"/>
  <c r="F8" i="1"/>
  <c r="G8" i="1"/>
  <c r="I8" i="1" s="1"/>
  <c r="J8" i="1" s="1"/>
  <c r="F9" i="1"/>
  <c r="G9" i="1"/>
  <c r="F10" i="1"/>
  <c r="G10" i="1"/>
  <c r="I10" i="1" s="1"/>
  <c r="J10" i="1" s="1"/>
  <c r="F11" i="1"/>
  <c r="E11" i="1" s="1"/>
  <c r="D11" i="1" s="1"/>
  <c r="G11" i="1"/>
  <c r="I11" i="1" s="1"/>
  <c r="J11" i="1" s="1"/>
  <c r="F12" i="1"/>
  <c r="G12" i="1"/>
  <c r="I12" i="1" s="1"/>
  <c r="J12" i="1" s="1"/>
  <c r="F13" i="1"/>
  <c r="G13" i="1"/>
  <c r="F14" i="1"/>
  <c r="G14" i="1"/>
  <c r="I14" i="1" s="1"/>
  <c r="J14" i="1" s="1"/>
  <c r="F15" i="1"/>
  <c r="E15" i="1" s="1"/>
  <c r="D15" i="1" s="1"/>
  <c r="G15" i="1"/>
  <c r="I15" i="1" s="1"/>
  <c r="J15" i="1" s="1"/>
  <c r="F16" i="1"/>
  <c r="G16" i="1"/>
  <c r="I16" i="1" s="1"/>
  <c r="J16" i="1" s="1"/>
  <c r="K16" i="1" s="1"/>
  <c r="F17" i="1"/>
  <c r="G17" i="1"/>
  <c r="I17" i="1" s="1"/>
  <c r="J17" i="1" s="1"/>
  <c r="F18" i="1"/>
  <c r="G18" i="1"/>
  <c r="I18" i="1" s="1"/>
  <c r="J18" i="1" s="1"/>
  <c r="F19" i="1"/>
  <c r="E19" i="1" s="1"/>
  <c r="D19" i="1" s="1"/>
  <c r="G19" i="1"/>
  <c r="I19" i="1" s="1"/>
  <c r="J19" i="1" s="1"/>
  <c r="F20" i="1"/>
  <c r="G20" i="1"/>
  <c r="I20" i="1" s="1"/>
  <c r="J20" i="1" s="1"/>
  <c r="F21" i="1"/>
  <c r="G21" i="1"/>
  <c r="F22" i="1"/>
  <c r="G22" i="1"/>
  <c r="I22" i="1" s="1"/>
  <c r="J22" i="1" s="1"/>
  <c r="K22" i="1" s="1"/>
  <c r="F23" i="1"/>
  <c r="E23" i="1" s="1"/>
  <c r="D23" i="1" s="1"/>
  <c r="G23" i="1"/>
  <c r="F24" i="1"/>
  <c r="G24" i="1"/>
  <c r="I24" i="1" s="1"/>
  <c r="J24" i="1" s="1"/>
  <c r="K24" i="1" s="1"/>
  <c r="F25" i="1"/>
  <c r="G25" i="1"/>
  <c r="I25" i="1" s="1"/>
  <c r="J25" i="1" s="1"/>
  <c r="F26" i="1"/>
  <c r="G26" i="1"/>
  <c r="I26" i="1" s="1"/>
  <c r="J26" i="1" s="1"/>
  <c r="F27" i="1"/>
  <c r="E27" i="1" s="1"/>
  <c r="D27" i="1" s="1"/>
  <c r="G27" i="1"/>
  <c r="I27" i="1" s="1"/>
  <c r="J27" i="1" s="1"/>
  <c r="F28" i="1"/>
  <c r="G28" i="1"/>
  <c r="I28" i="1" s="1"/>
  <c r="J28" i="1" s="1"/>
  <c r="F29" i="1"/>
  <c r="G29" i="1"/>
  <c r="F30" i="1"/>
  <c r="G30" i="1"/>
  <c r="I30" i="1" s="1"/>
  <c r="J30" i="1" s="1"/>
  <c r="F31" i="1"/>
  <c r="E31" i="1" s="1"/>
  <c r="D31" i="1" s="1"/>
  <c r="G31" i="1"/>
  <c r="I31" i="1" s="1"/>
  <c r="J31" i="1" s="1"/>
  <c r="F32" i="1"/>
  <c r="G32" i="1"/>
  <c r="I32" i="1" s="1"/>
  <c r="J32" i="1" s="1"/>
  <c r="K32" i="1" s="1"/>
  <c r="F33" i="1"/>
  <c r="G33" i="1"/>
  <c r="I33" i="1" s="1"/>
  <c r="J33" i="1" s="1"/>
  <c r="F34" i="1"/>
  <c r="G34" i="1"/>
  <c r="I34" i="1" s="1"/>
  <c r="J34" i="1" s="1"/>
  <c r="F35" i="1"/>
  <c r="E35" i="1" s="1"/>
  <c r="D35" i="1" s="1"/>
  <c r="G35" i="1"/>
  <c r="I35" i="1" s="1"/>
  <c r="J35" i="1" s="1"/>
  <c r="F36" i="1"/>
  <c r="G36" i="1"/>
  <c r="I36" i="1" s="1"/>
  <c r="J36" i="1" s="1"/>
  <c r="F37" i="1"/>
  <c r="G37" i="1"/>
  <c r="F38" i="1"/>
  <c r="G38" i="1"/>
  <c r="I38" i="1" s="1"/>
  <c r="J38" i="1" s="1"/>
  <c r="K38" i="1" s="1"/>
  <c r="F39" i="1"/>
  <c r="E39" i="1" s="1"/>
  <c r="D39" i="1" s="1"/>
  <c r="G39" i="1"/>
  <c r="I39" i="1" s="1"/>
  <c r="J39" i="1" s="1"/>
  <c r="F40" i="1"/>
  <c r="E40" i="1" s="1"/>
  <c r="D40" i="1" s="1"/>
  <c r="G40" i="1"/>
  <c r="I40" i="1" s="1"/>
  <c r="J40" i="1" s="1"/>
  <c r="F41" i="1"/>
  <c r="G41" i="1"/>
  <c r="I41" i="1" s="1"/>
  <c r="J41" i="1" s="1"/>
  <c r="F42" i="1"/>
  <c r="G42" i="1"/>
  <c r="I42" i="1" s="1"/>
  <c r="J42" i="1" s="1"/>
  <c r="F43" i="1"/>
  <c r="E43" i="1" s="1"/>
  <c r="D43" i="1" s="1"/>
  <c r="G43" i="1"/>
  <c r="I43" i="1" s="1"/>
  <c r="J43" i="1" s="1"/>
  <c r="F44" i="1"/>
  <c r="G44" i="1"/>
  <c r="I44" i="1" s="1"/>
  <c r="J44" i="1" s="1"/>
  <c r="F45" i="1"/>
  <c r="G45" i="1"/>
  <c r="G5" i="1"/>
  <c r="G6" i="1"/>
  <c r="I6" i="1" s="1"/>
  <c r="F6" i="1"/>
  <c r="F5" i="1"/>
  <c r="B101" i="16"/>
  <c r="B100" i="16"/>
  <c r="B99" i="16"/>
  <c r="B98" i="16"/>
  <c r="M97" i="16"/>
  <c r="L97" i="16"/>
  <c r="K97" i="16"/>
  <c r="J97" i="16"/>
  <c r="I97" i="16"/>
  <c r="H97" i="16"/>
  <c r="G97" i="16"/>
  <c r="B97" i="16"/>
  <c r="B96" i="16"/>
  <c r="B95" i="16"/>
  <c r="B94" i="16"/>
  <c r="M93" i="16"/>
  <c r="L93" i="16"/>
  <c r="K93" i="16"/>
  <c r="J93" i="16"/>
  <c r="I93" i="16"/>
  <c r="H93" i="16"/>
  <c r="G93" i="16"/>
  <c r="B93" i="16"/>
  <c r="B92" i="16"/>
  <c r="M91" i="16"/>
  <c r="L91" i="16"/>
  <c r="K91" i="16"/>
  <c r="J91" i="16"/>
  <c r="I91" i="16"/>
  <c r="H91" i="16"/>
  <c r="G91" i="16"/>
  <c r="B91" i="16"/>
  <c r="B90" i="16"/>
  <c r="M89" i="16"/>
  <c r="L89" i="16"/>
  <c r="K89" i="16"/>
  <c r="J89" i="16"/>
  <c r="I89" i="16"/>
  <c r="H89" i="16"/>
  <c r="G89" i="16"/>
  <c r="B89" i="16"/>
  <c r="B88" i="16"/>
  <c r="M87" i="16"/>
  <c r="L87" i="16"/>
  <c r="K87" i="16"/>
  <c r="J87" i="16"/>
  <c r="I87" i="16"/>
  <c r="H87" i="16"/>
  <c r="G87" i="16"/>
  <c r="B87" i="16"/>
  <c r="B86" i="16"/>
  <c r="M85" i="16"/>
  <c r="L85" i="16"/>
  <c r="K85" i="16"/>
  <c r="J85" i="16"/>
  <c r="I85" i="16"/>
  <c r="H85" i="16"/>
  <c r="G85" i="16"/>
  <c r="E85" i="16"/>
  <c r="B85" i="16"/>
  <c r="B84" i="16"/>
  <c r="M83" i="16"/>
  <c r="L83" i="16"/>
  <c r="K83" i="16"/>
  <c r="J83" i="16"/>
  <c r="I83" i="16"/>
  <c r="H83" i="16"/>
  <c r="G83" i="16"/>
  <c r="B83" i="16"/>
  <c r="F82" i="16"/>
  <c r="E82" i="16"/>
  <c r="B82" i="16"/>
  <c r="M81" i="16"/>
  <c r="L81" i="16"/>
  <c r="K81" i="16"/>
  <c r="J81" i="16"/>
  <c r="I81" i="16"/>
  <c r="H81" i="16"/>
  <c r="G81" i="16"/>
  <c r="B81" i="16"/>
  <c r="B80" i="16"/>
  <c r="M79" i="16"/>
  <c r="L79" i="16"/>
  <c r="K79" i="16"/>
  <c r="J79" i="16"/>
  <c r="I79" i="16"/>
  <c r="H79" i="16"/>
  <c r="G79" i="16"/>
  <c r="B79" i="16"/>
  <c r="B78" i="16"/>
  <c r="M77" i="16"/>
  <c r="L77" i="16"/>
  <c r="K77" i="16"/>
  <c r="J77" i="16"/>
  <c r="I77" i="16"/>
  <c r="H77" i="16"/>
  <c r="G77" i="16"/>
  <c r="E77" i="16"/>
  <c r="B77" i="16"/>
  <c r="B76" i="16"/>
  <c r="M75" i="16"/>
  <c r="L75" i="16"/>
  <c r="K75" i="16"/>
  <c r="J75" i="16"/>
  <c r="I75" i="16"/>
  <c r="H75" i="16"/>
  <c r="G75" i="16"/>
  <c r="B75" i="16"/>
  <c r="B74" i="16"/>
  <c r="M73" i="16"/>
  <c r="L73" i="16"/>
  <c r="K73" i="16"/>
  <c r="J73" i="16"/>
  <c r="I73" i="16"/>
  <c r="H73" i="16"/>
  <c r="G73" i="16"/>
  <c r="E73" i="16"/>
  <c r="B73" i="16"/>
  <c r="B72" i="16"/>
  <c r="M71" i="16"/>
  <c r="L71" i="16"/>
  <c r="K71" i="16"/>
  <c r="J71" i="16"/>
  <c r="I71" i="16"/>
  <c r="H71" i="16"/>
  <c r="G71" i="16"/>
  <c r="B71" i="16"/>
  <c r="B70" i="16"/>
  <c r="M69" i="16"/>
  <c r="L69" i="16"/>
  <c r="K69" i="16"/>
  <c r="J69" i="16"/>
  <c r="I69" i="16"/>
  <c r="H69" i="16"/>
  <c r="G69" i="16"/>
  <c r="B69" i="16"/>
  <c r="B68" i="16"/>
  <c r="M67" i="16"/>
  <c r="L67" i="16"/>
  <c r="K67" i="16"/>
  <c r="J67" i="16"/>
  <c r="I67" i="16"/>
  <c r="H67" i="16"/>
  <c r="G67" i="16"/>
  <c r="B67" i="16"/>
  <c r="B66" i="16"/>
  <c r="M65" i="16"/>
  <c r="L65" i="16"/>
  <c r="K65" i="16"/>
  <c r="J65" i="16"/>
  <c r="I65" i="16"/>
  <c r="H65" i="16"/>
  <c r="G65" i="16"/>
  <c r="B65" i="16"/>
  <c r="B64" i="16"/>
  <c r="M63" i="16"/>
  <c r="L63" i="16"/>
  <c r="K63" i="16"/>
  <c r="J63" i="16"/>
  <c r="I63" i="16"/>
  <c r="H63" i="16"/>
  <c r="G63" i="16"/>
  <c r="B63" i="16"/>
  <c r="F62" i="16"/>
  <c r="F63" i="16" s="1"/>
  <c r="E62" i="16"/>
  <c r="E63" i="16" s="1"/>
  <c r="B62" i="16"/>
  <c r="M61" i="16"/>
  <c r="L61" i="16"/>
  <c r="K61" i="16"/>
  <c r="J61" i="16"/>
  <c r="I61" i="16"/>
  <c r="H61" i="16"/>
  <c r="G61" i="16"/>
  <c r="B61" i="16"/>
  <c r="B60" i="16"/>
  <c r="M59" i="16"/>
  <c r="L59" i="16"/>
  <c r="K59" i="16"/>
  <c r="J59" i="16"/>
  <c r="I59" i="16"/>
  <c r="H59" i="16"/>
  <c r="G59" i="16"/>
  <c r="B59" i="16"/>
  <c r="B58" i="16"/>
  <c r="M57" i="16"/>
  <c r="L57" i="16"/>
  <c r="K57" i="16"/>
  <c r="J57" i="16"/>
  <c r="I57" i="16"/>
  <c r="H57" i="16"/>
  <c r="G57" i="16"/>
  <c r="B57" i="16"/>
  <c r="B56" i="16"/>
  <c r="M55" i="16"/>
  <c r="L55" i="16"/>
  <c r="K55" i="16"/>
  <c r="J55" i="16"/>
  <c r="I55" i="16"/>
  <c r="H55" i="16"/>
  <c r="G55" i="16"/>
  <c r="B55" i="16"/>
  <c r="B54" i="16"/>
  <c r="M53" i="16"/>
  <c r="L53" i="16"/>
  <c r="K53" i="16"/>
  <c r="J53" i="16"/>
  <c r="I53" i="16"/>
  <c r="H53" i="16"/>
  <c r="G53" i="16"/>
  <c r="B53" i="16"/>
  <c r="B52" i="16"/>
  <c r="M51" i="16"/>
  <c r="L51" i="16"/>
  <c r="K51" i="16"/>
  <c r="J51" i="16"/>
  <c r="I51" i="16"/>
  <c r="H51" i="16"/>
  <c r="G51" i="16"/>
  <c r="B51" i="16"/>
  <c r="B50" i="16"/>
  <c r="M49" i="16"/>
  <c r="L49" i="16"/>
  <c r="K49" i="16"/>
  <c r="J49" i="16"/>
  <c r="I49" i="16"/>
  <c r="H49" i="16"/>
  <c r="G49" i="16"/>
  <c r="B49" i="16"/>
  <c r="B48" i="16"/>
  <c r="M47" i="16"/>
  <c r="L47" i="16"/>
  <c r="K47" i="16"/>
  <c r="J47" i="16"/>
  <c r="I47" i="16"/>
  <c r="H47" i="16"/>
  <c r="G47" i="16"/>
  <c r="B47" i="16"/>
  <c r="B46" i="16"/>
  <c r="B45" i="16"/>
  <c r="B44" i="16"/>
  <c r="B43" i="16"/>
  <c r="B42" i="16"/>
  <c r="M41" i="16"/>
  <c r="L41" i="16"/>
  <c r="K41" i="16"/>
  <c r="J41" i="16"/>
  <c r="I41" i="16"/>
  <c r="H41" i="16"/>
  <c r="G41" i="16"/>
  <c r="B41" i="16"/>
  <c r="B40" i="16"/>
  <c r="B39" i="16"/>
  <c r="B38" i="16"/>
  <c r="B37" i="16"/>
  <c r="B36" i="16"/>
  <c r="B35" i="16"/>
  <c r="B34" i="16"/>
  <c r="M33" i="16"/>
  <c r="L33" i="16"/>
  <c r="K33" i="16"/>
  <c r="J33" i="16"/>
  <c r="I33" i="16"/>
  <c r="H33" i="16"/>
  <c r="G33" i="16"/>
  <c r="B33" i="16"/>
  <c r="B32" i="16"/>
  <c r="M31" i="16"/>
  <c r="L31" i="16"/>
  <c r="K31" i="16"/>
  <c r="J31" i="16"/>
  <c r="I31" i="16"/>
  <c r="H31" i="16"/>
  <c r="G31" i="16"/>
  <c r="B31" i="16"/>
  <c r="B30" i="16"/>
  <c r="B29" i="16"/>
  <c r="B28" i="16"/>
  <c r="M27" i="16"/>
  <c r="L27" i="16"/>
  <c r="K27" i="16"/>
  <c r="J27" i="16"/>
  <c r="I27" i="16"/>
  <c r="H27" i="16"/>
  <c r="G27" i="16"/>
  <c r="B27" i="16"/>
  <c r="B26" i="16"/>
  <c r="B25" i="16"/>
  <c r="B24" i="16"/>
  <c r="M23" i="16"/>
  <c r="L23" i="16"/>
  <c r="K23" i="16"/>
  <c r="J23" i="16"/>
  <c r="I23" i="16"/>
  <c r="H23" i="16"/>
  <c r="G23" i="16"/>
  <c r="E23" i="16"/>
  <c r="B23" i="16"/>
  <c r="B22" i="16"/>
  <c r="B21" i="16"/>
  <c r="B20" i="16"/>
  <c r="B19" i="16"/>
  <c r="B18" i="16"/>
  <c r="M17" i="16"/>
  <c r="L17" i="16"/>
  <c r="K17" i="16"/>
  <c r="J17" i="16"/>
  <c r="I17" i="16"/>
  <c r="H17" i="16"/>
  <c r="G17" i="16"/>
  <c r="B17" i="16"/>
  <c r="B16" i="16"/>
  <c r="B15" i="16"/>
  <c r="B14" i="16"/>
  <c r="B13" i="16"/>
  <c r="B12" i="16"/>
  <c r="M11" i="16"/>
  <c r="L11" i="16"/>
  <c r="K11" i="16"/>
  <c r="J11" i="16"/>
  <c r="I11" i="16"/>
  <c r="H11" i="16"/>
  <c r="G11" i="16"/>
  <c r="B11" i="16"/>
  <c r="B10" i="16"/>
  <c r="B9" i="16"/>
  <c r="B8" i="16"/>
  <c r="B7" i="16"/>
  <c r="B6" i="16"/>
  <c r="B5" i="16"/>
  <c r="B4" i="16"/>
  <c r="B3" i="16"/>
  <c r="B2" i="16"/>
  <c r="P1" i="16"/>
  <c r="O1" i="16"/>
  <c r="E5" i="20" l="1"/>
  <c r="F5" i="20" s="1"/>
  <c r="N5" i="20" s="1"/>
  <c r="M27" i="17"/>
  <c r="K27" i="17"/>
  <c r="E35" i="17"/>
  <c r="D35" i="17" s="1"/>
  <c r="P21" i="1"/>
  <c r="E42" i="1"/>
  <c r="D42" i="1" s="1"/>
  <c r="E34" i="1"/>
  <c r="D34" i="1" s="1"/>
  <c r="E26" i="1"/>
  <c r="D26" i="1" s="1"/>
  <c r="E18" i="1"/>
  <c r="D18" i="1" s="1"/>
  <c r="E10" i="1"/>
  <c r="D10" i="1" s="1"/>
  <c r="E30" i="17"/>
  <c r="D30" i="17" s="1"/>
  <c r="O21" i="1"/>
  <c r="N45" i="19"/>
  <c r="H44" i="18"/>
  <c r="H32" i="18"/>
  <c r="K32" i="18" s="1"/>
  <c r="E38" i="17"/>
  <c r="D38" i="17" s="1"/>
  <c r="E27" i="17"/>
  <c r="D27" i="17" s="1"/>
  <c r="U13" i="1"/>
  <c r="L32" i="18"/>
  <c r="L25" i="18"/>
  <c r="L16" i="18"/>
  <c r="L6" i="18"/>
  <c r="E41" i="1"/>
  <c r="D41" i="1" s="1"/>
  <c r="E33" i="1"/>
  <c r="D33" i="1" s="1"/>
  <c r="E25" i="1"/>
  <c r="D25" i="1" s="1"/>
  <c r="E17" i="1"/>
  <c r="D17" i="1" s="1"/>
  <c r="S37" i="17"/>
  <c r="Q13" i="1"/>
  <c r="P13" i="1"/>
  <c r="L39" i="18"/>
  <c r="E16" i="1"/>
  <c r="D16" i="1" s="1"/>
  <c r="E26" i="17"/>
  <c r="D26" i="17" s="1"/>
  <c r="N37" i="17"/>
  <c r="U9" i="1"/>
  <c r="K43" i="18"/>
  <c r="E16" i="18"/>
  <c r="F16" i="18" s="1"/>
  <c r="K16" i="18" s="1"/>
  <c r="M16" i="18" s="1"/>
  <c r="S21" i="17"/>
  <c r="N9" i="19"/>
  <c r="O21" i="17"/>
  <c r="R9" i="19"/>
  <c r="E41" i="17"/>
  <c r="D41" i="17" s="1"/>
  <c r="N21" i="17"/>
  <c r="S9" i="19"/>
  <c r="E38" i="1"/>
  <c r="D38" i="1" s="1"/>
  <c r="E30" i="1"/>
  <c r="D30" i="1" s="1"/>
  <c r="E22" i="1"/>
  <c r="D22" i="1" s="1"/>
  <c r="E14" i="1"/>
  <c r="D14" i="1" s="1"/>
  <c r="E12" i="17"/>
  <c r="D12" i="17" s="1"/>
  <c r="N5" i="17"/>
  <c r="L12" i="18"/>
  <c r="E32" i="17"/>
  <c r="D32" i="17" s="1"/>
  <c r="O5" i="17"/>
  <c r="E40" i="17"/>
  <c r="D40" i="17" s="1"/>
  <c r="E24" i="17"/>
  <c r="D24" i="17" s="1"/>
  <c r="E15" i="17"/>
  <c r="D15" i="17" s="1"/>
  <c r="E8" i="17"/>
  <c r="D8" i="17" s="1"/>
  <c r="R5" i="17"/>
  <c r="I25" i="19"/>
  <c r="J25" i="19" s="1"/>
  <c r="E25" i="19" s="1"/>
  <c r="S5" i="17"/>
  <c r="L22" i="18"/>
  <c r="L7" i="18"/>
  <c r="E44" i="1"/>
  <c r="D44" i="1" s="1"/>
  <c r="E36" i="1"/>
  <c r="D36" i="1" s="1"/>
  <c r="E28" i="1"/>
  <c r="D28" i="1" s="1"/>
  <c r="E20" i="1"/>
  <c r="D20" i="1" s="1"/>
  <c r="E12" i="1"/>
  <c r="D12" i="1" s="1"/>
  <c r="E31" i="17"/>
  <c r="D31" i="17" s="1"/>
  <c r="T5" i="17"/>
  <c r="U21" i="1"/>
  <c r="K26" i="19"/>
  <c r="E7" i="17"/>
  <c r="D7" i="17" s="1"/>
  <c r="U45" i="1"/>
  <c r="T21" i="1"/>
  <c r="L40" i="18"/>
  <c r="H7" i="18"/>
  <c r="K7" i="18" s="1"/>
  <c r="D7" i="18" s="1"/>
  <c r="E46" i="18"/>
  <c r="F46" i="18" s="1"/>
  <c r="N46" i="18" s="1"/>
  <c r="L36" i="18"/>
  <c r="K46" i="18"/>
  <c r="K30" i="18"/>
  <c r="D30" i="18" s="1"/>
  <c r="K23" i="18"/>
  <c r="D23" i="18" s="1"/>
  <c r="K27" i="18"/>
  <c r="M27" i="18" s="1"/>
  <c r="H20" i="18"/>
  <c r="K20" i="18" s="1"/>
  <c r="M20" i="18" s="1"/>
  <c r="K40" i="18"/>
  <c r="M40" i="18" s="1"/>
  <c r="H39" i="18"/>
  <c r="K39" i="18" s="1"/>
  <c r="M39" i="18" s="1"/>
  <c r="H36" i="18"/>
  <c r="K36" i="18" s="1"/>
  <c r="D36" i="18" s="1"/>
  <c r="H22" i="18"/>
  <c r="H6" i="18"/>
  <c r="K6" i="18" s="1"/>
  <c r="H38" i="18"/>
  <c r="K38" i="18" s="1"/>
  <c r="H25" i="18"/>
  <c r="H19" i="18"/>
  <c r="H12" i="18"/>
  <c r="K12" i="18" s="1"/>
  <c r="H24" i="18"/>
  <c r="K24" i="18" s="1"/>
  <c r="H18" i="18"/>
  <c r="K18" i="18" s="1"/>
  <c r="H11" i="18"/>
  <c r="K11" i="18" s="1"/>
  <c r="M11" i="18" s="1"/>
  <c r="H8" i="18"/>
  <c r="K8" i="18" s="1"/>
  <c r="D8" i="18" s="1"/>
  <c r="K41" i="18"/>
  <c r="N41" i="18"/>
  <c r="K19" i="18"/>
  <c r="N19" i="18"/>
  <c r="K35" i="18"/>
  <c r="N35" i="18"/>
  <c r="K31" i="18"/>
  <c r="N31" i="18"/>
  <c r="N12" i="18"/>
  <c r="K14" i="18"/>
  <c r="N24" i="18"/>
  <c r="N14" i="18"/>
  <c r="N40" i="18"/>
  <c r="N28" i="18"/>
  <c r="K28" i="18"/>
  <c r="N18" i="18"/>
  <c r="K44" i="18"/>
  <c r="N44" i="18"/>
  <c r="N11" i="18"/>
  <c r="V11" i="18" s="1"/>
  <c r="AE11" i="18" s="1" a="1"/>
  <c r="AE11" i="18" s="1"/>
  <c r="N8" i="18"/>
  <c r="N17" i="18"/>
  <c r="N27" i="18"/>
  <c r="N23" i="18"/>
  <c r="N43" i="18"/>
  <c r="N16" i="18"/>
  <c r="N22" i="18"/>
  <c r="K22" i="18"/>
  <c r="N33" i="18"/>
  <c r="N38" i="18"/>
  <c r="N32" i="18"/>
  <c r="N30" i="18"/>
  <c r="M43" i="18"/>
  <c r="D43" i="18"/>
  <c r="N7" i="18"/>
  <c r="D40" i="18"/>
  <c r="K34" i="18"/>
  <c r="N34" i="18"/>
  <c r="M8" i="18"/>
  <c r="N39" i="18"/>
  <c r="K25" i="18"/>
  <c r="N25" i="18"/>
  <c r="K15" i="18"/>
  <c r="N15" i="18"/>
  <c r="N6" i="18"/>
  <c r="E42" i="18"/>
  <c r="F42" i="18" s="1"/>
  <c r="L42" i="18" s="1"/>
  <c r="H33" i="18"/>
  <c r="K33" i="18" s="1"/>
  <c r="E26" i="18"/>
  <c r="F26" i="18" s="1"/>
  <c r="L26" i="18" s="1"/>
  <c r="H17" i="18"/>
  <c r="K17" i="18" s="1"/>
  <c r="E10" i="18"/>
  <c r="F10" i="18" s="1"/>
  <c r="N20" i="18"/>
  <c r="U5" i="18"/>
  <c r="AD5" i="18" s="1" a="1"/>
  <c r="AD5" i="18" s="1"/>
  <c r="V5" i="18"/>
  <c r="AE5" i="18" s="1" a="1"/>
  <c r="AE5" i="18" s="1"/>
  <c r="S5" i="18"/>
  <c r="AB5" i="18" s="1" a="1"/>
  <c r="AB5" i="18" s="1"/>
  <c r="P45" i="18"/>
  <c r="Y45" i="18" s="1" a="1"/>
  <c r="Y45" i="18" s="1"/>
  <c r="O37" i="18"/>
  <c r="X37" i="18" s="1" a="1"/>
  <c r="X37" i="18" s="1"/>
  <c r="Q45" i="18"/>
  <c r="Z45" i="18" s="1" a="1"/>
  <c r="Z45" i="18" s="1"/>
  <c r="Q9" i="18"/>
  <c r="Z9" i="18" s="1" a="1"/>
  <c r="Z9" i="18" s="1"/>
  <c r="P9" i="18"/>
  <c r="Y9" i="18" s="1" a="1"/>
  <c r="Y9" i="18" s="1"/>
  <c r="O29" i="18"/>
  <c r="X29" i="18" s="1" a="1"/>
  <c r="X29" i="18" s="1"/>
  <c r="O9" i="18"/>
  <c r="X9" i="18" s="1" a="1"/>
  <c r="X9" i="18" s="1"/>
  <c r="R29" i="18"/>
  <c r="AA29" i="18" s="1" a="1"/>
  <c r="AA29" i="18" s="1"/>
  <c r="R21" i="18"/>
  <c r="AA21" i="18" s="1" a="1"/>
  <c r="AA21" i="18" s="1"/>
  <c r="Q21" i="18"/>
  <c r="Z21" i="18" s="1" a="1"/>
  <c r="Z21" i="18" s="1"/>
  <c r="Q13" i="18"/>
  <c r="Z13" i="18" s="1" a="1"/>
  <c r="Z13" i="18" s="1"/>
  <c r="E44" i="19"/>
  <c r="D44" i="19" s="1"/>
  <c r="M44" i="19"/>
  <c r="Q44" i="19" s="1"/>
  <c r="E32" i="1"/>
  <c r="D32" i="1" s="1"/>
  <c r="K41" i="17"/>
  <c r="M41" i="17"/>
  <c r="E17" i="17"/>
  <c r="D17" i="17" s="1"/>
  <c r="E20" i="19"/>
  <c r="D20" i="19" s="1"/>
  <c r="M20" i="19"/>
  <c r="E36" i="19"/>
  <c r="M36" i="19"/>
  <c r="K10" i="19"/>
  <c r="M10" i="19"/>
  <c r="U10" i="19" s="1"/>
  <c r="K25" i="19"/>
  <c r="E18" i="17"/>
  <c r="D18" i="17" s="1"/>
  <c r="M33" i="19"/>
  <c r="N33" i="19" s="1"/>
  <c r="K33" i="19"/>
  <c r="T33" i="19" s="1"/>
  <c r="E33" i="19"/>
  <c r="K11" i="17"/>
  <c r="E11" i="17"/>
  <c r="D11" i="17" s="1"/>
  <c r="M41" i="19"/>
  <c r="K41" i="19"/>
  <c r="E43" i="17"/>
  <c r="D43" i="17" s="1"/>
  <c r="E38" i="19"/>
  <c r="L38" i="19" s="1"/>
  <c r="M38" i="19"/>
  <c r="K38" i="19"/>
  <c r="O38" i="19" s="1"/>
  <c r="K8" i="1"/>
  <c r="E8" i="1"/>
  <c r="D8" i="1" s="1"/>
  <c r="E22" i="19"/>
  <c r="L22" i="19" s="1"/>
  <c r="L34" i="17"/>
  <c r="K34" i="17"/>
  <c r="M34" i="17"/>
  <c r="E12" i="19"/>
  <c r="D12" i="19" s="1"/>
  <c r="M12" i="19"/>
  <c r="K25" i="17"/>
  <c r="E25" i="17"/>
  <c r="D25" i="17" s="1"/>
  <c r="K42" i="19"/>
  <c r="N42" i="19" s="1"/>
  <c r="M42" i="19"/>
  <c r="K18" i="17"/>
  <c r="M18" i="17"/>
  <c r="E42" i="17"/>
  <c r="D42" i="17" s="1"/>
  <c r="E34" i="17"/>
  <c r="D34" i="17" s="1"/>
  <c r="Q29" i="18"/>
  <c r="Z29" i="18" s="1" a="1"/>
  <c r="Z29" i="18" s="1"/>
  <c r="P5" i="17"/>
  <c r="S45" i="1"/>
  <c r="S37" i="1"/>
  <c r="S29" i="1"/>
  <c r="S21" i="1"/>
  <c r="S13" i="1"/>
  <c r="S9" i="1"/>
  <c r="P9" i="19"/>
  <c r="O13" i="19"/>
  <c r="I17" i="19"/>
  <c r="J17" i="19" s="1"/>
  <c r="E17" i="19" s="1"/>
  <c r="L17" i="19" s="1"/>
  <c r="O45" i="19"/>
  <c r="K15" i="1"/>
  <c r="K7" i="1"/>
  <c r="R45" i="18"/>
  <c r="AA45" i="18" s="1" a="1"/>
  <c r="AA45" i="18" s="1"/>
  <c r="P29" i="18"/>
  <c r="Y29" i="18" s="1" a="1"/>
  <c r="Y29" i="18" s="1"/>
  <c r="Q5" i="17"/>
  <c r="R45" i="1"/>
  <c r="R37" i="1"/>
  <c r="R29" i="1"/>
  <c r="R21" i="1"/>
  <c r="R13" i="1"/>
  <c r="R9" i="1"/>
  <c r="Q9" i="19"/>
  <c r="E40" i="19"/>
  <c r="D40" i="19" s="1"/>
  <c r="P45" i="19"/>
  <c r="Q9" i="1"/>
  <c r="E42" i="19"/>
  <c r="Q45" i="19"/>
  <c r="K23" i="1"/>
  <c r="E24" i="1"/>
  <c r="D24" i="1" s="1"/>
  <c r="P9" i="1"/>
  <c r="R45" i="19"/>
  <c r="O45" i="18"/>
  <c r="X45" i="18" s="1" a="1"/>
  <c r="X45" i="18" s="1"/>
  <c r="O20" i="17"/>
  <c r="O13" i="1"/>
  <c r="O9" i="1"/>
  <c r="T9" i="19"/>
  <c r="S45" i="19"/>
  <c r="P21" i="18"/>
  <c r="Y21" i="18" s="1" a="1"/>
  <c r="Y21" i="18" s="1"/>
  <c r="N13" i="1"/>
  <c r="N9" i="1"/>
  <c r="U9" i="19"/>
  <c r="T45" i="19"/>
  <c r="O21" i="18"/>
  <c r="X21" i="18" s="1" a="1"/>
  <c r="X21" i="18" s="1"/>
  <c r="U45" i="17"/>
  <c r="U37" i="17"/>
  <c r="U29" i="17"/>
  <c r="U27" i="17"/>
  <c r="U21" i="17"/>
  <c r="U13" i="17"/>
  <c r="U9" i="17"/>
  <c r="N5" i="1"/>
  <c r="E41" i="19"/>
  <c r="K44" i="1"/>
  <c r="K36" i="1"/>
  <c r="K28" i="1"/>
  <c r="K20" i="1"/>
  <c r="K12" i="1"/>
  <c r="R13" i="18"/>
  <c r="AA13" i="18" s="1" a="1"/>
  <c r="AA13" i="18" s="1"/>
  <c r="T45" i="17"/>
  <c r="T37" i="17"/>
  <c r="T29" i="17"/>
  <c r="T27" i="17"/>
  <c r="T21" i="17"/>
  <c r="T13" i="17"/>
  <c r="T9" i="17"/>
  <c r="O5" i="1"/>
  <c r="K18" i="19"/>
  <c r="S29" i="17"/>
  <c r="S27" i="17"/>
  <c r="S13" i="17"/>
  <c r="S9" i="17"/>
  <c r="P5" i="1"/>
  <c r="K43" i="1"/>
  <c r="K35" i="1"/>
  <c r="K27" i="1"/>
  <c r="K19" i="1"/>
  <c r="K11" i="1"/>
  <c r="R37" i="18"/>
  <c r="AA37" i="18" s="1" a="1"/>
  <c r="AA37" i="18" s="1"/>
  <c r="P13" i="18"/>
  <c r="Y13" i="18" s="1" a="1"/>
  <c r="Y13" i="18" s="1"/>
  <c r="R45" i="17"/>
  <c r="R37" i="17"/>
  <c r="R29" i="17"/>
  <c r="R27" i="17"/>
  <c r="R21" i="17"/>
  <c r="R13" i="17"/>
  <c r="R9" i="17"/>
  <c r="Q5" i="1"/>
  <c r="Q37" i="18"/>
  <c r="Z37" i="18" s="1" a="1"/>
  <c r="Z37" i="18" s="1"/>
  <c r="O13" i="18"/>
  <c r="X13" i="18" s="1" a="1"/>
  <c r="X13" i="18" s="1"/>
  <c r="Q45" i="17"/>
  <c r="Q37" i="17"/>
  <c r="Q29" i="17"/>
  <c r="Q27" i="17"/>
  <c r="Q21" i="17"/>
  <c r="Q13" i="17"/>
  <c r="Q9" i="17"/>
  <c r="R5" i="1"/>
  <c r="P14" i="18"/>
  <c r="Y14" i="18" s="1" a="1"/>
  <c r="Y14" i="18" s="1"/>
  <c r="K42" i="1"/>
  <c r="K34" i="1"/>
  <c r="K26" i="1"/>
  <c r="K18" i="1"/>
  <c r="K10" i="1"/>
  <c r="P37" i="18"/>
  <c r="Y37" i="18" s="1" a="1"/>
  <c r="Y37" i="18" s="1"/>
  <c r="P29" i="17"/>
  <c r="P27" i="17"/>
  <c r="P13" i="17"/>
  <c r="P9" i="17"/>
  <c r="S5" i="1"/>
  <c r="O29" i="17"/>
  <c r="O27" i="17"/>
  <c r="O13" i="17"/>
  <c r="O9" i="17"/>
  <c r="T5" i="1"/>
  <c r="K41" i="1"/>
  <c r="K25" i="1"/>
  <c r="K17" i="1"/>
  <c r="E20" i="17"/>
  <c r="D20" i="17" s="1"/>
  <c r="M28" i="19"/>
  <c r="S9" i="18"/>
  <c r="AB9" i="18" s="1" a="1"/>
  <c r="AB9" i="18" s="1"/>
  <c r="T9" i="18"/>
  <c r="AC9" i="18" s="1" a="1"/>
  <c r="AC9" i="18" s="1"/>
  <c r="U9" i="18"/>
  <c r="AD9" i="18" s="1" a="1"/>
  <c r="AD9" i="18" s="1"/>
  <c r="V9" i="18"/>
  <c r="AE9" i="18" s="1" a="1"/>
  <c r="AE9" i="18" s="1"/>
  <c r="O5" i="18"/>
  <c r="X5" i="18" s="1" a="1"/>
  <c r="X5" i="18" s="1"/>
  <c r="V45" i="18"/>
  <c r="AE45" i="18" s="1" a="1"/>
  <c r="AE45" i="18" s="1"/>
  <c r="V37" i="18"/>
  <c r="AE37" i="18" s="1" a="1"/>
  <c r="AE37" i="18" s="1"/>
  <c r="V29" i="18"/>
  <c r="AE29" i="18" s="1" a="1"/>
  <c r="AE29" i="18" s="1"/>
  <c r="V21" i="18"/>
  <c r="AE21" i="18" s="1" a="1"/>
  <c r="AE21" i="18" s="1"/>
  <c r="V13" i="18"/>
  <c r="AE13" i="18" s="1" a="1"/>
  <c r="AE13" i="18" s="1"/>
  <c r="P5" i="18"/>
  <c r="Y5" i="18" s="1" a="1"/>
  <c r="Y5" i="18" s="1"/>
  <c r="U45" i="18"/>
  <c r="AD45" i="18" s="1" a="1"/>
  <c r="AD45" i="18" s="1"/>
  <c r="U37" i="18"/>
  <c r="AD37" i="18" s="1" a="1"/>
  <c r="AD37" i="18" s="1"/>
  <c r="U29" i="18"/>
  <c r="AD29" i="18" s="1" a="1"/>
  <c r="AD29" i="18" s="1"/>
  <c r="U21" i="18"/>
  <c r="AD21" i="18" s="1" a="1"/>
  <c r="AD21" i="18" s="1"/>
  <c r="U13" i="18"/>
  <c r="AD13" i="18" s="1" a="1"/>
  <c r="AD13" i="18" s="1"/>
  <c r="Q5" i="18"/>
  <c r="Z5" i="18" s="1" a="1"/>
  <c r="Z5" i="18" s="1"/>
  <c r="T45" i="18"/>
  <c r="AC45" i="18" s="1" a="1"/>
  <c r="AC45" i="18" s="1"/>
  <c r="T37" i="18"/>
  <c r="AC37" i="18" s="1" a="1"/>
  <c r="AC37" i="18" s="1"/>
  <c r="T29" i="18"/>
  <c r="AC29" i="18" s="1" a="1"/>
  <c r="AC29" i="18" s="1"/>
  <c r="T21" i="18"/>
  <c r="AC21" i="18" s="1" a="1"/>
  <c r="AC21" i="18" s="1"/>
  <c r="T13" i="18"/>
  <c r="AC13" i="18" s="1" a="1"/>
  <c r="AC13" i="18" s="1"/>
  <c r="R5" i="18"/>
  <c r="AA5" i="18" s="1" a="1"/>
  <c r="AA5" i="18" s="1"/>
  <c r="K24" i="19"/>
  <c r="M24" i="19"/>
  <c r="K16" i="19"/>
  <c r="M16" i="19"/>
  <c r="E16" i="19"/>
  <c r="M30" i="19"/>
  <c r="K30" i="19"/>
  <c r="E30" i="19"/>
  <c r="R22" i="19"/>
  <c r="Q22" i="19"/>
  <c r="K32" i="19"/>
  <c r="M32" i="19"/>
  <c r="E32" i="19"/>
  <c r="D6" i="19"/>
  <c r="L6" i="19"/>
  <c r="K8" i="19"/>
  <c r="M8" i="19"/>
  <c r="E8" i="19"/>
  <c r="M14" i="19"/>
  <c r="K14" i="19"/>
  <c r="E14" i="19"/>
  <c r="E26" i="19"/>
  <c r="K6" i="19"/>
  <c r="N21" i="19"/>
  <c r="E27" i="19"/>
  <c r="M27" i="19"/>
  <c r="I15" i="19"/>
  <c r="J15" i="19" s="1"/>
  <c r="E18" i="19"/>
  <c r="I23" i="19"/>
  <c r="J23" i="19" s="1"/>
  <c r="K27" i="19"/>
  <c r="E11" i="19"/>
  <c r="M11" i="19"/>
  <c r="U21" i="19"/>
  <c r="Q21" i="19"/>
  <c r="P21" i="19"/>
  <c r="T21" i="19"/>
  <c r="S21" i="19"/>
  <c r="R21" i="19"/>
  <c r="M6" i="19"/>
  <c r="M34" i="19"/>
  <c r="R10" i="19"/>
  <c r="S10" i="19"/>
  <c r="M18" i="19"/>
  <c r="E24" i="19"/>
  <c r="L44" i="19"/>
  <c r="U5" i="19"/>
  <c r="Q5" i="19"/>
  <c r="T5" i="19"/>
  <c r="S5" i="19"/>
  <c r="R5" i="19"/>
  <c r="Q10" i="19"/>
  <c r="T10" i="19"/>
  <c r="I7" i="19"/>
  <c r="J7" i="19" s="1"/>
  <c r="E7" i="19" s="1"/>
  <c r="K22" i="19"/>
  <c r="U22" i="19" s="1"/>
  <c r="U37" i="19"/>
  <c r="Q37" i="19"/>
  <c r="P37" i="19"/>
  <c r="T37" i="19"/>
  <c r="S37" i="19"/>
  <c r="R37" i="19"/>
  <c r="E19" i="19"/>
  <c r="M19" i="19"/>
  <c r="P5" i="19"/>
  <c r="S33" i="19"/>
  <c r="M26" i="19"/>
  <c r="E43" i="19"/>
  <c r="M43" i="19"/>
  <c r="O37" i="19"/>
  <c r="I39" i="19"/>
  <c r="J39" i="19" s="1"/>
  <c r="K43" i="19"/>
  <c r="K40" i="19"/>
  <c r="M40" i="19"/>
  <c r="U29" i="19"/>
  <c r="Q29" i="19"/>
  <c r="P29" i="19"/>
  <c r="T29" i="19"/>
  <c r="S29" i="19"/>
  <c r="R29" i="19"/>
  <c r="E34" i="19"/>
  <c r="N38" i="19"/>
  <c r="R38" i="19"/>
  <c r="N5" i="19"/>
  <c r="E10" i="19"/>
  <c r="U13" i="19"/>
  <c r="Q13" i="19"/>
  <c r="T13" i="19"/>
  <c r="S13" i="19"/>
  <c r="R13" i="19"/>
  <c r="L28" i="19"/>
  <c r="N29" i="19"/>
  <c r="E35" i="19"/>
  <c r="M35" i="19"/>
  <c r="O10" i="19"/>
  <c r="N10" i="19"/>
  <c r="P10" i="19"/>
  <c r="N13" i="19"/>
  <c r="O29" i="19"/>
  <c r="I31" i="19"/>
  <c r="J31" i="19" s="1"/>
  <c r="E31" i="19" s="1"/>
  <c r="K35" i="19"/>
  <c r="K12" i="19"/>
  <c r="S12" i="19" s="1"/>
  <c r="K20" i="19"/>
  <c r="K28" i="19"/>
  <c r="K36" i="19"/>
  <c r="O36" i="19" s="1"/>
  <c r="K44" i="19"/>
  <c r="U44" i="19" s="1"/>
  <c r="L6" i="17"/>
  <c r="L39" i="17"/>
  <c r="L20" i="17"/>
  <c r="L33" i="17"/>
  <c r="K36" i="17"/>
  <c r="M25" i="17"/>
  <c r="L16" i="17"/>
  <c r="L24" i="17"/>
  <c r="L8" i="17"/>
  <c r="L41" i="17"/>
  <c r="L17" i="17"/>
  <c r="K40" i="1"/>
  <c r="K39" i="1"/>
  <c r="K31" i="1"/>
  <c r="K30" i="1"/>
  <c r="K14" i="1"/>
  <c r="K33" i="1"/>
  <c r="K43" i="17"/>
  <c r="P43" i="17" s="1"/>
  <c r="K20" i="17"/>
  <c r="Q20" i="17" s="1"/>
  <c r="K17" i="17"/>
  <c r="K33" i="17"/>
  <c r="L36" i="17"/>
  <c r="M22" i="17"/>
  <c r="K22" i="17"/>
  <c r="M38" i="17"/>
  <c r="K38" i="17"/>
  <c r="L22" i="17"/>
  <c r="K16" i="17"/>
  <c r="M16" i="17"/>
  <c r="K35" i="17"/>
  <c r="M35" i="17"/>
  <c r="L32" i="17"/>
  <c r="L19" i="17"/>
  <c r="L28" i="17"/>
  <c r="L14" i="17"/>
  <c r="K14" i="17"/>
  <c r="M14" i="17"/>
  <c r="K42" i="17"/>
  <c r="M42" i="17"/>
  <c r="L42" i="17"/>
  <c r="M15" i="17"/>
  <c r="K15" i="17"/>
  <c r="L44" i="17"/>
  <c r="K30" i="17"/>
  <c r="M30" i="17"/>
  <c r="L30" i="17"/>
  <c r="M32" i="17"/>
  <c r="K32" i="17"/>
  <c r="K19" i="17"/>
  <c r="M19" i="17"/>
  <c r="K12" i="17"/>
  <c r="M12" i="17"/>
  <c r="M31" i="17"/>
  <c r="K31" i="17"/>
  <c r="K28" i="17"/>
  <c r="M28" i="17"/>
  <c r="K44" i="17"/>
  <c r="M44" i="17"/>
  <c r="L15" i="17"/>
  <c r="M24" i="17"/>
  <c r="K24" i="17"/>
  <c r="M8" i="17"/>
  <c r="K8" i="17"/>
  <c r="M7" i="17"/>
  <c r="K7" i="17"/>
  <c r="M40" i="17"/>
  <c r="K40" i="17"/>
  <c r="L40" i="17"/>
  <c r="K10" i="17"/>
  <c r="M10" i="17"/>
  <c r="L10" i="17"/>
  <c r="M23" i="17"/>
  <c r="K23" i="17"/>
  <c r="M39" i="17"/>
  <c r="K39" i="17"/>
  <c r="M26" i="17"/>
  <c r="K26" i="17"/>
  <c r="L23" i="17"/>
  <c r="L7" i="17"/>
  <c r="M36" i="17"/>
  <c r="M11" i="17"/>
  <c r="M33" i="17"/>
  <c r="M17" i="17"/>
  <c r="K6" i="17"/>
  <c r="M6" i="17"/>
  <c r="K5" i="20" l="1"/>
  <c r="L5" i="20"/>
  <c r="T5" i="20" s="1"/>
  <c r="L25" i="19"/>
  <c r="D25" i="19"/>
  <c r="L26" i="17"/>
  <c r="U28" i="19"/>
  <c r="P44" i="19"/>
  <c r="S20" i="19"/>
  <c r="M25" i="19"/>
  <c r="M23" i="18"/>
  <c r="D39" i="18"/>
  <c r="L27" i="17"/>
  <c r="T36" i="19"/>
  <c r="O33" i="19"/>
  <c r="D11" i="18"/>
  <c r="L31" i="17"/>
  <c r="L12" i="17"/>
  <c r="U36" i="19"/>
  <c r="S38" i="19"/>
  <c r="M30" i="18"/>
  <c r="P22" i="19"/>
  <c r="O43" i="17"/>
  <c r="L35" i="17"/>
  <c r="L38" i="17"/>
  <c r="N27" i="17"/>
  <c r="L46" i="18"/>
  <c r="R46" i="18" s="1"/>
  <c r="AA46" i="18" s="1" a="1"/>
  <c r="AA46" i="18" s="1"/>
  <c r="D20" i="18"/>
  <c r="M7" i="18"/>
  <c r="M46" i="18"/>
  <c r="D46" i="18"/>
  <c r="K42" i="18"/>
  <c r="D42" i="18" s="1"/>
  <c r="D16" i="18"/>
  <c r="M36" i="18"/>
  <c r="D27" i="18"/>
  <c r="Q46" i="18"/>
  <c r="Z46" i="18" s="1" a="1"/>
  <c r="Z46" i="18" s="1"/>
  <c r="P46" i="18"/>
  <c r="Y46" i="18" s="1" a="1"/>
  <c r="Y46" i="18" s="1"/>
  <c r="O46" i="18"/>
  <c r="X46" i="18" s="1" a="1"/>
  <c r="X46" i="18" s="1"/>
  <c r="V46" i="18"/>
  <c r="AE46" i="18" s="1" a="1"/>
  <c r="AE46" i="18" s="1"/>
  <c r="K10" i="18"/>
  <c r="D10" i="18" s="1"/>
  <c r="L10" i="18"/>
  <c r="M10" i="18"/>
  <c r="D25" i="18"/>
  <c r="M25" i="18"/>
  <c r="D24" i="18"/>
  <c r="M24" i="18"/>
  <c r="D44" i="18"/>
  <c r="M44" i="18"/>
  <c r="D18" i="18"/>
  <c r="M18" i="18"/>
  <c r="M35" i="18"/>
  <c r="D35" i="18"/>
  <c r="M19" i="18"/>
  <c r="D19" i="18"/>
  <c r="D22" i="18"/>
  <c r="M22" i="18"/>
  <c r="N26" i="18"/>
  <c r="D34" i="18"/>
  <c r="M34" i="18"/>
  <c r="D17" i="18"/>
  <c r="M17" i="18"/>
  <c r="D38" i="18"/>
  <c r="M38" i="18"/>
  <c r="M41" i="18"/>
  <c r="D41" i="18"/>
  <c r="M12" i="18"/>
  <c r="D12" i="18"/>
  <c r="N10" i="18"/>
  <c r="D31" i="18"/>
  <c r="M31" i="18"/>
  <c r="M28" i="18"/>
  <c r="D28" i="18"/>
  <c r="D33" i="18"/>
  <c r="M33" i="18"/>
  <c r="N42" i="18"/>
  <c r="K26" i="18"/>
  <c r="M32" i="18"/>
  <c r="D32" i="18"/>
  <c r="D6" i="18"/>
  <c r="M6" i="18"/>
  <c r="M15" i="18"/>
  <c r="D15" i="18"/>
  <c r="M14" i="18"/>
  <c r="D14" i="18"/>
  <c r="P30" i="18"/>
  <c r="Y30" i="18" s="1" a="1"/>
  <c r="Y30" i="18" s="1"/>
  <c r="T15" i="18"/>
  <c r="AC15" i="18" s="1" a="1"/>
  <c r="AC15" i="18" s="1"/>
  <c r="U16" i="18"/>
  <c r="AD16" i="18" s="1" a="1"/>
  <c r="AD16" i="18" s="1"/>
  <c r="D38" i="19"/>
  <c r="T11" i="18"/>
  <c r="AC11" i="18" s="1" a="1"/>
  <c r="AC11" i="18" s="1"/>
  <c r="L12" i="19"/>
  <c r="L20" i="19"/>
  <c r="T28" i="18"/>
  <c r="AC28" i="18" s="1" a="1"/>
  <c r="AC28" i="18" s="1"/>
  <c r="U28" i="18"/>
  <c r="AD28" i="18" s="1" a="1"/>
  <c r="AD28" i="18" s="1"/>
  <c r="V28" i="18"/>
  <c r="AE28" i="18" s="1" a="1"/>
  <c r="AE28" i="18" s="1"/>
  <c r="O28" i="18"/>
  <c r="X28" i="18" s="1" a="1"/>
  <c r="X28" i="18" s="1"/>
  <c r="S28" i="18"/>
  <c r="AB28" i="18" s="1" a="1"/>
  <c r="AB28" i="18" s="1"/>
  <c r="P28" i="18"/>
  <c r="Y28" i="18" s="1" a="1"/>
  <c r="Y28" i="18" s="1"/>
  <c r="Q28" i="18"/>
  <c r="Z28" i="18" s="1" a="1"/>
  <c r="Z28" i="18" s="1"/>
  <c r="R28" i="18"/>
  <c r="AA28" i="18" s="1" a="1"/>
  <c r="AA28" i="18" s="1"/>
  <c r="N7" i="17"/>
  <c r="O7" i="17"/>
  <c r="P7" i="17"/>
  <c r="Q7" i="17"/>
  <c r="R7" i="17"/>
  <c r="S7" i="17"/>
  <c r="T7" i="17"/>
  <c r="U7" i="17"/>
  <c r="N19" i="17"/>
  <c r="O19" i="17"/>
  <c r="P19" i="17"/>
  <c r="Q19" i="17"/>
  <c r="R19" i="17"/>
  <c r="S19" i="17"/>
  <c r="T19" i="17"/>
  <c r="U19" i="17"/>
  <c r="P38" i="19"/>
  <c r="M17" i="19"/>
  <c r="K17" i="19"/>
  <c r="L18" i="17"/>
  <c r="S11" i="18"/>
  <c r="AB11" i="18" s="1" a="1"/>
  <c r="AB11" i="18" s="1"/>
  <c r="N43" i="17"/>
  <c r="N25" i="17"/>
  <c r="O25" i="17"/>
  <c r="P25" i="17"/>
  <c r="Q25" i="17"/>
  <c r="R25" i="17"/>
  <c r="S25" i="17"/>
  <c r="T25" i="17"/>
  <c r="U25" i="17"/>
  <c r="Q38" i="19"/>
  <c r="T38" i="19"/>
  <c r="T8" i="17"/>
  <c r="U8" i="17"/>
  <c r="N8" i="17"/>
  <c r="O8" i="17"/>
  <c r="P8" i="17"/>
  <c r="Q8" i="17"/>
  <c r="R8" i="17"/>
  <c r="S8" i="17"/>
  <c r="T42" i="19"/>
  <c r="S42" i="19"/>
  <c r="S27" i="18"/>
  <c r="AB27" i="18" s="1" a="1"/>
  <c r="AB27" i="18" s="1"/>
  <c r="V34" i="18"/>
  <c r="AE34" i="18" s="1" a="1"/>
  <c r="AE34" i="18" s="1"/>
  <c r="S28" i="19"/>
  <c r="P11" i="18"/>
  <c r="Y11" i="18" s="1" a="1"/>
  <c r="Y11" i="18" s="1"/>
  <c r="L43" i="17"/>
  <c r="P33" i="19"/>
  <c r="D22" i="19"/>
  <c r="L40" i="19"/>
  <c r="Q14" i="18"/>
  <c r="Z14" i="18" s="1" a="1"/>
  <c r="Z14" i="18" s="1"/>
  <c r="R20" i="17"/>
  <c r="U43" i="17"/>
  <c r="R33" i="19"/>
  <c r="T30" i="17"/>
  <c r="U30" i="17"/>
  <c r="N30" i="17"/>
  <c r="O30" i="17"/>
  <c r="P30" i="17"/>
  <c r="Q30" i="17"/>
  <c r="R30" i="17"/>
  <c r="S30" i="17"/>
  <c r="T28" i="19"/>
  <c r="O22" i="19"/>
  <c r="L33" i="19"/>
  <c r="D33" i="19"/>
  <c r="N23" i="17"/>
  <c r="O23" i="17"/>
  <c r="P23" i="17"/>
  <c r="Q23" i="17"/>
  <c r="R23" i="17"/>
  <c r="S23" i="17"/>
  <c r="T23" i="17"/>
  <c r="U23" i="17"/>
  <c r="P20" i="17"/>
  <c r="T38" i="17"/>
  <c r="U38" i="17"/>
  <c r="N38" i="17"/>
  <c r="O38" i="17"/>
  <c r="P38" i="17"/>
  <c r="Q38" i="17"/>
  <c r="R38" i="17"/>
  <c r="S38" i="17"/>
  <c r="Q33" i="19"/>
  <c r="D17" i="19"/>
  <c r="P42" i="19"/>
  <c r="V30" i="18"/>
  <c r="AE30" i="18" s="1" a="1"/>
  <c r="AE30" i="18" s="1"/>
  <c r="S20" i="17"/>
  <c r="T20" i="17"/>
  <c r="T43" i="17"/>
  <c r="N41" i="17"/>
  <c r="O41" i="17"/>
  <c r="P41" i="17"/>
  <c r="Q41" i="17"/>
  <c r="R41" i="17"/>
  <c r="S41" i="17"/>
  <c r="T41" i="17"/>
  <c r="U41" i="17"/>
  <c r="S41" i="19"/>
  <c r="R41" i="19"/>
  <c r="O41" i="19"/>
  <c r="T41" i="19"/>
  <c r="T24" i="17"/>
  <c r="U24" i="17"/>
  <c r="N24" i="17"/>
  <c r="O24" i="17"/>
  <c r="P24" i="17"/>
  <c r="Q24" i="17"/>
  <c r="R24" i="17"/>
  <c r="S24" i="17"/>
  <c r="N35" i="17"/>
  <c r="O35" i="17"/>
  <c r="P35" i="17"/>
  <c r="Q35" i="17"/>
  <c r="R35" i="17"/>
  <c r="S35" i="17"/>
  <c r="T35" i="17"/>
  <c r="U35" i="17"/>
  <c r="N22" i="19"/>
  <c r="R28" i="19"/>
  <c r="S25" i="19"/>
  <c r="U11" i="18"/>
  <c r="AD11" i="18" s="1" a="1"/>
  <c r="AD11" i="18" s="1"/>
  <c r="L41" i="19"/>
  <c r="D41" i="19"/>
  <c r="N20" i="17"/>
  <c r="S43" i="17"/>
  <c r="Q11" i="18"/>
  <c r="Z11" i="18" s="1" a="1"/>
  <c r="Z11" i="18" s="1"/>
  <c r="R11" i="18"/>
  <c r="AA11" i="18" s="1" a="1"/>
  <c r="AA11" i="18" s="1"/>
  <c r="N39" i="17"/>
  <c r="O39" i="17"/>
  <c r="P39" i="17"/>
  <c r="Q39" i="17"/>
  <c r="R39" i="17"/>
  <c r="S39" i="17"/>
  <c r="T39" i="17"/>
  <c r="U39" i="17"/>
  <c r="R42" i="19"/>
  <c r="T28" i="17"/>
  <c r="U28" i="17"/>
  <c r="N28" i="17"/>
  <c r="O28" i="17"/>
  <c r="P28" i="17"/>
  <c r="Q28" i="17"/>
  <c r="R28" i="17"/>
  <c r="S28" i="17"/>
  <c r="U6" i="17"/>
  <c r="O6" i="17"/>
  <c r="P6" i="17"/>
  <c r="Q6" i="17"/>
  <c r="R6" i="17"/>
  <c r="S6" i="17"/>
  <c r="T6" i="17"/>
  <c r="N6" i="17"/>
  <c r="T10" i="17"/>
  <c r="U10" i="17"/>
  <c r="N10" i="17"/>
  <c r="O10" i="17"/>
  <c r="P10" i="17"/>
  <c r="Q10" i="17"/>
  <c r="R10" i="17"/>
  <c r="S10" i="17"/>
  <c r="N15" i="17"/>
  <c r="O15" i="17"/>
  <c r="P15" i="17"/>
  <c r="Q15" i="17"/>
  <c r="R15" i="17"/>
  <c r="S15" i="17"/>
  <c r="T15" i="17"/>
  <c r="U15" i="17"/>
  <c r="L11" i="17"/>
  <c r="T12" i="19"/>
  <c r="P41" i="19"/>
  <c r="N17" i="17"/>
  <c r="O17" i="17"/>
  <c r="P17" i="17"/>
  <c r="Q17" i="17"/>
  <c r="R17" i="17"/>
  <c r="S17" i="17"/>
  <c r="T17" i="17"/>
  <c r="U17" i="17"/>
  <c r="N31" i="17"/>
  <c r="O31" i="17"/>
  <c r="P31" i="17"/>
  <c r="Q31" i="17"/>
  <c r="R31" i="17"/>
  <c r="S31" i="17"/>
  <c r="T31" i="17"/>
  <c r="U31" i="17"/>
  <c r="T42" i="17"/>
  <c r="U42" i="17"/>
  <c r="N42" i="17"/>
  <c r="O42" i="17"/>
  <c r="P42" i="17"/>
  <c r="Q42" i="17"/>
  <c r="R42" i="17"/>
  <c r="S42" i="17"/>
  <c r="T22" i="17"/>
  <c r="U22" i="17"/>
  <c r="N22" i="17"/>
  <c r="O22" i="17"/>
  <c r="P22" i="17"/>
  <c r="Q22" i="17"/>
  <c r="R22" i="17"/>
  <c r="S22" i="17"/>
  <c r="U12" i="19"/>
  <c r="U33" i="19"/>
  <c r="U41" i="19"/>
  <c r="Q41" i="19"/>
  <c r="L42" i="19"/>
  <c r="D42" i="19"/>
  <c r="R43" i="17"/>
  <c r="T36" i="17"/>
  <c r="U36" i="17"/>
  <c r="N36" i="17"/>
  <c r="O36" i="17"/>
  <c r="P36" i="17"/>
  <c r="Q36" i="17"/>
  <c r="R36" i="17"/>
  <c r="S36" i="17"/>
  <c r="Q25" i="19"/>
  <c r="Q42" i="19"/>
  <c r="T16" i="17"/>
  <c r="U16" i="17"/>
  <c r="N16" i="17"/>
  <c r="O16" i="17"/>
  <c r="P16" i="17"/>
  <c r="Q16" i="17"/>
  <c r="R16" i="17"/>
  <c r="S16" i="17"/>
  <c r="U25" i="19"/>
  <c r="N33" i="17"/>
  <c r="O33" i="17"/>
  <c r="P33" i="17"/>
  <c r="Q33" i="17"/>
  <c r="R33" i="17"/>
  <c r="S33" i="17"/>
  <c r="T33" i="17"/>
  <c r="U33" i="17"/>
  <c r="T34" i="17"/>
  <c r="U34" i="17"/>
  <c r="N34" i="17"/>
  <c r="O34" i="17"/>
  <c r="P34" i="17"/>
  <c r="Q34" i="17"/>
  <c r="R34" i="17"/>
  <c r="S34" i="17"/>
  <c r="Q43" i="17"/>
  <c r="T32" i="17"/>
  <c r="U32" i="17"/>
  <c r="N32" i="17"/>
  <c r="O32" i="17"/>
  <c r="P32" i="17"/>
  <c r="Q32" i="17"/>
  <c r="R32" i="17"/>
  <c r="S32" i="17"/>
  <c r="O42" i="19"/>
  <c r="T26" i="17"/>
  <c r="U26" i="17"/>
  <c r="N26" i="17"/>
  <c r="O26" i="17"/>
  <c r="P26" i="17"/>
  <c r="Q26" i="17"/>
  <c r="R26" i="17"/>
  <c r="S26" i="17"/>
  <c r="U38" i="19"/>
  <c r="T44" i="17"/>
  <c r="U44" i="17"/>
  <c r="N44" i="17"/>
  <c r="O44" i="17"/>
  <c r="P44" i="17"/>
  <c r="Q44" i="17"/>
  <c r="R44" i="17"/>
  <c r="S44" i="17"/>
  <c r="N41" i="19"/>
  <c r="T12" i="17"/>
  <c r="U12" i="17"/>
  <c r="N12" i="17"/>
  <c r="O12" i="17"/>
  <c r="P12" i="17"/>
  <c r="Q12" i="17"/>
  <c r="R12" i="17"/>
  <c r="S12" i="17"/>
  <c r="R25" i="19"/>
  <c r="N11" i="17"/>
  <c r="O11" i="17"/>
  <c r="P11" i="17"/>
  <c r="Q11" i="17"/>
  <c r="R11" i="17"/>
  <c r="S11" i="17"/>
  <c r="T11" i="17"/>
  <c r="U11" i="17"/>
  <c r="T40" i="17"/>
  <c r="U40" i="17"/>
  <c r="N40" i="17"/>
  <c r="O40" i="17"/>
  <c r="P40" i="17"/>
  <c r="Q40" i="17"/>
  <c r="R40" i="17"/>
  <c r="S40" i="17"/>
  <c r="T14" i="17"/>
  <c r="U14" i="17"/>
  <c r="N14" i="17"/>
  <c r="O14" i="17"/>
  <c r="P14" i="17"/>
  <c r="Q14" i="17"/>
  <c r="R14" i="17"/>
  <c r="S14" i="17"/>
  <c r="L25" i="17"/>
  <c r="U42" i="19"/>
  <c r="O11" i="18"/>
  <c r="X11" i="18" s="1" a="1"/>
  <c r="X11" i="18" s="1"/>
  <c r="U20" i="17"/>
  <c r="T18" i="17"/>
  <c r="U18" i="17"/>
  <c r="N18" i="17"/>
  <c r="O18" i="17"/>
  <c r="P18" i="17"/>
  <c r="Q18" i="17"/>
  <c r="R18" i="17"/>
  <c r="S18" i="17"/>
  <c r="D36" i="19"/>
  <c r="L36" i="19"/>
  <c r="P34" i="18"/>
  <c r="Y34" i="18" s="1" a="1"/>
  <c r="Y34" i="18" s="1"/>
  <c r="U14" i="18"/>
  <c r="AD14" i="18" s="1" a="1"/>
  <c r="AD14" i="18" s="1"/>
  <c r="O24" i="18"/>
  <c r="X24" i="18" s="1" a="1"/>
  <c r="X24" i="18" s="1"/>
  <c r="S24" i="18"/>
  <c r="AB24" i="18" s="1" a="1"/>
  <c r="AB24" i="18" s="1"/>
  <c r="P24" i="18"/>
  <c r="Y24" i="18" s="1" a="1"/>
  <c r="Y24" i="18" s="1"/>
  <c r="Q24" i="18"/>
  <c r="Z24" i="18" s="1" a="1"/>
  <c r="Z24" i="18" s="1"/>
  <c r="R24" i="18"/>
  <c r="AA24" i="18" s="1" a="1"/>
  <c r="AA24" i="18" s="1"/>
  <c r="U24" i="18"/>
  <c r="AD24" i="18" s="1" a="1"/>
  <c r="AD24" i="18" s="1"/>
  <c r="V24" i="18"/>
  <c r="AE24" i="18" s="1" a="1"/>
  <c r="AE24" i="18" s="1"/>
  <c r="T24" i="18"/>
  <c r="AC24" i="18" s="1" a="1"/>
  <c r="AC24" i="18" s="1"/>
  <c r="O40" i="18"/>
  <c r="X40" i="18" s="1" a="1"/>
  <c r="X40" i="18" s="1"/>
  <c r="S40" i="18"/>
  <c r="AB40" i="18" s="1" a="1"/>
  <c r="AB40" i="18" s="1"/>
  <c r="P40" i="18"/>
  <c r="Y40" i="18" s="1" a="1"/>
  <c r="Y40" i="18" s="1"/>
  <c r="Q40" i="18"/>
  <c r="Z40" i="18" s="1" a="1"/>
  <c r="Z40" i="18" s="1"/>
  <c r="R40" i="18"/>
  <c r="AA40" i="18" s="1" a="1"/>
  <c r="AA40" i="18" s="1"/>
  <c r="T40" i="18"/>
  <c r="AC40" i="18" s="1" a="1"/>
  <c r="AC40" i="18" s="1"/>
  <c r="U40" i="18"/>
  <c r="AD40" i="18" s="1" a="1"/>
  <c r="AD40" i="18" s="1"/>
  <c r="V40" i="18"/>
  <c r="AE40" i="18" s="1" a="1"/>
  <c r="AE40" i="18" s="1"/>
  <c r="V14" i="18"/>
  <c r="AE14" i="18" s="1" a="1"/>
  <c r="AE14" i="18" s="1"/>
  <c r="T14" i="18"/>
  <c r="AC14" i="18" s="1" a="1"/>
  <c r="AC14" i="18" s="1"/>
  <c r="R14" i="18"/>
  <c r="AA14" i="18" s="1" a="1"/>
  <c r="AA14" i="18" s="1"/>
  <c r="S14" i="18"/>
  <c r="AB14" i="18" s="1" a="1"/>
  <c r="AB14" i="18" s="1"/>
  <c r="O12" i="18"/>
  <c r="X12" i="18" s="1" a="1"/>
  <c r="X12" i="18" s="1"/>
  <c r="S12" i="18"/>
  <c r="AB12" i="18" s="1" a="1"/>
  <c r="AB12" i="18" s="1"/>
  <c r="P12" i="18"/>
  <c r="Y12" i="18" s="1" a="1"/>
  <c r="Y12" i="18" s="1"/>
  <c r="Q12" i="18"/>
  <c r="Z12" i="18" s="1" a="1"/>
  <c r="Z12" i="18" s="1"/>
  <c r="R12" i="18"/>
  <c r="AA12" i="18" s="1" a="1"/>
  <c r="AA12" i="18" s="1"/>
  <c r="T12" i="18"/>
  <c r="AC12" i="18" s="1" a="1"/>
  <c r="AC12" i="18" s="1"/>
  <c r="U12" i="18"/>
  <c r="AD12" i="18" s="1" a="1"/>
  <c r="AD12" i="18" s="1"/>
  <c r="V12" i="18"/>
  <c r="AE12" i="18" s="1" a="1"/>
  <c r="AE12" i="18" s="1"/>
  <c r="O14" i="18"/>
  <c r="X14" i="18" s="1" a="1"/>
  <c r="X14" i="18" s="1"/>
  <c r="O32" i="18"/>
  <c r="X32" i="18" s="1" a="1"/>
  <c r="X32" i="18" s="1"/>
  <c r="S32" i="18"/>
  <c r="AB32" i="18" s="1" a="1"/>
  <c r="AB32" i="18" s="1"/>
  <c r="P32" i="18"/>
  <c r="Y32" i="18" s="1" a="1"/>
  <c r="Y32" i="18" s="1"/>
  <c r="Q32" i="18"/>
  <c r="Z32" i="18" s="1" a="1"/>
  <c r="Z32" i="18" s="1"/>
  <c r="R32" i="18"/>
  <c r="AA32" i="18" s="1" a="1"/>
  <c r="AA32" i="18" s="1"/>
  <c r="V32" i="18"/>
  <c r="AE32" i="18" s="1" a="1"/>
  <c r="AE32" i="18" s="1"/>
  <c r="T32" i="18"/>
  <c r="AC32" i="18" s="1" a="1"/>
  <c r="AC32" i="18" s="1"/>
  <c r="U32" i="18"/>
  <c r="AD32" i="18" s="1" a="1"/>
  <c r="AD32" i="18" s="1"/>
  <c r="O44" i="18"/>
  <c r="X44" i="18" s="1" a="1"/>
  <c r="X44" i="18" s="1"/>
  <c r="S44" i="18"/>
  <c r="AB44" i="18" s="1" a="1"/>
  <c r="AB44" i="18" s="1"/>
  <c r="P44" i="18"/>
  <c r="Y44" i="18" s="1" a="1"/>
  <c r="Y44" i="18" s="1"/>
  <c r="Q44" i="18"/>
  <c r="Z44" i="18" s="1" a="1"/>
  <c r="Z44" i="18" s="1"/>
  <c r="R44" i="18"/>
  <c r="AA44" i="18" s="1" a="1"/>
  <c r="AA44" i="18" s="1"/>
  <c r="T44" i="18"/>
  <c r="AC44" i="18" s="1" a="1"/>
  <c r="AC44" i="18" s="1"/>
  <c r="U44" i="18"/>
  <c r="AD44" i="18" s="1" a="1"/>
  <c r="AD44" i="18" s="1"/>
  <c r="V44" i="18"/>
  <c r="AE44" i="18" s="1" a="1"/>
  <c r="AE44" i="18" s="1"/>
  <c r="P6" i="18"/>
  <c r="Y6" i="18" s="1" a="1"/>
  <c r="Y6" i="18" s="1"/>
  <c r="O6" i="18"/>
  <c r="X6" i="18" s="1" a="1"/>
  <c r="X6" i="18" s="1"/>
  <c r="T6" i="18"/>
  <c r="AC6" i="18" s="1" a="1"/>
  <c r="AC6" i="18" s="1"/>
  <c r="Q6" i="18"/>
  <c r="Z6" i="18" s="1" a="1"/>
  <c r="Z6" i="18" s="1"/>
  <c r="R6" i="18"/>
  <c r="AA6" i="18" s="1" a="1"/>
  <c r="AA6" i="18" s="1"/>
  <c r="S6" i="18"/>
  <c r="AB6" i="18" s="1" a="1"/>
  <c r="AB6" i="18" s="1"/>
  <c r="V6" i="18"/>
  <c r="AE6" i="18" s="1" a="1"/>
  <c r="AE6" i="18" s="1"/>
  <c r="U6" i="18"/>
  <c r="AD6" i="18" s="1" a="1"/>
  <c r="AD6" i="18" s="1"/>
  <c r="O8" i="18"/>
  <c r="X8" i="18" s="1" a="1"/>
  <c r="X8" i="18" s="1"/>
  <c r="S8" i="18"/>
  <c r="AB8" i="18" s="1" a="1"/>
  <c r="AB8" i="18" s="1"/>
  <c r="P8" i="18"/>
  <c r="Y8" i="18" s="1" a="1"/>
  <c r="Y8" i="18" s="1"/>
  <c r="Q8" i="18"/>
  <c r="Z8" i="18" s="1" a="1"/>
  <c r="Z8" i="18" s="1"/>
  <c r="R8" i="18"/>
  <c r="AA8" i="18" s="1" a="1"/>
  <c r="AA8" i="18" s="1"/>
  <c r="U8" i="18"/>
  <c r="AD8" i="18" s="1" a="1"/>
  <c r="AD8" i="18" s="1"/>
  <c r="T8" i="18"/>
  <c r="AC8" i="18" s="1" a="1"/>
  <c r="AC8" i="18" s="1"/>
  <c r="V8" i="18"/>
  <c r="AE8" i="18" s="1" a="1"/>
  <c r="AE8" i="18" s="1"/>
  <c r="S31" i="18"/>
  <c r="AB31" i="18" s="1" a="1"/>
  <c r="AB31" i="18" s="1"/>
  <c r="T31" i="18"/>
  <c r="AC31" i="18" s="1" a="1"/>
  <c r="AC31" i="18" s="1"/>
  <c r="U31" i="18"/>
  <c r="AD31" i="18" s="1" a="1"/>
  <c r="AD31" i="18" s="1"/>
  <c r="V31" i="18"/>
  <c r="AE31" i="18" s="1" a="1"/>
  <c r="AE31" i="18" s="1"/>
  <c r="R31" i="18"/>
  <c r="AA31" i="18" s="1" a="1"/>
  <c r="AA31" i="18" s="1"/>
  <c r="O31" i="18"/>
  <c r="X31" i="18" s="1" a="1"/>
  <c r="X31" i="18" s="1"/>
  <c r="P31" i="18"/>
  <c r="Y31" i="18" s="1" a="1"/>
  <c r="Y31" i="18" s="1"/>
  <c r="Q31" i="18"/>
  <c r="Z31" i="18" s="1" a="1"/>
  <c r="Z31" i="18" s="1"/>
  <c r="S17" i="18"/>
  <c r="AB17" i="18" s="1" a="1"/>
  <c r="AB17" i="18" s="1"/>
  <c r="T17" i="18"/>
  <c r="AC17" i="18" s="1" a="1"/>
  <c r="AC17" i="18" s="1"/>
  <c r="U17" i="18"/>
  <c r="AD17" i="18" s="1" a="1"/>
  <c r="AD17" i="18" s="1"/>
  <c r="V17" i="18"/>
  <c r="AE17" i="18" s="1" a="1"/>
  <c r="AE17" i="18" s="1"/>
  <c r="Q17" i="18"/>
  <c r="Z17" i="18" s="1" a="1"/>
  <c r="Z17" i="18" s="1"/>
  <c r="O17" i="18"/>
  <c r="X17" i="18" s="1" a="1"/>
  <c r="X17" i="18" s="1"/>
  <c r="P17" i="18"/>
  <c r="Y17" i="18" s="1" a="1"/>
  <c r="Y17" i="18" s="1"/>
  <c r="R17" i="18"/>
  <c r="AA17" i="18" s="1" a="1"/>
  <c r="AA17" i="18" s="1"/>
  <c r="S36" i="19"/>
  <c r="U19" i="19"/>
  <c r="T19" i="19"/>
  <c r="S19" i="19"/>
  <c r="N19" i="19"/>
  <c r="Q19" i="19"/>
  <c r="R19" i="19"/>
  <c r="P19" i="19"/>
  <c r="O19" i="19"/>
  <c r="L11" i="19"/>
  <c r="D11" i="19"/>
  <c r="O40" i="19"/>
  <c r="N40" i="19"/>
  <c r="S40" i="19"/>
  <c r="R40" i="19"/>
  <c r="T40" i="19"/>
  <c r="U40" i="19"/>
  <c r="Q40" i="19"/>
  <c r="P40" i="19"/>
  <c r="L14" i="19"/>
  <c r="D14" i="19"/>
  <c r="O26" i="19"/>
  <c r="N26" i="19"/>
  <c r="U26" i="19"/>
  <c r="T26" i="19"/>
  <c r="R26" i="19"/>
  <c r="S26" i="19"/>
  <c r="Q26" i="19"/>
  <c r="P26" i="19"/>
  <c r="R36" i="19"/>
  <c r="U11" i="19"/>
  <c r="Q11" i="19"/>
  <c r="P11" i="19"/>
  <c r="S11" i="19"/>
  <c r="R11" i="19"/>
  <c r="T11" i="19"/>
  <c r="O11" i="19"/>
  <c r="N11" i="19"/>
  <c r="L30" i="19"/>
  <c r="D30" i="19"/>
  <c r="Q28" i="19"/>
  <c r="P28" i="19"/>
  <c r="O28" i="19"/>
  <c r="N28" i="19"/>
  <c r="P20" i="19"/>
  <c r="O20" i="19"/>
  <c r="Q20" i="19"/>
  <c r="D10" i="19"/>
  <c r="L10" i="19"/>
  <c r="L19" i="19"/>
  <c r="D19" i="19"/>
  <c r="S30" i="19"/>
  <c r="O30" i="19"/>
  <c r="N30" i="19"/>
  <c r="R30" i="19"/>
  <c r="Q30" i="19"/>
  <c r="P30" i="19"/>
  <c r="U30" i="19"/>
  <c r="T30" i="19"/>
  <c r="M15" i="19"/>
  <c r="K15" i="19"/>
  <c r="M39" i="19"/>
  <c r="K39" i="19"/>
  <c r="D7" i="19"/>
  <c r="L7" i="19"/>
  <c r="S22" i="19"/>
  <c r="R12" i="19"/>
  <c r="Q12" i="19"/>
  <c r="N12" i="19"/>
  <c r="P12" i="19"/>
  <c r="O12" i="19"/>
  <c r="T44" i="19"/>
  <c r="N44" i="19"/>
  <c r="L32" i="19"/>
  <c r="D32" i="19"/>
  <c r="L16" i="19"/>
  <c r="D16" i="19"/>
  <c r="O18" i="19"/>
  <c r="N18" i="19"/>
  <c r="U18" i="19"/>
  <c r="T18" i="19"/>
  <c r="S18" i="19"/>
  <c r="R18" i="19"/>
  <c r="Q18" i="19"/>
  <c r="P18" i="19"/>
  <c r="O16" i="19"/>
  <c r="N16" i="19"/>
  <c r="S16" i="19"/>
  <c r="R16" i="19"/>
  <c r="P16" i="19"/>
  <c r="U16" i="19"/>
  <c r="T16" i="19"/>
  <c r="Q16" i="19"/>
  <c r="L18" i="19"/>
  <c r="D18" i="19"/>
  <c r="L8" i="19"/>
  <c r="D8" i="19"/>
  <c r="M7" i="19"/>
  <c r="K7" i="19"/>
  <c r="U27" i="19"/>
  <c r="T27" i="19"/>
  <c r="P27" i="19"/>
  <c r="O27" i="19"/>
  <c r="Q27" i="19"/>
  <c r="S27" i="19"/>
  <c r="R27" i="19"/>
  <c r="N27" i="19"/>
  <c r="L31" i="19"/>
  <c r="D31" i="19"/>
  <c r="D27" i="19"/>
  <c r="L27" i="19"/>
  <c r="O44" i="19"/>
  <c r="E39" i="19"/>
  <c r="O32" i="19"/>
  <c r="N32" i="19"/>
  <c r="S32" i="19"/>
  <c r="R32" i="19"/>
  <c r="U32" i="19"/>
  <c r="T32" i="19"/>
  <c r="Q32" i="19"/>
  <c r="P32" i="19"/>
  <c r="S44" i="19"/>
  <c r="T43" i="19"/>
  <c r="U43" i="19"/>
  <c r="P43" i="19"/>
  <c r="O43" i="19"/>
  <c r="N43" i="19"/>
  <c r="Q43" i="19"/>
  <c r="S43" i="19"/>
  <c r="R43" i="19"/>
  <c r="O34" i="19"/>
  <c r="N34" i="19"/>
  <c r="P34" i="19"/>
  <c r="U34" i="19"/>
  <c r="R34" i="19"/>
  <c r="Q34" i="19"/>
  <c r="T34" i="19"/>
  <c r="S34" i="19"/>
  <c r="T20" i="19"/>
  <c r="D26" i="19"/>
  <c r="L26" i="19"/>
  <c r="S6" i="19"/>
  <c r="O6" i="19"/>
  <c r="R6" i="19"/>
  <c r="Q6" i="19"/>
  <c r="P6" i="19"/>
  <c r="T6" i="19"/>
  <c r="N6" i="19"/>
  <c r="U6" i="19"/>
  <c r="L24" i="19"/>
  <c r="D24" i="19"/>
  <c r="S14" i="19"/>
  <c r="O14" i="19"/>
  <c r="R14" i="19"/>
  <c r="Q14" i="19"/>
  <c r="P14" i="19"/>
  <c r="U14" i="19"/>
  <c r="T14" i="19"/>
  <c r="N14" i="19"/>
  <c r="O8" i="19"/>
  <c r="N8" i="19"/>
  <c r="S8" i="19"/>
  <c r="R8" i="19"/>
  <c r="U8" i="19"/>
  <c r="T8" i="19"/>
  <c r="Q8" i="19"/>
  <c r="P8" i="19"/>
  <c r="N36" i="19"/>
  <c r="Q36" i="19"/>
  <c r="M23" i="19"/>
  <c r="K23" i="19"/>
  <c r="M31" i="19"/>
  <c r="K31" i="19"/>
  <c r="U35" i="19"/>
  <c r="T35" i="19"/>
  <c r="S35" i="19"/>
  <c r="Q35" i="19"/>
  <c r="P35" i="19"/>
  <c r="O35" i="19"/>
  <c r="N35" i="19"/>
  <c r="R35" i="19"/>
  <c r="R44" i="19"/>
  <c r="D43" i="19"/>
  <c r="L43" i="19"/>
  <c r="U20" i="19"/>
  <c r="E23" i="19"/>
  <c r="T22" i="19"/>
  <c r="O24" i="19"/>
  <c r="N24" i="19"/>
  <c r="S24" i="19"/>
  <c r="R24" i="19"/>
  <c r="T24" i="19"/>
  <c r="Q24" i="19"/>
  <c r="P24" i="19"/>
  <c r="U24" i="19"/>
  <c r="D34" i="19"/>
  <c r="L34" i="19"/>
  <c r="P36" i="19"/>
  <c r="D35" i="19"/>
  <c r="L35" i="19"/>
  <c r="N20" i="19"/>
  <c r="R20" i="19"/>
  <c r="E15" i="19"/>
  <c r="V5" i="20" l="1"/>
  <c r="AC5" i="20" s="1" a="1"/>
  <c r="AC5" i="20" s="1"/>
  <c r="Q5" i="20"/>
  <c r="Z5" i="20" s="1" a="1"/>
  <c r="Z5" i="20" s="1"/>
  <c r="R5" i="20"/>
  <c r="AA5" i="20" s="1" a="1"/>
  <c r="AA5" i="20" s="1"/>
  <c r="O5" i="20"/>
  <c r="X5" i="20" s="1" a="1"/>
  <c r="X5" i="20" s="1"/>
  <c r="P5" i="20"/>
  <c r="Y5" i="20" s="1" a="1"/>
  <c r="Y5" i="20" s="1"/>
  <c r="U5" i="20"/>
  <c r="S5" i="20"/>
  <c r="AB5" i="20" s="1" a="1"/>
  <c r="AB5" i="20" s="1"/>
  <c r="M5" i="20"/>
  <c r="D5" i="20"/>
  <c r="S46" i="18"/>
  <c r="AB46" i="18" s="1" a="1"/>
  <c r="AB46" i="18" s="1"/>
  <c r="T25" i="19"/>
  <c r="N25" i="19"/>
  <c r="O25" i="19"/>
  <c r="T46" i="18"/>
  <c r="AC46" i="18" s="1" a="1"/>
  <c r="AC46" i="18" s="1"/>
  <c r="P25" i="19"/>
  <c r="M42" i="18"/>
  <c r="U46" i="18"/>
  <c r="AD46" i="18" s="1" a="1"/>
  <c r="AD46" i="18" s="1"/>
  <c r="M26" i="18"/>
  <c r="D26" i="18"/>
  <c r="U30" i="18"/>
  <c r="AD30" i="18" s="1" a="1"/>
  <c r="AD30" i="18" s="1"/>
  <c r="R30" i="18"/>
  <c r="AA30" i="18" s="1" a="1"/>
  <c r="AA30" i="18" s="1"/>
  <c r="R42" i="18"/>
  <c r="AA42" i="18" s="1" a="1"/>
  <c r="AA42" i="18" s="1"/>
  <c r="T30" i="18"/>
  <c r="AC30" i="18" s="1" a="1"/>
  <c r="AC30" i="18" s="1"/>
  <c r="O30" i="18"/>
  <c r="X30" i="18" s="1" a="1"/>
  <c r="X30" i="18" s="1"/>
  <c r="S30" i="18"/>
  <c r="AB30" i="18" s="1" a="1"/>
  <c r="AB30" i="18" s="1"/>
  <c r="Q38" i="18"/>
  <c r="Z38" i="18" s="1" a="1"/>
  <c r="Z38" i="18" s="1"/>
  <c r="Q30" i="18"/>
  <c r="Z30" i="18" s="1" a="1"/>
  <c r="Z30" i="18" s="1"/>
  <c r="O26" i="18"/>
  <c r="X26" i="18" s="1" a="1"/>
  <c r="X26" i="18" s="1"/>
  <c r="R19" i="18"/>
  <c r="AA19" i="18" s="1" a="1"/>
  <c r="AA19" i="18" s="1"/>
  <c r="V41" i="18"/>
  <c r="AE41" i="18" s="1" a="1"/>
  <c r="AE41" i="18" s="1"/>
  <c r="R39" i="18"/>
  <c r="AA39" i="18" s="1" a="1"/>
  <c r="AA39" i="18" s="1"/>
  <c r="T10" i="18"/>
  <c r="AC10" i="18" s="1" a="1"/>
  <c r="AC10" i="18" s="1"/>
  <c r="U23" i="18"/>
  <c r="AD23" i="18" s="1" a="1"/>
  <c r="AD23" i="18" s="1"/>
  <c r="V7" i="18"/>
  <c r="AE7" i="18" s="1" a="1"/>
  <c r="AE7" i="18" s="1"/>
  <c r="U18" i="18"/>
  <c r="AD18" i="18" s="1" a="1"/>
  <c r="AD18" i="18" s="1"/>
  <c r="S15" i="18"/>
  <c r="AB15" i="18" s="1" a="1"/>
  <c r="AB15" i="18" s="1"/>
  <c r="S26" i="18"/>
  <c r="AB26" i="18" s="1" a="1"/>
  <c r="AB26" i="18" s="1"/>
  <c r="T16" i="18"/>
  <c r="AC16" i="18" s="1" a="1"/>
  <c r="AC16" i="18" s="1"/>
  <c r="Q16" i="18"/>
  <c r="Z16" i="18" s="1" a="1"/>
  <c r="Z16" i="18" s="1"/>
  <c r="V38" i="18"/>
  <c r="AE38" i="18" s="1" a="1"/>
  <c r="AE38" i="18" s="1"/>
  <c r="R15" i="18"/>
  <c r="AA15" i="18" s="1" a="1"/>
  <c r="AA15" i="18" s="1"/>
  <c r="P38" i="18"/>
  <c r="Y38" i="18" s="1" a="1"/>
  <c r="Y38" i="18" s="1"/>
  <c r="P15" i="18"/>
  <c r="Y15" i="18" s="1" a="1"/>
  <c r="Y15" i="18" s="1"/>
  <c r="P16" i="18"/>
  <c r="Y16" i="18" s="1" a="1"/>
  <c r="Y16" i="18" s="1"/>
  <c r="S38" i="18"/>
  <c r="AB38" i="18" s="1" a="1"/>
  <c r="AB38" i="18" s="1"/>
  <c r="V15" i="18"/>
  <c r="AE15" i="18" s="1" a="1"/>
  <c r="AE15" i="18" s="1"/>
  <c r="O16" i="18"/>
  <c r="X16" i="18" s="1" a="1"/>
  <c r="X16" i="18" s="1"/>
  <c r="O15" i="18"/>
  <c r="X15" i="18" s="1" a="1"/>
  <c r="X15" i="18" s="1"/>
  <c r="R16" i="18"/>
  <c r="AA16" i="18" s="1" a="1"/>
  <c r="AA16" i="18" s="1"/>
  <c r="U15" i="18"/>
  <c r="AD15" i="18" s="1" a="1"/>
  <c r="AD15" i="18" s="1"/>
  <c r="S16" i="18"/>
  <c r="AB16" i="18" s="1" a="1"/>
  <c r="AB16" i="18" s="1"/>
  <c r="V16" i="18"/>
  <c r="AE16" i="18" s="1" a="1"/>
  <c r="AE16" i="18" s="1"/>
  <c r="R38" i="18"/>
  <c r="AA38" i="18" s="1" a="1"/>
  <c r="AA38" i="18" s="1"/>
  <c r="Q15" i="18"/>
  <c r="Z15" i="18" s="1" a="1"/>
  <c r="Z15" i="18" s="1"/>
  <c r="S34" i="18"/>
  <c r="AB34" i="18" s="1" a="1"/>
  <c r="AB34" i="18" s="1"/>
  <c r="O34" i="18"/>
  <c r="X34" i="18" s="1" a="1"/>
  <c r="X34" i="18" s="1"/>
  <c r="U34" i="18"/>
  <c r="AD34" i="18" s="1" a="1"/>
  <c r="AD34" i="18" s="1"/>
  <c r="R27" i="18"/>
  <c r="AA27" i="18" s="1" a="1"/>
  <c r="AA27" i="18" s="1"/>
  <c r="T34" i="18"/>
  <c r="AC34" i="18" s="1" a="1"/>
  <c r="AC34" i="18" s="1"/>
  <c r="U27" i="18"/>
  <c r="AD27" i="18" s="1" a="1"/>
  <c r="AD27" i="18" s="1"/>
  <c r="R34" i="18"/>
  <c r="AA34" i="18" s="1" a="1"/>
  <c r="AA34" i="18" s="1"/>
  <c r="Q34" i="18"/>
  <c r="Z34" i="18" s="1" a="1"/>
  <c r="Z34" i="18" s="1"/>
  <c r="O27" i="18"/>
  <c r="X27" i="18" s="1" a="1"/>
  <c r="X27" i="18" s="1"/>
  <c r="P27" i="18"/>
  <c r="Y27" i="18" s="1" a="1"/>
  <c r="Y27" i="18" s="1"/>
  <c r="Q27" i="18"/>
  <c r="Z27" i="18" s="1" a="1"/>
  <c r="Z27" i="18" s="1"/>
  <c r="V27" i="18"/>
  <c r="AE27" i="18" s="1" a="1"/>
  <c r="AE27" i="18" s="1"/>
  <c r="U17" i="19"/>
  <c r="N17" i="19"/>
  <c r="Q17" i="19"/>
  <c r="P17" i="19"/>
  <c r="S17" i="19"/>
  <c r="O17" i="19"/>
  <c r="T17" i="19"/>
  <c r="R17" i="19"/>
  <c r="T27" i="18"/>
  <c r="AC27" i="18" s="1" a="1"/>
  <c r="AC27" i="18" s="1"/>
  <c r="S35" i="18"/>
  <c r="AB35" i="18" s="1" a="1"/>
  <c r="AB35" i="18" s="1"/>
  <c r="T35" i="18"/>
  <c r="AC35" i="18" s="1" a="1"/>
  <c r="AC35" i="18" s="1"/>
  <c r="U35" i="18"/>
  <c r="AD35" i="18" s="1" a="1"/>
  <c r="AD35" i="18" s="1"/>
  <c r="V35" i="18"/>
  <c r="AE35" i="18" s="1" a="1"/>
  <c r="AE35" i="18" s="1"/>
  <c r="R35" i="18"/>
  <c r="AA35" i="18" s="1" a="1"/>
  <c r="AA35" i="18" s="1"/>
  <c r="O35" i="18"/>
  <c r="X35" i="18" s="1" a="1"/>
  <c r="X35" i="18" s="1"/>
  <c r="P35" i="18"/>
  <c r="Y35" i="18" s="1" a="1"/>
  <c r="Y35" i="18" s="1"/>
  <c r="Q35" i="18"/>
  <c r="Z35" i="18" s="1" a="1"/>
  <c r="Z35" i="18" s="1"/>
  <c r="O42" i="18"/>
  <c r="X42" i="18" s="1" a="1"/>
  <c r="X42" i="18" s="1"/>
  <c r="S42" i="18"/>
  <c r="AB42" i="18" s="1" a="1"/>
  <c r="AB42" i="18" s="1"/>
  <c r="P42" i="18"/>
  <c r="Y42" i="18" s="1" a="1"/>
  <c r="Y42" i="18" s="1"/>
  <c r="Q42" i="18"/>
  <c r="Z42" i="18" s="1" a="1"/>
  <c r="Z42" i="18" s="1"/>
  <c r="D15" i="19"/>
  <c r="L15" i="19"/>
  <c r="Q39" i="19"/>
  <c r="P39" i="19"/>
  <c r="O39" i="19"/>
  <c r="N39" i="19"/>
  <c r="U39" i="19"/>
  <c r="T39" i="19"/>
  <c r="R39" i="19"/>
  <c r="S39" i="19"/>
  <c r="L23" i="19"/>
  <c r="D23" i="19"/>
  <c r="Q31" i="19"/>
  <c r="P31" i="19"/>
  <c r="O31" i="19"/>
  <c r="N31" i="19"/>
  <c r="U31" i="19"/>
  <c r="T31" i="19"/>
  <c r="S31" i="19"/>
  <c r="R31" i="19"/>
  <c r="Q15" i="19"/>
  <c r="P15" i="19"/>
  <c r="O15" i="19"/>
  <c r="N15" i="19"/>
  <c r="U15" i="19"/>
  <c r="T15" i="19"/>
  <c r="R15" i="19"/>
  <c r="S15" i="19"/>
  <c r="Q23" i="19"/>
  <c r="P23" i="19"/>
  <c r="O23" i="19"/>
  <c r="N23" i="19"/>
  <c r="U23" i="19"/>
  <c r="T23" i="19"/>
  <c r="R23" i="19"/>
  <c r="S23" i="19"/>
  <c r="Q7" i="19"/>
  <c r="P7" i="19"/>
  <c r="O7" i="19"/>
  <c r="N7" i="19"/>
  <c r="U7" i="19"/>
  <c r="T7" i="19"/>
  <c r="S7" i="19"/>
  <c r="R7" i="19"/>
  <c r="L39" i="19"/>
  <c r="D39" i="19"/>
  <c r="P41" i="18" l="1"/>
  <c r="Y41" i="18" s="1" a="1"/>
  <c r="Y41" i="18" s="1"/>
  <c r="O38" i="18"/>
  <c r="X38" i="18" s="1" a="1"/>
  <c r="X38" i="18" s="1"/>
  <c r="U42" i="18"/>
  <c r="AD42" i="18" s="1" a="1"/>
  <c r="AD42" i="18" s="1"/>
  <c r="V10" i="18"/>
  <c r="AE10" i="18" s="1" a="1"/>
  <c r="AE10" i="18" s="1"/>
  <c r="T41" i="18"/>
  <c r="AC41" i="18" s="1" a="1"/>
  <c r="AC41" i="18" s="1"/>
  <c r="T42" i="18"/>
  <c r="AC42" i="18" s="1" a="1"/>
  <c r="AC42" i="18" s="1"/>
  <c r="R10" i="18"/>
  <c r="AA10" i="18" s="1" a="1"/>
  <c r="AA10" i="18" s="1"/>
  <c r="U38" i="18"/>
  <c r="AD38" i="18" s="1" a="1"/>
  <c r="AD38" i="18" s="1"/>
  <c r="U41" i="18"/>
  <c r="AD41" i="18" s="1" a="1"/>
  <c r="AD41" i="18" s="1"/>
  <c r="T38" i="18"/>
  <c r="AC38" i="18" s="1" a="1"/>
  <c r="AC38" i="18" s="1"/>
  <c r="V42" i="18"/>
  <c r="AE42" i="18" s="1" a="1"/>
  <c r="AE42" i="18" s="1"/>
  <c r="Q10" i="18"/>
  <c r="Z10" i="18" s="1" a="1"/>
  <c r="Z10" i="18" s="1"/>
  <c r="O33" i="18"/>
  <c r="X33" i="18" s="1" a="1"/>
  <c r="X33" i="18" s="1"/>
  <c r="U36" i="18"/>
  <c r="AD36" i="18" s="1" a="1"/>
  <c r="AD36" i="18" s="1"/>
  <c r="S19" i="18"/>
  <c r="AB19" i="18" s="1" a="1"/>
  <c r="AB19" i="18" s="1"/>
  <c r="V20" i="18"/>
  <c r="AE20" i="18" s="1" a="1"/>
  <c r="AE20" i="18" s="1"/>
  <c r="V19" i="18"/>
  <c r="AE19" i="18" s="1" a="1"/>
  <c r="AE19" i="18" s="1"/>
  <c r="U19" i="18"/>
  <c r="AD19" i="18" s="1" a="1"/>
  <c r="AD19" i="18" s="1"/>
  <c r="T19" i="18"/>
  <c r="AC19" i="18" s="1" a="1"/>
  <c r="AC19" i="18" s="1"/>
  <c r="S41" i="18"/>
  <c r="AB41" i="18" s="1" a="1"/>
  <c r="AB41" i="18" s="1"/>
  <c r="T20" i="18"/>
  <c r="AC20" i="18" s="1" a="1"/>
  <c r="AC20" i="18" s="1"/>
  <c r="R26" i="18"/>
  <c r="AA26" i="18" s="1" a="1"/>
  <c r="AA26" i="18" s="1"/>
  <c r="P26" i="18"/>
  <c r="Y26" i="18" s="1" a="1"/>
  <c r="Y26" i="18" s="1"/>
  <c r="V26" i="18"/>
  <c r="AE26" i="18" s="1" a="1"/>
  <c r="AE26" i="18" s="1"/>
  <c r="P10" i="18"/>
  <c r="Y10" i="18" s="1" a="1"/>
  <c r="Y10" i="18" s="1"/>
  <c r="S20" i="18"/>
  <c r="AB20" i="18" s="1" a="1"/>
  <c r="AB20" i="18" s="1"/>
  <c r="U20" i="18"/>
  <c r="AD20" i="18" s="1" a="1"/>
  <c r="AD20" i="18" s="1"/>
  <c r="U26" i="18"/>
  <c r="AD26" i="18" s="1" a="1"/>
  <c r="AD26" i="18" s="1"/>
  <c r="P36" i="18"/>
  <c r="Y36" i="18" s="1" a="1"/>
  <c r="Y36" i="18" s="1"/>
  <c r="T18" i="18"/>
  <c r="AC18" i="18" s="1" a="1"/>
  <c r="AC18" i="18" s="1"/>
  <c r="O19" i="18"/>
  <c r="X19" i="18" s="1" a="1"/>
  <c r="X19" i="18" s="1"/>
  <c r="O20" i="18"/>
  <c r="X20" i="18" s="1" a="1"/>
  <c r="X20" i="18" s="1"/>
  <c r="O41" i="18"/>
  <c r="X41" i="18" s="1" a="1"/>
  <c r="X41" i="18" s="1"/>
  <c r="R18" i="18"/>
  <c r="AA18" i="18" s="1" a="1"/>
  <c r="AA18" i="18" s="1"/>
  <c r="Q19" i="18"/>
  <c r="Z19" i="18" s="1" a="1"/>
  <c r="Z19" i="18" s="1"/>
  <c r="R20" i="18"/>
  <c r="AA20" i="18" s="1" a="1"/>
  <c r="AA20" i="18" s="1"/>
  <c r="Q41" i="18"/>
  <c r="Z41" i="18" s="1" a="1"/>
  <c r="Z41" i="18" s="1"/>
  <c r="Q26" i="18"/>
  <c r="Z26" i="18" s="1" a="1"/>
  <c r="Z26" i="18" s="1"/>
  <c r="Q20" i="18"/>
  <c r="Z20" i="18" s="1" a="1"/>
  <c r="Z20" i="18" s="1"/>
  <c r="P20" i="18"/>
  <c r="Y20" i="18" s="1" a="1"/>
  <c r="Y20" i="18" s="1"/>
  <c r="T26" i="18"/>
  <c r="AC26" i="18" s="1" a="1"/>
  <c r="AC26" i="18" s="1"/>
  <c r="P19" i="18"/>
  <c r="Y19" i="18" s="1" a="1"/>
  <c r="Y19" i="18" s="1"/>
  <c r="Q18" i="18"/>
  <c r="Z18" i="18" s="1" a="1"/>
  <c r="Z18" i="18" s="1"/>
  <c r="R41" i="18"/>
  <c r="AA41" i="18" s="1" a="1"/>
  <c r="AA41" i="18" s="1"/>
  <c r="Q36" i="18"/>
  <c r="Z36" i="18" s="1" a="1"/>
  <c r="Z36" i="18" s="1"/>
  <c r="R36" i="18"/>
  <c r="AA36" i="18" s="1" a="1"/>
  <c r="AA36" i="18" s="1"/>
  <c r="V36" i="18"/>
  <c r="AE36" i="18" s="1" a="1"/>
  <c r="AE36" i="18" s="1"/>
  <c r="P18" i="18"/>
  <c r="Y18" i="18" s="1" a="1"/>
  <c r="Y18" i="18" s="1"/>
  <c r="S18" i="18"/>
  <c r="AB18" i="18" s="1" a="1"/>
  <c r="AB18" i="18" s="1"/>
  <c r="S36" i="18"/>
  <c r="AB36" i="18" s="1" a="1"/>
  <c r="AB36" i="18" s="1"/>
  <c r="U39" i="18"/>
  <c r="AD39" i="18" s="1" a="1"/>
  <c r="AD39" i="18" s="1"/>
  <c r="V39" i="18"/>
  <c r="AE39" i="18" s="1" a="1"/>
  <c r="AE39" i="18" s="1"/>
  <c r="O18" i="18"/>
  <c r="X18" i="18" s="1" a="1"/>
  <c r="X18" i="18" s="1"/>
  <c r="P39" i="18"/>
  <c r="Y39" i="18" s="1" a="1"/>
  <c r="Y39" i="18" s="1"/>
  <c r="O36" i="18"/>
  <c r="X36" i="18" s="1" a="1"/>
  <c r="X36" i="18" s="1"/>
  <c r="T36" i="18"/>
  <c r="AC36" i="18" s="1" a="1"/>
  <c r="AC36" i="18" s="1"/>
  <c r="S39" i="18"/>
  <c r="AB39" i="18" s="1" a="1"/>
  <c r="AB39" i="18" s="1"/>
  <c r="P23" i="18"/>
  <c r="Y23" i="18" s="1" a="1"/>
  <c r="Y23" i="18" s="1"/>
  <c r="S10" i="18"/>
  <c r="AB10" i="18" s="1" a="1"/>
  <c r="AB10" i="18" s="1"/>
  <c r="P7" i="18"/>
  <c r="Y7" i="18" s="1" a="1"/>
  <c r="Y7" i="18" s="1"/>
  <c r="S22" i="18"/>
  <c r="AB22" i="18" s="1" a="1"/>
  <c r="AB22" i="18" s="1"/>
  <c r="U22" i="18"/>
  <c r="AD22" i="18" s="1" a="1"/>
  <c r="AD22" i="18" s="1"/>
  <c r="Q22" i="18"/>
  <c r="Z22" i="18" s="1" a="1"/>
  <c r="Z22" i="18" s="1"/>
  <c r="R22" i="18"/>
  <c r="AA22" i="18" s="1" a="1"/>
  <c r="AA22" i="18" s="1"/>
  <c r="P22" i="18"/>
  <c r="Y22" i="18" s="1" a="1"/>
  <c r="Y22" i="18" s="1"/>
  <c r="V22" i="18"/>
  <c r="AE22" i="18" s="1" a="1"/>
  <c r="AE22" i="18" s="1"/>
  <c r="O22" i="18"/>
  <c r="X22" i="18" s="1" a="1"/>
  <c r="X22" i="18" s="1"/>
  <c r="T22" i="18"/>
  <c r="AC22" i="18" s="1" a="1"/>
  <c r="AC22" i="18" s="1"/>
  <c r="R7" i="18"/>
  <c r="AA7" i="18" s="1" a="1"/>
  <c r="AA7" i="18" s="1"/>
  <c r="V23" i="18"/>
  <c r="AE23" i="18" s="1" a="1"/>
  <c r="AE23" i="18" s="1"/>
  <c r="T33" i="18"/>
  <c r="AC33" i="18" s="1" a="1"/>
  <c r="AC33" i="18" s="1"/>
  <c r="S33" i="18"/>
  <c r="AB33" i="18" s="1" a="1"/>
  <c r="AB33" i="18" s="1"/>
  <c r="U33" i="18"/>
  <c r="AD33" i="18" s="1" a="1"/>
  <c r="AD33" i="18" s="1"/>
  <c r="T43" i="18"/>
  <c r="AC43" i="18" s="1" a="1"/>
  <c r="AC43" i="18" s="1"/>
  <c r="R43" i="18"/>
  <c r="AA43" i="18" s="1" a="1"/>
  <c r="AA43" i="18" s="1"/>
  <c r="V43" i="18"/>
  <c r="AE43" i="18" s="1" a="1"/>
  <c r="AE43" i="18" s="1"/>
  <c r="O43" i="18"/>
  <c r="X43" i="18" s="1" a="1"/>
  <c r="X43" i="18" s="1"/>
  <c r="Q43" i="18"/>
  <c r="Z43" i="18" s="1" a="1"/>
  <c r="Z43" i="18" s="1"/>
  <c r="S43" i="18"/>
  <c r="AB43" i="18" s="1" a="1"/>
  <c r="AB43" i="18" s="1"/>
  <c r="U43" i="18"/>
  <c r="AD43" i="18" s="1" a="1"/>
  <c r="AD43" i="18" s="1"/>
  <c r="P43" i="18"/>
  <c r="Y43" i="18" s="1" a="1"/>
  <c r="Y43" i="18" s="1"/>
  <c r="V33" i="18"/>
  <c r="AE33" i="18" s="1" a="1"/>
  <c r="AE33" i="18" s="1"/>
  <c r="T7" i="18"/>
  <c r="AC7" i="18" s="1" a="1"/>
  <c r="AC7" i="18" s="1"/>
  <c r="Q39" i="18"/>
  <c r="Z39" i="18" s="1" a="1"/>
  <c r="Z39" i="18" s="1"/>
  <c r="O39" i="18"/>
  <c r="X39" i="18" s="1" a="1"/>
  <c r="X39" i="18" s="1"/>
  <c r="Q23" i="18"/>
  <c r="Z23" i="18" s="1" a="1"/>
  <c r="Z23" i="18" s="1"/>
  <c r="T23" i="18"/>
  <c r="AC23" i="18" s="1" a="1"/>
  <c r="AC23" i="18" s="1"/>
  <c r="S23" i="18"/>
  <c r="AB23" i="18" s="1" a="1"/>
  <c r="AB23" i="18" s="1"/>
  <c r="Q33" i="18"/>
  <c r="Z33" i="18" s="1" a="1"/>
  <c r="Z33" i="18" s="1"/>
  <c r="S7" i="18"/>
  <c r="AB7" i="18" s="1" a="1"/>
  <c r="AB7" i="18" s="1"/>
  <c r="P33" i="18"/>
  <c r="Y33" i="18" s="1" a="1"/>
  <c r="Y33" i="18" s="1"/>
  <c r="U7" i="18"/>
  <c r="AD7" i="18" s="1" a="1"/>
  <c r="AD7" i="18" s="1"/>
  <c r="V25" i="18"/>
  <c r="AE25" i="18" s="1" a="1"/>
  <c r="AE25" i="18" s="1"/>
  <c r="U25" i="18"/>
  <c r="AD25" i="18" s="1" a="1"/>
  <c r="AD25" i="18" s="1"/>
  <c r="P25" i="18"/>
  <c r="Y25" i="18" s="1" a="1"/>
  <c r="Y25" i="18" s="1"/>
  <c r="Q25" i="18"/>
  <c r="Z25" i="18" s="1" a="1"/>
  <c r="Z25" i="18" s="1"/>
  <c r="R25" i="18"/>
  <c r="AA25" i="18" s="1" a="1"/>
  <c r="AA25" i="18" s="1"/>
  <c r="O25" i="18"/>
  <c r="X25" i="18" s="1" a="1"/>
  <c r="X25" i="18" s="1"/>
  <c r="T25" i="18"/>
  <c r="AC25" i="18" s="1" a="1"/>
  <c r="AC25" i="18" s="1"/>
  <c r="S25" i="18"/>
  <c r="AB25" i="18" s="1" a="1"/>
  <c r="AB25" i="18" s="1"/>
  <c r="R23" i="18"/>
  <c r="AA23" i="18" s="1" a="1"/>
  <c r="AA23" i="18" s="1"/>
  <c r="O10" i="18"/>
  <c r="X10" i="18" s="1" a="1"/>
  <c r="X10" i="18" s="1"/>
  <c r="Q7" i="18"/>
  <c r="Z7" i="18" s="1" a="1"/>
  <c r="Z7" i="18" s="1"/>
  <c r="O23" i="18"/>
  <c r="X23" i="18" s="1" a="1"/>
  <c r="X23" i="18" s="1"/>
  <c r="R33" i="18"/>
  <c r="AA33" i="18" s="1" a="1"/>
  <c r="AA33" i="18" s="1"/>
  <c r="V18" i="18"/>
  <c r="AE18" i="18" s="1" a="1"/>
  <c r="AE18" i="18" s="1"/>
  <c r="U10" i="18"/>
  <c r="AD10" i="18" s="1" a="1"/>
  <c r="AD10" i="18" s="1"/>
  <c r="O7" i="18"/>
  <c r="X7" i="18" s="1" a="1"/>
  <c r="X7" i="18" s="1"/>
  <c r="T39" i="18"/>
  <c r="AC39" i="18" s="1" a="1"/>
  <c r="AC39" i="18" s="1"/>
  <c r="E45" i="14"/>
  <c r="E44" i="14"/>
  <c r="E43" i="14"/>
  <c r="W43" i="14" s="1"/>
  <c r="E42" i="14"/>
  <c r="P42" i="14" s="1"/>
  <c r="E41" i="14"/>
  <c r="X41" i="14" s="1"/>
  <c r="E40" i="14"/>
  <c r="W40" i="14" s="1"/>
  <c r="R39" i="14"/>
  <c r="Q39" i="14"/>
  <c r="P39" i="14"/>
  <c r="E39" i="14"/>
  <c r="W39" i="14" s="1"/>
  <c r="P38" i="14"/>
  <c r="E38" i="14"/>
  <c r="X38" i="14" s="1"/>
  <c r="E37" i="14"/>
  <c r="X37" i="14" s="1"/>
  <c r="E36" i="14"/>
  <c r="R36" i="14" s="1"/>
  <c r="X35" i="14"/>
  <c r="V35" i="14"/>
  <c r="U35" i="14"/>
  <c r="T35" i="14"/>
  <c r="S35" i="14"/>
  <c r="R35" i="14"/>
  <c r="P35" i="14"/>
  <c r="E35" i="14"/>
  <c r="W35" i="14" s="1"/>
  <c r="E34" i="14"/>
  <c r="R34" i="14" s="1"/>
  <c r="E33" i="14"/>
  <c r="Q33" i="14" s="1"/>
  <c r="T32" i="14"/>
  <c r="R32" i="14"/>
  <c r="E32" i="14"/>
  <c r="E31" i="14"/>
  <c r="W31" i="14" s="1"/>
  <c r="T30" i="14"/>
  <c r="S30" i="14"/>
  <c r="E30" i="14"/>
  <c r="X30" i="14" s="1"/>
  <c r="W29" i="14"/>
  <c r="R29" i="14"/>
  <c r="Q29" i="14"/>
  <c r="E29" i="14"/>
  <c r="X29" i="14" s="1"/>
  <c r="X28" i="14"/>
  <c r="W28" i="14"/>
  <c r="V28" i="14"/>
  <c r="P28" i="14"/>
  <c r="E28" i="14"/>
  <c r="U28" i="14" s="1"/>
  <c r="X27" i="14"/>
  <c r="T27" i="14"/>
  <c r="S27" i="14"/>
  <c r="R27" i="14"/>
  <c r="Q27" i="14"/>
  <c r="E27" i="14"/>
  <c r="W27" i="14" s="1"/>
  <c r="E26" i="14"/>
  <c r="S26" i="14" s="1"/>
  <c r="E25" i="14"/>
  <c r="T25" i="14" s="1"/>
  <c r="E24" i="14"/>
  <c r="X24" i="14" s="1"/>
  <c r="E23" i="14"/>
  <c r="W23" i="14" s="1"/>
  <c r="Q22" i="14"/>
  <c r="E22" i="14"/>
  <c r="R22" i="14" s="1"/>
  <c r="X21" i="14"/>
  <c r="W21" i="14"/>
  <c r="V21" i="14"/>
  <c r="R21" i="14"/>
  <c r="E21" i="14"/>
  <c r="T21" i="14" s="1"/>
  <c r="X20" i="14"/>
  <c r="T20" i="14"/>
  <c r="E20" i="14"/>
  <c r="U20" i="14" s="1"/>
  <c r="X19" i="14"/>
  <c r="V19" i="14"/>
  <c r="U19" i="14"/>
  <c r="T19" i="14"/>
  <c r="S19" i="14"/>
  <c r="R19" i="14"/>
  <c r="Q19" i="14"/>
  <c r="P19" i="14"/>
  <c r="E19" i="14"/>
  <c r="W19" i="14" s="1"/>
  <c r="E18" i="14"/>
  <c r="S18" i="14" s="1"/>
  <c r="X17" i="14"/>
  <c r="E17" i="14"/>
  <c r="V17" i="14" s="1"/>
  <c r="E16" i="14"/>
  <c r="X16" i="14" s="1"/>
  <c r="U15" i="14"/>
  <c r="T15" i="14"/>
  <c r="Q15" i="14"/>
  <c r="E15" i="14"/>
  <c r="W15" i="14" s="1"/>
  <c r="V14" i="14"/>
  <c r="X14" i="14"/>
  <c r="T14" i="14"/>
  <c r="S14" i="14"/>
  <c r="E14" i="14"/>
  <c r="R14" i="14" s="1"/>
  <c r="W13" i="14"/>
  <c r="E13" i="14"/>
  <c r="T13" i="14" s="1"/>
  <c r="E12" i="14"/>
  <c r="U12" i="14" s="1"/>
  <c r="V11" i="14"/>
  <c r="E11" i="14"/>
  <c r="W11" i="14" s="1"/>
  <c r="E10" i="14"/>
  <c r="X10" i="14" s="1"/>
  <c r="E9" i="14"/>
  <c r="X9" i="14" s="1"/>
  <c r="E8" i="14"/>
  <c r="X8" i="14" s="1"/>
  <c r="E7" i="14"/>
  <c r="W7" i="14" s="1"/>
  <c r="X6" i="14"/>
  <c r="W6" i="14"/>
  <c r="R6" i="14"/>
  <c r="Q6" i="14"/>
  <c r="E6" i="14"/>
  <c r="U6" i="14" s="1"/>
  <c r="Z5" i="14"/>
  <c r="Y5" i="14"/>
  <c r="E5" i="14"/>
  <c r="T5" i="14" s="1"/>
  <c r="P23" i="14" l="1"/>
  <c r="X11" i="14"/>
  <c r="X13" i="14"/>
  <c r="Q23" i="14"/>
  <c r="S38" i="14"/>
  <c r="V15" i="14"/>
  <c r="R28" i="14"/>
  <c r="Q14" i="14"/>
  <c r="X15" i="14"/>
  <c r="Q21" i="14"/>
  <c r="P27" i="14"/>
  <c r="T28" i="14"/>
  <c r="V30" i="14"/>
  <c r="V38" i="14"/>
  <c r="R23" i="14"/>
  <c r="P43" i="14"/>
  <c r="Q43" i="14"/>
  <c r="P7" i="14"/>
  <c r="S23" i="14"/>
  <c r="V5" i="14"/>
  <c r="P11" i="14"/>
  <c r="T12" i="14"/>
  <c r="T23" i="14"/>
  <c r="Q31" i="14"/>
  <c r="R7" i="14"/>
  <c r="Q11" i="14"/>
  <c r="V12" i="14"/>
  <c r="U23" i="14"/>
  <c r="P34" i="14"/>
  <c r="R43" i="14"/>
  <c r="R31" i="14"/>
  <c r="S34" i="14"/>
  <c r="T43" i="14"/>
  <c r="V23" i="14"/>
  <c r="T7" i="14"/>
  <c r="R11" i="14"/>
  <c r="X12" i="14"/>
  <c r="S22" i="14"/>
  <c r="X23" i="14"/>
  <c r="U43" i="14"/>
  <c r="P31" i="14"/>
  <c r="S7" i="14"/>
  <c r="W12" i="14"/>
  <c r="P6" i="14"/>
  <c r="U7" i="14"/>
  <c r="P15" i="14"/>
  <c r="X18" i="14"/>
  <c r="P20" i="14"/>
  <c r="U27" i="14"/>
  <c r="V29" i="14"/>
  <c r="S31" i="14"/>
  <c r="V34" i="14"/>
  <c r="Q37" i="14"/>
  <c r="T39" i="14"/>
  <c r="V43" i="14"/>
  <c r="R12" i="14"/>
  <c r="R20" i="14"/>
  <c r="T22" i="14"/>
  <c r="V27" i="14"/>
  <c r="X34" i="14"/>
  <c r="T37" i="14"/>
  <c r="U39" i="14"/>
  <c r="X43" i="14"/>
  <c r="P12" i="14"/>
  <c r="Q7" i="14"/>
  <c r="V37" i="14"/>
  <c r="V39" i="14"/>
  <c r="T31" i="14"/>
  <c r="T6" i="14"/>
  <c r="T11" i="14"/>
  <c r="R13" i="14"/>
  <c r="R15" i="14"/>
  <c r="V20" i="14"/>
  <c r="X22" i="14"/>
  <c r="P24" i="14"/>
  <c r="X39" i="14"/>
  <c r="V7" i="14"/>
  <c r="S11" i="14"/>
  <c r="X7" i="14"/>
  <c r="Q13" i="14"/>
  <c r="V22" i="14"/>
  <c r="U31" i="14"/>
  <c r="V6" i="14"/>
  <c r="U11" i="14"/>
  <c r="V13" i="14"/>
  <c r="S15" i="14"/>
  <c r="W20" i="14"/>
  <c r="Q30" i="14"/>
  <c r="V31" i="14"/>
  <c r="Q35" i="14"/>
  <c r="X31" i="14"/>
  <c r="P33" i="14"/>
  <c r="V40" i="14"/>
  <c r="S6" i="14"/>
  <c r="T29" i="14"/>
  <c r="R30" i="14"/>
  <c r="X25" i="14"/>
  <c r="X26" i="14"/>
  <c r="U33" i="14"/>
  <c r="S33" i="14"/>
  <c r="W33" i="14"/>
  <c r="S36" i="14"/>
  <c r="Q36" i="14"/>
  <c r="X36" i="14"/>
  <c r="P36" i="14"/>
  <c r="U36" i="14"/>
  <c r="W5" i="14"/>
  <c r="X5" i="14"/>
  <c r="S32" i="14"/>
  <c r="Q32" i="14"/>
  <c r="P32" i="14"/>
  <c r="X32" i="14"/>
  <c r="U32" i="14"/>
  <c r="T36" i="14"/>
  <c r="U45" i="14"/>
  <c r="R45" i="14"/>
  <c r="S45" i="14"/>
  <c r="W45" i="14"/>
  <c r="S16" i="14"/>
  <c r="Q16" i="14"/>
  <c r="S24" i="14"/>
  <c r="Q24" i="14"/>
  <c r="R33" i="14"/>
  <c r="P45" i="14"/>
  <c r="W42" i="14"/>
  <c r="T42" i="14"/>
  <c r="U42" i="14"/>
  <c r="Q42" i="14"/>
  <c r="Q45" i="14"/>
  <c r="U9" i="14"/>
  <c r="S9" i="14"/>
  <c r="T33" i="14"/>
  <c r="R24" i="14"/>
  <c r="P25" i="14"/>
  <c r="P26" i="14"/>
  <c r="V36" i="14"/>
  <c r="S44" i="14"/>
  <c r="Q44" i="14"/>
  <c r="X44" i="14"/>
  <c r="P44" i="14"/>
  <c r="U44" i="14"/>
  <c r="P5" i="14"/>
  <c r="Q9" i="14"/>
  <c r="Q17" i="14"/>
  <c r="Q25" i="14"/>
  <c r="V33" i="14"/>
  <c r="W36" i="14"/>
  <c r="R44" i="14"/>
  <c r="T45" i="14"/>
  <c r="S8" i="14"/>
  <c r="Q8" i="14"/>
  <c r="P8" i="14"/>
  <c r="W10" i="14"/>
  <c r="U10" i="14"/>
  <c r="R8" i="14"/>
  <c r="P9" i="14"/>
  <c r="P10" i="14"/>
  <c r="R16" i="14"/>
  <c r="P17" i="14"/>
  <c r="T8" i="14"/>
  <c r="Q10" i="14"/>
  <c r="T16" i="14"/>
  <c r="Q18" i="14"/>
  <c r="T24" i="14"/>
  <c r="V32" i="14"/>
  <c r="U41" i="14"/>
  <c r="S41" i="14"/>
  <c r="R41" i="14"/>
  <c r="W41" i="14"/>
  <c r="Q5" i="14"/>
  <c r="R9" i="14"/>
  <c r="P41" i="14"/>
  <c r="R42" i="14"/>
  <c r="T44" i="14"/>
  <c r="V45" i="14"/>
  <c r="R5" i="14"/>
  <c r="U8" i="14"/>
  <c r="T9" i="14"/>
  <c r="R10" i="14"/>
  <c r="U16" i="14"/>
  <c r="T17" i="14"/>
  <c r="R18" i="14"/>
  <c r="U24" i="14"/>
  <c r="R26" i="14"/>
  <c r="W32" i="14"/>
  <c r="X33" i="14"/>
  <c r="W38" i="14"/>
  <c r="U38" i="14"/>
  <c r="T38" i="14"/>
  <c r="Q38" i="14"/>
  <c r="Q41" i="14"/>
  <c r="S42" i="14"/>
  <c r="S10" i="14"/>
  <c r="S40" i="14"/>
  <c r="X40" i="14"/>
  <c r="Q40" i="14"/>
  <c r="P40" i="14"/>
  <c r="U40" i="14"/>
  <c r="U25" i="14"/>
  <c r="S25" i="14"/>
  <c r="W26" i="14"/>
  <c r="U26" i="14"/>
  <c r="Q26" i="14"/>
  <c r="R17" i="14"/>
  <c r="R25" i="14"/>
  <c r="S5" i="14"/>
  <c r="V8" i="14"/>
  <c r="V9" i="14"/>
  <c r="S12" i="14"/>
  <c r="Q12" i="14"/>
  <c r="V16" i="14"/>
  <c r="S20" i="14"/>
  <c r="Q20" i="14"/>
  <c r="V24" i="14"/>
  <c r="V25" i="14"/>
  <c r="S28" i="14"/>
  <c r="Q28" i="14"/>
  <c r="R40" i="14"/>
  <c r="T41" i="14"/>
  <c r="V42" i="14"/>
  <c r="V44" i="14"/>
  <c r="X45" i="14"/>
  <c r="U37" i="14"/>
  <c r="S37" i="14"/>
  <c r="R37" i="14"/>
  <c r="W37" i="14"/>
  <c r="W44" i="14"/>
  <c r="P16" i="14"/>
  <c r="U17" i="14"/>
  <c r="S17" i="14"/>
  <c r="W18" i="14"/>
  <c r="U18" i="14"/>
  <c r="P18" i="14"/>
  <c r="U5" i="14"/>
  <c r="W8" i="14"/>
  <c r="T10" i="14"/>
  <c r="U13" i="14"/>
  <c r="S13" i="14"/>
  <c r="W14" i="14"/>
  <c r="U14" i="14"/>
  <c r="W16" i="14"/>
  <c r="T18" i="14"/>
  <c r="U21" i="14"/>
  <c r="S21" i="14"/>
  <c r="W22" i="14"/>
  <c r="U22" i="14"/>
  <c r="W24" i="14"/>
  <c r="T26" i="14"/>
  <c r="U29" i="14"/>
  <c r="S29" i="14"/>
  <c r="W30" i="14"/>
  <c r="U30" i="14"/>
  <c r="W9" i="14"/>
  <c r="V10" i="14"/>
  <c r="P13" i="14"/>
  <c r="P14" i="14"/>
  <c r="W17" i="14"/>
  <c r="V18" i="14"/>
  <c r="P21" i="14"/>
  <c r="P22" i="14"/>
  <c r="W25" i="14"/>
  <c r="V26" i="14"/>
  <c r="P29" i="14"/>
  <c r="P30" i="14"/>
  <c r="W34" i="14"/>
  <c r="U34" i="14"/>
  <c r="T34" i="14"/>
  <c r="Q34" i="14"/>
  <c r="P37" i="14"/>
  <c r="R38" i="14"/>
  <c r="T40" i="14"/>
  <c r="V41" i="14"/>
  <c r="X42" i="14"/>
  <c r="S39" i="14"/>
  <c r="S43" i="14"/>
  <c r="H44" i="12"/>
  <c r="F44" i="12"/>
  <c r="G44" i="12" s="1"/>
  <c r="E44" i="12"/>
  <c r="E43" i="12"/>
  <c r="F43" i="12" s="1"/>
  <c r="E42" i="12"/>
  <c r="F42" i="12" s="1"/>
  <c r="E41" i="12"/>
  <c r="F41" i="12" s="1"/>
  <c r="E40" i="12"/>
  <c r="F40" i="12" s="1"/>
  <c r="H40" i="12" s="1"/>
  <c r="E39" i="12"/>
  <c r="F39" i="12" s="1"/>
  <c r="E38" i="12"/>
  <c r="F38" i="12" s="1"/>
  <c r="E37" i="12"/>
  <c r="F37" i="12" s="1"/>
  <c r="G37" i="12" s="1"/>
  <c r="H36" i="12"/>
  <c r="F36" i="12"/>
  <c r="G36" i="12" s="1"/>
  <c r="E36" i="12"/>
  <c r="E35" i="12"/>
  <c r="F35" i="12" s="1"/>
  <c r="E34" i="12"/>
  <c r="F34" i="12" s="1"/>
  <c r="E33" i="12"/>
  <c r="F33" i="12" s="1"/>
  <c r="E32" i="12"/>
  <c r="F32" i="12" s="1"/>
  <c r="H32" i="12" s="1"/>
  <c r="E31" i="12"/>
  <c r="F31" i="12" s="1"/>
  <c r="E30" i="12"/>
  <c r="F30" i="12" s="1"/>
  <c r="H30" i="12" s="1"/>
  <c r="E29" i="12"/>
  <c r="F29" i="12" s="1"/>
  <c r="H29" i="12" s="1"/>
  <c r="H28" i="12"/>
  <c r="O28" i="12" s="1"/>
  <c r="F28" i="12"/>
  <c r="G28" i="12" s="1"/>
  <c r="E28" i="12"/>
  <c r="E27" i="12"/>
  <c r="F27" i="12" s="1"/>
  <c r="E26" i="12"/>
  <c r="F26" i="12" s="1"/>
  <c r="H26" i="12" s="1"/>
  <c r="E25" i="12"/>
  <c r="F25" i="12" s="1"/>
  <c r="H25" i="12" s="1"/>
  <c r="E24" i="12"/>
  <c r="F24" i="12" s="1"/>
  <c r="E23" i="12"/>
  <c r="F23" i="12" s="1"/>
  <c r="E22" i="12"/>
  <c r="F22" i="12" s="1"/>
  <c r="E21" i="12"/>
  <c r="F21" i="12" s="1"/>
  <c r="H20" i="12"/>
  <c r="F20" i="12"/>
  <c r="G20" i="12" s="1"/>
  <c r="L20" i="12" s="1"/>
  <c r="E20" i="12"/>
  <c r="E19" i="12"/>
  <c r="F19" i="12" s="1"/>
  <c r="E18" i="12"/>
  <c r="F18" i="12" s="1"/>
  <c r="G18" i="12" s="1"/>
  <c r="E17" i="12"/>
  <c r="F17" i="12" s="1"/>
  <c r="H17" i="12" s="1"/>
  <c r="E16" i="12"/>
  <c r="F16" i="12" s="1"/>
  <c r="E15" i="12"/>
  <c r="F15" i="12" s="1"/>
  <c r="E14" i="12"/>
  <c r="F14" i="12" s="1"/>
  <c r="E13" i="12"/>
  <c r="F13" i="12" s="1"/>
  <c r="H12" i="12"/>
  <c r="F12" i="12"/>
  <c r="G12" i="12" s="1"/>
  <c r="E12" i="12"/>
  <c r="E11" i="12"/>
  <c r="F11" i="12" s="1"/>
  <c r="E10" i="12"/>
  <c r="F10" i="12" s="1"/>
  <c r="E9" i="12"/>
  <c r="F9" i="12" s="1"/>
  <c r="H8" i="12"/>
  <c r="F8" i="12"/>
  <c r="G8" i="12" s="1"/>
  <c r="O8" i="12" s="1"/>
  <c r="E8" i="12"/>
  <c r="E7" i="12"/>
  <c r="F7" i="12" s="1"/>
  <c r="E6" i="12"/>
  <c r="F6" i="12" s="1"/>
  <c r="E5" i="12"/>
  <c r="F5" i="12" s="1"/>
  <c r="H4" i="12"/>
  <c r="N4" i="12" s="1"/>
  <c r="F4" i="12"/>
  <c r="G4" i="12" s="1"/>
  <c r="O4" i="12" s="1"/>
  <c r="E4" i="12"/>
  <c r="J3" i="11"/>
  <c r="K3" i="11" s="1"/>
  <c r="J4" i="11"/>
  <c r="K4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K10" i="11" s="1"/>
  <c r="J11" i="11"/>
  <c r="K11" i="11" s="1"/>
  <c r="J12" i="11"/>
  <c r="K12" i="11" s="1"/>
  <c r="J13" i="11"/>
  <c r="K13" i="11" s="1"/>
  <c r="J14" i="11"/>
  <c r="K14" i="11" s="1"/>
  <c r="J15" i="11"/>
  <c r="K15" i="11" s="1"/>
  <c r="J16" i="11"/>
  <c r="K16" i="11" s="1"/>
  <c r="J17" i="11"/>
  <c r="K17" i="11" s="1"/>
  <c r="J18" i="11"/>
  <c r="K18" i="11" s="1"/>
  <c r="J19" i="11"/>
  <c r="K19" i="11" s="1"/>
  <c r="J20" i="11"/>
  <c r="K20" i="11" s="1"/>
  <c r="J21" i="11"/>
  <c r="K21" i="11" s="1"/>
  <c r="J22" i="11"/>
  <c r="J23" i="11"/>
  <c r="K23" i="11" s="1"/>
  <c r="J24" i="11"/>
  <c r="K24" i="11" s="1"/>
  <c r="J25" i="11"/>
  <c r="K25" i="11" s="1"/>
  <c r="J26" i="11"/>
  <c r="K26" i="11" s="1"/>
  <c r="J27" i="11"/>
  <c r="K27" i="11" s="1"/>
  <c r="J28" i="11"/>
  <c r="K28" i="11" s="1"/>
  <c r="J29" i="11"/>
  <c r="K29" i="11" s="1"/>
  <c r="J30" i="11"/>
  <c r="K30" i="11" s="1"/>
  <c r="J31" i="11"/>
  <c r="K31" i="11" s="1"/>
  <c r="J32" i="11"/>
  <c r="K32" i="11" s="1"/>
  <c r="J33" i="11"/>
  <c r="K33" i="11" s="1"/>
  <c r="J34" i="11"/>
  <c r="K34" i="11" s="1"/>
  <c r="J35" i="11"/>
  <c r="K35" i="11" s="1"/>
  <c r="J36" i="11"/>
  <c r="K36" i="11" s="1"/>
  <c r="J37" i="11"/>
  <c r="K37" i="11" s="1"/>
  <c r="J38" i="11"/>
  <c r="K38" i="11" s="1"/>
  <c r="J39" i="11"/>
  <c r="K39" i="11" s="1"/>
  <c r="J40" i="11"/>
  <c r="K40" i="11" s="1"/>
  <c r="J41" i="11"/>
  <c r="K41" i="11" s="1"/>
  <c r="J42" i="11"/>
  <c r="K42" i="11" s="1"/>
  <c r="J43" i="11"/>
  <c r="K43" i="11" s="1"/>
  <c r="J45" i="11"/>
  <c r="K45" i="11" s="1"/>
  <c r="J46" i="11"/>
  <c r="K46" i="11" s="1"/>
  <c r="J47" i="11"/>
  <c r="K47" i="11" s="1"/>
  <c r="J48" i="11"/>
  <c r="K48" i="11" s="1"/>
  <c r="J49" i="11"/>
  <c r="K49" i="11" s="1"/>
  <c r="J50" i="11"/>
  <c r="K50" i="11" s="1"/>
  <c r="J51" i="11"/>
  <c r="K51" i="11" s="1"/>
  <c r="J52" i="11"/>
  <c r="K52" i="11" s="1"/>
  <c r="J53" i="11"/>
  <c r="K53" i="11" s="1"/>
  <c r="J54" i="11"/>
  <c r="K54" i="11" s="1"/>
  <c r="J55" i="11"/>
  <c r="J56" i="11"/>
  <c r="K56" i="11" s="1"/>
  <c r="J57" i="11"/>
  <c r="K57" i="11" s="1"/>
  <c r="J58" i="11"/>
  <c r="K58" i="11" s="1"/>
  <c r="J59" i="11"/>
  <c r="K59" i="11" s="1"/>
  <c r="J60" i="11"/>
  <c r="K60" i="11" s="1"/>
  <c r="J61" i="11"/>
  <c r="K61" i="11" s="1"/>
  <c r="J62" i="11"/>
  <c r="K62" i="11" s="1"/>
  <c r="J63" i="11"/>
  <c r="K63" i="11" s="1"/>
  <c r="N62" i="11"/>
  <c r="G9" i="12" l="1"/>
  <c r="H9" i="12"/>
  <c r="J4" i="12"/>
  <c r="L4" i="12"/>
  <c r="M4" i="12"/>
  <c r="O12" i="12"/>
  <c r="P12" i="12"/>
  <c r="L36" i="12"/>
  <c r="M28" i="12"/>
  <c r="N8" i="12"/>
  <c r="O20" i="12"/>
  <c r="P4" i="12"/>
  <c r="M12" i="12"/>
  <c r="N28" i="12"/>
  <c r="I36" i="12"/>
  <c r="N12" i="12"/>
  <c r="N20" i="12"/>
  <c r="P28" i="12"/>
  <c r="M20" i="12"/>
  <c r="I4" i="12"/>
  <c r="K4" i="12"/>
  <c r="H18" i="12"/>
  <c r="I18" i="12" s="1"/>
  <c r="R18" i="12" s="1"/>
  <c r="G6" i="12"/>
  <c r="H6" i="12"/>
  <c r="G23" i="12"/>
  <c r="H23" i="12"/>
  <c r="M17" i="12"/>
  <c r="H21" i="12"/>
  <c r="G21" i="12"/>
  <c r="H22" i="12"/>
  <c r="G22" i="12"/>
  <c r="G31" i="12"/>
  <c r="H31" i="12"/>
  <c r="H41" i="12"/>
  <c r="G41" i="12"/>
  <c r="G5" i="12"/>
  <c r="H5" i="12"/>
  <c r="H13" i="12"/>
  <c r="G13" i="12"/>
  <c r="G14" i="12"/>
  <c r="H14" i="12"/>
  <c r="G15" i="12"/>
  <c r="H15" i="12"/>
  <c r="H7" i="12"/>
  <c r="G7" i="12"/>
  <c r="G35" i="12"/>
  <c r="H35" i="12"/>
  <c r="H37" i="12"/>
  <c r="G27" i="12"/>
  <c r="H27" i="12"/>
  <c r="H16" i="12"/>
  <c r="G16" i="12"/>
  <c r="O36" i="12"/>
  <c r="M36" i="12"/>
  <c r="P36" i="12"/>
  <c r="N36" i="12"/>
  <c r="H42" i="12"/>
  <c r="G42" i="12"/>
  <c r="O9" i="12"/>
  <c r="P9" i="12"/>
  <c r="K9" i="12"/>
  <c r="G19" i="12"/>
  <c r="H19" i="12"/>
  <c r="L9" i="12"/>
  <c r="N9" i="12"/>
  <c r="G26" i="12"/>
  <c r="N26" i="12" s="1"/>
  <c r="H38" i="12"/>
  <c r="G38" i="12"/>
  <c r="P8" i="12"/>
  <c r="J8" i="12"/>
  <c r="H33" i="12"/>
  <c r="G33" i="12"/>
  <c r="I8" i="12"/>
  <c r="H10" i="12"/>
  <c r="G10" i="12"/>
  <c r="O18" i="12"/>
  <c r="M18" i="12"/>
  <c r="L18" i="12"/>
  <c r="U18" i="12" s="1"/>
  <c r="N18" i="12"/>
  <c r="K8" i="12"/>
  <c r="L44" i="12"/>
  <c r="P44" i="12"/>
  <c r="M44" i="12"/>
  <c r="O44" i="12"/>
  <c r="N44" i="12"/>
  <c r="J44" i="12"/>
  <c r="K44" i="12"/>
  <c r="G25" i="12"/>
  <c r="N25" i="12" s="1"/>
  <c r="G29" i="12"/>
  <c r="O29" i="12" s="1"/>
  <c r="H34" i="12"/>
  <c r="G34" i="12"/>
  <c r="G39" i="12"/>
  <c r="H39" i="12"/>
  <c r="J9" i="12"/>
  <c r="S9" i="12" s="1"/>
  <c r="G30" i="12"/>
  <c r="P30" i="12" s="1"/>
  <c r="M9" i="12"/>
  <c r="G43" i="12"/>
  <c r="H43" i="12"/>
  <c r="L8" i="12"/>
  <c r="J36" i="12"/>
  <c r="G17" i="12"/>
  <c r="J17" i="12" s="1"/>
  <c r="S17" i="12" s="1"/>
  <c r="I9" i="12"/>
  <c r="R9" i="12" s="1"/>
  <c r="M8" i="12"/>
  <c r="K36" i="12"/>
  <c r="I44" i="12"/>
  <c r="P20" i="12"/>
  <c r="H24" i="12"/>
  <c r="G24" i="12"/>
  <c r="I12" i="12"/>
  <c r="I28" i="12"/>
  <c r="H11" i="12"/>
  <c r="G11" i="12"/>
  <c r="J12" i="12"/>
  <c r="I20" i="12"/>
  <c r="J28" i="12"/>
  <c r="K12" i="12"/>
  <c r="J20" i="12"/>
  <c r="K28" i="12"/>
  <c r="L12" i="12"/>
  <c r="K20" i="12"/>
  <c r="L28" i="12"/>
  <c r="G32" i="12"/>
  <c r="G40" i="12"/>
  <c r="J40" i="12" s="1"/>
  <c r="S40" i="12" s="1"/>
  <c r="K55" i="11"/>
  <c r="K22" i="11"/>
  <c r="C63" i="11"/>
  <c r="E63" i="11" s="1"/>
  <c r="Y30" i="12" l="1"/>
  <c r="K40" i="12"/>
  <c r="T40" i="12" s="1"/>
  <c r="K18" i="12"/>
  <c r="T18" i="12" s="1"/>
  <c r="J29" i="12"/>
  <c r="S29" i="12" s="1"/>
  <c r="P25" i="12"/>
  <c r="L25" i="12"/>
  <c r="M25" i="12"/>
  <c r="I25" i="12"/>
  <c r="R25" i="12" s="1"/>
  <c r="M29" i="12"/>
  <c r="O25" i="12"/>
  <c r="T9" i="12"/>
  <c r="W4" i="12"/>
  <c r="S12" i="12"/>
  <c r="P18" i="12"/>
  <c r="K17" i="12"/>
  <c r="T17" i="12" s="1"/>
  <c r="I40" i="12"/>
  <c r="R40" i="12" s="1"/>
  <c r="I17" i="12"/>
  <c r="R17" i="12" s="1"/>
  <c r="U44" i="12"/>
  <c r="Y36" i="12"/>
  <c r="X28" i="12"/>
  <c r="V9" i="12"/>
  <c r="T8" i="12"/>
  <c r="V36" i="12"/>
  <c r="V20" i="12"/>
  <c r="R36" i="12"/>
  <c r="W18" i="12"/>
  <c r="W9" i="12"/>
  <c r="V17" i="12"/>
  <c r="W28" i="12"/>
  <c r="V12" i="12"/>
  <c r="V4" i="12"/>
  <c r="T20" i="12"/>
  <c r="T36" i="12"/>
  <c r="W25" i="12"/>
  <c r="Y9" i="12"/>
  <c r="Y12" i="12"/>
  <c r="U4" i="12"/>
  <c r="U12" i="12"/>
  <c r="V8" i="12"/>
  <c r="T44" i="12"/>
  <c r="X9" i="12"/>
  <c r="U25" i="12"/>
  <c r="X20" i="12"/>
  <c r="T4" i="12"/>
  <c r="W26" i="12"/>
  <c r="X36" i="12"/>
  <c r="R28" i="12"/>
  <c r="R12" i="12"/>
  <c r="Y4" i="12"/>
  <c r="X18" i="12"/>
  <c r="R44" i="12"/>
  <c r="S44" i="12"/>
  <c r="R8" i="12"/>
  <c r="V25" i="12"/>
  <c r="X12" i="12"/>
  <c r="S4" i="12"/>
  <c r="W44" i="12"/>
  <c r="R4" i="12"/>
  <c r="U9" i="12"/>
  <c r="U20" i="12"/>
  <c r="V18" i="12"/>
  <c r="Y20" i="12"/>
  <c r="V28" i="12"/>
  <c r="U28" i="12"/>
  <c r="X29" i="12"/>
  <c r="Y18" i="12"/>
  <c r="T28" i="12"/>
  <c r="Y25" i="12"/>
  <c r="W20" i="12"/>
  <c r="X8" i="12"/>
  <c r="S36" i="12"/>
  <c r="S28" i="12"/>
  <c r="V44" i="12"/>
  <c r="S8" i="12"/>
  <c r="V29" i="12"/>
  <c r="X25" i="12"/>
  <c r="W12" i="12"/>
  <c r="W8" i="12"/>
  <c r="S20" i="12"/>
  <c r="Y28" i="12"/>
  <c r="T12" i="12"/>
  <c r="X44" i="12"/>
  <c r="U8" i="12"/>
  <c r="R20" i="12"/>
  <c r="Y44" i="12"/>
  <c r="Y8" i="12"/>
  <c r="W36" i="12"/>
  <c r="U36" i="12"/>
  <c r="X4" i="12"/>
  <c r="I29" i="12"/>
  <c r="R29" i="12" s="1"/>
  <c r="J25" i="12"/>
  <c r="S25" i="12" s="1"/>
  <c r="K29" i="12"/>
  <c r="T29" i="12" s="1"/>
  <c r="K25" i="12"/>
  <c r="T25" i="12" s="1"/>
  <c r="L29" i="12"/>
  <c r="U29" i="12" s="1"/>
  <c r="J18" i="12"/>
  <c r="S18" i="12" s="1"/>
  <c r="P42" i="12"/>
  <c r="Y42" i="12" s="1"/>
  <c r="O42" i="12"/>
  <c r="X42" i="12" s="1"/>
  <c r="N42" i="12"/>
  <c r="W42" i="12" s="1"/>
  <c r="M42" i="12"/>
  <c r="V42" i="12" s="1"/>
  <c r="K42" i="12"/>
  <c r="T42" i="12" s="1"/>
  <c r="L42" i="12"/>
  <c r="U42" i="12" s="1"/>
  <c r="J42" i="12"/>
  <c r="S42" i="12" s="1"/>
  <c r="I42" i="12"/>
  <c r="R42" i="12" s="1"/>
  <c r="L31" i="12"/>
  <c r="U31" i="12" s="1"/>
  <c r="K31" i="12"/>
  <c r="T31" i="12" s="1"/>
  <c r="J31" i="12"/>
  <c r="S31" i="12" s="1"/>
  <c r="I31" i="12"/>
  <c r="R31" i="12" s="1"/>
  <c r="M31" i="12"/>
  <c r="V31" i="12" s="1"/>
  <c r="P31" i="12"/>
  <c r="Y31" i="12" s="1"/>
  <c r="O31" i="12"/>
  <c r="X31" i="12" s="1"/>
  <c r="N31" i="12"/>
  <c r="W31" i="12" s="1"/>
  <c r="L19" i="12"/>
  <c r="U19" i="12" s="1"/>
  <c r="K19" i="12"/>
  <c r="T19" i="12" s="1"/>
  <c r="I19" i="12"/>
  <c r="R19" i="12" s="1"/>
  <c r="M19" i="12"/>
  <c r="V19" i="12" s="1"/>
  <c r="J19" i="12"/>
  <c r="S19" i="12" s="1"/>
  <c r="N19" i="12"/>
  <c r="W19" i="12" s="1"/>
  <c r="O19" i="12"/>
  <c r="X19" i="12" s="1"/>
  <c r="P19" i="12"/>
  <c r="Y19" i="12" s="1"/>
  <c r="O26" i="12"/>
  <c r="X26" i="12" s="1"/>
  <c r="O33" i="12"/>
  <c r="X33" i="12" s="1"/>
  <c r="P33" i="12"/>
  <c r="Y33" i="12" s="1"/>
  <c r="K33" i="12"/>
  <c r="T33" i="12" s="1"/>
  <c r="J33" i="12"/>
  <c r="S33" i="12" s="1"/>
  <c r="I33" i="12"/>
  <c r="R33" i="12" s="1"/>
  <c r="N33" i="12"/>
  <c r="W33" i="12" s="1"/>
  <c r="M33" i="12"/>
  <c r="V33" i="12" s="1"/>
  <c r="L33" i="12"/>
  <c r="U33" i="12" s="1"/>
  <c r="P26" i="12"/>
  <c r="Y26" i="12" s="1"/>
  <c r="O13" i="12"/>
  <c r="X13" i="12" s="1"/>
  <c r="P13" i="12"/>
  <c r="Y13" i="12" s="1"/>
  <c r="N13" i="12"/>
  <c r="W13" i="12" s="1"/>
  <c r="M13" i="12"/>
  <c r="V13" i="12" s="1"/>
  <c r="L13" i="12"/>
  <c r="U13" i="12" s="1"/>
  <c r="I13" i="12"/>
  <c r="R13" i="12" s="1"/>
  <c r="K13" i="12"/>
  <c r="T13" i="12" s="1"/>
  <c r="J13" i="12"/>
  <c r="S13" i="12" s="1"/>
  <c r="P22" i="12"/>
  <c r="Y22" i="12" s="1"/>
  <c r="O22" i="12"/>
  <c r="X22" i="12" s="1"/>
  <c r="M22" i="12"/>
  <c r="V22" i="12" s="1"/>
  <c r="K22" i="12"/>
  <c r="T22" i="12" s="1"/>
  <c r="L22" i="12"/>
  <c r="U22" i="12" s="1"/>
  <c r="I22" i="12"/>
  <c r="R22" i="12" s="1"/>
  <c r="N22" i="12"/>
  <c r="W22" i="12" s="1"/>
  <c r="J22" i="12"/>
  <c r="S22" i="12" s="1"/>
  <c r="P5" i="12"/>
  <c r="Y5" i="12" s="1"/>
  <c r="N5" i="12"/>
  <c r="W5" i="12" s="1"/>
  <c r="M5" i="12"/>
  <c r="V5" i="12" s="1"/>
  <c r="O5" i="12"/>
  <c r="X5" i="12" s="1"/>
  <c r="I5" i="12"/>
  <c r="R5" i="12" s="1"/>
  <c r="L5" i="12"/>
  <c r="U5" i="12" s="1"/>
  <c r="K5" i="12"/>
  <c r="T5" i="12" s="1"/>
  <c r="J5" i="12"/>
  <c r="S5" i="12" s="1"/>
  <c r="L43" i="12"/>
  <c r="U43" i="12" s="1"/>
  <c r="K43" i="12"/>
  <c r="T43" i="12" s="1"/>
  <c r="J43" i="12"/>
  <c r="S43" i="12" s="1"/>
  <c r="I43" i="12"/>
  <c r="R43" i="12" s="1"/>
  <c r="P43" i="12"/>
  <c r="Y43" i="12" s="1"/>
  <c r="O43" i="12"/>
  <c r="X43" i="12" s="1"/>
  <c r="N43" i="12"/>
  <c r="W43" i="12" s="1"/>
  <c r="M43" i="12"/>
  <c r="V43" i="12" s="1"/>
  <c r="O21" i="12"/>
  <c r="X21" i="12" s="1"/>
  <c r="P21" i="12"/>
  <c r="Y21" i="12" s="1"/>
  <c r="M21" i="12"/>
  <c r="V21" i="12" s="1"/>
  <c r="L21" i="12"/>
  <c r="U21" i="12" s="1"/>
  <c r="K21" i="12"/>
  <c r="T21" i="12" s="1"/>
  <c r="J21" i="12"/>
  <c r="S21" i="12" s="1"/>
  <c r="I21" i="12"/>
  <c r="R21" i="12" s="1"/>
  <c r="N21" i="12"/>
  <c r="W21" i="12" s="1"/>
  <c r="O37" i="12"/>
  <c r="X37" i="12" s="1"/>
  <c r="P37" i="12"/>
  <c r="Y37" i="12" s="1"/>
  <c r="J37" i="12"/>
  <c r="S37" i="12" s="1"/>
  <c r="N37" i="12"/>
  <c r="W37" i="12" s="1"/>
  <c r="M37" i="12"/>
  <c r="V37" i="12" s="1"/>
  <c r="L37" i="12"/>
  <c r="U37" i="12" s="1"/>
  <c r="K37" i="12"/>
  <c r="T37" i="12" s="1"/>
  <c r="I37" i="12"/>
  <c r="R37" i="12" s="1"/>
  <c r="L39" i="12"/>
  <c r="U39" i="12" s="1"/>
  <c r="K39" i="12"/>
  <c r="T39" i="12" s="1"/>
  <c r="J39" i="12"/>
  <c r="S39" i="12" s="1"/>
  <c r="I39" i="12"/>
  <c r="R39" i="12" s="1"/>
  <c r="P39" i="12"/>
  <c r="Y39" i="12" s="1"/>
  <c r="O39" i="12"/>
  <c r="X39" i="12" s="1"/>
  <c r="N39" i="12"/>
  <c r="W39" i="12" s="1"/>
  <c r="M39" i="12"/>
  <c r="V39" i="12" s="1"/>
  <c r="L30" i="12"/>
  <c r="U30" i="12" s="1"/>
  <c r="M40" i="12"/>
  <c r="V40" i="12" s="1"/>
  <c r="N29" i="12"/>
  <c r="W29" i="12" s="1"/>
  <c r="L26" i="12"/>
  <c r="U26" i="12" s="1"/>
  <c r="L15" i="12"/>
  <c r="U15" i="12" s="1"/>
  <c r="K15" i="12"/>
  <c r="T15" i="12" s="1"/>
  <c r="I15" i="12"/>
  <c r="R15" i="12" s="1"/>
  <c r="P15" i="12"/>
  <c r="Y15" i="12" s="1"/>
  <c r="O15" i="12"/>
  <c r="X15" i="12" s="1"/>
  <c r="N15" i="12"/>
  <c r="W15" i="12" s="1"/>
  <c r="J15" i="12"/>
  <c r="S15" i="12" s="1"/>
  <c r="M15" i="12"/>
  <c r="V15" i="12" s="1"/>
  <c r="M30" i="12"/>
  <c r="V30" i="12" s="1"/>
  <c r="L23" i="12"/>
  <c r="U23" i="12" s="1"/>
  <c r="K23" i="12"/>
  <c r="T23" i="12" s="1"/>
  <c r="I23" i="12"/>
  <c r="R23" i="12" s="1"/>
  <c r="O23" i="12"/>
  <c r="X23" i="12" s="1"/>
  <c r="N23" i="12"/>
  <c r="W23" i="12" s="1"/>
  <c r="M23" i="12"/>
  <c r="V23" i="12" s="1"/>
  <c r="P23" i="12"/>
  <c r="Y23" i="12" s="1"/>
  <c r="J23" i="12"/>
  <c r="S23" i="12" s="1"/>
  <c r="P40" i="12"/>
  <c r="Y40" i="12" s="1"/>
  <c r="P29" i="12"/>
  <c r="Y29" i="12" s="1"/>
  <c r="K26" i="12"/>
  <c r="T26" i="12" s="1"/>
  <c r="N30" i="12"/>
  <c r="W30" i="12" s="1"/>
  <c r="L11" i="12"/>
  <c r="U11" i="12" s="1"/>
  <c r="K11" i="12"/>
  <c r="T11" i="12" s="1"/>
  <c r="I11" i="12"/>
  <c r="R11" i="12" s="1"/>
  <c r="N11" i="12"/>
  <c r="W11" i="12" s="1"/>
  <c r="M11" i="12"/>
  <c r="V11" i="12" s="1"/>
  <c r="J11" i="12"/>
  <c r="S11" i="12" s="1"/>
  <c r="P11" i="12"/>
  <c r="Y11" i="12" s="1"/>
  <c r="O11" i="12"/>
  <c r="X11" i="12" s="1"/>
  <c r="P38" i="12"/>
  <c r="Y38" i="12" s="1"/>
  <c r="O38" i="12"/>
  <c r="X38" i="12" s="1"/>
  <c r="N38" i="12"/>
  <c r="W38" i="12" s="1"/>
  <c r="M38" i="12"/>
  <c r="V38" i="12" s="1"/>
  <c r="K38" i="12"/>
  <c r="T38" i="12" s="1"/>
  <c r="L38" i="12"/>
  <c r="U38" i="12" s="1"/>
  <c r="I38" i="12"/>
  <c r="R38" i="12" s="1"/>
  <c r="J38" i="12"/>
  <c r="S38" i="12" s="1"/>
  <c r="L27" i="12"/>
  <c r="U27" i="12" s="1"/>
  <c r="K27" i="12"/>
  <c r="T27" i="12" s="1"/>
  <c r="J27" i="12"/>
  <c r="S27" i="12" s="1"/>
  <c r="I27" i="12"/>
  <c r="R27" i="12" s="1"/>
  <c r="N27" i="12"/>
  <c r="W27" i="12" s="1"/>
  <c r="M27" i="12"/>
  <c r="V27" i="12" s="1"/>
  <c r="P27" i="12"/>
  <c r="Y27" i="12" s="1"/>
  <c r="O27" i="12"/>
  <c r="X27" i="12" s="1"/>
  <c r="O41" i="12"/>
  <c r="X41" i="12" s="1"/>
  <c r="P41" i="12"/>
  <c r="Y41" i="12" s="1"/>
  <c r="N41" i="12"/>
  <c r="W41" i="12" s="1"/>
  <c r="I41" i="12"/>
  <c r="R41" i="12" s="1"/>
  <c r="M41" i="12"/>
  <c r="V41" i="12" s="1"/>
  <c r="L41" i="12"/>
  <c r="U41" i="12" s="1"/>
  <c r="K41" i="12"/>
  <c r="T41" i="12" s="1"/>
  <c r="J41" i="12"/>
  <c r="S41" i="12" s="1"/>
  <c r="L17" i="12"/>
  <c r="U17" i="12" s="1"/>
  <c r="L35" i="12"/>
  <c r="U35" i="12" s="1"/>
  <c r="K35" i="12"/>
  <c r="T35" i="12" s="1"/>
  <c r="J35" i="12"/>
  <c r="S35" i="12" s="1"/>
  <c r="I35" i="12"/>
  <c r="R35" i="12" s="1"/>
  <c r="P35" i="12"/>
  <c r="Y35" i="12" s="1"/>
  <c r="N35" i="12"/>
  <c r="W35" i="12" s="1"/>
  <c r="O35" i="12"/>
  <c r="X35" i="12" s="1"/>
  <c r="M35" i="12"/>
  <c r="V35" i="12" s="1"/>
  <c r="I26" i="12"/>
  <c r="R26" i="12" s="1"/>
  <c r="K30" i="12"/>
  <c r="T30" i="12" s="1"/>
  <c r="P17" i="12"/>
  <c r="Y17" i="12" s="1"/>
  <c r="P34" i="12"/>
  <c r="Y34" i="12" s="1"/>
  <c r="O34" i="12"/>
  <c r="X34" i="12" s="1"/>
  <c r="N34" i="12"/>
  <c r="W34" i="12" s="1"/>
  <c r="M34" i="12"/>
  <c r="V34" i="12" s="1"/>
  <c r="K34" i="12"/>
  <c r="T34" i="12" s="1"/>
  <c r="L34" i="12"/>
  <c r="U34" i="12" s="1"/>
  <c r="J34" i="12"/>
  <c r="S34" i="12" s="1"/>
  <c r="I34" i="12"/>
  <c r="R34" i="12" s="1"/>
  <c r="L7" i="12"/>
  <c r="U7" i="12" s="1"/>
  <c r="K7" i="12"/>
  <c r="T7" i="12" s="1"/>
  <c r="I7" i="12"/>
  <c r="R7" i="12" s="1"/>
  <c r="P7" i="12"/>
  <c r="Y7" i="12" s="1"/>
  <c r="N7" i="12"/>
  <c r="W7" i="12" s="1"/>
  <c r="O7" i="12"/>
  <c r="X7" i="12" s="1"/>
  <c r="J7" i="12"/>
  <c r="S7" i="12" s="1"/>
  <c r="M7" i="12"/>
  <c r="V7" i="12" s="1"/>
  <c r="O17" i="12"/>
  <c r="X17" i="12" s="1"/>
  <c r="P10" i="12"/>
  <c r="Y10" i="12" s="1"/>
  <c r="O10" i="12"/>
  <c r="X10" i="12" s="1"/>
  <c r="M10" i="12"/>
  <c r="V10" i="12" s="1"/>
  <c r="K10" i="12"/>
  <c r="T10" i="12" s="1"/>
  <c r="L10" i="12"/>
  <c r="U10" i="12" s="1"/>
  <c r="N10" i="12"/>
  <c r="W10" i="12" s="1"/>
  <c r="J10" i="12"/>
  <c r="S10" i="12" s="1"/>
  <c r="I10" i="12"/>
  <c r="R10" i="12" s="1"/>
  <c r="L40" i="12"/>
  <c r="U40" i="12" s="1"/>
  <c r="M26" i="12"/>
  <c r="V26" i="12" s="1"/>
  <c r="P14" i="12"/>
  <c r="Y14" i="12" s="1"/>
  <c r="O14" i="12"/>
  <c r="X14" i="12" s="1"/>
  <c r="M14" i="12"/>
  <c r="V14" i="12" s="1"/>
  <c r="K14" i="12"/>
  <c r="T14" i="12" s="1"/>
  <c r="L14" i="12"/>
  <c r="U14" i="12" s="1"/>
  <c r="J14" i="12"/>
  <c r="S14" i="12" s="1"/>
  <c r="I14" i="12"/>
  <c r="R14" i="12" s="1"/>
  <c r="N14" i="12"/>
  <c r="W14" i="12" s="1"/>
  <c r="O30" i="12"/>
  <c r="X30" i="12" s="1"/>
  <c r="P6" i="12"/>
  <c r="Y6" i="12" s="1"/>
  <c r="O6" i="12"/>
  <c r="X6" i="12" s="1"/>
  <c r="M6" i="12"/>
  <c r="V6" i="12" s="1"/>
  <c r="L6" i="12"/>
  <c r="U6" i="12" s="1"/>
  <c r="K6" i="12"/>
  <c r="T6" i="12" s="1"/>
  <c r="J6" i="12"/>
  <c r="S6" i="12" s="1"/>
  <c r="I6" i="12"/>
  <c r="R6" i="12" s="1"/>
  <c r="N6" i="12"/>
  <c r="W6" i="12" s="1"/>
  <c r="P16" i="12"/>
  <c r="Y16" i="12" s="1"/>
  <c r="O16" i="12"/>
  <c r="X16" i="12" s="1"/>
  <c r="I16" i="12"/>
  <c r="R16" i="12" s="1"/>
  <c r="M16" i="12"/>
  <c r="V16" i="12" s="1"/>
  <c r="L16" i="12"/>
  <c r="U16" i="12" s="1"/>
  <c r="K16" i="12"/>
  <c r="T16" i="12" s="1"/>
  <c r="J16" i="12"/>
  <c r="S16" i="12" s="1"/>
  <c r="N16" i="12"/>
  <c r="W16" i="12" s="1"/>
  <c r="I30" i="12"/>
  <c r="R30" i="12" s="1"/>
  <c r="N17" i="12"/>
  <c r="W17" i="12" s="1"/>
  <c r="O24" i="12"/>
  <c r="X24" i="12" s="1"/>
  <c r="N24" i="12"/>
  <c r="W24" i="12" s="1"/>
  <c r="M24" i="12"/>
  <c r="V24" i="12" s="1"/>
  <c r="P24" i="12"/>
  <c r="Y24" i="12" s="1"/>
  <c r="L24" i="12"/>
  <c r="U24" i="12" s="1"/>
  <c r="K24" i="12"/>
  <c r="T24" i="12" s="1"/>
  <c r="J24" i="12"/>
  <c r="S24" i="12" s="1"/>
  <c r="I24" i="12"/>
  <c r="R24" i="12" s="1"/>
  <c r="N40" i="12"/>
  <c r="W40" i="12" s="1"/>
  <c r="J30" i="12"/>
  <c r="S30" i="12" s="1"/>
  <c r="M32" i="12"/>
  <c r="V32" i="12" s="1"/>
  <c r="O32" i="12"/>
  <c r="X32" i="12" s="1"/>
  <c r="P32" i="12"/>
  <c r="Y32" i="12" s="1"/>
  <c r="L32" i="12"/>
  <c r="U32" i="12" s="1"/>
  <c r="N32" i="12"/>
  <c r="W32" i="12" s="1"/>
  <c r="K32" i="12"/>
  <c r="T32" i="12" s="1"/>
  <c r="J32" i="12"/>
  <c r="S32" i="12" s="1"/>
  <c r="O40" i="12"/>
  <c r="X40" i="12" s="1"/>
  <c r="J26" i="12"/>
  <c r="S26" i="12" s="1"/>
  <c r="I32" i="12"/>
  <c r="R32" i="12" s="1"/>
  <c r="D44" i="5" l="1"/>
  <c r="M44" i="5" s="1" a="1"/>
  <c r="M44" i="5" s="1"/>
  <c r="D43" i="5"/>
  <c r="I43" i="5" s="1" a="1"/>
  <c r="I43" i="5" s="1"/>
  <c r="J42" i="5" a="1"/>
  <c r="J42" i="5" s="1"/>
  <c r="D42" i="5"/>
  <c r="L42" i="5" s="1" a="1"/>
  <c r="L42" i="5" s="1"/>
  <c r="D41" i="5"/>
  <c r="J41" i="5" s="1" a="1"/>
  <c r="J41" i="5" s="1"/>
  <c r="D40" i="5"/>
  <c r="D39" i="5"/>
  <c r="K39" i="5" s="1" a="1"/>
  <c r="K39" i="5" s="1"/>
  <c r="D38" i="5"/>
  <c r="L38" i="5" s="1" a="1"/>
  <c r="L38" i="5" s="1"/>
  <c r="D37" i="5"/>
  <c r="L37" i="5" s="1" a="1"/>
  <c r="L37" i="5" s="1"/>
  <c r="L36" i="5" a="1"/>
  <c r="L36" i="5" s="1"/>
  <c r="D36" i="5"/>
  <c r="D35" i="5"/>
  <c r="K35" i="5" s="1" a="1"/>
  <c r="K35" i="5" s="1"/>
  <c r="D34" i="5"/>
  <c r="F34" i="5" s="1" a="1"/>
  <c r="F34" i="5" s="1"/>
  <c r="D33" i="5"/>
  <c r="L33" i="5" s="1" a="1"/>
  <c r="L33" i="5" s="1"/>
  <c r="D32" i="5"/>
  <c r="I32" i="5" s="1" a="1"/>
  <c r="I32" i="5" s="1"/>
  <c r="D31" i="5"/>
  <c r="K31" i="5" s="1" a="1"/>
  <c r="K31" i="5" s="1"/>
  <c r="G30" i="5" a="1"/>
  <c r="G30" i="5" s="1"/>
  <c r="D30" i="5"/>
  <c r="J30" i="5" s="1" a="1"/>
  <c r="J30" i="5" s="1"/>
  <c r="D29" i="5"/>
  <c r="J29" i="5" s="1" a="1"/>
  <c r="J29" i="5" s="1"/>
  <c r="D28" i="5"/>
  <c r="K28" i="5" s="1" a="1"/>
  <c r="K28" i="5" s="1"/>
  <c r="D27" i="5"/>
  <c r="M27" i="5" s="1" a="1"/>
  <c r="M27" i="5" s="1"/>
  <c r="D26" i="5"/>
  <c r="J26" i="5" s="1" a="1"/>
  <c r="J26" i="5" s="1"/>
  <c r="D25" i="5"/>
  <c r="F25" i="5" s="1" a="1"/>
  <c r="F25" i="5" s="1"/>
  <c r="D24" i="5"/>
  <c r="K24" i="5" s="1" a="1"/>
  <c r="K24" i="5" s="1"/>
  <c r="D23" i="5"/>
  <c r="I23" i="5" s="1" a="1"/>
  <c r="I23" i="5" s="1"/>
  <c r="D22" i="5"/>
  <c r="J22" i="5" s="1" a="1"/>
  <c r="J22" i="5" s="1"/>
  <c r="D21" i="5"/>
  <c r="J21" i="5" s="1" a="1"/>
  <c r="J21" i="5" s="1"/>
  <c r="D20" i="5"/>
  <c r="E20" i="5" s="1" a="1"/>
  <c r="E20" i="5" s="1"/>
  <c r="M19" i="5" a="1"/>
  <c r="M19" i="5" s="1"/>
  <c r="L19" i="5" a="1"/>
  <c r="L19" i="5" s="1"/>
  <c r="J19" i="5" a="1"/>
  <c r="J19" i="5" s="1"/>
  <c r="D19" i="5"/>
  <c r="K19" i="5" s="1" a="1"/>
  <c r="K19" i="5" s="1"/>
  <c r="D18" i="5"/>
  <c r="I18" i="5" s="1" a="1"/>
  <c r="I18" i="5" s="1"/>
  <c r="D17" i="5"/>
  <c r="J17" i="5" s="1" a="1"/>
  <c r="J17" i="5" s="1"/>
  <c r="D16" i="5"/>
  <c r="J16" i="5" s="1" a="1"/>
  <c r="J16" i="5" s="1"/>
  <c r="D15" i="5"/>
  <c r="K15" i="5" s="1" a="1"/>
  <c r="K15" i="5" s="1"/>
  <c r="D14" i="5"/>
  <c r="L14" i="5" s="1" a="1"/>
  <c r="L14" i="5" s="1"/>
  <c r="D13" i="5"/>
  <c r="L13" i="5" s="1" a="1"/>
  <c r="L13" i="5" s="1"/>
  <c r="D12" i="5"/>
  <c r="L12" i="5" s="1" a="1"/>
  <c r="L12" i="5" s="1"/>
  <c r="D11" i="5"/>
  <c r="K11" i="5" s="1" a="1"/>
  <c r="K11" i="5" s="1"/>
  <c r="D10" i="5"/>
  <c r="J10" i="5" s="1" a="1"/>
  <c r="J10" i="5" s="1"/>
  <c r="D9" i="5"/>
  <c r="F9" i="5" s="1" a="1"/>
  <c r="F9" i="5" s="1"/>
  <c r="D8" i="5"/>
  <c r="K8" i="5" s="1" a="1"/>
  <c r="K8" i="5" s="1"/>
  <c r="D7" i="5"/>
  <c r="I7" i="5" s="1" a="1"/>
  <c r="I7" i="5" s="1"/>
  <c r="D6" i="5"/>
  <c r="I6" i="5" s="1" a="1"/>
  <c r="I6" i="5" s="1"/>
  <c r="M5" i="5" a="1"/>
  <c r="M5" i="5" s="1"/>
  <c r="I5" i="5" a="1"/>
  <c r="I5" i="5" s="1"/>
  <c r="D5" i="5"/>
  <c r="J5" i="5" s="1" a="1"/>
  <c r="J5" i="5" s="1"/>
  <c r="D4" i="5"/>
  <c r="L4" i="5" s="1" a="1"/>
  <c r="L4" i="5" s="1"/>
  <c r="L21" i="4"/>
  <c r="L17" i="4"/>
  <c r="L13" i="4"/>
  <c r="L9" i="4"/>
  <c r="B9" i="4"/>
  <c r="B13" i="4" s="1"/>
  <c r="B17" i="4" s="1"/>
  <c r="B21" i="4" s="1"/>
  <c r="B25" i="4" s="1"/>
  <c r="B29" i="4" s="1"/>
  <c r="B33" i="4" s="1"/>
  <c r="B37" i="4" s="1"/>
  <c r="B41" i="4" s="1"/>
  <c r="B45" i="4" s="1"/>
  <c r="B49" i="4" s="1"/>
  <c r="B53" i="4" s="1"/>
  <c r="B57" i="4" s="1"/>
  <c r="B61" i="4" s="1"/>
  <c r="B65" i="4" s="1"/>
  <c r="B69" i="4" s="1"/>
  <c r="B73" i="4" s="1"/>
  <c r="B77" i="4" s="1"/>
  <c r="B81" i="4" s="1"/>
  <c r="B85" i="4" s="1"/>
  <c r="B89" i="4" s="1"/>
  <c r="B93" i="4" s="1"/>
  <c r="B97" i="4" s="1"/>
  <c r="B101" i="4" s="1"/>
  <c r="B105" i="4" s="1"/>
  <c r="B109" i="4" s="1"/>
  <c r="B113" i="4" s="1"/>
  <c r="B117" i="4" s="1"/>
  <c r="B121" i="4" s="1"/>
  <c r="B125" i="4" s="1"/>
  <c r="B129" i="4" s="1"/>
  <c r="B133" i="4" s="1"/>
  <c r="B137" i="4" s="1"/>
  <c r="B141" i="4" s="1"/>
  <c r="B145" i="4" s="1"/>
  <c r="B149" i="4" s="1"/>
  <c r="B153" i="4" s="1"/>
  <c r="B157" i="4" s="1"/>
  <c r="B161" i="4" s="1"/>
  <c r="B165" i="4" s="1"/>
  <c r="B169" i="4" s="1"/>
  <c r="B173" i="4" s="1"/>
  <c r="B177" i="4" s="1"/>
  <c r="B181" i="4" s="1"/>
  <c r="B185" i="4" s="1"/>
  <c r="B189" i="4" s="1"/>
  <c r="B193" i="4" s="1"/>
  <c r="B197" i="4" s="1"/>
  <c r="B201" i="4" s="1"/>
  <c r="B205" i="4" s="1"/>
  <c r="B209" i="4" s="1"/>
  <c r="B213" i="4" s="1"/>
  <c r="B217" i="4" s="1"/>
  <c r="B221" i="4" s="1"/>
  <c r="B225" i="4" s="1"/>
  <c r="B229" i="4" s="1"/>
  <c r="B233" i="4" s="1"/>
  <c r="B237" i="4" s="1"/>
  <c r="B241" i="4" s="1"/>
  <c r="B245" i="4" s="1"/>
  <c r="B249" i="4" s="1"/>
  <c r="B253" i="4" s="1"/>
  <c r="B257" i="4" s="1"/>
  <c r="B261" i="4" s="1"/>
  <c r="B265" i="4" s="1"/>
  <c r="B269" i="4" s="1"/>
  <c r="B273" i="4" s="1"/>
  <c r="B277" i="4" s="1"/>
  <c r="B281" i="4" s="1"/>
  <c r="B285" i="4" s="1"/>
  <c r="B289" i="4" s="1"/>
  <c r="B293" i="4" s="1"/>
  <c r="B297" i="4" s="1"/>
  <c r="B301" i="4" s="1"/>
  <c r="B305" i="4" s="1"/>
  <c r="B309" i="4" s="1"/>
  <c r="B313" i="4" s="1"/>
  <c r="B317" i="4" s="1"/>
  <c r="B321" i="4" s="1"/>
  <c r="B325" i="4" s="1"/>
  <c r="B329" i="4" s="1"/>
  <c r="B333" i="4" s="1"/>
  <c r="B337" i="4" s="1"/>
  <c r="B341" i="4" s="1"/>
  <c r="B345" i="4" s="1"/>
  <c r="B349" i="4" s="1"/>
  <c r="B353" i="4" s="1"/>
  <c r="B357" i="4" s="1"/>
  <c r="B361" i="4" s="1"/>
  <c r="B365" i="4" s="1"/>
  <c r="B369" i="4" s="1"/>
  <c r="B373" i="4" s="1"/>
  <c r="B377" i="4" s="1"/>
  <c r="B381" i="4" s="1"/>
  <c r="B385" i="4" s="1"/>
  <c r="B389" i="4" s="1"/>
  <c r="B393" i="4" s="1"/>
  <c r="B397" i="4" s="1"/>
  <c r="B401" i="4" s="1"/>
  <c r="B405" i="4" s="1"/>
  <c r="B409" i="4" s="1"/>
  <c r="B413" i="4" s="1"/>
  <c r="B417" i="4" s="1"/>
  <c r="B421" i="4" s="1"/>
  <c r="B425" i="4" s="1"/>
  <c r="B429" i="4" s="1"/>
  <c r="B433" i="4" s="1"/>
  <c r="B437" i="4" s="1"/>
  <c r="B441" i="4" s="1"/>
  <c r="B445" i="4" s="1"/>
  <c r="B449" i="4" s="1"/>
  <c r="B453" i="4" s="1"/>
  <c r="B457" i="4" s="1"/>
  <c r="B461" i="4" s="1"/>
  <c r="B465" i="4" s="1"/>
  <c r="B469" i="4" s="1"/>
  <c r="B473" i="4" s="1"/>
  <c r="B477" i="4" s="1"/>
  <c r="B481" i="4" s="1"/>
  <c r="B485" i="4" s="1"/>
  <c r="B489" i="4" s="1"/>
  <c r="B493" i="4" s="1"/>
  <c r="B497" i="4" s="1"/>
  <c r="B501" i="4" s="1"/>
  <c r="B505" i="4" s="1"/>
  <c r="B509" i="4" s="1"/>
  <c r="B513" i="4" s="1"/>
  <c r="B517" i="4" s="1"/>
  <c r="B521" i="4" s="1"/>
  <c r="B525" i="4" s="1"/>
  <c r="B529" i="4" s="1"/>
  <c r="B533" i="4" s="1"/>
  <c r="B537" i="4" s="1"/>
  <c r="B541" i="4" s="1"/>
  <c r="B545" i="4" s="1"/>
  <c r="B549" i="4" s="1"/>
  <c r="B553" i="4" s="1"/>
  <c r="B557" i="4" s="1"/>
  <c r="B561" i="4" s="1"/>
  <c r="B565" i="4" s="1"/>
  <c r="B569" i="4" s="1"/>
  <c r="B573" i="4" s="1"/>
  <c r="B577" i="4" s="1"/>
  <c r="B581" i="4" s="1"/>
  <c r="B585" i="4" s="1"/>
  <c r="B589" i="4" s="1"/>
  <c r="B593" i="4" s="1"/>
  <c r="B597" i="4" s="1"/>
  <c r="B601" i="4" s="1"/>
  <c r="B605" i="4" s="1"/>
  <c r="B609" i="4" s="1"/>
  <c r="B613" i="4" s="1"/>
  <c r="B617" i="4" s="1"/>
  <c r="B621" i="4" s="1"/>
  <c r="B625" i="4" s="1"/>
  <c r="B629" i="4" s="1"/>
  <c r="B633" i="4" s="1"/>
  <c r="B637" i="4" s="1"/>
  <c r="B641" i="4" s="1"/>
  <c r="B645" i="4" s="1"/>
  <c r="B649" i="4" s="1"/>
  <c r="B653" i="4" s="1"/>
  <c r="B657" i="4" s="1"/>
  <c r="B661" i="4" s="1"/>
  <c r="B665" i="4" s="1"/>
  <c r="B669" i="4" s="1"/>
  <c r="B673" i="4" s="1"/>
  <c r="B677" i="4" s="1"/>
  <c r="B681" i="4" s="1"/>
  <c r="B685" i="4" s="1"/>
  <c r="B689" i="4" s="1"/>
  <c r="B693" i="4" s="1"/>
  <c r="B697" i="4" s="1"/>
  <c r="B701" i="4" s="1"/>
  <c r="B705" i="4" s="1"/>
  <c r="B709" i="4" s="1"/>
  <c r="B713" i="4" s="1"/>
  <c r="B717" i="4" s="1"/>
  <c r="B721" i="4" s="1"/>
  <c r="B725" i="4" s="1"/>
  <c r="B729" i="4" s="1"/>
  <c r="B733" i="4" s="1"/>
  <c r="B737" i="4" s="1"/>
  <c r="B741" i="4" s="1"/>
  <c r="B745" i="4" s="1"/>
  <c r="B749" i="4" s="1"/>
  <c r="B753" i="4" s="1"/>
  <c r="B757" i="4" s="1"/>
  <c r="B761" i="4" s="1"/>
  <c r="B765" i="4" s="1"/>
  <c r="B769" i="4" s="1"/>
  <c r="B773" i="4" s="1"/>
  <c r="B777" i="4" s="1"/>
  <c r="B781" i="4" s="1"/>
  <c r="B785" i="4" s="1"/>
  <c r="B789" i="4" s="1"/>
  <c r="B793" i="4" s="1"/>
  <c r="B797" i="4" s="1"/>
  <c r="B801" i="4" s="1"/>
  <c r="B805" i="4" s="1"/>
  <c r="B809" i="4" s="1"/>
  <c r="B813" i="4" s="1"/>
  <c r="B817" i="4" s="1"/>
  <c r="B821" i="4" s="1"/>
  <c r="B825" i="4" s="1"/>
  <c r="B829" i="4" s="1"/>
  <c r="B833" i="4" s="1"/>
  <c r="B837" i="4" s="1"/>
  <c r="B841" i="4" s="1"/>
  <c r="B845" i="4" s="1"/>
  <c r="B849" i="4" s="1"/>
  <c r="B853" i="4" s="1"/>
  <c r="B857" i="4" s="1"/>
  <c r="B861" i="4" s="1"/>
  <c r="B865" i="4" s="1"/>
  <c r="B869" i="4" s="1"/>
  <c r="B873" i="4" s="1"/>
  <c r="B877" i="4" s="1"/>
  <c r="B881" i="4" s="1"/>
  <c r="B885" i="4" s="1"/>
  <c r="B889" i="4" s="1"/>
  <c r="B893" i="4" s="1"/>
  <c r="B897" i="4" s="1"/>
  <c r="B901" i="4" s="1"/>
  <c r="B905" i="4" s="1"/>
  <c r="B909" i="4" s="1"/>
  <c r="B913" i="4" s="1"/>
  <c r="B917" i="4" s="1"/>
  <c r="B921" i="4" s="1"/>
  <c r="B925" i="4" s="1"/>
  <c r="B929" i="4" s="1"/>
  <c r="B933" i="4" s="1"/>
  <c r="B937" i="4" s="1"/>
  <c r="B941" i="4" s="1"/>
  <c r="B945" i="4" s="1"/>
  <c r="B949" i="4" s="1"/>
  <c r="B953" i="4" s="1"/>
  <c r="B957" i="4" s="1"/>
  <c r="B961" i="4" s="1"/>
  <c r="B965" i="4" s="1"/>
  <c r="B969" i="4" s="1"/>
  <c r="B973" i="4" s="1"/>
  <c r="B977" i="4" s="1"/>
  <c r="B981" i="4" s="1"/>
  <c r="B985" i="4" s="1"/>
  <c r="B989" i="4" s="1"/>
  <c r="B993" i="4" s="1"/>
  <c r="B997" i="4" s="1"/>
  <c r="B1001" i="4" s="1"/>
  <c r="B1005" i="4" s="1"/>
  <c r="B1009" i="4" s="1"/>
  <c r="B1013" i="4" s="1"/>
  <c r="B1017" i="4" s="1"/>
  <c r="B1021" i="4" s="1"/>
  <c r="B1025" i="4" s="1"/>
  <c r="B1029" i="4" s="1"/>
  <c r="B1033" i="4" s="1"/>
  <c r="B1037" i="4" s="1"/>
  <c r="B1041" i="4" s="1"/>
  <c r="B1045" i="4" s="1"/>
  <c r="B1049" i="4" s="1"/>
  <c r="B1053" i="4" s="1"/>
  <c r="B1057" i="4" s="1"/>
  <c r="B1061" i="4" s="1"/>
  <c r="B1065" i="4" s="1"/>
  <c r="B1069" i="4" s="1"/>
  <c r="B1073" i="4" s="1"/>
  <c r="B1077" i="4" s="1"/>
  <c r="B1081" i="4" s="1"/>
  <c r="B1085" i="4" s="1"/>
  <c r="B1089" i="4" s="1"/>
  <c r="B1093" i="4" s="1"/>
  <c r="B1097" i="4" s="1"/>
  <c r="B1101" i="4" s="1"/>
  <c r="B1105" i="4" s="1"/>
  <c r="B1109" i="4" s="1"/>
  <c r="B1113" i="4" s="1"/>
  <c r="B1117" i="4" s="1"/>
  <c r="B1121" i="4" s="1"/>
  <c r="B1125" i="4" s="1"/>
  <c r="B1129" i="4" s="1"/>
  <c r="B1133" i="4" s="1"/>
  <c r="B1137" i="4" s="1"/>
  <c r="B1141" i="4" s="1"/>
  <c r="B1145" i="4" s="1"/>
  <c r="B1149" i="4" s="1"/>
  <c r="B1153" i="4" s="1"/>
  <c r="B1157" i="4" s="1"/>
  <c r="B1161" i="4" s="1"/>
  <c r="B1165" i="4" s="1"/>
  <c r="B1169" i="4" s="1"/>
  <c r="B1173" i="4" s="1"/>
  <c r="B1177" i="4" s="1"/>
  <c r="B1181" i="4" s="1"/>
  <c r="B1185" i="4" s="1"/>
  <c r="B1189" i="4" s="1"/>
  <c r="B1193" i="4" s="1"/>
  <c r="B1197" i="4" s="1"/>
  <c r="B1201" i="4" s="1"/>
  <c r="B1205" i="4" s="1"/>
  <c r="B1209" i="4" s="1"/>
  <c r="B1213" i="4" s="1"/>
  <c r="B1217" i="4" s="1"/>
  <c r="B1221" i="4" s="1"/>
  <c r="B1225" i="4" s="1"/>
  <c r="B1229" i="4" s="1"/>
  <c r="B1233" i="4" s="1"/>
  <c r="B1237" i="4" s="1"/>
  <c r="B1241" i="4" s="1"/>
  <c r="B1245" i="4" s="1"/>
  <c r="B1249" i="4" s="1"/>
  <c r="B1253" i="4" s="1"/>
  <c r="B1257" i="4" s="1"/>
  <c r="B1261" i="4" s="1"/>
  <c r="B1265" i="4" s="1"/>
  <c r="B1269" i="4" s="1"/>
  <c r="B1273" i="4" s="1"/>
  <c r="B1277" i="4" s="1"/>
  <c r="B1281" i="4" s="1"/>
  <c r="B1285" i="4" s="1"/>
  <c r="B1289" i="4" s="1"/>
  <c r="B1293" i="4" s="1"/>
  <c r="B1297" i="4" s="1"/>
  <c r="B1301" i="4" s="1"/>
  <c r="B1305" i="4" s="1"/>
  <c r="B1309" i="4" s="1"/>
  <c r="B1313" i="4" s="1"/>
  <c r="B1317" i="4" s="1"/>
  <c r="B1321" i="4" s="1"/>
  <c r="B1325" i="4" s="1"/>
  <c r="B1329" i="4" s="1"/>
  <c r="B1333" i="4" s="1"/>
  <c r="B1337" i="4" s="1"/>
  <c r="B1341" i="4" s="1"/>
  <c r="B1345" i="4" s="1"/>
  <c r="B1349" i="4" s="1"/>
  <c r="B1353" i="4" s="1"/>
  <c r="B1357" i="4" s="1"/>
  <c r="B1361" i="4" s="1"/>
  <c r="B1365" i="4" s="1"/>
  <c r="B1369" i="4" s="1"/>
  <c r="B1373" i="4" s="1"/>
  <c r="B1377" i="4" s="1"/>
  <c r="B1381" i="4" s="1"/>
  <c r="B1385" i="4" s="1"/>
  <c r="B1389" i="4" s="1"/>
  <c r="B1393" i="4" s="1"/>
  <c r="B1397" i="4" s="1"/>
  <c r="B1401" i="4" s="1"/>
  <c r="B1405" i="4" s="1"/>
  <c r="B1409" i="4" s="1"/>
  <c r="B1413" i="4" s="1"/>
  <c r="B1417" i="4" s="1"/>
  <c r="B1421" i="4" s="1"/>
  <c r="B1425" i="4" s="1"/>
  <c r="B1429" i="4" s="1"/>
  <c r="B1433" i="4" s="1"/>
  <c r="B1437" i="4" s="1"/>
  <c r="B1441" i="4" s="1"/>
  <c r="B1445" i="4" s="1"/>
  <c r="B1449" i="4" s="1"/>
  <c r="B1453" i="4" s="1"/>
  <c r="B1457" i="4" s="1"/>
  <c r="B1461" i="4" s="1"/>
  <c r="B1465" i="4" s="1"/>
  <c r="B1469" i="4" s="1"/>
  <c r="B1473" i="4" s="1"/>
  <c r="B1477" i="4" s="1"/>
  <c r="B1481" i="4" s="1"/>
  <c r="B1485" i="4" s="1"/>
  <c r="B1489" i="4" s="1"/>
  <c r="B1493" i="4" s="1"/>
  <c r="B1497" i="4" s="1"/>
  <c r="B1501" i="4" s="1"/>
  <c r="B1505" i="4" s="1"/>
  <c r="B1509" i="4" s="1"/>
  <c r="B1513" i="4" s="1"/>
  <c r="B1517" i="4" s="1"/>
  <c r="B1521" i="4" s="1"/>
  <c r="B1525" i="4" s="1"/>
  <c r="B1529" i="4" s="1"/>
  <c r="B1533" i="4" s="1"/>
  <c r="B1537" i="4" s="1"/>
  <c r="B1541" i="4" s="1"/>
  <c r="B1545" i="4" s="1"/>
  <c r="B1549" i="4" s="1"/>
  <c r="B1553" i="4" s="1"/>
  <c r="B1557" i="4" s="1"/>
  <c r="B1561" i="4" s="1"/>
  <c r="B1565" i="4" s="1"/>
  <c r="B1569" i="4" s="1"/>
  <c r="B1573" i="4" s="1"/>
  <c r="B1577" i="4" s="1"/>
  <c r="B1581" i="4" s="1"/>
  <c r="B1585" i="4" s="1"/>
  <c r="B1589" i="4" s="1"/>
  <c r="B1593" i="4" s="1"/>
  <c r="B1597" i="4" s="1"/>
  <c r="B1601" i="4" s="1"/>
  <c r="B1605" i="4" s="1"/>
  <c r="B1609" i="4" s="1"/>
  <c r="B1613" i="4" s="1"/>
  <c r="B1617" i="4" s="1"/>
  <c r="B1621" i="4" s="1"/>
  <c r="B1625" i="4" s="1"/>
  <c r="B1629" i="4" s="1"/>
  <c r="B1633" i="4" s="1"/>
  <c r="B1637" i="4" s="1"/>
  <c r="B1641" i="4" s="1"/>
  <c r="B1645" i="4" s="1"/>
  <c r="B1649" i="4" s="1"/>
  <c r="B1653" i="4" s="1"/>
  <c r="B1657" i="4" s="1"/>
  <c r="B1661" i="4" s="1"/>
  <c r="B1665" i="4" s="1"/>
  <c r="B1669" i="4" s="1"/>
  <c r="B1673" i="4" s="1"/>
  <c r="B1677" i="4" s="1"/>
  <c r="B1681" i="4" s="1"/>
  <c r="B1685" i="4" s="1"/>
  <c r="B1689" i="4" s="1"/>
  <c r="B1693" i="4" s="1"/>
  <c r="B1697" i="4" s="1"/>
  <c r="B1701" i="4" s="1"/>
  <c r="B1705" i="4" s="1"/>
  <c r="B1709" i="4" s="1"/>
  <c r="B1713" i="4" s="1"/>
  <c r="B1717" i="4" s="1"/>
  <c r="B1721" i="4" s="1"/>
  <c r="B1725" i="4" s="1"/>
  <c r="B1729" i="4" s="1"/>
  <c r="B1733" i="4" s="1"/>
  <c r="B1737" i="4" s="1"/>
  <c r="B1741" i="4" s="1"/>
  <c r="B1745" i="4" s="1"/>
  <c r="B1749" i="4" s="1"/>
  <c r="B1753" i="4" s="1"/>
  <c r="B1757" i="4" s="1"/>
  <c r="B1761" i="4" s="1"/>
  <c r="B1765" i="4" s="1"/>
  <c r="B1769" i="4" s="1"/>
  <c r="B1773" i="4" s="1"/>
  <c r="B1777" i="4" s="1"/>
  <c r="B1781" i="4" s="1"/>
  <c r="B1785" i="4" s="1"/>
  <c r="B1789" i="4" s="1"/>
  <c r="B1793" i="4" s="1"/>
  <c r="B1797" i="4" s="1"/>
  <c r="B1801" i="4" s="1"/>
  <c r="B1805" i="4" s="1"/>
  <c r="B1809" i="4" s="1"/>
  <c r="B1813" i="4" s="1"/>
  <c r="B1817" i="4" s="1"/>
  <c r="B1821" i="4" s="1"/>
  <c r="B1825" i="4" s="1"/>
  <c r="B1829" i="4" s="1"/>
  <c r="B1833" i="4" s="1"/>
  <c r="B1837" i="4" s="1"/>
  <c r="B1841" i="4" s="1"/>
  <c r="B1845" i="4" s="1"/>
  <c r="B1849" i="4" s="1"/>
  <c r="B1853" i="4" s="1"/>
  <c r="B1857" i="4" s="1"/>
  <c r="B1861" i="4" s="1"/>
  <c r="B1865" i="4" s="1"/>
  <c r="B1869" i="4" s="1"/>
  <c r="B1873" i="4" s="1"/>
  <c r="B1877" i="4" s="1"/>
  <c r="B1881" i="4" s="1"/>
  <c r="B1885" i="4" s="1"/>
  <c r="B1889" i="4" s="1"/>
  <c r="B1893" i="4" s="1"/>
  <c r="B1897" i="4" s="1"/>
  <c r="B1901" i="4" s="1"/>
  <c r="B1905" i="4" s="1"/>
  <c r="B1909" i="4" s="1"/>
  <c r="B1913" i="4" s="1"/>
  <c r="B1917" i="4" s="1"/>
  <c r="B1921" i="4" s="1"/>
  <c r="B1925" i="4" s="1"/>
  <c r="B1929" i="4" s="1"/>
  <c r="B1933" i="4" s="1"/>
  <c r="B1937" i="4" s="1"/>
  <c r="B1941" i="4" s="1"/>
  <c r="B1945" i="4" s="1"/>
  <c r="B1949" i="4" s="1"/>
  <c r="B1953" i="4" s="1"/>
  <c r="B1957" i="4" s="1"/>
  <c r="B1961" i="4" s="1"/>
  <c r="B1965" i="4" s="1"/>
  <c r="B1969" i="4" s="1"/>
  <c r="B1973" i="4" s="1"/>
  <c r="B1977" i="4" s="1"/>
  <c r="B1981" i="4" s="1"/>
  <c r="B1985" i="4" s="1"/>
  <c r="B1989" i="4" s="1"/>
  <c r="B1993" i="4" s="1"/>
  <c r="B1997" i="4" s="1"/>
  <c r="B2001" i="4" s="1"/>
  <c r="L5" i="4"/>
  <c r="V2" i="4"/>
  <c r="C1" i="4"/>
  <c r="B1" i="4"/>
  <c r="A1" i="4"/>
  <c r="G26" i="5" l="1" a="1"/>
  <c r="G26" i="5" s="1"/>
  <c r="I13" i="5" a="1"/>
  <c r="I13" i="5" s="1"/>
  <c r="H26" i="5" a="1"/>
  <c r="H26" i="5" s="1"/>
  <c r="G39" i="5" a="1"/>
  <c r="G39" i="5" s="1"/>
  <c r="H39" i="5" a="1"/>
  <c r="H39" i="5" s="1"/>
  <c r="E7" i="5" a="1"/>
  <c r="E7" i="5" s="1"/>
  <c r="K13" i="5" a="1"/>
  <c r="K13" i="5" s="1"/>
  <c r="H33" i="5" a="1"/>
  <c r="H33" i="5" s="1"/>
  <c r="K21" i="5" a="1"/>
  <c r="K21" i="5" s="1"/>
  <c r="I28" i="5" a="1"/>
  <c r="I28" i="5" s="1"/>
  <c r="L39" i="5" a="1"/>
  <c r="L39" i="5" s="1"/>
  <c r="I39" i="5" a="1"/>
  <c r="I39" i="5" s="1"/>
  <c r="M13" i="5" a="1"/>
  <c r="M13" i="5" s="1"/>
  <c r="H8" i="5" a="1"/>
  <c r="H8" i="5" s="1"/>
  <c r="H13" i="5" a="1"/>
  <c r="H13" i="5" s="1"/>
  <c r="F39" i="5" a="1"/>
  <c r="F39" i="5" s="1"/>
  <c r="G33" i="5" a="1"/>
  <c r="G33" i="5" s="1"/>
  <c r="H28" i="5" a="1"/>
  <c r="H28" i="5" s="1"/>
  <c r="E29" i="5" a="1"/>
  <c r="E29" i="5" s="1"/>
  <c r="H35" i="5" a="1"/>
  <c r="H35" i="5" s="1"/>
  <c r="F23" i="5" a="1"/>
  <c r="F23" i="5" s="1"/>
  <c r="J35" i="5" a="1"/>
  <c r="J35" i="5" s="1"/>
  <c r="E16" i="5" a="1"/>
  <c r="E16" i="5" s="1"/>
  <c r="M35" i="5" a="1"/>
  <c r="M35" i="5" s="1"/>
  <c r="M41" i="5" a="1"/>
  <c r="M41" i="5" s="1"/>
  <c r="J15" i="5" a="1"/>
  <c r="J15" i="5" s="1"/>
  <c r="F29" i="5" a="1"/>
  <c r="F29" i="5" s="1"/>
  <c r="H41" i="5" a="1"/>
  <c r="H41" i="5" s="1"/>
  <c r="H10" i="5" a="1"/>
  <c r="H10" i="5" s="1"/>
  <c r="H24" i="5" a="1"/>
  <c r="H24" i="5" s="1"/>
  <c r="F30" i="5" a="1"/>
  <c r="F30" i="5" s="1"/>
  <c r="J13" i="5" a="1"/>
  <c r="J13" i="5" s="1"/>
  <c r="F7" i="5" a="1"/>
  <c r="F7" i="5" s="1"/>
  <c r="J39" i="5" a="1"/>
  <c r="J39" i="5" s="1"/>
  <c r="G35" i="5" a="1"/>
  <c r="G35" i="5" s="1"/>
  <c r="M39" i="5" a="1"/>
  <c r="M39" i="5" s="1"/>
  <c r="I8" i="5" a="1"/>
  <c r="I8" i="5" s="1"/>
  <c r="I15" i="5" a="1"/>
  <c r="I15" i="5" s="1"/>
  <c r="G23" i="5" a="1"/>
  <c r="G23" i="5" s="1"/>
  <c r="L35" i="5" a="1"/>
  <c r="L35" i="5" s="1"/>
  <c r="H30" i="5" a="1"/>
  <c r="H30" i="5" s="1"/>
  <c r="F10" i="5" a="1"/>
  <c r="F10" i="5" s="1"/>
  <c r="I24" i="5" a="1"/>
  <c r="I24" i="5" s="1"/>
  <c r="G5" i="5" a="1"/>
  <c r="G5" i="5" s="1"/>
  <c r="H5" i="5" a="1"/>
  <c r="H5" i="5" s="1"/>
  <c r="M12" i="5" a="1"/>
  <c r="M12" i="5" s="1"/>
  <c r="I19" i="5" a="1"/>
  <c r="I19" i="5" s="1"/>
  <c r="J25" i="5" a="1"/>
  <c r="J25" i="5" s="1"/>
  <c r="I30" i="5" a="1"/>
  <c r="I30" i="5" s="1"/>
  <c r="M32" i="5" a="1"/>
  <c r="M32" i="5" s="1"/>
  <c r="G10" i="5" a="1"/>
  <c r="G10" i="5" s="1"/>
  <c r="E23" i="5" a="1"/>
  <c r="E23" i="5" s="1"/>
  <c r="F26" i="5" a="1"/>
  <c r="F26" i="5" s="1"/>
  <c r="E33" i="5" a="1"/>
  <c r="E33" i="5" s="1"/>
  <c r="I42" i="5" a="1"/>
  <c r="I42" i="5" s="1"/>
  <c r="L10" i="5" a="1"/>
  <c r="L10" i="5" s="1"/>
  <c r="H23" i="5" a="1"/>
  <c r="H23" i="5" s="1"/>
  <c r="I26" i="5" a="1"/>
  <c r="I26" i="5" s="1"/>
  <c r="E37" i="5" a="1"/>
  <c r="E37" i="5" s="1"/>
  <c r="G37" i="5" a="1"/>
  <c r="G37" i="5" s="1"/>
  <c r="J7" i="5" a="1"/>
  <c r="J7" i="5" s="1"/>
  <c r="H17" i="5" a="1"/>
  <c r="H17" i="5" s="1"/>
  <c r="K23" i="5" a="1"/>
  <c r="K23" i="5" s="1"/>
  <c r="M26" i="5" a="1"/>
  <c r="M26" i="5" s="1"/>
  <c r="L30" i="5" a="1"/>
  <c r="L30" i="5" s="1"/>
  <c r="K33" i="5" a="1"/>
  <c r="K33" i="5" s="1"/>
  <c r="H37" i="5" a="1"/>
  <c r="H37" i="5" s="1"/>
  <c r="G43" i="5" a="1"/>
  <c r="G43" i="5" s="1"/>
  <c r="E17" i="5" a="1"/>
  <c r="E17" i="5" s="1"/>
  <c r="G7" i="5" a="1"/>
  <c r="G7" i="5" s="1"/>
  <c r="F17" i="5" a="1"/>
  <c r="F17" i="5" s="1"/>
  <c r="F21" i="5" a="1"/>
  <c r="F21" i="5" s="1"/>
  <c r="M30" i="5" a="1"/>
  <c r="M30" i="5" s="1"/>
  <c r="M33" i="5" a="1"/>
  <c r="M33" i="5" s="1"/>
  <c r="I37" i="5" a="1"/>
  <c r="I37" i="5" s="1"/>
  <c r="H43" i="5" a="1"/>
  <c r="H43" i="5" s="1"/>
  <c r="I10" i="5" a="1"/>
  <c r="I10" i="5" s="1"/>
  <c r="L26" i="5" a="1"/>
  <c r="L26" i="5" s="1"/>
  <c r="E21" i="5" a="1"/>
  <c r="E21" i="5" s="1"/>
  <c r="I17" i="5" a="1"/>
  <c r="I17" i="5" s="1"/>
  <c r="L23" i="5" a="1"/>
  <c r="L23" i="5" s="1"/>
  <c r="E5" i="5" a="1"/>
  <c r="E5" i="5" s="1"/>
  <c r="L7" i="5" a="1"/>
  <c r="L7" i="5" s="1"/>
  <c r="F12" i="5" a="1"/>
  <c r="F12" i="5" s="1"/>
  <c r="F15" i="5" a="1"/>
  <c r="F15" i="5" s="1"/>
  <c r="K17" i="5" a="1"/>
  <c r="K17" i="5" s="1"/>
  <c r="G21" i="5" a="1"/>
  <c r="G21" i="5" s="1"/>
  <c r="M23" i="5" a="1"/>
  <c r="M23" i="5" s="1"/>
  <c r="L27" i="5" a="1"/>
  <c r="L27" i="5" s="1"/>
  <c r="J37" i="5" a="1"/>
  <c r="J37" i="5" s="1"/>
  <c r="E41" i="5" a="1"/>
  <c r="E41" i="5" s="1"/>
  <c r="J43" i="5" a="1"/>
  <c r="J43" i="5" s="1"/>
  <c r="I33" i="5" a="1"/>
  <c r="I33" i="5" s="1"/>
  <c r="E43" i="5" a="1"/>
  <c r="E43" i="5" s="1"/>
  <c r="M10" i="5" a="1"/>
  <c r="M10" i="5" s="1"/>
  <c r="E14" i="5" a="1"/>
  <c r="E14" i="5" s="1"/>
  <c r="J23" i="5" a="1"/>
  <c r="J23" i="5" s="1"/>
  <c r="F43" i="5" a="1"/>
  <c r="F43" i="5" s="1"/>
  <c r="K4" i="5" a="1"/>
  <c r="K4" i="5" s="1"/>
  <c r="K14" i="5" a="1"/>
  <c r="K14" i="5" s="1"/>
  <c r="K7" i="5" a="1"/>
  <c r="K7" i="5" s="1"/>
  <c r="F5" i="5" a="1"/>
  <c r="F5" i="5" s="1"/>
  <c r="M7" i="5" a="1"/>
  <c r="M7" i="5" s="1"/>
  <c r="G12" i="5" a="1"/>
  <c r="G12" i="5" s="1"/>
  <c r="G15" i="5" a="1"/>
  <c r="G15" i="5" s="1"/>
  <c r="L17" i="5" a="1"/>
  <c r="L17" i="5" s="1"/>
  <c r="H21" i="5" a="1"/>
  <c r="H21" i="5" s="1"/>
  <c r="J31" i="5" a="1"/>
  <c r="J31" i="5" s="1"/>
  <c r="K37" i="5" a="1"/>
  <c r="K37" i="5" s="1"/>
  <c r="F41" i="5" a="1"/>
  <c r="F41" i="5" s="1"/>
  <c r="K43" i="5" a="1"/>
  <c r="K43" i="5" s="1"/>
  <c r="H7" i="5" a="1"/>
  <c r="H7" i="5" s="1"/>
  <c r="G17" i="5" a="1"/>
  <c r="G17" i="5" s="1"/>
  <c r="J33" i="5" a="1"/>
  <c r="J33" i="5" s="1"/>
  <c r="H15" i="5" a="1"/>
  <c r="H15" i="5" s="1"/>
  <c r="M17" i="5" a="1"/>
  <c r="M17" i="5" s="1"/>
  <c r="I21" i="5" a="1"/>
  <c r="I21" i="5" s="1"/>
  <c r="F35" i="5" a="1"/>
  <c r="F35" i="5" s="1"/>
  <c r="M37" i="5" a="1"/>
  <c r="M37" i="5" s="1"/>
  <c r="G41" i="5" a="1"/>
  <c r="G41" i="5" s="1"/>
  <c r="L43" i="5" a="1"/>
  <c r="L43" i="5" s="1"/>
  <c r="M43" i="5" a="1"/>
  <c r="M43" i="5" s="1"/>
  <c r="L21" i="5" a="1"/>
  <c r="L21" i="5" s="1"/>
  <c r="F32" i="5" a="1"/>
  <c r="F32" i="5" s="1"/>
  <c r="K38" i="5" a="1"/>
  <c r="K38" i="5" s="1"/>
  <c r="I41" i="5" a="1"/>
  <c r="I41" i="5" s="1"/>
  <c r="K5" i="5" a="1"/>
  <c r="K5" i="5" s="1"/>
  <c r="J8" i="5" a="1"/>
  <c r="J8" i="5" s="1"/>
  <c r="E13" i="5" a="1"/>
  <c r="E13" i="5" s="1"/>
  <c r="L15" i="5" a="1"/>
  <c r="L15" i="5" s="1"/>
  <c r="G19" i="5" a="1"/>
  <c r="G19" i="5" s="1"/>
  <c r="M21" i="5" a="1"/>
  <c r="M21" i="5" s="1"/>
  <c r="E25" i="5" a="1"/>
  <c r="E25" i="5" s="1"/>
  <c r="G32" i="5" a="1"/>
  <c r="G32" i="5" s="1"/>
  <c r="I35" i="5" a="1"/>
  <c r="I35" i="5" s="1"/>
  <c r="K41" i="5" a="1"/>
  <c r="K41" i="5" s="1"/>
  <c r="J44" i="5" a="1"/>
  <c r="J44" i="5" s="1"/>
  <c r="L5" i="5" a="1"/>
  <c r="L5" i="5" s="1"/>
  <c r="G13" i="5" a="1"/>
  <c r="G13" i="5" s="1"/>
  <c r="M15" i="5" a="1"/>
  <c r="M15" i="5" s="1"/>
  <c r="H19" i="5" a="1"/>
  <c r="H19" i="5" s="1"/>
  <c r="L32" i="5" a="1"/>
  <c r="L32" i="5" s="1"/>
  <c r="L41" i="5" a="1"/>
  <c r="L41" i="5" s="1"/>
  <c r="K44" i="5" a="1"/>
  <c r="K44" i="5" s="1"/>
  <c r="L22" i="5" a="1"/>
  <c r="L22" i="5" s="1"/>
  <c r="F22" i="5" a="1"/>
  <c r="F22" i="5" s="1"/>
  <c r="K22" i="5" a="1"/>
  <c r="K22" i="5" s="1"/>
  <c r="E22" i="5" a="1"/>
  <c r="E22" i="5" s="1"/>
  <c r="H22" i="5" a="1"/>
  <c r="H22" i="5" s="1"/>
  <c r="M22" i="5" a="1"/>
  <c r="M22" i="5" s="1"/>
  <c r="G22" i="5" a="1"/>
  <c r="G22" i="5" s="1"/>
  <c r="I27" i="5" a="1"/>
  <c r="I27" i="5" s="1"/>
  <c r="H27" i="5" a="1"/>
  <c r="H27" i="5" s="1"/>
  <c r="J27" i="5" a="1"/>
  <c r="J27" i="5" s="1"/>
  <c r="M31" i="5" a="1"/>
  <c r="M31" i="5" s="1"/>
  <c r="G31" i="5" a="1"/>
  <c r="G31" i="5" s="1"/>
  <c r="F31" i="5" a="1"/>
  <c r="F31" i="5" s="1"/>
  <c r="L31" i="5" a="1"/>
  <c r="L31" i="5" s="1"/>
  <c r="H31" i="5" a="1"/>
  <c r="H31" i="5" s="1"/>
  <c r="L34" i="5" a="1"/>
  <c r="L34" i="5" s="1"/>
  <c r="E9" i="5" a="1"/>
  <c r="E9" i="5" s="1"/>
  <c r="E11" i="5" a="1"/>
  <c r="E11" i="5" s="1"/>
  <c r="H11" i="5" a="1"/>
  <c r="H11" i="5" s="1"/>
  <c r="G27" i="5" a="1"/>
  <c r="G27" i="5" s="1"/>
  <c r="E31" i="5" a="1"/>
  <c r="E31" i="5" s="1"/>
  <c r="I36" i="5" a="1"/>
  <c r="I36" i="5" s="1"/>
  <c r="H36" i="5" a="1"/>
  <c r="H36" i="5" s="1"/>
  <c r="K36" i="5" a="1"/>
  <c r="K36" i="5" s="1"/>
  <c r="J36" i="5" a="1"/>
  <c r="J36" i="5" s="1"/>
  <c r="I11" i="5" a="1"/>
  <c r="I11" i="5" s="1"/>
  <c r="M16" i="5" a="1"/>
  <c r="M16" i="5" s="1"/>
  <c r="G16" i="5" a="1"/>
  <c r="G16" i="5" s="1"/>
  <c r="L16" i="5" a="1"/>
  <c r="L16" i="5" s="1"/>
  <c r="F16" i="5" a="1"/>
  <c r="F16" i="5" s="1"/>
  <c r="I16" i="5" a="1"/>
  <c r="I16" i="5" s="1"/>
  <c r="H16" i="5" a="1"/>
  <c r="H16" i="5" s="1"/>
  <c r="I22" i="5" a="1"/>
  <c r="I22" i="5" s="1"/>
  <c r="H25" i="5" a="1"/>
  <c r="H25" i="5" s="1"/>
  <c r="M25" i="5" a="1"/>
  <c r="M25" i="5" s="1"/>
  <c r="G25" i="5" a="1"/>
  <c r="G25" i="5" s="1"/>
  <c r="I25" i="5" a="1"/>
  <c r="I25" i="5" s="1"/>
  <c r="K27" i="5" a="1"/>
  <c r="K27" i="5" s="1"/>
  <c r="H29" i="5" a="1"/>
  <c r="H29" i="5" s="1"/>
  <c r="M29" i="5" a="1"/>
  <c r="M29" i="5" s="1"/>
  <c r="I29" i="5" a="1"/>
  <c r="I29" i="5" s="1"/>
  <c r="G29" i="5" a="1"/>
  <c r="G29" i="5" s="1"/>
  <c r="I31" i="5" a="1"/>
  <c r="I31" i="5" s="1"/>
  <c r="G36" i="5" a="1"/>
  <c r="G36" i="5" s="1"/>
  <c r="H9" i="5" a="1"/>
  <c r="H9" i="5" s="1"/>
  <c r="G9" i="5" a="1"/>
  <c r="G9" i="5" s="1"/>
  <c r="M9" i="5" a="1"/>
  <c r="M9" i="5" s="1"/>
  <c r="L18" i="5" a="1"/>
  <c r="L18" i="5" s="1"/>
  <c r="F18" i="5" a="1"/>
  <c r="F18" i="5" s="1"/>
  <c r="K18" i="5" a="1"/>
  <c r="K18" i="5" s="1"/>
  <c r="E18" i="5" a="1"/>
  <c r="E18" i="5" s="1"/>
  <c r="H18" i="5" a="1"/>
  <c r="H18" i="5" s="1"/>
  <c r="M18" i="5" a="1"/>
  <c r="M18" i="5" s="1"/>
  <c r="G18" i="5" a="1"/>
  <c r="G18" i="5" s="1"/>
  <c r="I9" i="5" a="1"/>
  <c r="I9" i="5" s="1"/>
  <c r="J18" i="5" a="1"/>
  <c r="J18" i="5" s="1"/>
  <c r="M20" i="5" a="1"/>
  <c r="M20" i="5" s="1"/>
  <c r="G20" i="5" a="1"/>
  <c r="G20" i="5" s="1"/>
  <c r="L20" i="5" a="1"/>
  <c r="L20" i="5" s="1"/>
  <c r="F20" i="5" a="1"/>
  <c r="F20" i="5" s="1"/>
  <c r="I20" i="5" a="1"/>
  <c r="I20" i="5" s="1"/>
  <c r="H20" i="5" a="1"/>
  <c r="H20" i="5" s="1"/>
  <c r="H4" i="5" a="1"/>
  <c r="H4" i="5" s="1"/>
  <c r="G4" i="5" a="1"/>
  <c r="G4" i="5" s="1"/>
  <c r="J4" i="5" a="1"/>
  <c r="J4" i="5" s="1"/>
  <c r="I4" i="5" a="1"/>
  <c r="I4" i="5" s="1"/>
  <c r="M4" i="5" a="1"/>
  <c r="M4" i="5" s="1"/>
  <c r="M40" i="5" a="1"/>
  <c r="M40" i="5" s="1"/>
  <c r="G40" i="5" a="1"/>
  <c r="G40" i="5" s="1"/>
  <c r="L40" i="5" a="1"/>
  <c r="L40" i="5" s="1"/>
  <c r="F40" i="5" a="1"/>
  <c r="F40" i="5" s="1"/>
  <c r="I40" i="5" a="1"/>
  <c r="I40" i="5" s="1"/>
  <c r="H40" i="5" a="1"/>
  <c r="H40" i="5" s="1"/>
  <c r="H14" i="5" a="1"/>
  <c r="H14" i="5" s="1"/>
  <c r="M14" i="5" a="1"/>
  <c r="M14" i="5" s="1"/>
  <c r="G14" i="5" a="1"/>
  <c r="G14" i="5" s="1"/>
  <c r="J14" i="5" a="1"/>
  <c r="J14" i="5" s="1"/>
  <c r="I14" i="5" a="1"/>
  <c r="I14" i="5" s="1"/>
  <c r="E34" i="5" a="1"/>
  <c r="E34" i="5" s="1"/>
  <c r="E40" i="5" a="1"/>
  <c r="E40" i="5" s="1"/>
  <c r="I12" i="5" a="1"/>
  <c r="I12" i="5" s="1"/>
  <c r="H12" i="5" a="1"/>
  <c r="H12" i="5" s="1"/>
  <c r="K12" i="5" a="1"/>
  <c r="K12" i="5" s="1"/>
  <c r="E12" i="5" a="1"/>
  <c r="E12" i="5" s="1"/>
  <c r="J12" i="5" a="1"/>
  <c r="J12" i="5" s="1"/>
  <c r="J20" i="5" a="1"/>
  <c r="J20" i="5" s="1"/>
  <c r="M36" i="5" a="1"/>
  <c r="M36" i="5" s="1"/>
  <c r="H38" i="5" a="1"/>
  <c r="H38" i="5" s="1"/>
  <c r="M38" i="5" a="1"/>
  <c r="M38" i="5" s="1"/>
  <c r="G38" i="5" a="1"/>
  <c r="G38" i="5" s="1"/>
  <c r="J38" i="5" a="1"/>
  <c r="J38" i="5" s="1"/>
  <c r="I38" i="5" a="1"/>
  <c r="I38" i="5" s="1"/>
  <c r="J9" i="5" a="1"/>
  <c r="J9" i="5" s="1"/>
  <c r="F4" i="5" a="1"/>
  <c r="F4" i="5" s="1"/>
  <c r="L9" i="5" a="1"/>
  <c r="L9" i="5" s="1"/>
  <c r="F14" i="5" a="1"/>
  <c r="F14" i="5" s="1"/>
  <c r="K16" i="5" a="1"/>
  <c r="K16" i="5" s="1"/>
  <c r="K25" i="5" a="1"/>
  <c r="K25" i="5" s="1"/>
  <c r="K29" i="5" a="1"/>
  <c r="K29" i="5" s="1"/>
  <c r="E38" i="5" a="1"/>
  <c r="E38" i="5" s="1"/>
  <c r="J40" i="5" a="1"/>
  <c r="J40" i="5" s="1"/>
  <c r="H34" i="5" a="1"/>
  <c r="H34" i="5" s="1"/>
  <c r="M34" i="5" a="1"/>
  <c r="M34" i="5" s="1"/>
  <c r="G34" i="5" a="1"/>
  <c r="G34" i="5" s="1"/>
  <c r="J34" i="5" a="1"/>
  <c r="J34" i="5" s="1"/>
  <c r="I34" i="5" a="1"/>
  <c r="I34" i="5" s="1"/>
  <c r="K20" i="5" a="1"/>
  <c r="K20" i="5" s="1"/>
  <c r="M11" i="5" a="1"/>
  <c r="M11" i="5" s="1"/>
  <c r="G11" i="5" a="1"/>
  <c r="G11" i="5" s="1"/>
  <c r="L11" i="5" a="1"/>
  <c r="L11" i="5" s="1"/>
  <c r="F11" i="5" a="1"/>
  <c r="F11" i="5" s="1"/>
  <c r="L6" i="5" a="1"/>
  <c r="L6" i="5" s="1"/>
  <c r="F6" i="5" a="1"/>
  <c r="F6" i="5" s="1"/>
  <c r="H6" i="5" a="1"/>
  <c r="H6" i="5" s="1"/>
  <c r="M6" i="5" a="1"/>
  <c r="M6" i="5" s="1"/>
  <c r="G6" i="5" a="1"/>
  <c r="G6" i="5" s="1"/>
  <c r="K6" i="5" a="1"/>
  <c r="K6" i="5" s="1"/>
  <c r="E6" i="5" a="1"/>
  <c r="E6" i="5" s="1"/>
  <c r="J11" i="5" a="1"/>
  <c r="J11" i="5" s="1"/>
  <c r="E4" i="5" a="1"/>
  <c r="E4" i="5" s="1"/>
  <c r="K9" i="5" a="1"/>
  <c r="K9" i="5" s="1"/>
  <c r="J6" i="5" a="1"/>
  <c r="J6" i="5" s="1"/>
  <c r="L25" i="5" a="1"/>
  <c r="L25" i="5" s="1"/>
  <c r="L29" i="5" a="1"/>
  <c r="L29" i="5" s="1"/>
  <c r="K34" i="5" a="1"/>
  <c r="K34" i="5" s="1"/>
  <c r="F38" i="5" a="1"/>
  <c r="F38" i="5" s="1"/>
  <c r="K40" i="5" a="1"/>
  <c r="K40" i="5" s="1"/>
  <c r="F8" i="5" a="1"/>
  <c r="F8" i="5" s="1"/>
  <c r="L8" i="5" a="1"/>
  <c r="L8" i="5" s="1"/>
  <c r="E10" i="5" a="1"/>
  <c r="E10" i="5" s="1"/>
  <c r="K10" i="5" a="1"/>
  <c r="K10" i="5" s="1"/>
  <c r="F24" i="5" a="1"/>
  <c r="F24" i="5" s="1"/>
  <c r="L24" i="5" a="1"/>
  <c r="L24" i="5" s="1"/>
  <c r="E26" i="5" a="1"/>
  <c r="E26" i="5" s="1"/>
  <c r="K26" i="5" a="1"/>
  <c r="K26" i="5" s="1"/>
  <c r="F28" i="5" a="1"/>
  <c r="F28" i="5" s="1"/>
  <c r="L28" i="5" a="1"/>
  <c r="L28" i="5" s="1"/>
  <c r="E30" i="5" a="1"/>
  <c r="E30" i="5" s="1"/>
  <c r="K30" i="5" a="1"/>
  <c r="K30" i="5" s="1"/>
  <c r="J32" i="5" a="1"/>
  <c r="J32" i="5" s="1"/>
  <c r="G42" i="5" a="1"/>
  <c r="G42" i="5" s="1"/>
  <c r="M42" i="5" a="1"/>
  <c r="M42" i="5" s="1"/>
  <c r="H44" i="5" a="1"/>
  <c r="H44" i="5" s="1"/>
  <c r="G8" i="5" a="1"/>
  <c r="G8" i="5" s="1"/>
  <c r="M8" i="5" a="1"/>
  <c r="M8" i="5" s="1"/>
  <c r="G24" i="5" a="1"/>
  <c r="G24" i="5" s="1"/>
  <c r="M24" i="5" a="1"/>
  <c r="M24" i="5" s="1"/>
  <c r="G28" i="5" a="1"/>
  <c r="G28" i="5" s="1"/>
  <c r="M28" i="5" a="1"/>
  <c r="M28" i="5" s="1"/>
  <c r="E32" i="5" a="1"/>
  <c r="E32" i="5" s="1"/>
  <c r="K32" i="5" a="1"/>
  <c r="K32" i="5" s="1"/>
  <c r="H42" i="5" a="1"/>
  <c r="H42" i="5" s="1"/>
  <c r="I44" i="5" a="1"/>
  <c r="I44" i="5" s="1"/>
  <c r="J24" i="5" a="1"/>
  <c r="J24" i="5" s="1"/>
  <c r="J28" i="5" a="1"/>
  <c r="J28" i="5" s="1"/>
  <c r="H32" i="5" a="1"/>
  <c r="H32" i="5" s="1"/>
  <c r="E42" i="5" a="1"/>
  <c r="E42" i="5" s="1"/>
  <c r="K42" i="5" a="1"/>
  <c r="K42" i="5" s="1"/>
  <c r="L44" i="5" a="1"/>
  <c r="L44" i="5" s="1"/>
  <c r="E8" i="5" a="1"/>
  <c r="E8" i="5" s="1"/>
  <c r="E24" i="5" a="1"/>
  <c r="E24" i="5" s="1"/>
  <c r="E28" i="5" a="1"/>
  <c r="E28" i="5" s="1"/>
  <c r="F42" i="5" a="1"/>
  <c r="F42" i="5" s="1"/>
  <c r="G44" i="5" a="1"/>
  <c r="G44" i="5" s="1"/>
  <c r="F13" i="5" a="1"/>
  <c r="F13" i="5" s="1"/>
  <c r="E15" i="5" a="1"/>
  <c r="E15" i="5" s="1"/>
  <c r="F33" i="5" a="1"/>
  <c r="F33" i="5" s="1"/>
  <c r="E35" i="5" a="1"/>
  <c r="E35" i="5" s="1"/>
  <c r="F37" i="5" a="1"/>
  <c r="F37" i="5" s="1"/>
  <c r="E39" i="5" a="1"/>
  <c r="E39" i="5" s="1"/>
  <c r="M7" i="1"/>
  <c r="M38" i="1"/>
  <c r="M39" i="1"/>
  <c r="M30" i="1"/>
  <c r="M20" i="1"/>
  <c r="M28" i="1"/>
  <c r="M35" i="1"/>
  <c r="M42" i="1"/>
  <c r="M10" i="1"/>
  <c r="M11" i="1"/>
  <c r="M43" i="1"/>
  <c r="M16" i="1"/>
  <c r="M17" i="1"/>
  <c r="M26" i="1"/>
  <c r="M15" i="1"/>
  <c r="L43" i="1"/>
  <c r="M12" i="1"/>
  <c r="M44" i="1"/>
  <c r="M24" i="1"/>
  <c r="M31" i="1"/>
  <c r="M32" i="1"/>
  <c r="M41" i="1"/>
  <c r="M22" i="1"/>
  <c r="M33" i="1"/>
  <c r="M8" i="1"/>
  <c r="M14" i="1"/>
  <c r="L30" i="1"/>
  <c r="L39" i="1"/>
  <c r="L31" i="1"/>
  <c r="L33" i="1"/>
  <c r="L10" i="1"/>
  <c r="L32" i="1"/>
  <c r="L41" i="1"/>
  <c r="M23" i="1"/>
  <c r="L28" i="1"/>
  <c r="L40" i="1"/>
  <c r="L12" i="1"/>
  <c r="L38" i="1"/>
  <c r="L8" i="1"/>
  <c r="L26" i="1"/>
  <c r="M27" i="1"/>
  <c r="M19" i="1"/>
  <c r="L23" i="1"/>
  <c r="L24" i="1"/>
  <c r="L25" i="1"/>
  <c r="L22" i="1"/>
  <c r="L36" i="1"/>
  <c r="L14" i="1"/>
  <c r="J6" i="1"/>
  <c r="M36" i="1"/>
  <c r="L15" i="1"/>
  <c r="L20" i="1"/>
  <c r="L42" i="1"/>
  <c r="M18" i="1"/>
  <c r="L18" i="1"/>
  <c r="M25" i="1"/>
  <c r="L11" i="1"/>
  <c r="L35" i="1"/>
  <c r="M34" i="1"/>
  <c r="L34" i="1"/>
  <c r="L7" i="1"/>
  <c r="L16" i="1"/>
  <c r="L19" i="1"/>
  <c r="L27" i="1"/>
  <c r="L44" i="1"/>
  <c r="L17" i="1"/>
  <c r="M40" i="1"/>
  <c r="N36" i="1" l="1"/>
  <c r="O36" i="1"/>
  <c r="P36" i="1"/>
  <c r="Q36" i="1"/>
  <c r="R36" i="1"/>
  <c r="S36" i="1"/>
  <c r="T36" i="1"/>
  <c r="U36" i="1"/>
  <c r="N12" i="1"/>
  <c r="O12" i="1"/>
  <c r="P12" i="1"/>
  <c r="Q12" i="1"/>
  <c r="R12" i="1"/>
  <c r="S12" i="1"/>
  <c r="T12" i="1"/>
  <c r="U12" i="1"/>
  <c r="N22" i="1"/>
  <c r="O22" i="1"/>
  <c r="P22" i="1"/>
  <c r="Q22" i="1"/>
  <c r="R22" i="1"/>
  <c r="S22" i="1"/>
  <c r="T22" i="1"/>
  <c r="U22" i="1"/>
  <c r="T35" i="1"/>
  <c r="U35" i="1"/>
  <c r="N35" i="1"/>
  <c r="O35" i="1"/>
  <c r="P35" i="1"/>
  <c r="Q35" i="1"/>
  <c r="R35" i="1"/>
  <c r="S35" i="1"/>
  <c r="N28" i="1"/>
  <c r="O28" i="1"/>
  <c r="P28" i="1"/>
  <c r="Q28" i="1"/>
  <c r="R28" i="1"/>
  <c r="S28" i="1"/>
  <c r="T28" i="1"/>
  <c r="U28" i="1"/>
  <c r="N18" i="1"/>
  <c r="O18" i="1"/>
  <c r="P18" i="1"/>
  <c r="Q18" i="1"/>
  <c r="R18" i="1"/>
  <c r="S18" i="1"/>
  <c r="T18" i="1"/>
  <c r="U18" i="1"/>
  <c r="T41" i="1"/>
  <c r="U41" i="1"/>
  <c r="N41" i="1"/>
  <c r="O41" i="1"/>
  <c r="P41" i="1"/>
  <c r="Q41" i="1"/>
  <c r="R41" i="1"/>
  <c r="S41" i="1"/>
  <c r="N32" i="1"/>
  <c r="O32" i="1"/>
  <c r="P32" i="1"/>
  <c r="Q32" i="1"/>
  <c r="R32" i="1"/>
  <c r="S32" i="1"/>
  <c r="T32" i="1"/>
  <c r="U32" i="1"/>
  <c r="N20" i="1"/>
  <c r="O20" i="1"/>
  <c r="P20" i="1"/>
  <c r="Q20" i="1"/>
  <c r="R20" i="1"/>
  <c r="S20" i="1"/>
  <c r="T20" i="1"/>
  <c r="U20" i="1"/>
  <c r="N30" i="1"/>
  <c r="O30" i="1"/>
  <c r="P30" i="1"/>
  <c r="Q30" i="1"/>
  <c r="R30" i="1"/>
  <c r="S30" i="1"/>
  <c r="T30" i="1"/>
  <c r="U30" i="1"/>
  <c r="N44" i="1"/>
  <c r="O44" i="1"/>
  <c r="P44" i="1"/>
  <c r="Q44" i="1"/>
  <c r="R44" i="1"/>
  <c r="S44" i="1"/>
  <c r="T44" i="1"/>
  <c r="U44" i="1"/>
  <c r="T31" i="1"/>
  <c r="U31" i="1"/>
  <c r="N31" i="1"/>
  <c r="O31" i="1"/>
  <c r="P31" i="1"/>
  <c r="Q31" i="1"/>
  <c r="R31" i="1"/>
  <c r="S31" i="1"/>
  <c r="K6" i="1"/>
  <c r="E6" i="1"/>
  <c r="D6" i="1" s="1"/>
  <c r="N26" i="1"/>
  <c r="O26" i="1"/>
  <c r="P26" i="1"/>
  <c r="Q26" i="1"/>
  <c r="R26" i="1"/>
  <c r="S26" i="1"/>
  <c r="T26" i="1"/>
  <c r="U26" i="1"/>
  <c r="T39" i="1"/>
  <c r="U39" i="1"/>
  <c r="N39" i="1"/>
  <c r="O39" i="1"/>
  <c r="P39" i="1"/>
  <c r="Q39" i="1"/>
  <c r="R39" i="1"/>
  <c r="S39" i="1"/>
  <c r="N38" i="1"/>
  <c r="O38" i="1"/>
  <c r="P38" i="1"/>
  <c r="Q38" i="1"/>
  <c r="R38" i="1"/>
  <c r="S38" i="1"/>
  <c r="T38" i="1"/>
  <c r="U38" i="1"/>
  <c r="T7" i="1"/>
  <c r="U7" i="1"/>
  <c r="N7" i="1"/>
  <c r="O7" i="1"/>
  <c r="P7" i="1"/>
  <c r="Q7" i="1"/>
  <c r="R7" i="1"/>
  <c r="S7" i="1"/>
  <c r="T15" i="1"/>
  <c r="U15" i="1"/>
  <c r="N15" i="1"/>
  <c r="O15" i="1"/>
  <c r="P15" i="1"/>
  <c r="Q15" i="1"/>
  <c r="R15" i="1"/>
  <c r="S15" i="1"/>
  <c r="T17" i="1"/>
  <c r="U17" i="1"/>
  <c r="N17" i="1"/>
  <c r="O17" i="1"/>
  <c r="P17" i="1"/>
  <c r="Q17" i="1"/>
  <c r="R17" i="1"/>
  <c r="S17" i="1"/>
  <c r="N16" i="1"/>
  <c r="O16" i="1"/>
  <c r="P16" i="1"/>
  <c r="Q16" i="1"/>
  <c r="R16" i="1"/>
  <c r="S16" i="1"/>
  <c r="T16" i="1"/>
  <c r="U16" i="1"/>
  <c r="T23" i="1"/>
  <c r="U23" i="1"/>
  <c r="N23" i="1"/>
  <c r="O23" i="1"/>
  <c r="P23" i="1"/>
  <c r="Q23" i="1"/>
  <c r="R23" i="1"/>
  <c r="S23" i="1"/>
  <c r="N34" i="1"/>
  <c r="O34" i="1"/>
  <c r="P34" i="1"/>
  <c r="Q34" i="1"/>
  <c r="R34" i="1"/>
  <c r="S34" i="1"/>
  <c r="T34" i="1"/>
  <c r="U34" i="1"/>
  <c r="T19" i="1"/>
  <c r="U19" i="1"/>
  <c r="N19" i="1"/>
  <c r="O19" i="1"/>
  <c r="P19" i="1"/>
  <c r="Q19" i="1"/>
  <c r="R19" i="1"/>
  <c r="S19" i="1"/>
  <c r="T11" i="1"/>
  <c r="U11" i="1"/>
  <c r="N11" i="1"/>
  <c r="O11" i="1"/>
  <c r="P11" i="1"/>
  <c r="Q11" i="1"/>
  <c r="R11" i="1"/>
  <c r="S11" i="1"/>
  <c r="N24" i="1"/>
  <c r="O24" i="1"/>
  <c r="P24" i="1"/>
  <c r="Q24" i="1"/>
  <c r="R24" i="1"/>
  <c r="S24" i="1"/>
  <c r="T24" i="1"/>
  <c r="U24" i="1"/>
  <c r="N8" i="1"/>
  <c r="O8" i="1"/>
  <c r="P8" i="1"/>
  <c r="Q8" i="1"/>
  <c r="R8" i="1"/>
  <c r="S8" i="1"/>
  <c r="T8" i="1"/>
  <c r="U8" i="1"/>
  <c r="N40" i="1"/>
  <c r="O40" i="1"/>
  <c r="P40" i="1"/>
  <c r="Q40" i="1"/>
  <c r="R40" i="1"/>
  <c r="S40" i="1"/>
  <c r="T40" i="1"/>
  <c r="U40" i="1"/>
  <c r="T43" i="1"/>
  <c r="U43" i="1"/>
  <c r="N43" i="1"/>
  <c r="O43" i="1"/>
  <c r="P43" i="1"/>
  <c r="Q43" i="1"/>
  <c r="R43" i="1"/>
  <c r="S43" i="1"/>
  <c r="N14" i="1"/>
  <c r="O14" i="1"/>
  <c r="P14" i="1"/>
  <c r="Q14" i="1"/>
  <c r="R14" i="1"/>
  <c r="S14" i="1"/>
  <c r="T14" i="1"/>
  <c r="U14" i="1"/>
  <c r="T27" i="1"/>
  <c r="U27" i="1"/>
  <c r="N27" i="1"/>
  <c r="O27" i="1"/>
  <c r="P27" i="1"/>
  <c r="Q27" i="1"/>
  <c r="R27" i="1"/>
  <c r="S27" i="1"/>
  <c r="N10" i="1"/>
  <c r="O10" i="1"/>
  <c r="P10" i="1"/>
  <c r="Q10" i="1"/>
  <c r="R10" i="1"/>
  <c r="S10" i="1"/>
  <c r="T10" i="1"/>
  <c r="U10" i="1"/>
  <c r="T25" i="1"/>
  <c r="U25" i="1"/>
  <c r="N25" i="1"/>
  <c r="O25" i="1"/>
  <c r="P25" i="1"/>
  <c r="Q25" i="1"/>
  <c r="R25" i="1"/>
  <c r="S25" i="1"/>
  <c r="T33" i="1"/>
  <c r="U33" i="1"/>
  <c r="N33" i="1"/>
  <c r="O33" i="1"/>
  <c r="P33" i="1"/>
  <c r="Q33" i="1"/>
  <c r="R33" i="1"/>
  <c r="S33" i="1"/>
  <c r="N42" i="1"/>
  <c r="O42" i="1"/>
  <c r="P42" i="1"/>
  <c r="Q42" i="1"/>
  <c r="R42" i="1"/>
  <c r="S42" i="1"/>
  <c r="T42" i="1"/>
  <c r="U42" i="1"/>
  <c r="M6" i="1"/>
  <c r="L6" i="1"/>
  <c r="N6" i="1" l="1"/>
  <c r="O6" i="1"/>
  <c r="P6" i="1"/>
  <c r="Q6" i="1"/>
  <c r="R6" i="1"/>
  <c r="S6" i="1"/>
  <c r="T6" i="1"/>
  <c r="U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</futureMetadata>
  <cellMetadata count="1">
    <bk>
      <rc t="1" v="0"/>
    </bk>
  </cellMetadata>
  <valueMetadata count="5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</valueMetadata>
</metadata>
</file>

<file path=xl/sharedStrings.xml><?xml version="1.0" encoding="utf-8"?>
<sst xmlns="http://schemas.openxmlformats.org/spreadsheetml/2006/main" count="2573" uniqueCount="1033">
  <si>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</si>
  <si>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</si>
  <si>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</si>
  <si>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</si>
  <si>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</si>
  <si>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</si>
  <si>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</si>
  <si>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</si>
  <si>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</si>
  <si>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</si>
  <si>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</si>
  <si>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</si>
  <si>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</si>
  <si>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</si>
  <si>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</si>
  <si>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</si>
  <si>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</si>
  <si>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</si>
  <si>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</si>
  <si>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</si>
  <si>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</si>
  <si>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</si>
  <si>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</si>
  <si>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</si>
  <si>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</si>
  <si>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</si>
  <si>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</si>
  <si>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-</t>
  </si>
  <si>
    <t>洞</t>
  </si>
  <si>
    <t>陽入(a̍h)</t>
  </si>
  <si>
    <t>]</t>
  </si>
  <si>
    <t>毒</t>
  </si>
  <si>
    <t>tok8</t>
  </si>
  <si>
    <t>.</t>
  </si>
  <si>
    <t>鍵盤按鍵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</si>
  <si>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</si>
  <si>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</si>
  <si>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</si>
  <si>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</si>
  <si>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tong7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</si>
  <si>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</si>
  <si>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</si>
  <si>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</si>
  <si>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</si>
  <si>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</si>
  <si>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</si>
  <si>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</si>
  <si>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</si>
  <si>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</si>
  <si>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</si>
  <si>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</si>
  <si>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</si>
  <si>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</si>
  <si>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</si>
  <si>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</si>
  <si>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</si>
  <si>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</si>
  <si>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</si>
  <si>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</si>
  <si>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</si>
  <si>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</si>
  <si>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</si>
  <si>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</si>
  <si>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</si>
  <si>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</si>
  <si>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</si>
  <si>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</si>
  <si>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</si>
  <si>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</si>
  <si>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</si>
  <si>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</si>
  <si>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</si>
  <si>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</si>
  <si>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</si>
  <si>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</si>
  <si>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</si>
  <si>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</si>
  <si>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</si>
  <si>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</si>
  <si>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</si>
  <si>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</si>
  <si>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</si>
  <si>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</si>
  <si>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</si>
  <si>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</si>
  <si>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</si>
  <si>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</si>
  <si>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</si>
  <si>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</si>
  <si>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</si>
  <si>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</si>
  <si>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</si>
  <si>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</si>
  <si>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</si>
  <si>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</si>
  <si>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</si>
  <si>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</si>
  <si>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</si>
  <si>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</si>
  <si>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</si>
  <si>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</si>
  <si>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</si>
  <si>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</si>
  <si>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</si>
  <si>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</si>
  <si>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</si>
  <si>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</si>
  <si>
    <t>台羅調號</t>
    <phoneticPr fontId="1" type="noConversion"/>
  </si>
  <si>
    <t>序號</t>
    <phoneticPr fontId="1" type="noConversion"/>
  </si>
  <si>
    <t>高音調</t>
    <phoneticPr fontId="1" type="noConversion"/>
  </si>
  <si>
    <t>中音調</t>
    <phoneticPr fontId="1" type="noConversion"/>
  </si>
  <si>
    <t>低音調</t>
    <phoneticPr fontId="1" type="noConversion"/>
  </si>
  <si>
    <t>高降調</t>
    <phoneticPr fontId="1" type="noConversion"/>
  </si>
  <si>
    <t>低升調</t>
    <phoneticPr fontId="1" type="noConversion"/>
  </si>
  <si>
    <t>低促調</t>
    <phoneticPr fontId="1" type="noConversion"/>
  </si>
  <si>
    <t>高促調</t>
    <phoneticPr fontId="1" type="noConversion"/>
  </si>
  <si>
    <t>W聲調名</t>
    <phoneticPr fontId="1" type="noConversion"/>
  </si>
  <si>
    <t xml:space="preserve">《涼州詞》王之渙
黃河遠上白雲間，
一片孤城萬仞山。
羌笛何須怨楊柳，
春風不度玉門關。
</t>
    <phoneticPr fontId="1" type="noConversion"/>
  </si>
  <si>
    <t>ziu1</t>
    <phoneticPr fontId="1" type="noConversion"/>
  </si>
  <si>
    <t>su5</t>
    <phoneticPr fontId="1" type="noConversion"/>
  </si>
  <si>
    <t>《</t>
  </si>
  <si>
    <t>涼</t>
  </si>
  <si>
    <t>》</t>
  </si>
  <si>
    <t>王</t>
  </si>
  <si>
    <t>之</t>
  </si>
  <si>
    <t>渙</t>
  </si>
  <si>
    <t>ㄌㄧㄤˊ</t>
    <phoneticPr fontId="1" type="noConversion"/>
  </si>
  <si>
    <t>ㄐㄧㄨ</t>
    <phoneticPr fontId="1" type="noConversion"/>
  </si>
  <si>
    <t>ㄙㄨˊ</t>
    <phoneticPr fontId="1" type="noConversion"/>
  </si>
  <si>
    <t>ㆲˊ</t>
    <phoneticPr fontId="1" type="noConversion"/>
  </si>
  <si>
    <t>ㄐㄧ</t>
    <phoneticPr fontId="1" type="noConversion"/>
  </si>
  <si>
    <t>ㄏㄨㄢ˪</t>
    <phoneticPr fontId="1" type="noConversion"/>
  </si>
  <si>
    <t>黃</t>
  </si>
  <si>
    <t>河</t>
  </si>
  <si>
    <t>遠</t>
  </si>
  <si>
    <t>上</t>
  </si>
  <si>
    <t>白</t>
  </si>
  <si>
    <t>雲</t>
  </si>
  <si>
    <t>間</t>
  </si>
  <si>
    <t>，</t>
  </si>
  <si>
    <t>ㄏㆲˊ</t>
    <phoneticPr fontId="1" type="noConversion"/>
  </si>
  <si>
    <t>ㄏㄜˊ</t>
    <phoneticPr fontId="1" type="noConversion"/>
  </si>
  <si>
    <t>ㄨㄢˋ</t>
    <phoneticPr fontId="1" type="noConversion"/>
  </si>
  <si>
    <t>ㄒㄧㆲˋ</t>
    <phoneticPr fontId="1" type="noConversion"/>
  </si>
  <si>
    <t>ㄅㄧㆻ˙</t>
    <phoneticPr fontId="1" type="noConversion"/>
  </si>
  <si>
    <t>ㄏㄨㄣˊ</t>
    <phoneticPr fontId="1" type="noConversion"/>
  </si>
  <si>
    <t>ㄍㄢ</t>
    <phoneticPr fontId="1" type="noConversion"/>
  </si>
  <si>
    <t>一</t>
  </si>
  <si>
    <t>片</t>
  </si>
  <si>
    <t>孤</t>
  </si>
  <si>
    <t>城</t>
  </si>
  <si>
    <t>萬</t>
  </si>
  <si>
    <t>仞</t>
  </si>
  <si>
    <t>山</t>
  </si>
  <si>
    <t>。</t>
  </si>
  <si>
    <t>ㄧㆵ</t>
    <phoneticPr fontId="1" type="noConversion"/>
  </si>
  <si>
    <t>ㄆㄧㄢ˪</t>
    <phoneticPr fontId="1" type="noConversion"/>
  </si>
  <si>
    <t>ㄍㆦ</t>
    <phoneticPr fontId="1" type="noConversion"/>
  </si>
  <si>
    <t>ㄒㄧㄥˊ</t>
    <phoneticPr fontId="1" type="noConversion"/>
  </si>
  <si>
    <t>ㆠㄢ˫</t>
    <phoneticPr fontId="1" type="noConversion"/>
  </si>
  <si>
    <t>ㆢㄧㄣ˫</t>
    <phoneticPr fontId="1" type="noConversion"/>
  </si>
  <si>
    <t>ㄙㄢ</t>
    <phoneticPr fontId="1" type="noConversion"/>
  </si>
  <si>
    <t>羌</t>
  </si>
  <si>
    <t>笛</t>
  </si>
  <si>
    <t>何</t>
  </si>
  <si>
    <t>須</t>
  </si>
  <si>
    <t>怨</t>
  </si>
  <si>
    <t>楊</t>
  </si>
  <si>
    <t>柳</t>
  </si>
  <si>
    <t>ㄎㄧㄤ</t>
    <phoneticPr fontId="1" type="noConversion"/>
  </si>
  <si>
    <t>ㄉㄧㆻ˙</t>
    <phoneticPr fontId="1" type="noConversion"/>
  </si>
  <si>
    <t>ㄙㄨ</t>
    <phoneticPr fontId="1" type="noConversion"/>
  </si>
  <si>
    <t>ㄨㄢ˪</t>
    <phoneticPr fontId="1" type="noConversion"/>
  </si>
  <si>
    <t>ㄧㆲˊ</t>
    <phoneticPr fontId="1" type="noConversion"/>
  </si>
  <si>
    <t>ㄌㄧㄨˋ</t>
    <phoneticPr fontId="1" type="noConversion"/>
  </si>
  <si>
    <t>春</t>
  </si>
  <si>
    <t>風</t>
  </si>
  <si>
    <t>不</t>
  </si>
  <si>
    <t>度</t>
  </si>
  <si>
    <t>玉</t>
  </si>
  <si>
    <t>門</t>
  </si>
  <si>
    <t>關</t>
  </si>
  <si>
    <t>ㄘㄨㄣ</t>
    <phoneticPr fontId="1" type="noConversion"/>
  </si>
  <si>
    <t>ㄏㆲ</t>
    <phoneticPr fontId="1" type="noConversion"/>
  </si>
  <si>
    <t>ㄅㄨㆵ</t>
    <phoneticPr fontId="1" type="noConversion"/>
  </si>
  <si>
    <t>ㄉㆦ˫</t>
    <phoneticPr fontId="1" type="noConversion"/>
  </si>
  <si>
    <t>ㆣㄧㆦㆻ˙</t>
    <phoneticPr fontId="1" type="noConversion"/>
  </si>
  <si>
    <t>ㆠㄨㄣˊ</t>
    <phoneticPr fontId="1" type="noConversion"/>
  </si>
  <si>
    <t>ㄍㄨㄢ</t>
    <phoneticPr fontId="1" type="noConversion"/>
  </si>
  <si>
    <t>φ</t>
  </si>
  <si>
    <t>注音符號/
羅馬字母拼音</t>
    <phoneticPr fontId="1" type="noConversion"/>
  </si>
  <si>
    <t>ㄌㄧㄤˊ</t>
  </si>
  <si>
    <t>ㄌ</t>
  </si>
  <si>
    <t>ㄧ</t>
  </si>
  <si>
    <t>ㄤ</t>
  </si>
  <si>
    <t>ㄐㄧㄨ</t>
  </si>
  <si>
    <t>ㄐ</t>
  </si>
  <si>
    <t>ㄨ</t>
  </si>
  <si>
    <t>ㄙㄨˊ</t>
  </si>
  <si>
    <t>ㄙ</t>
  </si>
  <si>
    <t>ㆲˊ</t>
  </si>
  <si>
    <t>ㆲ</t>
  </si>
  <si>
    <t>ㄐㄧ</t>
  </si>
  <si>
    <t>ㄏㄨㄢ˪</t>
  </si>
  <si>
    <t>ㄏ</t>
  </si>
  <si>
    <t>ㄢ</t>
  </si>
  <si>
    <t>ㄏㆲˊ</t>
  </si>
  <si>
    <t>ㄏㄜˊ</t>
  </si>
  <si>
    <t>ㄜ</t>
  </si>
  <si>
    <t>ㄨㄢˋ</t>
  </si>
  <si>
    <t>ㄒㄧㆲˋ</t>
  </si>
  <si>
    <t>ㄒ</t>
  </si>
  <si>
    <t>ㄅㄧㆻ˙</t>
  </si>
  <si>
    <t>ㄅ</t>
  </si>
  <si>
    <t>ㆻ</t>
  </si>
  <si>
    <t>ㄏㄨㄣˊ</t>
  </si>
  <si>
    <t>ㄣ</t>
  </si>
  <si>
    <t>ㄍㄢ</t>
  </si>
  <si>
    <t>ㄍ</t>
  </si>
  <si>
    <t>ㄧㆵ</t>
  </si>
  <si>
    <t>ㆵ</t>
  </si>
  <si>
    <t>ㄆㄧㄢ˪</t>
  </si>
  <si>
    <t>ㄆ</t>
  </si>
  <si>
    <t>ㄍㆦ</t>
  </si>
  <si>
    <t>ㆦ</t>
  </si>
  <si>
    <t>ㄒㄧㄥˊ</t>
  </si>
  <si>
    <t>ㄥ</t>
  </si>
  <si>
    <t>ㆠㄢ˫</t>
  </si>
  <si>
    <t>ㆠ</t>
  </si>
  <si>
    <t>ㆢ</t>
  </si>
  <si>
    <t>ㄙㄢ</t>
  </si>
  <si>
    <t>ㄎㄧㄤ</t>
  </si>
  <si>
    <t>ㄎ</t>
  </si>
  <si>
    <t>ㄉㄧㆻ˙</t>
  </si>
  <si>
    <t>ㄉ</t>
  </si>
  <si>
    <t>ㄙㄨ</t>
  </si>
  <si>
    <t>ㄨㄢ˪</t>
  </si>
  <si>
    <t>ㄧㆲˊ</t>
  </si>
  <si>
    <t>ㄌㄧㄨˋ</t>
  </si>
  <si>
    <t>ㄘㄨㄣ</t>
  </si>
  <si>
    <t>ㄘ</t>
  </si>
  <si>
    <t>ㄏㆲ</t>
  </si>
  <si>
    <t>ㄅㄨㆵ</t>
  </si>
  <si>
    <t>ㄉㆦ˫</t>
  </si>
  <si>
    <t>ㆣㄧㆦㆻ˙</t>
  </si>
  <si>
    <t>ㆣ</t>
  </si>
  <si>
    <t>ㆠㄨㄣˊ</t>
  </si>
  <si>
    <t>ㄍㄨㄢ</t>
  </si>
  <si>
    <r>
      <t>tong</t>
    </r>
    <r>
      <rPr>
        <b/>
        <sz val="24"/>
        <color rgb="FFFF0000"/>
        <rFont val="Segoe UI"/>
        <family val="2"/>
      </rPr>
      <t>-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</si>
  <si>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;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</si>
  <si>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_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</si>
  <si>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\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</si>
  <si>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/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</si>
  <si>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[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</si>
  <si>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]</t>
    </r>
    <phoneticPr fontId="1" type="noConversion"/>
  </si>
  <si>
    <t>方音符號</t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</si>
  <si>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ㆲ</t>
    </r>
    <phoneticPr fontId="1" type="noConversion"/>
  </si>
  <si>
    <t>ㄉㆲ˙</t>
    <phoneticPr fontId="1" type="noConversion"/>
  </si>
  <si>
    <t>ㄉㆲ˪</t>
    <phoneticPr fontId="1" type="noConversion"/>
  </si>
  <si>
    <t>ㄉㆲˋ</t>
    <phoneticPr fontId="1" type="noConversion"/>
  </si>
  <si>
    <r>
      <rPr>
        <sz val="24"/>
        <color rgb="FF1F2328"/>
        <rFont val="Noto Sans TC"/>
        <family val="2"/>
        <charset val="136"/>
      </rPr>
      <t>ㄉㆲ</t>
    </r>
    <r>
      <rPr>
        <sz val="24"/>
        <color rgb="FF1F2328"/>
        <rFont val="Segoe UI"/>
        <family val="2"/>
      </rPr>
      <t>ˊ</t>
    </r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</si>
  <si>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ㆦ</t>
    </r>
    <r>
      <rPr>
        <sz val="24"/>
        <color rgb="FF1F2328"/>
        <rFont val="Noto Sans TC"/>
        <family val="2"/>
        <charset val="136"/>
      </rPr>
      <t>ㆻ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</si>
  <si>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24"/>
        <color rgb="FF1F2328"/>
        <rFont val="Segoe UI"/>
        <family val="2"/>
      </rPr>
      <t>˙</t>
    </r>
    <phoneticPr fontId="1" type="noConversion"/>
  </si>
  <si>
    <t>四聲八調</t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</si>
  <si>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【空白】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</si>
  <si>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【3】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</si>
  <si>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【4】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</si>
  <si>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【6】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</si>
  <si>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Noto Serif TC"/>
        <family val="1"/>
        <charset val="136"/>
      </rPr>
      <t>【空白】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</si>
  <si>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細明體"/>
        <family val="2"/>
        <charset val="136"/>
      </rPr>
      <t>【7】</t>
    </r>
    <phoneticPr fontId="1" type="noConversion"/>
  </si>
  <si>
    <t>陽去(ā) </t>
    <phoneticPr fontId="1" type="noConversion"/>
  </si>
  <si>
    <t>閩拼調號</t>
    <phoneticPr fontId="1" type="noConversion"/>
  </si>
  <si>
    <t>ˉ</t>
    <phoneticPr fontId="1" type="noConversion"/>
  </si>
  <si>
    <t>˫</t>
    <phoneticPr fontId="1" type="noConversion"/>
  </si>
  <si>
    <t>ˋ</t>
    <phoneticPr fontId="1" type="noConversion"/>
  </si>
  <si>
    <t>˪</t>
    <phoneticPr fontId="1" type="noConversion"/>
  </si>
  <si>
    <t>ˊ</t>
    <phoneticPr fontId="1" type="noConversion"/>
  </si>
  <si>
    <t>ˆ</t>
    <phoneticPr fontId="1" type="noConversion"/>
  </si>
  <si>
    <t>ˈ</t>
    <phoneticPr fontId="1" type="noConversion"/>
  </si>
  <si>
    <t>˙</t>
    <phoneticPr fontId="1" type="noConversion"/>
  </si>
  <si>
    <t>ㆯ</t>
    <phoneticPr fontId="1" type="noConversion"/>
  </si>
  <si>
    <t>堪</t>
    <phoneticPr fontId="1" type="noConversion"/>
  </si>
  <si>
    <t>丼</t>
    <phoneticPr fontId="1" type="noConversion"/>
  </si>
  <si>
    <t>聲母</t>
    <phoneticPr fontId="1" type="noConversion"/>
  </si>
  <si>
    <t/>
  </si>
  <si>
    <t>十五音</t>
    <phoneticPr fontId="1" type="noConversion"/>
  </si>
  <si>
    <t>姜五柳</t>
    <phoneticPr fontId="1" type="noConversion"/>
  </si>
  <si>
    <t>丩一曾</t>
    <phoneticPr fontId="1" type="noConversion"/>
  </si>
  <si>
    <t>艍五時</t>
    <phoneticPr fontId="1" type="noConversion"/>
  </si>
  <si>
    <t>公五英</t>
    <phoneticPr fontId="1" type="noConversion"/>
  </si>
  <si>
    <t>居一曾</t>
    <phoneticPr fontId="1" type="noConversion"/>
  </si>
  <si>
    <t>觀三喜</t>
    <phoneticPr fontId="1" type="noConversion"/>
  </si>
  <si>
    <t>公五喜</t>
    <phoneticPr fontId="1" type="noConversion"/>
  </si>
  <si>
    <t>高五喜</t>
    <phoneticPr fontId="1" type="noConversion"/>
  </si>
  <si>
    <t>觀二英</t>
    <phoneticPr fontId="1" type="noConversion"/>
  </si>
  <si>
    <t>恭二時</t>
    <phoneticPr fontId="1" type="noConversion"/>
  </si>
  <si>
    <t>經八邊</t>
    <phoneticPr fontId="1" type="noConversion"/>
  </si>
  <si>
    <t>君五喜</t>
    <phoneticPr fontId="1" type="noConversion"/>
  </si>
  <si>
    <t>干一求</t>
    <phoneticPr fontId="1" type="noConversion"/>
  </si>
  <si>
    <t>巾四英</t>
    <phoneticPr fontId="1" type="noConversion"/>
  </si>
  <si>
    <t>堅三頗</t>
    <phoneticPr fontId="1" type="noConversion"/>
  </si>
  <si>
    <t>沽一求</t>
    <phoneticPr fontId="1" type="noConversion"/>
  </si>
  <si>
    <t>經五時</t>
    <phoneticPr fontId="1" type="noConversion"/>
  </si>
  <si>
    <t>干七門</t>
    <phoneticPr fontId="1" type="noConversion"/>
  </si>
  <si>
    <t>金七入</t>
    <phoneticPr fontId="1" type="noConversion"/>
  </si>
  <si>
    <t>干一時</t>
    <phoneticPr fontId="1" type="noConversion"/>
  </si>
  <si>
    <t>姜一去</t>
    <phoneticPr fontId="1" type="noConversion"/>
  </si>
  <si>
    <t>經八地</t>
    <phoneticPr fontId="1" type="noConversion"/>
  </si>
  <si>
    <t>艍一時</t>
    <phoneticPr fontId="1" type="noConversion"/>
  </si>
  <si>
    <t>觀三英</t>
    <phoneticPr fontId="1" type="noConversion"/>
  </si>
  <si>
    <t>恭五英</t>
    <phoneticPr fontId="1" type="noConversion"/>
  </si>
  <si>
    <t>丩二柳</t>
    <phoneticPr fontId="1" type="noConversion"/>
  </si>
  <si>
    <t>君一出</t>
    <phoneticPr fontId="1" type="noConversion"/>
  </si>
  <si>
    <t>公一喜</t>
    <phoneticPr fontId="1" type="noConversion"/>
  </si>
  <si>
    <t>君四邊</t>
    <phoneticPr fontId="1" type="noConversion"/>
  </si>
  <si>
    <t>沽七地</t>
    <phoneticPr fontId="1" type="noConversion"/>
  </si>
  <si>
    <t>恭八語</t>
    <phoneticPr fontId="1" type="noConversion"/>
  </si>
  <si>
    <t>君五門</t>
    <phoneticPr fontId="1" type="noConversion"/>
  </si>
  <si>
    <t>觀一求</t>
    <phoneticPr fontId="1" type="noConversion"/>
  </si>
  <si>
    <t>注音符號/
拼音字母</t>
    <phoneticPr fontId="1" type="noConversion"/>
  </si>
  <si>
    <t>聲母序</t>
    <phoneticPr fontId="1" type="noConversion"/>
  </si>
  <si>
    <t>"</t>
    <phoneticPr fontId="1" type="noConversion"/>
  </si>
  <si>
    <t>[</t>
    <phoneticPr fontId="1" type="noConversion"/>
  </si>
  <si>
    <t>]</t>
    <phoneticPr fontId="1" type="noConversion"/>
  </si>
  <si>
    <t>零ㄅㄆㄇㆠㄉㄊㄋㄌㄍㄎㆣㄏㄗㄘㆡㄙㄐㄑㆢㄒ</t>
    <phoneticPr fontId="1" type="noConversion"/>
  </si>
  <si>
    <t>方音符號</t>
  </si>
  <si>
    <t>l</t>
  </si>
  <si>
    <t>n</t>
  </si>
  <si>
    <t>ㄋ</t>
  </si>
  <si>
    <t>p</t>
  </si>
  <si>
    <t>b</t>
  </si>
  <si>
    <t>k</t>
  </si>
  <si>
    <t>g</t>
  </si>
  <si>
    <t>kh</t>
  </si>
  <si>
    <t>t</t>
  </si>
  <si>
    <t>d</t>
  </si>
  <si>
    <t>ph</t>
  </si>
  <si>
    <t>th</t>
  </si>
  <si>
    <t>ㄊ</t>
  </si>
  <si>
    <t>z</t>
  </si>
  <si>
    <t>ㄗ</t>
  </si>
  <si>
    <t>j</t>
  </si>
  <si>
    <t>入</t>
  </si>
  <si>
    <t>ㆡ</t>
  </si>
  <si>
    <t>s</t>
  </si>
  <si>
    <t>m</t>
  </si>
  <si>
    <t>m</t>
    <phoneticPr fontId="1" type="noConversion"/>
  </si>
  <si>
    <t>ㄇ</t>
  </si>
  <si>
    <t>ㄫ</t>
  </si>
  <si>
    <t>ng</t>
  </si>
  <si>
    <t>c</t>
  </si>
  <si>
    <t>ㄑ</t>
  </si>
  <si>
    <t>h</t>
  </si>
  <si>
    <t>序號</t>
  </si>
  <si>
    <t>鍵盤按鍵</t>
  </si>
  <si>
    <t>!</t>
  </si>
  <si>
    <t>1</t>
  </si>
  <si>
    <t>q</t>
  </si>
  <si>
    <t>a</t>
  </si>
  <si>
    <t>2</t>
  </si>
  <si>
    <t>w</t>
  </si>
  <si>
    <t>x</t>
  </si>
  <si>
    <t>E</t>
  </si>
  <si>
    <t>e</t>
  </si>
  <si>
    <t>K</t>
  </si>
  <si>
    <t>Y</t>
  </si>
  <si>
    <t>y</t>
  </si>
  <si>
    <t>j(i)</t>
  </si>
  <si>
    <t>J</t>
  </si>
  <si>
    <t>R</t>
  </si>
  <si>
    <t>z(i)</t>
  </si>
  <si>
    <t>r</t>
  </si>
  <si>
    <t>c(i)</t>
  </si>
  <si>
    <t>f</t>
  </si>
  <si>
    <t>s(i)</t>
  </si>
  <si>
    <t>v</t>
  </si>
  <si>
    <t>8</t>
  </si>
  <si>
    <t>ㄚ</t>
  </si>
  <si>
    <t>i</t>
  </si>
  <si>
    <t>u</t>
  </si>
  <si>
    <t>ir</t>
  </si>
  <si>
    <t>ㆨ</t>
  </si>
  <si>
    <t>,</t>
  </si>
  <si>
    <t>ㆤ</t>
  </si>
  <si>
    <t>oo</t>
  </si>
  <si>
    <t>O</t>
  </si>
  <si>
    <t>o</t>
  </si>
  <si>
    <t>-m</t>
  </si>
  <si>
    <t>M</t>
  </si>
  <si>
    <t>ㆬ</t>
  </si>
  <si>
    <t>-n</t>
  </si>
  <si>
    <t>-ng</t>
  </si>
  <si>
    <t>ㆭ</t>
  </si>
  <si>
    <t>-p</t>
  </si>
  <si>
    <t>ㆴ</t>
  </si>
  <si>
    <t>-t</t>
  </si>
  <si>
    <t>-k</t>
  </si>
  <si>
    <t>-h</t>
  </si>
  <si>
    <t>ㆷ</t>
  </si>
  <si>
    <t>ai</t>
  </si>
  <si>
    <t>I</t>
  </si>
  <si>
    <t>9</t>
  </si>
  <si>
    <t>ㄞ</t>
  </si>
  <si>
    <t>au</t>
  </si>
  <si>
    <t>U</t>
  </si>
  <si>
    <t>ㄠ</t>
  </si>
  <si>
    <t>am</t>
  </si>
  <si>
    <t>ㆰ</t>
  </si>
  <si>
    <t>an</t>
  </si>
  <si>
    <t>0</t>
  </si>
  <si>
    <t>ang</t>
  </si>
  <si>
    <t>om</t>
  </si>
  <si>
    <t>ㆱ</t>
  </si>
  <si>
    <t>ong</t>
  </si>
  <si>
    <t>aⁿ</t>
  </si>
  <si>
    <t>*</t>
  </si>
  <si>
    <t>ㆩ</t>
  </si>
  <si>
    <t>iⁿ</t>
  </si>
  <si>
    <t>ㆪ</t>
  </si>
  <si>
    <t>uⁿ</t>
  </si>
  <si>
    <t>ㆫ</t>
  </si>
  <si>
    <t>eⁿ</t>
  </si>
  <si>
    <t>&lt;</t>
  </si>
  <si>
    <t>ㆥ</t>
  </si>
  <si>
    <t>oⁿ</t>
  </si>
  <si>
    <t>ㆧ</t>
  </si>
  <si>
    <t>aiⁿ</t>
  </si>
  <si>
    <t>(</t>
  </si>
  <si>
    <t>ㆮ</t>
  </si>
  <si>
    <t>auⁿ</t>
  </si>
  <si>
    <t>L</t>
  </si>
  <si>
    <t>ㆯ</t>
  </si>
  <si>
    <t>七</t>
  </si>
  <si>
    <t>三</t>
  </si>
  <si>
    <t>二</t>
  </si>
  <si>
    <t>五</t>
  </si>
  <si>
    <t>八</t>
  </si>
  <si>
    <t>四</t>
  </si>
  <si>
    <t>台羅拼音</t>
    <phoneticPr fontId="1" type="noConversion"/>
  </si>
  <si>
    <t>ts</t>
    <phoneticPr fontId="1" type="noConversion"/>
  </si>
  <si>
    <t>tsh</t>
    <phoneticPr fontId="1" type="noConversion"/>
  </si>
  <si>
    <t>按鍵位置</t>
    <phoneticPr fontId="1" type="noConversion"/>
  </si>
  <si>
    <t>lbracket</t>
    <phoneticPr fontId="1" type="noConversion"/>
  </si>
  <si>
    <t>rbracket</t>
    <phoneticPr fontId="1" type="noConversion"/>
  </si>
  <si>
    <t>e</t>
    <phoneticPr fontId="1" type="noConversion"/>
  </si>
  <si>
    <t>r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</si>
  <si>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</si>
  <si>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</si>
  <si>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</si>
  <si>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u</t>
    <phoneticPr fontId="1" type="noConversion"/>
  </si>
  <si>
    <t>j</t>
    <phoneticPr fontId="1" type="noConversion"/>
  </si>
  <si>
    <t>comma</t>
    <phoneticPr fontId="1" type="noConversion"/>
  </si>
  <si>
    <t>i</t>
    <phoneticPr fontId="1" type="noConversion"/>
  </si>
  <si>
    <t>k</t>
    <phoneticPr fontId="1" type="noConversion"/>
  </si>
  <si>
    <t>o</t>
    <phoneticPr fontId="1" type="noConversion"/>
  </si>
  <si>
    <t>l</t>
    <phoneticPr fontId="1" type="noConversion"/>
  </si>
  <si>
    <t>semicolon</t>
    <phoneticPr fontId="1" type="noConversion"/>
  </si>
  <si>
    <t>slash</t>
    <phoneticPr fontId="1" type="noConversion"/>
  </si>
  <si>
    <t>=</t>
    <phoneticPr fontId="1" type="noConversion"/>
  </si>
  <si>
    <t>https://alanjui.github.io/Blogger/assets/images/keys/key_</t>
    <phoneticPr fontId="1" type="noConversion"/>
  </si>
  <si>
    <t>URL</t>
    <phoneticPr fontId="1" type="noConversion"/>
  </si>
  <si>
    <t>ˊ</t>
  </si>
  <si>
    <t>˙</t>
  </si>
  <si>
    <t>quote</t>
    <phoneticPr fontId="1" type="noConversion"/>
  </si>
  <si>
    <t>equal</t>
    <phoneticPr fontId="1" type="noConversion"/>
  </si>
  <si>
    <t>-</t>
    <phoneticPr fontId="1" type="noConversion"/>
  </si>
  <si>
    <t>minus</t>
    <phoneticPr fontId="1" type="noConversion"/>
  </si>
  <si>
    <t>-nn</t>
    <phoneticPr fontId="1" type="noConversion"/>
  </si>
  <si>
    <t>ⁿ</t>
  </si>
  <si>
    <t>Ø</t>
  </si>
  <si>
    <t>補零聲母</t>
    <phoneticPr fontId="1" type="noConversion"/>
  </si>
  <si>
    <t>補省略調號</t>
    <phoneticPr fontId="1" type="noConversion"/>
  </si>
  <si>
    <t>Pict URL</t>
    <phoneticPr fontId="1" type="noConversion"/>
  </si>
  <si>
    <t>Pict</t>
    <phoneticPr fontId="1" type="noConversion"/>
  </si>
  <si>
    <t>Note</t>
    <phoneticPr fontId="1" type="noConversion"/>
  </si>
  <si>
    <t>ver</t>
    <phoneticPr fontId="1" type="noConversion"/>
  </si>
  <si>
    <t>2026-08-22_11:25</t>
    <phoneticPr fontId="1" type="noConversion"/>
  </si>
  <si>
    <t>ㆢㄧㆬ˫</t>
    <phoneticPr fontId="1" type="noConversion"/>
  </si>
  <si>
    <t>URL:</t>
    <phoneticPr fontId="1" type="noConversion"/>
  </si>
  <si>
    <t>注音/拼音</t>
    <phoneticPr fontId="1" type="noConversion"/>
  </si>
  <si>
    <t>tsiu1</t>
  </si>
  <si>
    <t>tsi1</t>
  </si>
  <si>
    <t>jim7</t>
    <phoneticPr fontId="1" type="noConversion"/>
  </si>
  <si>
    <t>tshun1</t>
  </si>
  <si>
    <t>韻母</t>
    <phoneticPr fontId="1" type="noConversion"/>
  </si>
  <si>
    <t>音序</t>
    <phoneticPr fontId="1" type="noConversion"/>
  </si>
  <si>
    <t>漢字例</t>
  </si>
  <si>
    <t>十五音</t>
  </si>
  <si>
    <t>國際音標</t>
    <phoneticPr fontId="1" type="noConversion"/>
  </si>
  <si>
    <t>台羅拼音</t>
  </si>
  <si>
    <t>台語音標</t>
    <phoneticPr fontId="1" type="noConversion"/>
  </si>
  <si>
    <t>白話字</t>
    <phoneticPr fontId="1" type="noConversion"/>
  </si>
  <si>
    <t>閩拼方案</t>
    <phoneticPr fontId="1" type="noConversion"/>
  </si>
  <si>
    <t>注音二式</t>
    <phoneticPr fontId="1" type="noConversion"/>
  </si>
  <si>
    <t>注音二式代</t>
    <phoneticPr fontId="1" type="noConversion"/>
  </si>
  <si>
    <t>台語注音</t>
  </si>
  <si>
    <t>恩</t>
    <phoneticPr fontId="1" type="noConversion"/>
  </si>
  <si>
    <t>英</t>
    <phoneticPr fontId="1" type="noConversion"/>
  </si>
  <si>
    <t>比</t>
    <phoneticPr fontId="1" type="noConversion"/>
  </si>
  <si>
    <t>邊</t>
  </si>
  <si>
    <t>鼻</t>
    <phoneticPr fontId="1" type="noConversion"/>
  </si>
  <si>
    <t>頗</t>
  </si>
  <si>
    <t>pʰ</t>
  </si>
  <si>
    <t>文</t>
    <phoneticPr fontId="1" type="noConversion"/>
  </si>
  <si>
    <t>bb</t>
  </si>
  <si>
    <t>ㄪ</t>
  </si>
  <si>
    <t>毛</t>
    <phoneticPr fontId="1" type="noConversion"/>
  </si>
  <si>
    <t>bbn</t>
  </si>
  <si>
    <t>bbn</t>
    <phoneticPr fontId="1" type="noConversion"/>
  </si>
  <si>
    <t>底</t>
    <phoneticPr fontId="1" type="noConversion"/>
  </si>
  <si>
    <t>地</t>
  </si>
  <si>
    <t>替</t>
    <phoneticPr fontId="1" type="noConversion"/>
  </si>
  <si>
    <t>他</t>
  </si>
  <si>
    <t>tʰ</t>
  </si>
  <si>
    <t>理</t>
    <phoneticPr fontId="1" type="noConversion"/>
  </si>
  <si>
    <t>耐</t>
    <phoneticPr fontId="1" type="noConversion"/>
  </si>
  <si>
    <t>ln</t>
  </si>
  <si>
    <t>ln</t>
    <phoneticPr fontId="1" type="noConversion"/>
  </si>
  <si>
    <t>己</t>
    <phoneticPr fontId="1" type="noConversion"/>
  </si>
  <si>
    <t>求</t>
  </si>
  <si>
    <t>起</t>
    <phoneticPr fontId="1" type="noConversion"/>
  </si>
  <si>
    <t>去</t>
  </si>
  <si>
    <t>kʰ</t>
  </si>
  <si>
    <t>禦</t>
    <phoneticPr fontId="1" type="noConversion"/>
  </si>
  <si>
    <t>語</t>
  </si>
  <si>
    <t>ɡ</t>
  </si>
  <si>
    <t>gg</t>
  </si>
  <si>
    <t>雅</t>
    <phoneticPr fontId="1" type="noConversion"/>
  </si>
  <si>
    <t>語</t>
    <phoneticPr fontId="1" type="noConversion"/>
  </si>
  <si>
    <t>ŋ</t>
  </si>
  <si>
    <t>ng</t>
    <phoneticPr fontId="1" type="noConversion"/>
  </si>
  <si>
    <t>ggn</t>
  </si>
  <si>
    <t>ggn</t>
    <phoneticPr fontId="1" type="noConversion"/>
  </si>
  <si>
    <t xml:space="preserve">⁰ㄫ </t>
  </si>
  <si>
    <t>非</t>
    <phoneticPr fontId="1" type="noConversion"/>
  </si>
  <si>
    <t>喜</t>
  </si>
  <si>
    <t>ㄏ</t>
    <phoneticPr fontId="1" type="noConversion"/>
  </si>
  <si>
    <t>阻</t>
    <phoneticPr fontId="1" type="noConversion"/>
  </si>
  <si>
    <t>曾</t>
  </si>
  <si>
    <t>ʦ</t>
  </si>
  <si>
    <t>ts</t>
  </si>
  <si>
    <t>ch</t>
  </si>
  <si>
    <t>止</t>
    <phoneticPr fontId="1" type="noConversion"/>
  </si>
  <si>
    <t>ʨ</t>
  </si>
  <si>
    <t>tsi</t>
  </si>
  <si>
    <t>zi</t>
  </si>
  <si>
    <t>chi</t>
  </si>
  <si>
    <t>ji</t>
    <phoneticPr fontId="1" type="noConversion"/>
  </si>
  <si>
    <t>zi</t>
    <phoneticPr fontId="1" type="noConversion"/>
  </si>
  <si>
    <t>取</t>
    <phoneticPr fontId="1" type="noConversion"/>
  </si>
  <si>
    <t>出</t>
  </si>
  <si>
    <t>ʦʰ</t>
  </si>
  <si>
    <t>tsh</t>
  </si>
  <si>
    <t>chh</t>
  </si>
  <si>
    <t>測</t>
    <phoneticPr fontId="1" type="noConversion"/>
  </si>
  <si>
    <t>出</t>
    <phoneticPr fontId="1" type="noConversion"/>
  </si>
  <si>
    <t>ʨʰ</t>
  </si>
  <si>
    <t>tshi</t>
    <phoneticPr fontId="1" type="noConversion"/>
  </si>
  <si>
    <t>ci</t>
  </si>
  <si>
    <t>chhi</t>
  </si>
  <si>
    <t>chi</t>
    <phoneticPr fontId="1" type="noConversion"/>
  </si>
  <si>
    <t>ci</t>
    <phoneticPr fontId="1" type="noConversion"/>
  </si>
  <si>
    <t>如</t>
    <phoneticPr fontId="1" type="noConversion"/>
  </si>
  <si>
    <t>ʣ</t>
  </si>
  <si>
    <t>zz</t>
  </si>
  <si>
    <t>ㄖ</t>
  </si>
  <si>
    <t>二</t>
    <phoneticPr fontId="1" type="noConversion"/>
  </si>
  <si>
    <t>入</t>
    <phoneticPr fontId="1" type="noConversion"/>
  </si>
  <si>
    <t>ʥ</t>
  </si>
  <si>
    <t>ji</t>
  </si>
  <si>
    <t>zzi</t>
  </si>
  <si>
    <t>jji</t>
    <phoneticPr fontId="1" type="noConversion"/>
  </si>
  <si>
    <t>zzi</t>
    <phoneticPr fontId="1" type="noConversion"/>
  </si>
  <si>
    <t>詞</t>
    <phoneticPr fontId="1" type="noConversion"/>
  </si>
  <si>
    <t>時</t>
  </si>
  <si>
    <t>施</t>
    <phoneticPr fontId="1" type="noConversion"/>
  </si>
  <si>
    <t>ɕ</t>
  </si>
  <si>
    <t>si</t>
  </si>
  <si>
    <t>shi</t>
    <phoneticPr fontId="1" type="noConversion"/>
  </si>
  <si>
    <t>si</t>
    <phoneticPr fontId="1" type="noConversion"/>
  </si>
  <si>
    <t>韻序</t>
    <phoneticPr fontId="1" type="noConversion"/>
  </si>
  <si>
    <t>漢字例</t>
    <phoneticPr fontId="1" type="noConversion"/>
  </si>
  <si>
    <t>國際音標2</t>
  </si>
  <si>
    <t>ɔ</t>
  </si>
  <si>
    <t>分</t>
    <phoneticPr fontId="1" type="noConversion"/>
  </si>
  <si>
    <t>君（舒）</t>
    <phoneticPr fontId="1" type="noConversion"/>
  </si>
  <si>
    <t>un</t>
  </si>
  <si>
    <t>ㄨㄣ</t>
  </si>
  <si>
    <t>佛</t>
    <phoneticPr fontId="1" type="noConversion"/>
  </si>
  <si>
    <t>君（促）</t>
  </si>
  <si>
    <t>ut̚</t>
  </si>
  <si>
    <t>ut</t>
  </si>
  <si>
    <t>ㄨㆵ</t>
  </si>
  <si>
    <t>ㄨㄉ</t>
  </si>
  <si>
    <t>掀</t>
    <phoneticPr fontId="1" type="noConversion"/>
  </si>
  <si>
    <t>堅（舒）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</si>
  <si>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an</t>
    </r>
  </si>
  <si>
    <t>ian</t>
  </si>
  <si>
    <t>ㄧㄢ</t>
  </si>
  <si>
    <t>結</t>
    <phoneticPr fontId="1" type="noConversion"/>
  </si>
  <si>
    <t>堅（促）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</si>
  <si>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at̚</t>
    </r>
  </si>
  <si>
    <t>iat</t>
  </si>
  <si>
    <t>ㄧㄚㆵ</t>
  </si>
  <si>
    <t>ㄧㄚㄉ</t>
  </si>
  <si>
    <t>深</t>
    <phoneticPr fontId="1" type="noConversion"/>
  </si>
  <si>
    <t>金（舒）</t>
  </si>
  <si>
    <t>im</t>
  </si>
  <si>
    <t>ㄧㆬ</t>
  </si>
  <si>
    <t>ㄧㄇ</t>
  </si>
  <si>
    <t>急</t>
    <phoneticPr fontId="1" type="noConversion"/>
  </si>
  <si>
    <t>金（促）</t>
  </si>
  <si>
    <t>ip̚</t>
  </si>
  <si>
    <t>ip</t>
  </si>
  <si>
    <t>一ㆴ</t>
  </si>
  <si>
    <t>ㄧㄅ</t>
  </si>
  <si>
    <t>歸</t>
    <phoneticPr fontId="1" type="noConversion"/>
  </si>
  <si>
    <t>規（舒）</t>
  </si>
  <si>
    <t>ui</t>
  </si>
  <si>
    <t>ㄨㄧ</t>
  </si>
  <si>
    <t>規（促）</t>
  </si>
  <si>
    <r>
      <rPr>
        <sz val="16"/>
        <color theme="1"/>
        <rFont val="Noto Sans TC"/>
        <family val="2"/>
        <charset val="136"/>
      </rPr>
      <t>ㄨㄧ</t>
    </r>
    <r>
      <rPr>
        <sz val="16"/>
        <color theme="1"/>
        <rFont val="細明體"/>
        <family val="3"/>
        <charset val="136"/>
      </rPr>
      <t>ㆷ</t>
    </r>
    <phoneticPr fontId="1" type="noConversion"/>
  </si>
  <si>
    <t>加</t>
    <phoneticPr fontId="1" type="noConversion"/>
  </si>
  <si>
    <t>嘉（舒）</t>
  </si>
  <si>
    <t>ɛ</t>
    <phoneticPr fontId="1" type="noConversion"/>
  </si>
  <si>
    <t>ee</t>
  </si>
  <si>
    <t>ㄝ</t>
  </si>
  <si>
    <t>格</t>
    <phoneticPr fontId="1" type="noConversion"/>
  </si>
  <si>
    <t>嘉（促）</t>
  </si>
  <si>
    <t>eʔ</t>
    <phoneticPr fontId="1" type="noConversion"/>
  </si>
  <si>
    <t>ɛʔ</t>
  </si>
  <si>
    <t>蘭</t>
    <phoneticPr fontId="1" type="noConversion"/>
  </si>
  <si>
    <t>干（舒）</t>
  </si>
  <si>
    <t>擦</t>
    <phoneticPr fontId="1" type="noConversion"/>
  </si>
  <si>
    <t>干（促）</t>
  </si>
  <si>
    <t>at̚</t>
  </si>
  <si>
    <t>at</t>
  </si>
  <si>
    <t>ㄚㆵ</t>
  </si>
  <si>
    <t>ㄚㄉ</t>
  </si>
  <si>
    <t>公（舒）</t>
  </si>
  <si>
    <r>
      <rPr>
        <sz val="16"/>
        <color theme="1"/>
        <rFont val="Noto Sans TC Medium"/>
        <family val="2"/>
        <charset val="136"/>
      </rPr>
      <t>ɔŋ</t>
    </r>
  </si>
  <si>
    <t>ㄛㄥ</t>
  </si>
  <si>
    <t>服</t>
    <phoneticPr fontId="1" type="noConversion"/>
  </si>
  <si>
    <t>公（促）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</si>
  <si>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k̚</t>
    </r>
  </si>
  <si>
    <t>ok</t>
  </si>
  <si>
    <t>ㆦㆻ</t>
  </si>
  <si>
    <t>ㄛㄍ</t>
  </si>
  <si>
    <t>怪</t>
    <phoneticPr fontId="1" type="noConversion"/>
  </si>
  <si>
    <t>乖（舒）</t>
  </si>
  <si>
    <t>uai</t>
  </si>
  <si>
    <t>oai</t>
  </si>
  <si>
    <t>ㄨㄞ</t>
  </si>
  <si>
    <t>孬</t>
    <phoneticPr fontId="1" type="noConversion"/>
  </si>
  <si>
    <t>乖（促）</t>
  </si>
  <si>
    <t>uaiʔ</t>
  </si>
  <si>
    <t>情</t>
    <phoneticPr fontId="1" type="noConversion"/>
  </si>
  <si>
    <t>經（舒）</t>
  </si>
  <si>
    <r>
      <rPr>
        <sz val="16"/>
        <color theme="1"/>
        <rFont val="Noto Sans TC Medium"/>
        <family val="2"/>
        <charset val="136"/>
      </rPr>
      <t>ɪŋ</t>
    </r>
  </si>
  <si>
    <t>ɛŋ</t>
    <phoneticPr fontId="1" type="noConversion"/>
  </si>
  <si>
    <t>ing</t>
    <phoneticPr fontId="1" type="noConversion"/>
  </si>
  <si>
    <t>eng</t>
  </si>
  <si>
    <t>ㄧㄥ</t>
    <phoneticPr fontId="1" type="noConversion"/>
  </si>
  <si>
    <t>經（促）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</si>
  <si>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k</t>
    </r>
  </si>
  <si>
    <t>ɛk</t>
  </si>
  <si>
    <t>ik</t>
    <phoneticPr fontId="1" type="noConversion"/>
  </si>
  <si>
    <t>ek</t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</si>
  <si>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ㆻ</t>
    </r>
    <phoneticPr fontId="1" type="noConversion"/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</si>
  <si>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ㄍ</t>
    </r>
    <phoneticPr fontId="1" type="noConversion"/>
  </si>
  <si>
    <t>團</t>
    <phoneticPr fontId="1" type="noConversion"/>
  </si>
  <si>
    <t>觀（舒）</t>
  </si>
  <si>
    <t>uan</t>
  </si>
  <si>
    <t>oan</t>
  </si>
  <si>
    <t>ㄨㄢ</t>
  </si>
  <si>
    <t>決</t>
    <phoneticPr fontId="1" type="noConversion"/>
  </si>
  <si>
    <t>觀（促）</t>
  </si>
  <si>
    <t>uat̚</t>
  </si>
  <si>
    <t>uat</t>
  </si>
  <si>
    <t>oat</t>
  </si>
  <si>
    <t>ㄨㄚㆵ</t>
  </si>
  <si>
    <t>ㄨㄚㄉ</t>
  </si>
  <si>
    <t>姑</t>
    <phoneticPr fontId="1" type="noConversion"/>
  </si>
  <si>
    <t>沽（舒）</t>
  </si>
  <si>
    <r>
      <rPr>
        <sz val="16"/>
        <color theme="1"/>
        <rFont val="Noto Sans TC Medium"/>
        <family val="2"/>
        <charset val="136"/>
      </rPr>
      <t>ɔ</t>
    </r>
  </si>
  <si>
    <t>ou</t>
    <phoneticPr fontId="1" type="noConversion"/>
  </si>
  <si>
    <t>o͘</t>
  </si>
  <si>
    <t>ㄛ</t>
  </si>
  <si>
    <t>沽（促）</t>
    <phoneticPr fontId="1" type="noConversion"/>
  </si>
  <si>
    <t>鵰</t>
    <phoneticPr fontId="1" type="noConversion"/>
  </si>
  <si>
    <t>嬌（舒）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</si>
  <si>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</si>
  <si>
    <t>iau</t>
  </si>
  <si>
    <t>iao</t>
  </si>
  <si>
    <t>ㄧㄠ</t>
  </si>
  <si>
    <t>愀</t>
    <phoneticPr fontId="1" type="noConversion"/>
  </si>
  <si>
    <t>嬌（促）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</si>
  <si>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  <r>
      <rPr>
        <sz val="16"/>
        <color theme="1"/>
        <rFont val="Charis SIL"/>
      </rPr>
      <t>ʔ</t>
    </r>
  </si>
  <si>
    <t>iauh</t>
  </si>
  <si>
    <t>iaoh</t>
  </si>
  <si>
    <t>ㄧㄠㆷ</t>
  </si>
  <si>
    <t>ㄧㄠㄏ</t>
  </si>
  <si>
    <t>街</t>
    <phoneticPr fontId="1" type="noConversion"/>
  </si>
  <si>
    <t>稽（舒）</t>
  </si>
  <si>
    <t>ei</t>
  </si>
  <si>
    <t>中</t>
    <phoneticPr fontId="1" type="noConversion"/>
  </si>
  <si>
    <t>恭（舒）</t>
  </si>
  <si>
    <r>
      <rPr>
        <sz val="16"/>
        <color theme="1"/>
        <rFont val="Noto Sans TC Medium"/>
        <family val="2"/>
        <charset val="136"/>
      </rPr>
      <t>ɪɔŋ</t>
    </r>
  </si>
  <si>
    <t>iong</t>
  </si>
  <si>
    <t>ㄧㆲ</t>
  </si>
  <si>
    <t>ㄧㄛㄥ</t>
  </si>
  <si>
    <t>菊</t>
    <phoneticPr fontId="1" type="noConversion"/>
  </si>
  <si>
    <t>恭（促）</t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</si>
  <si>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k̚</t>
    </r>
  </si>
  <si>
    <t>iok</t>
  </si>
  <si>
    <t>iook</t>
  </si>
  <si>
    <t>ㄧㆦㆻ</t>
  </si>
  <si>
    <t>ㄧㄛㄍ</t>
  </si>
  <si>
    <t>刀</t>
    <phoneticPr fontId="1" type="noConversion"/>
  </si>
  <si>
    <t>高（舒）</t>
  </si>
  <si>
    <t>ə</t>
  </si>
  <si>
    <t>or</t>
  </si>
  <si>
    <t>卓</t>
    <phoneticPr fontId="1" type="noConversion"/>
  </si>
  <si>
    <t>高（促）</t>
  </si>
  <si>
    <t>əʔ</t>
  </si>
  <si>
    <t>皆</t>
    <phoneticPr fontId="1" type="noConversion"/>
  </si>
  <si>
    <t>皆（舒）</t>
  </si>
  <si>
    <r>
      <t>a</t>
    </r>
    <r>
      <rPr>
        <sz val="16"/>
        <color theme="1"/>
        <rFont val="Noto Sans TC Medium"/>
        <family val="2"/>
        <charset val="136"/>
      </rPr>
      <t>ɪ</t>
    </r>
  </si>
  <si>
    <t>今</t>
    <phoneticPr fontId="1" type="noConversion"/>
  </si>
  <si>
    <t>巾（舒）</t>
  </si>
  <si>
    <t>in</t>
  </si>
  <si>
    <t>ㄧㄣ</t>
  </si>
  <si>
    <t>乞</t>
    <phoneticPr fontId="1" type="noConversion"/>
  </si>
  <si>
    <t>巾（促）</t>
  </si>
  <si>
    <t>it̚</t>
  </si>
  <si>
    <t>it</t>
  </si>
  <si>
    <t>ㄧㄉ</t>
  </si>
  <si>
    <t>漳</t>
    <phoneticPr fontId="1" type="noConversion"/>
  </si>
  <si>
    <t>姜（舒）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</si>
  <si>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ŋ</t>
    </r>
  </si>
  <si>
    <t>iang</t>
  </si>
  <si>
    <t>ㄧㄤ</t>
  </si>
  <si>
    <t>鑠</t>
    <phoneticPr fontId="1" type="noConversion"/>
  </si>
  <si>
    <t>姜（促）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</si>
  <si>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ak̚</t>
    </r>
  </si>
  <si>
    <t>iak</t>
  </si>
  <si>
    <t>ㄧㄚㆻ</t>
  </si>
  <si>
    <t>ㄧㄚㄍ</t>
  </si>
  <si>
    <t>甘（舒）</t>
  </si>
  <si>
    <t>ㄚㄇ</t>
  </si>
  <si>
    <t>合</t>
    <phoneticPr fontId="1" type="noConversion"/>
  </si>
  <si>
    <t>甘（促）</t>
  </si>
  <si>
    <t>ap̚</t>
  </si>
  <si>
    <t>ap</t>
  </si>
  <si>
    <t>ㄚㆴ</t>
  </si>
  <si>
    <t>ㄚㄅ</t>
  </si>
  <si>
    <t>呱</t>
    <phoneticPr fontId="1" type="noConversion"/>
  </si>
  <si>
    <t>瓜（舒）</t>
  </si>
  <si>
    <t>ua</t>
  </si>
  <si>
    <t>oa</t>
  </si>
  <si>
    <t>ㄨㄚ</t>
  </si>
  <si>
    <t>割</t>
    <phoneticPr fontId="1" type="noConversion"/>
  </si>
  <si>
    <t>瓜（促）</t>
  </si>
  <si>
    <t>uaʔ</t>
  </si>
  <si>
    <t>東</t>
    <phoneticPr fontId="1" type="noConversion"/>
  </si>
  <si>
    <t>江（舒）</t>
  </si>
  <si>
    <r>
      <t>a</t>
    </r>
    <r>
      <rPr>
        <sz val="16"/>
        <color theme="1"/>
        <rFont val="Noto Sans TC Medium"/>
        <family val="2"/>
        <charset val="136"/>
      </rPr>
      <t>ŋ</t>
    </r>
  </si>
  <si>
    <t>北</t>
    <phoneticPr fontId="1" type="noConversion"/>
  </si>
  <si>
    <t>江（促）</t>
  </si>
  <si>
    <t>ak̚</t>
  </si>
  <si>
    <t>ak</t>
  </si>
  <si>
    <t>ㄚㆻ</t>
  </si>
  <si>
    <t>ㄚㄍ</t>
  </si>
  <si>
    <t>謙</t>
    <phoneticPr fontId="1" type="noConversion"/>
  </si>
  <si>
    <t>兼（舒）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</si>
  <si>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am</t>
    </r>
  </si>
  <si>
    <t>iam</t>
  </si>
  <si>
    <t>ㄧㆰ</t>
  </si>
  <si>
    <t>ㄧㄚㄇ</t>
  </si>
  <si>
    <t>俠</t>
    <phoneticPr fontId="1" type="noConversion"/>
  </si>
  <si>
    <t>兼（促）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</si>
  <si>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ap̚</t>
    </r>
  </si>
  <si>
    <t>iap</t>
  </si>
  <si>
    <t>ㄧㄚㆴ</t>
  </si>
  <si>
    <t>ㄧㄚㄅ</t>
  </si>
  <si>
    <t>包</t>
    <phoneticPr fontId="1" type="noConversion"/>
  </si>
  <si>
    <t>交（舒）</t>
  </si>
  <si>
    <r>
      <t>a</t>
    </r>
    <r>
      <rPr>
        <sz val="16"/>
        <color theme="1"/>
        <rFont val="Noto Sans TC Medium"/>
        <family val="2"/>
        <charset val="136"/>
      </rPr>
      <t>ʊ</t>
    </r>
  </si>
  <si>
    <t>ao</t>
  </si>
  <si>
    <t>𩛩</t>
    <phoneticPr fontId="1" type="noConversion"/>
  </si>
  <si>
    <t>交（促）</t>
  </si>
  <si>
    <t>auʔ</t>
  </si>
  <si>
    <t>爹</t>
    <phoneticPr fontId="1" type="noConversion"/>
  </si>
  <si>
    <t>迦（舒）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</si>
  <si>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</si>
  <si>
    <t>ia</t>
  </si>
  <si>
    <t>ㄧㄚ</t>
  </si>
  <si>
    <t>壁</t>
    <phoneticPr fontId="1" type="noConversion"/>
  </si>
  <si>
    <t>迦（促）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</si>
  <si>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aʔ</t>
    </r>
  </si>
  <si>
    <t>魁</t>
    <phoneticPr fontId="1" type="noConversion"/>
  </si>
  <si>
    <t>檜（舒）</t>
  </si>
  <si>
    <t>ue</t>
    <phoneticPr fontId="1" type="noConversion"/>
  </si>
  <si>
    <t>uei</t>
  </si>
  <si>
    <t>ue</t>
  </si>
  <si>
    <t>oe</t>
  </si>
  <si>
    <t>ㄨㆤ</t>
  </si>
  <si>
    <t>ㄨㄝ</t>
  </si>
  <si>
    <t>郭</t>
    <phoneticPr fontId="1" type="noConversion"/>
  </si>
  <si>
    <t>檜（促）</t>
  </si>
  <si>
    <t>ueʔ</t>
    <phoneticPr fontId="1" type="noConversion"/>
  </si>
  <si>
    <t>ueiʔ</t>
  </si>
  <si>
    <t>擔</t>
    <phoneticPr fontId="1" type="noConversion"/>
  </si>
  <si>
    <t>監（舒）</t>
  </si>
  <si>
    <t>ã</t>
  </si>
  <si>
    <t>ann</t>
  </si>
  <si>
    <t>na</t>
  </si>
  <si>
    <t>⁰ㄚ</t>
  </si>
  <si>
    <t>喢</t>
    <phoneticPr fontId="1" type="noConversion"/>
  </si>
  <si>
    <t>監（促）</t>
  </si>
  <si>
    <t>ãʔ</t>
  </si>
  <si>
    <t>丘</t>
    <phoneticPr fontId="1" type="noConversion"/>
  </si>
  <si>
    <t>艍（舒）</t>
  </si>
  <si>
    <t>焠</t>
    <phoneticPr fontId="1" type="noConversion"/>
  </si>
  <si>
    <t>艍（促）</t>
  </si>
  <si>
    <t>uʔ</t>
  </si>
  <si>
    <t>咬</t>
    <phoneticPr fontId="1" type="noConversion"/>
  </si>
  <si>
    <t>膠（舒）</t>
  </si>
  <si>
    <t>搭</t>
    <phoneticPr fontId="1" type="noConversion"/>
  </si>
  <si>
    <t>膠（促）</t>
  </si>
  <si>
    <t>aʔ</t>
  </si>
  <si>
    <t>其</t>
    <phoneticPr fontId="1" type="noConversion"/>
  </si>
  <si>
    <t>居（舒）</t>
  </si>
  <si>
    <t>摺</t>
    <phoneticPr fontId="1" type="noConversion"/>
  </si>
  <si>
    <t>居（促）</t>
  </si>
  <si>
    <t>iʔ</t>
  </si>
  <si>
    <t>抽</t>
    <phoneticPr fontId="1" type="noConversion"/>
  </si>
  <si>
    <t>丩（舒）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</si>
  <si>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</t>
    </r>
  </si>
  <si>
    <t>iu</t>
  </si>
  <si>
    <t>ㄧㄨ</t>
  </si>
  <si>
    <t>青</t>
    <phoneticPr fontId="1" type="noConversion"/>
  </si>
  <si>
    <t>更（舒）</t>
  </si>
  <si>
    <t>enn</t>
  </si>
  <si>
    <t>ne</t>
  </si>
  <si>
    <t>⁰ㄝ</t>
  </si>
  <si>
    <t>喀</t>
    <phoneticPr fontId="1" type="noConversion"/>
  </si>
  <si>
    <t>更（促）</t>
  </si>
  <si>
    <t>褌</t>
    <phoneticPr fontId="1" type="noConversion"/>
  </si>
  <si>
    <t>褌（舒）</t>
  </si>
  <si>
    <t>uĩ</t>
  </si>
  <si>
    <t>uinn</t>
  </si>
  <si>
    <t>uiⁿ</t>
  </si>
  <si>
    <t>nui</t>
  </si>
  <si>
    <t>ㄨㆪ</t>
  </si>
  <si>
    <t>⁰ㄨㄧ</t>
  </si>
  <si>
    <t>招</t>
    <phoneticPr fontId="1" type="noConversion"/>
  </si>
  <si>
    <t>茄（舒）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</si>
  <si>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ə</t>
    </r>
  </si>
  <si>
    <t>io</t>
  </si>
  <si>
    <t>ior</t>
  </si>
  <si>
    <t>ㄧㄜ</t>
  </si>
  <si>
    <t>借</t>
    <phoneticPr fontId="1" type="noConversion"/>
  </si>
  <si>
    <t>茄（促）</t>
  </si>
  <si>
    <r>
      <rPr>
        <sz val="16"/>
        <color theme="1"/>
        <rFont val="Arial"/>
        <family val="2"/>
        <charset val="254"/>
      </rPr>
      <t>ɪ</t>
    </r>
    <r>
      <rPr>
        <sz val="16"/>
        <color theme="1"/>
        <rFont val="Charis SIL"/>
      </rPr>
      <t>əʔ</t>
    </r>
    <phoneticPr fontId="1" type="noConversion"/>
  </si>
  <si>
    <t>甜</t>
    <phoneticPr fontId="1" type="noConversion"/>
  </si>
  <si>
    <t>梔（舒）</t>
  </si>
  <si>
    <t>ĩ</t>
  </si>
  <si>
    <t>inn</t>
  </si>
  <si>
    <t>ni</t>
  </si>
  <si>
    <t>⁰ㄧ</t>
  </si>
  <si>
    <t>梔（促）</t>
  </si>
  <si>
    <t>ĩʔ</t>
    <phoneticPr fontId="1" type="noConversion"/>
  </si>
  <si>
    <t>腔</t>
    <phoneticPr fontId="1" type="noConversion"/>
  </si>
  <si>
    <t>薑（舒）</t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</si>
  <si>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̃</t>
    </r>
  </si>
  <si>
    <t>ionn</t>
  </si>
  <si>
    <t>ioⁿ</t>
  </si>
  <si>
    <t>nioo</t>
  </si>
  <si>
    <t>ioonn</t>
  </si>
  <si>
    <t>ㄧㆧ</t>
  </si>
  <si>
    <t>⁰ㄧㄛ</t>
  </si>
  <si>
    <t>聽</t>
    <phoneticPr fontId="1" type="noConversion"/>
  </si>
  <si>
    <t>驚（舒）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</si>
  <si>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</si>
  <si>
    <t>iann</t>
  </si>
  <si>
    <t>iaⁿ</t>
  </si>
  <si>
    <t>nia</t>
  </si>
  <si>
    <t>ㄧㆩ</t>
  </si>
  <si>
    <t>⁰ㄧㄚ</t>
  </si>
  <si>
    <t>驚（促）</t>
    <phoneticPr fontId="1" type="noConversion"/>
  </si>
  <si>
    <t>單</t>
    <phoneticPr fontId="1" type="noConversion"/>
  </si>
  <si>
    <t>官（舒）</t>
  </si>
  <si>
    <t>uã</t>
  </si>
  <si>
    <t>uann</t>
  </si>
  <si>
    <t>oaⁿ</t>
  </si>
  <si>
    <t>nua</t>
  </si>
  <si>
    <t>ㄨㆩ</t>
  </si>
  <si>
    <t>⁰ㄨㄚ</t>
  </si>
  <si>
    <t>湯</t>
    <phoneticPr fontId="1" type="noConversion"/>
  </si>
  <si>
    <t>鋼（舒）</t>
  </si>
  <si>
    <r>
      <rPr>
        <sz val="16"/>
        <color theme="1"/>
        <rFont val="Noto Sans TC Medium"/>
        <family val="2"/>
        <charset val="136"/>
      </rPr>
      <t>ŋ</t>
    </r>
    <r>
      <rPr>
        <sz val="16"/>
        <color theme="1"/>
        <rFont val="Charis SIL"/>
      </rPr>
      <t>̍</t>
    </r>
  </si>
  <si>
    <t>鋼（促）</t>
    <phoneticPr fontId="1" type="noConversion"/>
  </si>
  <si>
    <t>短</t>
    <phoneticPr fontId="1" type="noConversion"/>
  </si>
  <si>
    <t>伽（舒）</t>
  </si>
  <si>
    <t>ㆤ</t>
    <phoneticPr fontId="1" type="noConversion"/>
  </si>
  <si>
    <t>ㄝ</t>
    <phoneticPr fontId="1" type="noConversion"/>
  </si>
  <si>
    <t>篋</t>
    <phoneticPr fontId="1" type="noConversion"/>
  </si>
  <si>
    <t>伽（促）</t>
  </si>
  <si>
    <t>eʔ</t>
  </si>
  <si>
    <t>歹</t>
    <phoneticPr fontId="1" type="noConversion"/>
  </si>
  <si>
    <t>閒（舒）</t>
  </si>
  <si>
    <r>
      <t>ã</t>
    </r>
    <r>
      <rPr>
        <sz val="16"/>
        <color theme="1"/>
        <rFont val="Noto Sans TC Medium"/>
        <family val="2"/>
        <charset val="136"/>
      </rPr>
      <t>ɪ</t>
    </r>
  </si>
  <si>
    <t>ainn</t>
  </si>
  <si>
    <t>nai</t>
  </si>
  <si>
    <t>⁰ㄞ</t>
  </si>
  <si>
    <t>姑（舒）</t>
  </si>
  <si>
    <t>onn</t>
  </si>
  <si>
    <t>noo</t>
  </si>
  <si>
    <t>oonn</t>
  </si>
  <si>
    <t>⁰ㄛ</t>
  </si>
  <si>
    <t>姆</t>
    <phoneticPr fontId="1" type="noConversion"/>
  </si>
  <si>
    <t>姆（舒）</t>
  </si>
  <si>
    <t>m̩</t>
  </si>
  <si>
    <t>姆（促）</t>
    <phoneticPr fontId="1" type="noConversion"/>
  </si>
  <si>
    <t>闖</t>
    <phoneticPr fontId="1" type="noConversion"/>
  </si>
  <si>
    <t>光（舒）</t>
  </si>
  <si>
    <r>
      <t>ua</t>
    </r>
    <r>
      <rPr>
        <sz val="16"/>
        <color theme="1"/>
        <rFont val="Noto Sans TC Medium"/>
        <family val="2"/>
        <charset val="136"/>
      </rPr>
      <t>ŋ</t>
    </r>
  </si>
  <si>
    <t>uang</t>
  </si>
  <si>
    <t>oang</t>
  </si>
  <si>
    <t>ㄨㄤ</t>
  </si>
  <si>
    <t>光（促）</t>
  </si>
  <si>
    <t>uak</t>
    <phoneticPr fontId="1" type="noConversion"/>
  </si>
  <si>
    <t>閂（舒）</t>
  </si>
  <si>
    <t>uãi</t>
  </si>
  <si>
    <t>uainn</t>
  </si>
  <si>
    <t>oaiⁿ</t>
  </si>
  <si>
    <t>nuai</t>
  </si>
  <si>
    <t>ㄨㆮ</t>
  </si>
  <si>
    <r>
      <t>⁰</t>
    </r>
    <r>
      <rPr>
        <sz val="16"/>
        <color theme="1"/>
        <rFont val="Noto Sans TC"/>
        <family val="2"/>
        <charset val="136"/>
      </rPr>
      <t>ㄨㄞ</t>
    </r>
    <phoneticPr fontId="1" type="noConversion"/>
  </si>
  <si>
    <t>閂（促）</t>
  </si>
  <si>
    <t>uãiʔ</t>
  </si>
  <si>
    <t>糜</t>
    <phoneticPr fontId="1" type="noConversion"/>
  </si>
  <si>
    <t>糜（舒）</t>
  </si>
  <si>
    <t>uẽi</t>
    <phoneticPr fontId="1" type="noConversion"/>
  </si>
  <si>
    <t>oe</t>
    <phoneticPr fontId="1" type="noConversion"/>
  </si>
  <si>
    <t>ㄨㆥ</t>
    <phoneticPr fontId="1" type="noConversion"/>
  </si>
  <si>
    <r>
      <t>⁰</t>
    </r>
    <r>
      <rPr>
        <sz val="16"/>
        <color theme="1"/>
        <rFont val="Microsoft JhengHei"/>
        <family val="2"/>
        <charset val="136"/>
      </rPr>
      <t>ㄨㄝ</t>
    </r>
    <phoneticPr fontId="1" type="noConversion"/>
  </si>
  <si>
    <t>妹</t>
    <phoneticPr fontId="1" type="noConversion"/>
  </si>
  <si>
    <t>糜（促）</t>
  </si>
  <si>
    <t>uẽiʔ</t>
  </si>
  <si>
    <t>嘄</t>
    <phoneticPr fontId="1" type="noConversion"/>
  </si>
  <si>
    <t>嘄（舒）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</si>
  <si>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  <r>
      <rPr>
        <sz val="16"/>
        <color theme="1"/>
        <rFont val="Noto Sans TC Medium"/>
        <family val="2"/>
        <charset val="136"/>
      </rPr>
      <t>ʊ</t>
    </r>
  </si>
  <si>
    <t>iaunn</t>
  </si>
  <si>
    <t>iauⁿ</t>
    <phoneticPr fontId="1" type="noConversion"/>
  </si>
  <si>
    <t>niao</t>
  </si>
  <si>
    <t>ㄧㆯ</t>
  </si>
  <si>
    <t>⁰ㄧㄠ</t>
  </si>
  <si>
    <t>岋</t>
    <phoneticPr fontId="1" type="noConversion"/>
  </si>
  <si>
    <t>嘄（促）</t>
  </si>
  <si>
    <t>ɪãʊʔ</t>
  </si>
  <si>
    <t>箴（舒）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</si>
  <si>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m</t>
    </r>
  </si>
  <si>
    <t>oom</t>
  </si>
  <si>
    <t>ㄛㄇ</t>
  </si>
  <si>
    <t>喥</t>
    <phoneticPr fontId="1" type="noConversion"/>
  </si>
  <si>
    <t>箴（促）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</si>
  <si>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p̚</t>
    </r>
  </si>
  <si>
    <t>op</t>
  </si>
  <si>
    <t>oop</t>
  </si>
  <si>
    <t>ㆦㆴ</t>
  </si>
  <si>
    <t>ㄛㄅ</t>
  </si>
  <si>
    <t>藕</t>
    <phoneticPr fontId="1" type="noConversion"/>
  </si>
  <si>
    <t>爻（舒）</t>
  </si>
  <si>
    <t>ãʊ</t>
    <phoneticPr fontId="1" type="noConversion"/>
  </si>
  <si>
    <t>aunn</t>
    <phoneticPr fontId="1" type="noConversion"/>
  </si>
  <si>
    <t>aoⁿ</t>
    <phoneticPr fontId="1" type="noConversion"/>
  </si>
  <si>
    <t>nau</t>
    <phoneticPr fontId="1" type="noConversion"/>
  </si>
  <si>
    <r>
      <t>⁰</t>
    </r>
    <r>
      <rPr>
        <sz val="16"/>
        <color theme="1"/>
        <rFont val="Noto Sans TC"/>
        <family val="2"/>
        <charset val="136"/>
      </rPr>
      <t>ㄠ</t>
    </r>
    <phoneticPr fontId="1" type="noConversion"/>
  </si>
  <si>
    <t>扛（舒）</t>
  </si>
  <si>
    <r>
      <rPr>
        <sz val="16"/>
        <color theme="1"/>
        <rFont val="Arial"/>
        <family val="2"/>
        <charset val="254"/>
      </rPr>
      <t>ɔ</t>
    </r>
    <r>
      <rPr>
        <sz val="16"/>
        <color theme="1"/>
        <rFont val="Charis SIL"/>
      </rPr>
      <t>̃</t>
    </r>
    <phoneticPr fontId="1" type="noConversion"/>
  </si>
  <si>
    <t>onn</t>
    <phoneticPr fontId="1" type="noConversion"/>
  </si>
  <si>
    <t>扛（促）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</si>
  <si>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̃ʔ</t>
    </r>
  </si>
  <si>
    <t>onnh</t>
  </si>
  <si>
    <t>ohnn</t>
  </si>
  <si>
    <t>ohⁿ</t>
  </si>
  <si>
    <t>ㆧㆷ</t>
  </si>
  <si>
    <t>⁰ㄛㄏ</t>
  </si>
  <si>
    <t>牛（舒）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</si>
  <si>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ũ</t>
    </r>
  </si>
  <si>
    <t>iunn</t>
  </si>
  <si>
    <t>iuⁿ</t>
  </si>
  <si>
    <t>niu</t>
  </si>
  <si>
    <t>ㄧㆫ</t>
  </si>
  <si>
    <t>⁰ㄧㄨ</t>
  </si>
  <si>
    <t>牛（促）</t>
  </si>
  <si>
    <r>
      <rPr>
        <sz val="16"/>
        <color theme="2"/>
        <rFont val="Noto Sans TC Medium"/>
        <family val="2"/>
        <charset val="136"/>
      </rPr>
      <t>ɪ</t>
    </r>
    <r>
      <rPr>
        <sz val="16"/>
        <color theme="2"/>
        <rFont val="Charis SIL"/>
      </rPr>
      <t>ũʔ</t>
    </r>
  </si>
  <si>
    <t>iunnh</t>
  </si>
  <si>
    <t>iuhⁿ</t>
  </si>
  <si>
    <t>niuh</t>
  </si>
  <si>
    <t>ㄧㆫㆷ</t>
  </si>
  <si>
    <t>⁰ㄧㄨㄏ</t>
  </si>
  <si>
    <t>十八音</t>
    <phoneticPr fontId="1" type="noConversion"/>
  </si>
  <si>
    <t>音調</t>
    <phoneticPr fontId="1" type="noConversion"/>
  </si>
  <si>
    <t>八音調號</t>
    <phoneticPr fontId="1" type="noConversion"/>
  </si>
  <si>
    <t>七</t>
    <phoneticPr fontId="1" type="noConversion"/>
  </si>
  <si>
    <t>三</t>
    <phoneticPr fontId="1" type="noConversion"/>
  </si>
  <si>
    <t>五</t>
    <phoneticPr fontId="1" type="noConversion"/>
  </si>
  <si>
    <t>四</t>
    <phoneticPr fontId="1" type="noConversion"/>
  </si>
  <si>
    <t>八</t>
    <phoneticPr fontId="1" type="noConversion"/>
  </si>
  <si>
    <t>按鍵輸入2</t>
  </si>
  <si>
    <t>輸入順序</t>
    <phoneticPr fontId="1" type="noConversion"/>
  </si>
  <si>
    <t>字長</t>
    <phoneticPr fontId="1" type="noConversion"/>
  </si>
  <si>
    <t>調號位置</t>
    <phoneticPr fontId="1" type="noConversion"/>
  </si>
  <si>
    <t>音調按鍵</t>
    <phoneticPr fontId="1" type="noConversion"/>
  </si>
  <si>
    <t>羅馬拼音聲調符號</t>
    <phoneticPr fontId="1" type="noConversion"/>
  </si>
  <si>
    <t>羅馬拼音聲調按鍵</t>
    <phoneticPr fontId="1" type="noConversion"/>
  </si>
  <si>
    <t>方音符號聲調符號</t>
    <phoneticPr fontId="1" type="noConversion"/>
  </si>
  <si>
    <t>方音符號聲調按鍵</t>
    <phoneticPr fontId="1" type="noConversion"/>
  </si>
  <si>
    <t>含零聲母</t>
    <phoneticPr fontId="1" type="noConversion"/>
  </si>
  <si>
    <t>零聲母</t>
    <phoneticPr fontId="1" type="noConversion"/>
  </si>
  <si>
    <t>q</t>
    <phoneticPr fontId="1" type="noConversion"/>
  </si>
  <si>
    <t>輸入按鍵</t>
    <phoneticPr fontId="1" type="noConversion"/>
  </si>
  <si>
    <t>Ø</t>
    <phoneticPr fontId="1" type="noConversion"/>
  </si>
  <si>
    <t>方音按鍵</t>
    <phoneticPr fontId="1" type="noConversion"/>
  </si>
  <si>
    <t>方音符號標籤</t>
    <phoneticPr fontId="1" type="noConversion"/>
  </si>
  <si>
    <t>方音調符</t>
    <phoneticPr fontId="1" type="noConversion"/>
  </si>
  <si>
    <t>方音音調按鍵</t>
    <phoneticPr fontId="1" type="noConversion"/>
  </si>
  <si>
    <t>ㄙㄧㄥˊ</t>
    <phoneticPr fontId="1" type="noConversion"/>
  </si>
  <si>
    <t>做</t>
    <phoneticPr fontId="1" type="noConversion"/>
  </si>
  <si>
    <t>高三曾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</si>
</sst>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z val="16"/>
      <color rgb="FF000000"/>
      <name val="新細明體"/>
      <family val="1"/>
      <charset val="136"/>
      <scheme val="minor"/>
    </font>
    <font>
      <b/>
      <sz val="24"/>
      <color theme="7"/>
      <name val="Malgun Gothic Semilight"/>
      <family val="2"/>
      <charset val="136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Arial"/>
      <family val="2"/>
    </font>
    <font>
      <sz val="24"/>
      <color rgb="FF0000FF"/>
      <name val="Arial"/>
      <family val="2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rgb="FF3399FF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24"/>
      <color rgb="FF1F2328"/>
      <name val="Segoe UI"/>
      <family val="2"/>
    </font>
    <font>
      <sz val="24"/>
      <color rgb="FF1F2328"/>
      <name val="Noto Sans TC"/>
      <family val="2"/>
      <charset val="136"/>
    </font>
    <font>
      <b/>
      <sz val="16"/>
      <color rgb="FFFF0000"/>
      <name val="Noto Sans TC"/>
      <family val="2"/>
      <charset val="136"/>
    </font>
    <font>
      <b/>
      <sz val="36"/>
      <color rgb="FF1F2328"/>
      <name val="吳守禮細明台語注音"/>
      <family val="1"/>
      <charset val="136"/>
    </font>
    <font>
      <b/>
      <sz val="36"/>
      <color rgb="FF1F2328"/>
      <name val="吳守禮細明台語破音01"/>
      <family val="1"/>
      <charset val="136"/>
    </font>
    <font>
      <b/>
      <sz val="24"/>
      <color rgb="FFFF0000"/>
      <name val="Segoe UI"/>
      <family val="2"/>
    </font>
    <font>
      <sz val="24"/>
      <color rgb="FF1F2328"/>
      <name val="Microsoft JhengHei"/>
      <family val="2"/>
    </font>
    <font>
      <sz val="24"/>
      <color rgb="FF1F2328"/>
      <name val="Microsoft JhengHei"/>
      <family val="2"/>
      <charset val="136"/>
    </font>
    <font>
      <sz val="24"/>
      <color rgb="FF1F2328"/>
      <name val="Segoe UI"/>
      <family val="2"/>
      <charset val="136"/>
    </font>
    <font>
      <sz val="14"/>
      <color rgb="FFFF0000"/>
      <name val="Noto Sans TC"/>
      <family val="2"/>
      <charset val="136"/>
    </font>
    <font>
      <sz val="14"/>
      <color rgb="FFFF0000"/>
      <name val="細明體"/>
      <family val="2"/>
      <charset val="136"/>
    </font>
    <font>
      <sz val="14"/>
      <color rgb="FFFF0000"/>
      <name val="Noto Serif TC"/>
      <family val="1"/>
      <charset val="136"/>
    </font>
    <font>
      <b/>
      <sz val="18"/>
      <color theme="3" tint="0.249977111117893"/>
      <name val="Noto Serif TC Medium"/>
      <family val="1"/>
      <charset val="136"/>
    </font>
    <font>
      <sz val="28"/>
      <color rgb="FF1F2328"/>
      <name val="Segoe UI"/>
      <family val="2"/>
    </font>
    <font>
      <sz val="28"/>
      <color rgb="FFC00000"/>
      <name val="Noto Sans TC Medium"/>
      <family val="2"/>
      <charset val="136"/>
    </font>
    <font>
      <sz val="28"/>
      <color rgb="FFC00000"/>
      <name val="Microsoft YaHei"/>
      <family val="2"/>
      <charset val="134"/>
    </font>
    <font>
      <sz val="72"/>
      <color theme="1"/>
      <name val="Noto Serif TC Black"/>
      <family val="1"/>
      <charset val="136"/>
    </font>
    <font>
      <sz val="18"/>
      <color theme="2"/>
      <name val="Noto Serif TC SemiBold"/>
      <family val="1"/>
    </font>
    <font>
      <sz val="10"/>
      <color rgb="FF000000"/>
      <name val="新細明體"/>
      <family val="1"/>
      <charset val="136"/>
      <scheme val="minor"/>
    </font>
    <font>
      <sz val="18"/>
      <color rgb="FF0070C0"/>
      <name val="LXGW WenKai Mono"/>
      <family val="3"/>
      <charset val="136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18"/>
      <color rgb="FF00B0F0"/>
      <name val="Arial"/>
      <family val="2"/>
    </font>
    <font>
      <sz val="20"/>
      <name val="Arial"/>
      <family val="2"/>
    </font>
    <font>
      <sz val="24"/>
      <color theme="0"/>
      <name val="Iansui 094"/>
      <family val="3"/>
      <charset val="136"/>
    </font>
    <font>
      <b/>
      <sz val="18"/>
      <color theme="8" tint="0.39997558519241921"/>
      <name val="Arial"/>
      <family val="2"/>
    </font>
    <font>
      <sz val="16"/>
      <name val="Noto Serif TC Medium"/>
      <family val="1"/>
      <charset val="136"/>
    </font>
    <font>
      <sz val="24"/>
      <color rgb="FFC00000"/>
      <name val="Iansui 094"/>
      <family val="3"/>
      <charset val="136"/>
    </font>
    <font>
      <sz val="16"/>
      <color rgb="FFFF0000"/>
      <name val="Noto Serif TC Medium"/>
      <family val="1"/>
      <charset val="136"/>
    </font>
    <font>
      <sz val="16"/>
      <color rgb="FFFF0000"/>
      <name val="Noto Serif TC Medium"/>
      <family val="1"/>
    </font>
    <font>
      <u/>
      <sz val="12"/>
      <color theme="10"/>
      <name val="新細明體"/>
      <family val="2"/>
      <charset val="136"/>
      <scheme val="minor"/>
    </font>
    <font>
      <sz val="24"/>
      <color theme="0"/>
      <name val="細明體"/>
      <family val="3"/>
      <charset val="136"/>
    </font>
    <font>
      <sz val="24"/>
      <color theme="0"/>
      <name val="新細明體"/>
      <family val="3"/>
      <charset val="136"/>
    </font>
    <font>
      <sz val="24"/>
      <color theme="0"/>
      <name val="Segoe UI"/>
      <family val="3"/>
      <charset val="1"/>
    </font>
    <font>
      <sz val="24"/>
      <color theme="1"/>
      <name val="新細明體"/>
      <family val="2"/>
      <charset val="136"/>
      <scheme val="minor"/>
    </font>
    <font>
      <sz val="36"/>
      <color theme="1"/>
      <name val="Noto Serif TC SemiBold"/>
      <family val="1"/>
      <charset val="136"/>
    </font>
    <font>
      <sz val="24"/>
      <color theme="1"/>
      <name val="霞鶩文楷 TC Medium"/>
      <family val="1"/>
      <charset val="136"/>
    </font>
    <font>
      <sz val="28"/>
      <color rgb="FFC00000"/>
      <name val="Noto Sans TC"/>
      <family val="2"/>
      <charset val="136"/>
    </font>
    <font>
      <sz val="16"/>
      <color theme="1"/>
      <name val="Noto Serif TC SemiBold"/>
      <family val="1"/>
      <charset val="136"/>
    </font>
    <font>
      <u/>
      <sz val="12"/>
      <color theme="10"/>
      <name val="Arial"/>
      <family val="2"/>
    </font>
    <font>
      <sz val="28"/>
      <color theme="1"/>
      <name val="Charis SIL"/>
    </font>
    <font>
      <sz val="14"/>
      <color theme="0"/>
      <name val="Noto Sans TC Black"/>
      <family val="2"/>
      <charset val="136"/>
    </font>
    <font>
      <sz val="16"/>
      <color theme="1"/>
      <name val="字咍源流明體 台羅方音 B"/>
      <family val="1"/>
      <charset val="136"/>
    </font>
    <font>
      <sz val="24"/>
      <color theme="1"/>
      <name val="字咍源流明體 台羅方音 B"/>
      <family val="1"/>
      <charset val="136"/>
    </font>
    <font>
      <sz val="16"/>
      <color theme="1"/>
      <name val="Charis SIL"/>
    </font>
    <font>
      <sz val="16"/>
      <color theme="3" tint="0.249977111117893"/>
      <name val="字咍源流明體 台羅方音 B"/>
      <family val="1"/>
      <charset val="136"/>
    </font>
    <font>
      <sz val="24"/>
      <color theme="3" tint="0.249977111117893"/>
      <name val="字咍源流明體 台羅方音 B"/>
      <family val="1"/>
      <charset val="136"/>
    </font>
    <font>
      <sz val="16"/>
      <color theme="3" tint="0.249977111117893"/>
      <name val="Charis SIL"/>
    </font>
    <font>
      <sz val="16"/>
      <color rgb="FFFF0000"/>
      <name val="字咍源流明體 台羅方音 B"/>
      <family val="1"/>
      <charset val="136"/>
    </font>
    <font>
      <sz val="24"/>
      <color rgb="FFFF0000"/>
      <name val="字咍源流明體 台羅方音 B"/>
      <family val="1"/>
      <charset val="136"/>
    </font>
    <font>
      <sz val="16"/>
      <color rgb="FFFF0000"/>
      <name val="Charis SIL"/>
    </font>
    <font>
      <sz val="16"/>
      <color theme="1"/>
      <name val="Noto Sans TC"/>
      <family val="2"/>
      <charset val="136"/>
    </font>
    <font>
      <sz val="16"/>
      <color theme="2" tint="-9.9978637043366805E-2"/>
      <name val="字咍源流明體 台羅方音 B"/>
      <family val="1"/>
      <charset val="136"/>
    </font>
    <font>
      <sz val="24"/>
      <color theme="2" tint="-9.9978637043366805E-2"/>
      <name val="字咍源流明體 台羅方音 B"/>
      <family val="1"/>
      <charset val="136"/>
    </font>
    <font>
      <sz val="16"/>
      <color theme="2" tint="-9.9978637043366805E-2"/>
      <name val="Charis SIL"/>
    </font>
    <font>
      <b/>
      <sz val="16"/>
      <color theme="4"/>
      <name val="Noto Sans TC"/>
      <family val="2"/>
      <charset val="136"/>
    </font>
    <font>
      <sz val="18"/>
      <color theme="1"/>
      <name val="Calibri"/>
      <family val="2"/>
    </font>
    <font>
      <sz val="16"/>
      <color theme="1"/>
      <name val="Noto Sans TC Medium"/>
      <family val="2"/>
      <charset val="136"/>
    </font>
    <font>
      <strike/>
      <sz val="18"/>
      <color theme="1"/>
      <name val="新細明體"/>
      <family val="1"/>
      <charset val="136"/>
    </font>
    <font>
      <strike/>
      <sz val="24"/>
      <color theme="1"/>
      <name val="新細明體"/>
      <family val="1"/>
      <charset val="136"/>
    </font>
    <font>
      <strike/>
      <sz val="16"/>
      <color theme="2" tint="-0.249977111117893"/>
      <name val="新細明體"/>
      <family val="1"/>
      <charset val="136"/>
    </font>
    <font>
      <strike/>
      <sz val="16"/>
      <color theme="1"/>
      <name val="Charis SIL"/>
    </font>
    <font>
      <sz val="16"/>
      <color theme="1"/>
      <name val="Charis SIL"/>
      <family val="2"/>
      <charset val="136"/>
    </font>
    <font>
      <sz val="16"/>
      <color theme="1"/>
      <name val="細明體"/>
      <family val="3"/>
      <charset val="136"/>
    </font>
    <font>
      <strike/>
      <sz val="16"/>
      <color theme="1"/>
      <name val="新細明體"/>
      <family val="1"/>
    </font>
    <font>
      <sz val="24"/>
      <color rgb="FFFFC000"/>
      <name val="字咍源流明體 台羅方音 B"/>
      <family val="1"/>
      <charset val="136"/>
    </font>
    <font>
      <sz val="16"/>
      <color rgb="FFFFC000"/>
      <name val="Noto Sans TC Medium"/>
      <family val="2"/>
      <charset val="136"/>
    </font>
    <font>
      <sz val="24"/>
      <color theme="2" tint="-0.249977111117893"/>
      <name val="字咍源流明體 台羅方音 B"/>
      <family val="1"/>
      <charset val="136"/>
    </font>
    <font>
      <sz val="16"/>
      <color theme="2" tint="-0.249977111117893"/>
      <name val="Noto Sans TC Medium"/>
      <family val="2"/>
      <charset val="136"/>
    </font>
    <font>
      <sz val="16"/>
      <color theme="1"/>
      <name val="Microsoft JhengHei"/>
      <family val="2"/>
    </font>
    <font>
      <sz val="16"/>
      <color theme="2" tint="-9.9978637043366805E-2"/>
      <name val="Noto Sans TC Medium"/>
      <family val="2"/>
      <charset val="136"/>
    </font>
    <font>
      <sz val="24"/>
      <color theme="1"/>
      <name val="字咍源流明體 台羅方音 B"/>
      <family val="3"/>
      <charset val="136"/>
    </font>
    <font>
      <sz val="16"/>
      <color theme="1"/>
      <name val="Arial"/>
      <family val="2"/>
      <charset val="254"/>
    </font>
    <font>
      <sz val="16"/>
      <color theme="1"/>
      <name val="Microsoft JhengHei"/>
      <family val="2"/>
      <charset val="136"/>
    </font>
    <font>
      <sz val="12"/>
      <color theme="1"/>
      <name val="Noto Sans TC"/>
      <family val="2"/>
      <charset val="136"/>
    </font>
    <font>
      <sz val="24"/>
      <color theme="1"/>
      <name val="細明體"/>
      <family val="2"/>
      <charset val="136"/>
    </font>
    <font>
      <sz val="16"/>
      <color theme="1"/>
      <name val="Charis SIL"/>
      <family val="2"/>
      <charset val="254"/>
    </font>
    <font>
      <sz val="16"/>
      <color theme="2"/>
      <name val="Noto Sans TC Medium"/>
      <family val="2"/>
      <charset val="136"/>
    </font>
    <font>
      <sz val="16"/>
      <color theme="2"/>
      <name val="Charis SIL"/>
    </font>
    <font>
      <sz val="36"/>
      <color theme="1"/>
      <name val="Arial"/>
      <family val="2"/>
    </font>
    <font>
      <sz val="48"/>
      <color theme="1"/>
      <name val="Noto Serif TC Black"/>
      <family val="1"/>
      <charset val="136"/>
    </font>
    <font>
      <sz val="26"/>
      <color theme="1"/>
      <name val="霞鶩文楷 TC Medium"/>
      <family val="1"/>
      <charset val="136"/>
    </font>
    <font>
      <sz val="24"/>
      <color rgb="FF1F2328"/>
      <name val="細明體"/>
      <family val="2"/>
      <charset val="136"/>
    </font>
    <font>
      <sz val="18"/>
      <color theme="0"/>
      <name val="細明體"/>
      <family val="3"/>
      <charset val="136"/>
    </font>
    <font>
      <sz val="28"/>
      <color theme="1"/>
      <name val="霞鶩文楷等寬 TC Medium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theme="3" tint="0.749961851863155"/>
      </left>
      <right style="medium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5">
    <xf numFmtId="0" fontId="0" fillId="0" borderId="0">
      <alignment vertical="center"/>
    </xf>
    <xf numFmtId="0" fontId="5" fillId="0" borderId="0"/>
    <xf numFmtId="0" fontId="45" fillId="0" borderId="0"/>
    <xf numFmtId="0" fontId="5" fillId="0" borderId="0"/>
    <xf numFmtId="0" fontId="58" fillId="0" borderId="0" applyNumberForma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0" xfId="1" applyAlignment="1">
      <alignment horizontal="center"/>
    </xf>
    <xf numFmtId="0" fontId="5" fillId="0" borderId="0" xfId="1"/>
    <xf numFmtId="0" fontId="7" fillId="0" borderId="0" xfId="1" applyFont="1" applyAlignment="1">
      <alignment horizontal="left" vertical="top" wrapText="1"/>
    </xf>
    <xf numFmtId="0" fontId="5" fillId="0" borderId="0" xfId="1" applyAlignment="1">
      <alignment vertical="top"/>
    </xf>
    <xf numFmtId="0" fontId="8" fillId="0" borderId="0" xfId="1" applyFont="1" applyAlignment="1">
      <alignment horizontal="center" vertical="top"/>
    </xf>
    <xf numFmtId="0" fontId="9" fillId="0" borderId="0" xfId="1" applyFont="1" applyAlignment="1">
      <alignment horizontal="center" vertical="top"/>
    </xf>
    <xf numFmtId="0" fontId="7" fillId="0" borderId="12" xfId="1" applyFont="1" applyBorder="1" applyAlignment="1">
      <alignment horizontal="left" vertical="top" wrapText="1"/>
    </xf>
    <xf numFmtId="0" fontId="10" fillId="0" borderId="0" xfId="1" applyFont="1" applyAlignment="1">
      <alignment horizontal="center" vertical="center" shrinkToFit="1" readingOrder="1"/>
    </xf>
    <xf numFmtId="0" fontId="10" fillId="0" borderId="13" xfId="1" applyFont="1" applyBorder="1" applyAlignment="1">
      <alignment horizontal="center" vertical="center" shrinkToFit="1" readingOrder="1"/>
    </xf>
    <xf numFmtId="0" fontId="11" fillId="0" borderId="0" xfId="1" applyFont="1" applyAlignment="1">
      <alignment horizontal="center" vertical="center" shrinkToFit="1" readingOrder="1"/>
    </xf>
    <xf numFmtId="0" fontId="12" fillId="3" borderId="14" xfId="1" applyFont="1" applyFill="1" applyBorder="1" applyAlignment="1" applyProtection="1">
      <alignment horizontal="center" vertical="center" wrapText="1" readingOrder="1"/>
      <protection locked="0"/>
    </xf>
    <xf numFmtId="0" fontId="13" fillId="3" borderId="14" xfId="1" applyFont="1" applyFill="1" applyBorder="1" applyAlignment="1" applyProtection="1">
      <alignment horizontal="center" vertical="center" wrapText="1" readingOrder="1"/>
      <protection locked="0"/>
    </xf>
    <xf numFmtId="0" fontId="14" fillId="0" borderId="0" xfId="1" applyFont="1" applyAlignment="1">
      <alignment horizontal="center" vertical="center"/>
    </xf>
    <xf numFmtId="0" fontId="5" fillId="0" borderId="15" xfId="1" applyBorder="1" applyAlignment="1">
      <alignment horizontal="center"/>
    </xf>
    <xf numFmtId="0" fontId="16" fillId="4" borderId="0" xfId="1" applyFont="1" applyFill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8" fillId="0" borderId="1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1" fillId="0" borderId="0" xfId="1" applyFont="1" applyAlignment="1">
      <alignment shrinkToFit="1" readingOrder="1"/>
    </xf>
    <xf numFmtId="0" fontId="10" fillId="0" borderId="13" xfId="1" applyFont="1" applyBorder="1" applyAlignment="1">
      <alignment shrinkToFit="1" readingOrder="1"/>
    </xf>
    <xf numFmtId="0" fontId="22" fillId="0" borderId="0" xfId="1" applyFont="1" applyAlignment="1">
      <alignment shrinkToFit="1" readingOrder="1"/>
    </xf>
    <xf numFmtId="0" fontId="21" fillId="0" borderId="0" xfId="1" applyFont="1" applyAlignment="1">
      <alignment horizontal="center" shrinkToFit="1" readingOrder="1"/>
    </xf>
    <xf numFmtId="0" fontId="25" fillId="0" borderId="0" xfId="1" applyFont="1" applyAlignment="1">
      <alignment horizontal="center"/>
    </xf>
    <xf numFmtId="0" fontId="10" fillId="0" borderId="13" xfId="1" applyFont="1" applyBorder="1" applyAlignment="1">
      <alignment horizontal="center" shrinkToFit="1" readingOrder="1"/>
    </xf>
    <xf numFmtId="0" fontId="22" fillId="0" borderId="0" xfId="1" applyFont="1" applyAlignment="1">
      <alignment horizontal="center" shrinkToFit="1" readingOrder="1"/>
    </xf>
    <xf numFmtId="0" fontId="21" fillId="0" borderId="0" xfId="1" applyFont="1" applyAlignment="1">
      <alignment horizontal="center" vertic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7" fillId="0" borderId="0" xfId="1" applyFont="1" applyAlignment="1">
      <alignment horizontal="center" vertical="center" wrapText="1" shrinkToFit="1" readingOrder="1"/>
    </xf>
    <xf numFmtId="0" fontId="26" fillId="0" borderId="0" xfId="1" applyFont="1" applyAlignment="1">
      <alignment horizontal="center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 indent="1"/>
    </xf>
    <xf numFmtId="0" fontId="27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 indent="1"/>
    </xf>
    <xf numFmtId="0" fontId="29" fillId="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 wrapText="1" indent="1"/>
    </xf>
    <xf numFmtId="0" fontId="30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left" vertical="center" wrapText="1" indent="1"/>
    </xf>
    <xf numFmtId="0" fontId="28" fillId="3" borderId="1" xfId="0" applyFont="1" applyFill="1" applyBorder="1" applyAlignment="1">
      <alignment horizontal="left" vertical="center" wrapText="1" indent="1"/>
    </xf>
    <xf numFmtId="0" fontId="35" fillId="3" borderId="1" xfId="0" applyFont="1" applyFill="1" applyBorder="1" applyAlignment="1">
      <alignment horizontal="left" vertical="center" wrapText="1" indent="1"/>
    </xf>
    <xf numFmtId="0" fontId="27" fillId="7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1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2" fillId="8" borderId="17" xfId="0" applyFont="1" applyFill="1" applyBorder="1" applyAlignment="1">
      <alignment horizontal="left" vertical="center"/>
    </xf>
    <xf numFmtId="0" fontId="2" fillId="8" borderId="17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7" fillId="10" borderId="3" xfId="2" applyFont="1" applyFill="1" applyBorder="1" applyAlignment="1">
      <alignment vertical="center"/>
    </xf>
    <xf numFmtId="0" fontId="48" fillId="11" borderId="3" xfId="2" applyFont="1" applyFill="1" applyBorder="1" applyAlignment="1">
      <alignment vertical="center"/>
    </xf>
    <xf numFmtId="0" fontId="49" fillId="12" borderId="3" xfId="2" applyFont="1" applyFill="1" applyBorder="1" applyAlignment="1">
      <alignment vertical="center"/>
    </xf>
    <xf numFmtId="0" fontId="51" fillId="10" borderId="2" xfId="2" applyFont="1" applyFill="1" applyBorder="1" applyAlignment="1">
      <alignment horizontal="center" vertical="center"/>
    </xf>
    <xf numFmtId="0" fontId="52" fillId="12" borderId="2" xfId="2" applyFont="1" applyFill="1" applyBorder="1" applyAlignment="1">
      <alignment horizontal="center" vertical="center"/>
    </xf>
    <xf numFmtId="0" fontId="48" fillId="13" borderId="2" xfId="2" applyFont="1" applyFill="1" applyBorder="1" applyAlignment="1">
      <alignment vertical="center"/>
    </xf>
    <xf numFmtId="49" fontId="7" fillId="11" borderId="2" xfId="3" applyNumberFormat="1" applyFont="1" applyFill="1" applyBorder="1" applyAlignment="1">
      <alignment horizontal="center" vertical="center"/>
    </xf>
    <xf numFmtId="49" fontId="7" fillId="11" borderId="2" xfId="3" quotePrefix="1" applyNumberFormat="1" applyFont="1" applyFill="1" applyBorder="1" applyAlignment="1">
      <alignment horizontal="center" vertical="center"/>
    </xf>
    <xf numFmtId="0" fontId="54" fillId="13" borderId="2" xfId="3" applyFont="1" applyFill="1" applyBorder="1" applyAlignment="1">
      <alignment horizontal="center" vertical="center"/>
    </xf>
    <xf numFmtId="0" fontId="55" fillId="12" borderId="2" xfId="2" applyFont="1" applyFill="1" applyBorder="1" applyAlignment="1">
      <alignment horizontal="center" vertical="center"/>
    </xf>
    <xf numFmtId="0" fontId="56" fillId="13" borderId="2" xfId="3" applyFont="1" applyFill="1" applyBorder="1" applyAlignment="1">
      <alignment horizontal="center" vertical="center"/>
    </xf>
    <xf numFmtId="0" fontId="57" fillId="13" borderId="2" xfId="3" applyFont="1" applyFill="1" applyBorder="1" applyAlignment="1">
      <alignment horizontal="center" vertical="center"/>
    </xf>
    <xf numFmtId="0" fontId="54" fillId="13" borderId="2" xfId="3" quotePrefix="1" applyFont="1" applyFill="1" applyBorder="1" applyAlignment="1">
      <alignment horizontal="center" vertical="center"/>
    </xf>
    <xf numFmtId="0" fontId="59" fillId="12" borderId="2" xfId="2" applyFont="1" applyFill="1" applyBorder="1" applyAlignment="1">
      <alignment horizontal="center" vertical="center"/>
    </xf>
    <xf numFmtId="0" fontId="61" fillId="12" borderId="2" xfId="2" applyFont="1" applyFill="1" applyBorder="1" applyAlignment="1">
      <alignment horizontal="center" vertical="center"/>
    </xf>
    <xf numFmtId="0" fontId="60" fillId="12" borderId="2" xfId="2" applyFont="1" applyFill="1" applyBorder="1" applyAlignment="1">
      <alignment horizontal="center" vertical="center"/>
    </xf>
    <xf numFmtId="0" fontId="46" fillId="9" borderId="4" xfId="2" applyFont="1" applyFill="1" applyBorder="1" applyAlignment="1">
      <alignment vertical="center"/>
    </xf>
    <xf numFmtId="0" fontId="53" fillId="2" borderId="5" xfId="2" applyFont="1" applyFill="1" applyBorder="1" applyAlignment="1">
      <alignment horizontal="center" vertical="center"/>
    </xf>
    <xf numFmtId="0" fontId="50" fillId="2" borderId="5" xfId="2" applyFont="1" applyFill="1" applyBorder="1" applyAlignment="1">
      <alignment horizontal="center" vertical="center"/>
    </xf>
    <xf numFmtId="0" fontId="58" fillId="0" borderId="0" xfId="4" applyAlignment="1">
      <alignment horizontal="left" vertical="center"/>
    </xf>
    <xf numFmtId="0" fontId="51" fillId="10" borderId="2" xfId="2" quotePrefix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0" fontId="0" fillId="0" borderId="0" xfId="0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64" fillId="0" borderId="18" xfId="0" applyFont="1" applyBorder="1" applyAlignment="1">
      <alignment horizontal="left" vertical="center"/>
    </xf>
    <xf numFmtId="0" fontId="65" fillId="0" borderId="18" xfId="0" applyFont="1" applyBorder="1" applyAlignment="1">
      <alignment horizontal="center" vertical="center"/>
    </xf>
    <xf numFmtId="0" fontId="66" fillId="0" borderId="0" xfId="0" applyFont="1" applyAlignment="1">
      <alignment horizontal="right" vertical="center"/>
    </xf>
    <xf numFmtId="0" fontId="67" fillId="0" borderId="0" xfId="4" applyFont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68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66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69" fillId="15" borderId="20" xfId="0" applyFont="1" applyFill="1" applyBorder="1" applyAlignment="1">
      <alignment horizontal="center" vertical="center"/>
    </xf>
    <xf numFmtId="0" fontId="69" fillId="15" borderId="21" xfId="0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72" fillId="0" borderId="23" xfId="0" applyFont="1" applyBorder="1" applyAlignment="1">
      <alignment horizontal="left" vertical="center" indent="2"/>
    </xf>
    <xf numFmtId="0" fontId="73" fillId="0" borderId="22" xfId="0" applyFont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5" fillId="0" borderId="22" xfId="0" applyFont="1" applyBorder="1" applyAlignment="1">
      <alignment horizontal="center" vertical="center"/>
    </xf>
    <xf numFmtId="0" fontId="75" fillId="0" borderId="23" xfId="0" applyFont="1" applyBorder="1" applyAlignment="1">
      <alignment horizontal="left" vertical="center" indent="2"/>
    </xf>
    <xf numFmtId="0" fontId="76" fillId="0" borderId="22" xfId="0" applyFont="1" applyBorder="1" applyAlignment="1">
      <alignment horizontal="center" vertical="center"/>
    </xf>
    <xf numFmtId="0" fontId="77" fillId="0" borderId="22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23" xfId="0" applyFont="1" applyBorder="1" applyAlignment="1">
      <alignment horizontal="left" vertical="center" indent="2"/>
    </xf>
    <xf numFmtId="0" fontId="79" fillId="0" borderId="23" xfId="0" applyFont="1" applyBorder="1" applyAlignment="1">
      <alignment horizontal="left" vertical="center" indent="2"/>
    </xf>
    <xf numFmtId="0" fontId="80" fillId="0" borderId="22" xfId="0" applyFont="1" applyBorder="1" applyAlignment="1">
      <alignment horizontal="center" vertical="center"/>
    </xf>
    <xf numFmtId="0" fontId="81" fillId="0" borderId="22" xfId="0" applyFont="1" applyBorder="1" applyAlignment="1">
      <alignment horizontal="center" vertical="center"/>
    </xf>
    <xf numFmtId="0" fontId="82" fillId="0" borderId="22" xfId="0" applyFont="1" applyBorder="1" applyAlignment="1">
      <alignment horizontal="center" vertical="center"/>
    </xf>
    <xf numFmtId="0" fontId="82" fillId="0" borderId="23" xfId="0" applyFont="1" applyBorder="1" applyAlignment="1">
      <alignment horizontal="left" vertical="center" indent="2"/>
    </xf>
    <xf numFmtId="0" fontId="80" fillId="0" borderId="24" xfId="0" applyFont="1" applyBorder="1" applyAlignment="1">
      <alignment horizontal="center" vertical="center"/>
    </xf>
    <xf numFmtId="0" fontId="81" fillId="0" borderId="24" xfId="0" applyFont="1" applyBorder="1" applyAlignment="1">
      <alignment horizontal="center" vertical="center"/>
    </xf>
    <xf numFmtId="0" fontId="82" fillId="0" borderId="24" xfId="0" applyFont="1" applyBorder="1" applyAlignment="1">
      <alignment horizontal="center" vertical="center"/>
    </xf>
    <xf numFmtId="0" fontId="82" fillId="0" borderId="25" xfId="0" applyFont="1" applyBorder="1" applyAlignment="1">
      <alignment horizontal="left" vertical="center" indent="2"/>
    </xf>
    <xf numFmtId="0" fontId="83" fillId="16" borderId="2" xfId="0" applyFont="1" applyFill="1" applyBorder="1" applyAlignment="1">
      <alignment horizontal="center" vertical="center"/>
    </xf>
    <xf numFmtId="0" fontId="83" fillId="16" borderId="26" xfId="0" applyFont="1" applyFill="1" applyBorder="1" applyAlignment="1">
      <alignment horizontal="center" vertical="center"/>
    </xf>
    <xf numFmtId="0" fontId="84" fillId="17" borderId="20" xfId="0" applyFont="1" applyFill="1" applyBorder="1">
      <alignment vertical="center"/>
    </xf>
    <xf numFmtId="0" fontId="71" fillId="17" borderId="20" xfId="0" applyFont="1" applyFill="1" applyBorder="1" applyAlignment="1">
      <alignment horizontal="center" vertical="center"/>
    </xf>
    <xf numFmtId="0" fontId="85" fillId="17" borderId="20" xfId="0" applyFont="1" applyFill="1" applyBorder="1" applyAlignment="1">
      <alignment horizontal="center" vertical="center"/>
    </xf>
    <xf numFmtId="0" fontId="72" fillId="17" borderId="20" xfId="0" applyFont="1" applyFill="1" applyBorder="1" applyAlignment="1">
      <alignment horizontal="center" vertical="center"/>
    </xf>
    <xf numFmtId="176" fontId="72" fillId="17" borderId="20" xfId="0" applyNumberFormat="1" applyFont="1" applyFill="1" applyBorder="1" applyAlignment="1">
      <alignment horizontal="left" vertical="center" indent="1"/>
    </xf>
    <xf numFmtId="0" fontId="84" fillId="17" borderId="22" xfId="0" applyFont="1" applyFill="1" applyBorder="1">
      <alignment vertical="center"/>
    </xf>
    <xf numFmtId="0" fontId="71" fillId="17" borderId="22" xfId="0" applyFont="1" applyFill="1" applyBorder="1" applyAlignment="1">
      <alignment horizontal="center" vertical="center"/>
    </xf>
    <xf numFmtId="0" fontId="85" fillId="17" borderId="22" xfId="0" applyFont="1" applyFill="1" applyBorder="1" applyAlignment="1">
      <alignment horizontal="center" vertical="center"/>
    </xf>
    <xf numFmtId="0" fontId="72" fillId="17" borderId="22" xfId="0" applyFont="1" applyFill="1" applyBorder="1" applyAlignment="1">
      <alignment horizontal="center" vertical="center"/>
    </xf>
    <xf numFmtId="176" fontId="72" fillId="17" borderId="22" xfId="0" applyNumberFormat="1" applyFont="1" applyFill="1" applyBorder="1" applyAlignment="1">
      <alignment horizontal="left" vertical="center" indent="1"/>
    </xf>
    <xf numFmtId="0" fontId="86" fillId="17" borderId="22" xfId="0" applyFont="1" applyFill="1" applyBorder="1">
      <alignment vertical="center"/>
    </xf>
    <xf numFmtId="0" fontId="87" fillId="18" borderId="22" xfId="0" applyFont="1" applyFill="1" applyBorder="1" applyAlignment="1">
      <alignment horizontal="center" vertical="center"/>
    </xf>
    <xf numFmtId="0" fontId="88" fillId="17" borderId="22" xfId="0" applyFont="1" applyFill="1" applyBorder="1" applyAlignment="1">
      <alignment horizontal="center" vertical="center"/>
    </xf>
    <xf numFmtId="0" fontId="89" fillId="17" borderId="22" xfId="0" applyFont="1" applyFill="1" applyBorder="1" applyAlignment="1">
      <alignment horizontal="center" vertical="center"/>
    </xf>
    <xf numFmtId="176" fontId="90" fillId="17" borderId="22" xfId="0" applyNumberFormat="1" applyFont="1" applyFill="1" applyBorder="1" applyAlignment="1">
      <alignment horizontal="left" vertical="center" indent="1"/>
    </xf>
    <xf numFmtId="176" fontId="92" fillId="17" borderId="22" xfId="0" applyNumberFormat="1" applyFont="1" applyFill="1" applyBorder="1" applyAlignment="1">
      <alignment horizontal="left" vertical="center" indent="1"/>
    </xf>
    <xf numFmtId="0" fontId="93" fillId="17" borderId="22" xfId="0" applyFont="1" applyFill="1" applyBorder="1" applyAlignment="1">
      <alignment horizontal="center" vertical="center"/>
    </xf>
    <xf numFmtId="0" fontId="94" fillId="17" borderId="22" xfId="0" applyFont="1" applyFill="1" applyBorder="1" applyAlignment="1">
      <alignment horizontal="center" vertical="center"/>
    </xf>
    <xf numFmtId="0" fontId="95" fillId="17" borderId="22" xfId="0" applyFont="1" applyFill="1" applyBorder="1" applyAlignment="1">
      <alignment horizontal="center" vertical="center"/>
    </xf>
    <xf numFmtId="0" fontId="96" fillId="17" borderId="22" xfId="0" applyFont="1" applyFill="1" applyBorder="1" applyAlignment="1">
      <alignment horizontal="center" vertical="center"/>
    </xf>
    <xf numFmtId="0" fontId="81" fillId="17" borderId="22" xfId="0" applyFont="1" applyFill="1" applyBorder="1" applyAlignment="1">
      <alignment horizontal="center" vertical="center"/>
    </xf>
    <xf numFmtId="0" fontId="98" fillId="17" borderId="22" xfId="0" applyFont="1" applyFill="1" applyBorder="1" applyAlignment="1">
      <alignment horizontal="center" vertical="center"/>
    </xf>
    <xf numFmtId="0" fontId="99" fillId="17" borderId="22" xfId="0" applyFont="1" applyFill="1" applyBorder="1" applyAlignment="1">
      <alignment horizontal="center" vertical="center"/>
    </xf>
    <xf numFmtId="0" fontId="77" fillId="17" borderId="22" xfId="0" applyFont="1" applyFill="1" applyBorder="1" applyAlignment="1">
      <alignment horizontal="center" vertical="center"/>
    </xf>
    <xf numFmtId="176" fontId="79" fillId="17" borderId="22" xfId="0" applyNumberFormat="1" applyFont="1" applyFill="1" applyBorder="1" applyAlignment="1">
      <alignment horizontal="left" vertical="center" indent="1"/>
    </xf>
    <xf numFmtId="176" fontId="101" fillId="17" borderId="22" xfId="0" applyNumberFormat="1" applyFont="1" applyFill="1" applyBorder="1" applyAlignment="1">
      <alignment horizontal="left" vertical="center" indent="1"/>
    </xf>
    <xf numFmtId="0" fontId="102" fillId="0" borderId="0" xfId="0" applyFont="1">
      <alignment vertical="center"/>
    </xf>
    <xf numFmtId="0" fontId="103" fillId="17" borderId="22" xfId="0" applyFont="1" applyFill="1" applyBorder="1" applyAlignment="1">
      <alignment horizontal="center" vertical="center"/>
    </xf>
    <xf numFmtId="0" fontId="104" fillId="17" borderId="22" xfId="0" applyFont="1" applyFill="1" applyBorder="1" applyAlignment="1">
      <alignment horizontal="center" vertical="center"/>
    </xf>
    <xf numFmtId="0" fontId="84" fillId="17" borderId="24" xfId="0" applyFont="1" applyFill="1" applyBorder="1">
      <alignment vertical="center"/>
    </xf>
    <xf numFmtId="0" fontId="71" fillId="17" borderId="24" xfId="0" applyFont="1" applyFill="1" applyBorder="1" applyAlignment="1">
      <alignment horizontal="center" vertical="center"/>
    </xf>
    <xf numFmtId="0" fontId="105" fillId="17" borderId="24" xfId="0" applyFont="1" applyFill="1" applyBorder="1" applyAlignment="1">
      <alignment horizontal="center" vertical="center"/>
    </xf>
    <xf numFmtId="0" fontId="106" fillId="17" borderId="22" xfId="0" applyFont="1" applyFill="1" applyBorder="1" applyAlignment="1">
      <alignment horizontal="center" vertical="center"/>
    </xf>
    <xf numFmtId="176" fontId="106" fillId="17" borderId="22" xfId="0" applyNumberFormat="1" applyFont="1" applyFill="1" applyBorder="1" applyAlignment="1">
      <alignment horizontal="left" vertical="center" indent="1"/>
    </xf>
    <xf numFmtId="0" fontId="28" fillId="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left" vertical="center" wrapText="1"/>
    </xf>
    <xf numFmtId="0" fontId="39" fillId="6" borderId="31" xfId="0" applyFont="1" applyFill="1" applyBorder="1" applyAlignment="1">
      <alignment horizontal="left" vertical="center" wrapText="1" indent="1"/>
    </xf>
    <xf numFmtId="0" fontId="39" fillId="6" borderId="29" xfId="0" applyFont="1" applyFill="1" applyBorder="1" applyAlignment="1">
      <alignment horizontal="left" vertical="center" wrapText="1" indent="1"/>
    </xf>
    <xf numFmtId="0" fontId="39" fillId="6" borderId="29" xfId="0" applyFont="1" applyFill="1" applyBorder="1" applyAlignment="1">
      <alignment horizontal="center" vertical="center" wrapText="1"/>
    </xf>
    <xf numFmtId="0" fontId="39" fillId="6" borderId="32" xfId="0" applyFont="1" applyFill="1" applyBorder="1" applyAlignment="1">
      <alignment horizontal="center" vertical="center" wrapText="1"/>
    </xf>
    <xf numFmtId="0" fontId="27" fillId="5" borderId="33" xfId="0" applyFont="1" applyFill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left" vertical="center" wrapText="1" indent="1"/>
    </xf>
    <xf numFmtId="0" fontId="28" fillId="5" borderId="28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40" fillId="5" borderId="28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>
      <alignment horizontal="left" vertical="center" wrapText="1" indent="1"/>
    </xf>
    <xf numFmtId="0" fontId="35" fillId="3" borderId="28" xfId="0" applyFont="1" applyFill="1" applyBorder="1" applyAlignment="1">
      <alignment horizontal="left" vertical="center" wrapText="1" indent="1"/>
    </xf>
    <xf numFmtId="0" fontId="35" fillId="3" borderId="34" xfId="0" applyFont="1" applyFill="1" applyBorder="1" applyAlignment="1">
      <alignment horizontal="left" vertical="center" wrapText="1"/>
    </xf>
    <xf numFmtId="0" fontId="107" fillId="3" borderId="17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left" vertical="center"/>
    </xf>
    <xf numFmtId="0" fontId="108" fillId="0" borderId="17" xfId="0" applyFont="1" applyBorder="1" applyAlignment="1">
      <alignment horizontal="center" vertical="center"/>
    </xf>
    <xf numFmtId="0" fontId="109" fillId="3" borderId="17" xfId="0" applyFont="1" applyFill="1" applyBorder="1" applyAlignment="1">
      <alignment horizontal="center" vertical="center"/>
    </xf>
    <xf numFmtId="0" fontId="110" fillId="7" borderId="1" xfId="0" applyFont="1" applyFill="1" applyBorder="1" applyAlignment="1">
      <alignment horizontal="center" vertical="center" wrapText="1"/>
    </xf>
    <xf numFmtId="0" fontId="111" fillId="12" borderId="3" xfId="2" applyFont="1" applyFill="1" applyBorder="1" applyAlignment="1">
      <alignment vertical="center"/>
    </xf>
    <xf numFmtId="49" fontId="59" fillId="12" borderId="2" xfId="2" applyNumberFormat="1" applyFont="1" applyFill="1" applyBorder="1" applyAlignment="1">
      <alignment horizontal="center" vertical="center"/>
    </xf>
    <xf numFmtId="0" fontId="15" fillId="3" borderId="13" xfId="1" applyFont="1" applyFill="1" applyBorder="1" applyAlignment="1">
      <alignment horizontal="left" vertical="top" wrapText="1" shrinkToFit="1" readingOrder="1"/>
    </xf>
    <xf numFmtId="0" fontId="15" fillId="3" borderId="15" xfId="1" applyFont="1" applyFill="1" applyBorder="1" applyAlignment="1">
      <alignment horizontal="left" vertical="top" wrapText="1" shrinkToFit="1" readingOrder="1"/>
    </xf>
    <xf numFmtId="0" fontId="15" fillId="3" borderId="16" xfId="1" applyFont="1" applyFill="1" applyBorder="1" applyAlignment="1">
      <alignment horizontal="left" vertical="top" wrapText="1" shrinkToFit="1" readingOrder="1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08" fillId="3" borderId="17" xfId="0" applyFont="1" applyFill="1" applyBorder="1" applyAlignment="1">
      <alignment horizontal="center" vertical="center"/>
    </xf>
    <xf numFmtId="0" fontId="41" fillId="3" borderId="17" xfId="0" applyFont="1" applyFill="1" applyBorder="1" applyAlignment="1">
      <alignment horizontal="center" vertical="center"/>
    </xf>
    <xf numFmtId="0" fontId="112" fillId="3" borderId="17" xfId="0" applyFont="1" applyFill="1" applyBorder="1" applyAlignment="1">
      <alignment horizontal="center" vertical="center"/>
    </xf>
  </cellXfs>
  <cellStyles count="5">
    <cellStyle name="一般" xfId="0" builtinId="0"/>
    <cellStyle name="一般 2" xfId="3" xr:uid="{89D05BB6-898F-4354-A18C-F310CD3EC1CB}"/>
    <cellStyle name="一般 3" xfId="1" xr:uid="{B62DB152-57AA-477E-967C-837BB6583EE2}"/>
    <cellStyle name="一般 3 2" xfId="2" xr:uid="{CE4F393E-6CD3-44B3-B8E1-9D9B528E7A9A}"/>
    <cellStyle name="超連結" xfId="4" builtinId="8"/>
  </cellStyles>
  <dxfs count="137"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erif TC Medium"/>
        <family val="1"/>
        <charset val="136"/>
        <scheme val="none"/>
      </font>
      <numFmt numFmtId="30" formatCode="@"/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1F2328"/>
        <name val="吳守禮細明台語注音"/>
        <family val="1"/>
        <charset val="136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0.249977111117893"/>
        <name val="Noto Serif TC Medium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Charis SI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theme="0" tint="-0.2499465926084170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176" formatCode="General;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Noto Sans TC Medium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字咍源流明體 台羅方音 B"/>
        <family val="1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0/07/relationships/rdRichValueWebImage" Target="richData/rdRichValueWebImage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alanjui.github.io/Blogger/assets/images/keys/key_r.png?ver=$H$1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lanjui.github.io/Blogger/assets/images/keys/key_l.png?ver=$H$1" TargetMode="External"/><Relationship Id="rId63" Type="http://schemas.openxmlformats.org/officeDocument/2006/relationships/hyperlink" Target="https://alanjui.github.io/Blogger/assets/images/keys/key_g.png?ver=$H$1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alanjui.github.io/Blogger/assets/images/keys/key_l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alanjui.github.io/Blogger/assets/images/keys/key_s.png?ver=$H$1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alanjui.github.io/Blogger/assets/images/keys/key_j.png?ver=$H$1" TargetMode="External"/><Relationship Id="rId53" Type="http://schemas.openxmlformats.org/officeDocument/2006/relationships/hyperlink" Target="https://alanjui.github.io/Blogger/assets/images/keys/key_semicolon.png?ver=$H$1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alanjui.github.io/Blogger/assets/images/keys/key_lbracket.png?ver=$H$1" TargetMode="External"/><Relationship Id="rId102" Type="http://schemas.openxmlformats.org/officeDocument/2006/relationships/hyperlink" Target="https://alanjui.github.io/Blogger/assets/images/keys/key_j.png" TargetMode="External"/><Relationship Id="rId5" Type="http://schemas.openxmlformats.org/officeDocument/2006/relationships/hyperlink" Target="https://alanjui.github.io/Blogger/assets/images/keys/key_a.png?ver=$H$1" TargetMode="External"/><Relationship Id="rId90" Type="http://schemas.openxmlformats.org/officeDocument/2006/relationships/hyperlink" Target="https://alanjui.github.io/Blogger/assets/images/keys/key_i.png" TargetMode="External"/><Relationship Id="rId95" Type="http://schemas.openxmlformats.org/officeDocument/2006/relationships/hyperlink" Target="https://alanjui.github.io/Blogger/assets/images/keys/key_s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alanjui.github.io/Blogger/assets/images/keys/key_y.png?ver=$H$1" TargetMode="External"/><Relationship Id="rId43" Type="http://schemas.openxmlformats.org/officeDocument/2006/relationships/hyperlink" Target="https://alanjui.github.io/Blogger/assets/images/keys/key_k.png?ver=$H$1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alanjui.github.io/Blogger/assets/images/keys/key_quote.png?ver=$H$1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alanjui.github.io/Blogger/assets/images/keys/key_equal.png?ver=$H$1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lanjui.github.io/Blogger/assets/images/keys/key_d.png?ver=$H$1" TargetMode="External"/><Relationship Id="rId25" Type="http://schemas.openxmlformats.org/officeDocument/2006/relationships/hyperlink" Target="https://alanjui.github.io/Blogger/assets/images/keys/key_v.png?ver=$H$1" TargetMode="External"/><Relationship Id="rId33" Type="http://schemas.openxmlformats.org/officeDocument/2006/relationships/hyperlink" Target="https://alanjui.github.io/Blogger/assets/images/keys/key_8.png?ver=$H$1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alanjui.github.io/Blogger/assets/images/keys/key_o.png?ver=$H$1" TargetMode="External"/><Relationship Id="rId67" Type="http://schemas.openxmlformats.org/officeDocument/2006/relationships/hyperlink" Target="https://alanjui.github.io/Blogger/assets/images/keys/key_z.png?ver=$H$1" TargetMode="External"/><Relationship Id="rId103" Type="http://schemas.openxmlformats.org/officeDocument/2006/relationships/hyperlink" Target="https://alanjui.github.io/Blogger/assets/images/keys/key_m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alanjui.github.io/Blogger/assets/images/keys/key_i.png?ver=$H$1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lanjui.github.io/Blogger/assets/images/keys/key_4.png?ver=$H$1" TargetMode="External"/><Relationship Id="rId83" Type="http://schemas.openxmlformats.org/officeDocument/2006/relationships/hyperlink" Target="https://alanjui.github.io/Blogger/assets/images/keys/key_7.png?ver=$H$1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alanjui.github.io/Blogger/assets/images/keys/key_a.png" TargetMode="External"/><Relationship Id="rId96" Type="http://schemas.openxmlformats.org/officeDocument/2006/relationships/hyperlink" Target="https://alanjui.github.io/Blogger/assets/images/keys/key_u.png" TargetMode="External"/><Relationship Id="rId1" Type="http://schemas.openxmlformats.org/officeDocument/2006/relationships/hyperlink" Target="https://alanjui.github.io/Blogger/assets/images/keys/key_1.png?ver=$H$1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alanjui.github.io/Blogger/assets/images/keys/key_e.png?ver=$H$1" TargetMode="External"/><Relationship Id="rId23" Type="http://schemas.openxmlformats.org/officeDocument/2006/relationships/hyperlink" Target="https://alanjui.github.io/Blogger/assets/images/keys/key_f.png?ver=$H$1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alanjui.github.io/Blogger/assets/images/keys/key_0.png?ver=$H$1" TargetMode="External"/><Relationship Id="rId57" Type="http://schemas.openxmlformats.org/officeDocument/2006/relationships/hyperlink" Target="https://alanjui.github.io/Blogger/assets/images/keys/key_m.png?ver=$H$1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lanjui.github.io/Blogger/assets/images/keys/key_n.png?ver=$H$1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alanjui.github.io/Blogger/assets/images/keys/key_b.png?ver=$H$1" TargetMode="External"/><Relationship Id="rId73" Type="http://schemas.openxmlformats.org/officeDocument/2006/relationships/hyperlink" Target="https://alanjui.github.io/Blogger/assets/images/keys/key_3.png?ver=$H$1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lanjui.github.io/Blogger/assets/images/keys/key_rbracket.png?ver=$H$1" TargetMode="External"/><Relationship Id="rId86" Type="http://schemas.openxmlformats.org/officeDocument/2006/relationships/image" Target="../media/image43.png"/><Relationship Id="rId94" Type="http://schemas.openxmlformats.org/officeDocument/2006/relationships/hyperlink" Target="https://alanjui.github.io/Blogger/assets/images/keys/key_t.png" TargetMode="External"/><Relationship Id="rId99" Type="http://schemas.openxmlformats.org/officeDocument/2006/relationships/hyperlink" Target="https://alanjui.github.io/Blogger/assets/images/keys/key_p.png" TargetMode="External"/><Relationship Id="rId101" Type="http://schemas.openxmlformats.org/officeDocument/2006/relationships/hyperlink" Target="https://alanjui.github.io/Blogger/assets/images/keys/key_b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alanjui.github.io/Blogger/assets/images/keys/key_w.png?ver=$H$1" TargetMode="External"/><Relationship Id="rId13" Type="http://schemas.openxmlformats.org/officeDocument/2006/relationships/hyperlink" Target="https://alanjui.github.io/Blogger/assets/images/keys/key_x.png?ver=$H$1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lanjui.github.io/Blogger/assets/images/keys/key_comma.png?ver=$H$1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lanjui.github.io/Blogger/assets/images/keys/key_slash.png?ver=$H$1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alanjui.github.io/Blogger/assets/images/keys/key_o.png" TargetMode="External"/><Relationship Id="rId7" Type="http://schemas.openxmlformats.org/officeDocument/2006/relationships/hyperlink" Target="https://alanjui.github.io/Blogger/assets/images/keys/key_2.png?ver=$H$1" TargetMode="External"/><Relationship Id="rId71" Type="http://schemas.openxmlformats.org/officeDocument/2006/relationships/hyperlink" Target="https://alanjui.github.io/Blogger/assets/images/keys/key_5.png?ver=$H$1" TargetMode="External"/><Relationship Id="rId92" Type="http://schemas.openxmlformats.org/officeDocument/2006/relationships/hyperlink" Target="https://alanjui.github.io/Blogger/assets/images/keys/key_n.png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alanjui.github.io/Blogger/assets/images/keys/key_h.png?ver=$H$1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alanjui.github.io/Blogger/assets/images/keys/key_9.png?ver=$H$1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lanjui.github.io/Blogger/assets/images/keys/key_minus.png?ver=$H$1" TargetMode="External"/><Relationship Id="rId61" Type="http://schemas.openxmlformats.org/officeDocument/2006/relationships/hyperlink" Target="https://alanjui.github.io/Blogger/assets/images/keys/key_t.png?ver=$H$1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alanjui.github.io/Blogger/assets/images/keys/key_c.png?ver=$H$1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alanjui.github.io/Blogger/assets/images/keys/key_u.png?ver=$H$1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alanjui.github.io/Blogger/assets/images/keys/key_6.png?ver=$H$1" TargetMode="External"/><Relationship Id="rId100" Type="http://schemas.openxmlformats.org/officeDocument/2006/relationships/hyperlink" Target="https://alanjui.github.io/Blogger/assets/images/keys/key_k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alanjui.github.io/Blogger/assets/images/keys/key_p.png?ver=$H$1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alanjui.github.io/Blogger/assets/images/keys/key_g.png" TargetMode="External"/><Relationship Id="rId98" Type="http://schemas.openxmlformats.org/officeDocument/2006/relationships/hyperlink" Target="https://alanjui.github.io/Blogger/assets/images/keys/key_h.png" TargetMode="External"/><Relationship Id="rId3" Type="http://schemas.openxmlformats.org/officeDocument/2006/relationships/hyperlink" Target="https://alanjui.github.io/Blogger/assets/images/keys/key_q.png?ver=$H$1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48"/>
  </webImageSrd>
  <webImageSrd>
    <address r:id="rId90"/>
    <blip r:id="rId42"/>
  </webImageSrd>
  <webImageSrd>
    <address r:id="rId91"/>
    <blip r:id="rId6"/>
  </webImageSrd>
  <webImageSrd>
    <address r:id="rId92"/>
    <blip r:id="rId32"/>
  </webImageSrd>
  <webImageSrd>
    <address r:id="rId93"/>
    <blip r:id="rId64"/>
  </webImageSrd>
  <webImageSrd>
    <address r:id="rId94"/>
    <blip r:id="rId62"/>
  </webImageSrd>
  <webImageSrd>
    <address r:id="rId95"/>
    <blip r:id="rId12"/>
  </webImageSrd>
  <webImageSrd>
    <address r:id="rId96"/>
    <blip r:id="rId36"/>
  </webImageSrd>
  <webImageSrd>
    <address r:id="rId97"/>
    <blip r:id="rId60"/>
  </webImageSrd>
  <webImageSrd>
    <address r:id="rId98"/>
    <blip r:id="rId30"/>
  </webImageSrd>
  <webImageSrd>
    <address r:id="rId99"/>
    <blip r:id="rId52"/>
  </webImageSrd>
  <webImageSrd>
    <address r:id="rId100"/>
    <blip r:id="rId44"/>
  </webImageSrd>
  <webImageSrd>
    <address r:id="rId101"/>
    <blip r:id="rId66"/>
  </webImageSrd>
  <webImageSrd>
    <address r:id="rId102"/>
    <blip r:id="rId38"/>
  </webImageSrd>
  <webImageSrd>
    <address r:id="rId103"/>
    <blip r:id="rId58"/>
  </webImageSrd>
</webImagesSrd>
</file>

<file path=xl/richData/rdrichvalue.xml><?xml version="1.0" encoding="utf-8"?>
<rvData xmlns="http://schemas.microsoft.com/office/spreadsheetml/2017/richdata" count="59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6CCDD-7AC2-439D-984C-0E69B3727BAA}" name="十五音聲母表" displayName="十五音聲母表" ref="A1:N23" totalsRowShown="0" headerRowDxfId="119" dataDxfId="117" headerRowBorderDxfId="118" tableBorderDxfId="116" totalsRowBorderDxfId="115">
  <autoFilter ref="A1:N23" xr:uid="{D4D53CAA-1AC5-435B-8EFA-F8A8BD117A7E}"/>
  <sortState xmlns:xlrd2="http://schemas.microsoft.com/office/spreadsheetml/2017/richdata2" ref="A2:N23">
    <sortCondition ref="A22:A23"/>
  </sortState>
  <tableColumns count="14">
    <tableColumn id="1" xr3:uid="{50D2CE65-8452-4D3E-A746-474938828DC3}" name="序號" dataDxfId="114"/>
    <tableColumn id="13" xr3:uid="{1511B7CF-AB46-495E-B133-E715F2325308}" name="音序" dataDxfId="113"/>
    <tableColumn id="2" xr3:uid="{D0C794D5-57AD-4A31-B9CA-EFC548FBA2E0}" name="漢字例" dataDxfId="112"/>
    <tableColumn id="3" xr3:uid="{26B20C20-F37A-4BB4-9E1D-BCE1CE373168}" name="十五音" dataDxfId="111"/>
    <tableColumn id="14" xr3:uid="{E4D970C2-58E9-4747-B01F-451A9A714FC5}" name="十八音" dataDxfId="110"/>
    <tableColumn id="5" xr3:uid="{2CD26FB5-3972-4BAD-8A86-DF252FF037E6}" name="國際音標" dataDxfId="109"/>
    <tableColumn id="4" xr3:uid="{E874F004-77D8-441F-856B-EBC18E486B03}" name="台羅拼音" dataDxfId="108"/>
    <tableColumn id="7" xr3:uid="{EC4A109C-925B-4D07-912B-293F34249544}" name="台語音標" dataDxfId="107"/>
    <tableColumn id="8" xr3:uid="{19491A4F-62B5-4E1E-A722-4FB01CC7A38A}" name="白話字" dataDxfId="106"/>
    <tableColumn id="9" xr3:uid="{7275DC21-2A0E-461C-8393-58FC14B67A06}" name="閩拼方案" dataDxfId="105"/>
    <tableColumn id="10" xr3:uid="{D9849189-ABE5-45F1-B756-9B64E4406CB3}" name="注音二式" dataDxfId="104"/>
    <tableColumn id="6" xr3:uid="{4DE55DB1-6813-4123-A182-2EF5CC053CA3}" name="注音二式代" dataDxfId="103"/>
    <tableColumn id="11" xr3:uid="{197BB92F-D2AE-41A6-83E4-0092B3EB9D3D}" name="方音符號" dataDxfId="102"/>
    <tableColumn id="12" xr3:uid="{4191533C-79C1-4D05-9A59-EA2850C1A4F4}" name="台語注音" dataDxfId="1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BD7D9-C247-4514-8A27-1A0DC14386AE}" name="十五音韻母表" displayName="十五音韻母表" ref="A1:M101" totalsRowShown="0" headerRowDxfId="136" dataDxfId="134" headerRowBorderDxfId="135" tableBorderDxfId="133">
  <autoFilter ref="A1:M101" xr:uid="{23E007DD-5182-4B78-80DA-A6AB6CA14806}"/>
  <tableColumns count="13">
    <tableColumn id="1" xr3:uid="{C147C3EE-B9CC-4759-8F8B-682ACE54543A}" name="序號" dataDxfId="132"/>
    <tableColumn id="5" xr3:uid="{862CB7E3-E818-4B37-9AF0-2F0B616E6CC8}" name="韻序" dataDxfId="131">
      <calculatedColumnFormula xml:space="preserve"> IF(MOD(十五音韻母表[[#This Row],[序號]],2)=0, 十五音韻母表[[#This Row],[序號]]/2, ROUNDUP(十五音韻母表[[#This Row],[序號]]/2,0))</calculatedColumnFormula>
    </tableColumn>
    <tableColumn id="2" xr3:uid="{164052BF-FDE8-4644-B527-9436D5E95687}" name="漢字例" dataDxfId="130"/>
    <tableColumn id="3" xr3:uid="{D952A1BA-47C8-41D8-AD05-E4F5AFCB96C3}" name="十五音" dataDxfId="129"/>
    <tableColumn id="6" xr3:uid="{A14C904A-FB05-41C0-A7FC-862363E5D3A6}" name="國際音標" dataDxfId="128"/>
    <tableColumn id="7" xr3:uid="{59A2A246-6F79-4139-9571-2965B709CD26}" name="國際音標2" dataDxfId="127"/>
    <tableColumn id="4" xr3:uid="{77BE3504-2DDE-4F26-9C7E-A60365818DA6}" name="台羅拼音" dataDxfId="126"/>
    <tableColumn id="8" xr3:uid="{DBCBC190-BE51-4F98-AB47-209D8F20209D}" name="台語音標" dataDxfId="125"/>
    <tableColumn id="9" xr3:uid="{7E790F4D-14E4-4C2D-8A17-C6347AC410A7}" name="白話字" dataDxfId="124"/>
    <tableColumn id="10" xr3:uid="{8EAB4487-1B0E-478E-88C9-3E9A768918C5}" name="閩拼方案" dataDxfId="123"/>
    <tableColumn id="11" xr3:uid="{EC9EA614-E947-49E7-8D38-2C72BD85BD83}" name="注音二式" dataDxfId="122"/>
    <tableColumn id="12" xr3:uid="{9F1CADBE-2C88-4A7F-8264-6A79462871B6}" name="方音符號" dataDxfId="121"/>
    <tableColumn id="13" xr3:uid="{D50E2C5B-FBF4-422B-9D56-870169BA7020}" name="台語注音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C00DF3-C49C-4D12-8CAE-B0D98818FC1A}" name="音調表" displayName="音調表" ref="B2:P9" totalsRowShown="0" headerRowDxfId="100" headerRowBorderDxfId="99" tableBorderDxfId="98" totalsRowBorderDxfId="97">
  <autoFilter ref="B2:P9" xr:uid="{B0C00DF3-C49C-4D12-8CAE-B0D98818FC1A}"/>
  <tableColumns count="15">
    <tableColumn id="1" xr3:uid="{B49D01BF-159A-405A-B092-42964E0177CF}" name="序號" dataDxfId="96"/>
    <tableColumn id="2" xr3:uid="{ECE40EF4-F685-47B8-8E21-E8F9B318A4D4}" name="W聲調名" dataDxfId="95"/>
    <tableColumn id="3" xr3:uid="{C0466B05-1615-4D9A-B6C3-C430DB1C70DE}" name="四聲八調" dataDxfId="94"/>
    <tableColumn id="4" xr3:uid="{287B9CFC-D8CF-4B28-931E-F1F28D40DFE1}" name="八音調號" dataDxfId="93"/>
    <tableColumn id="5" xr3:uid="{0CDD1CF9-E766-4DCE-8D94-32DD7A293601}" name="台羅調號" dataDxfId="92"/>
    <tableColumn id="6" xr3:uid="{0926DEB6-9C06-4F0A-AAAA-ADCFAA66419B}" name="閩拼調號" dataDxfId="91"/>
    <tableColumn id="7" xr3:uid="{076FC53F-6A4F-4258-BE2D-6BA209634188}" name="羅馬拼音聲調符號"/>
    <tableColumn id="8" xr3:uid="{919533F7-84A9-4958-AEE1-9949FA7E24EA}" name="羅馬拼音聲調按鍵" dataDxfId="90"/>
    <tableColumn id="9" xr3:uid="{05DBA3D8-1971-4879-86CD-A8CC08F224CD}" name="方音符號聲調符號" dataDxfId="89"/>
    <tableColumn id="10" xr3:uid="{2DB24822-A4B7-42F0-AFFB-398C832791A9}" name="方音符號聲調按鍵"/>
    <tableColumn id="11" xr3:uid="{E708131D-957E-4E30-B4CA-1E92AD2EE4E8}" name="漢字" dataDxfId="88"/>
    <tableColumn id="12" xr3:uid="{8964CE55-1608-434F-AFD1-FA7642CE7491}" name="台語音標" dataDxfId="87"/>
    <tableColumn id="13" xr3:uid="{6A29B501-24BA-4467-838C-420D437C64E4}" name="按鍵輸入" dataDxfId="86"/>
    <tableColumn id="14" xr3:uid="{694EE9BD-6105-42B9-950A-A6D8331372AA}" name="方音符號"/>
    <tableColumn id="15" xr3:uid="{612F4316-01BC-4190-9842-07C0F18810CD}" name="按鍵輸入2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8A712-C63B-4FC5-80F5-131690BB4CC0}" name="按鍵位置表" displayName="按鍵位置表" ref="B2:K63" totalsRowShown="0" tableBorderDxfId="84">
  <autoFilter ref="B2:K63" xr:uid="{8788A712-C63B-4FC5-80F5-131690BB4CC0}"/>
  <tableColumns count="10">
    <tableColumn id="1" xr3:uid="{04BB5769-B9FB-43FA-9EEC-B87DF422D123}" name="序號" dataDxfId="83" dataCellStyle="一般 3 2"/>
    <tableColumn id="2" xr3:uid="{6B7CB5B1-520C-4E24-840A-AB90FEFABC0E}" name="方音符號" dataDxfId="82" dataCellStyle="一般 3 2"/>
    <tableColumn id="10" xr3:uid="{0D7E1669-8EE0-4730-8665-DCF107F6DD21}" name="方音按鍵" dataDxfId="81" dataCellStyle="一般 3 2"/>
    <tableColumn id="9" xr3:uid="{53BC8F5B-CB17-4183-8E24-F6AA1EAF2678}" name="方音符號標籤" dataDxfId="80" dataCellStyle="一般 3 2">
      <calculatedColumnFormula xml:space="preserve"> _xlfn.CONCAT(按鍵位置表[[#This Row],[鍵盤按鍵]], " [",按鍵位置表[[#This Row],[方音符號]], "]")</calculatedColumnFormula>
    </tableColumn>
    <tableColumn id="3" xr3:uid="{1F0B3DF3-DAB0-42E8-8A90-3D801CF12E25}" name="台羅拼音" dataDxfId="79" dataCellStyle="一般 3 2"/>
    <tableColumn id="4" xr3:uid="{D35666FC-3EC5-4F0C-AFEB-32E961A9051D}" name="鍵盤按鍵" dataDxfId="78" dataCellStyle="一般 2"/>
    <tableColumn id="5" xr3:uid="{A4A82EB5-AD2D-4CE9-A8E4-A3146D651236}" name="按鍵位置" dataDxfId="77" dataCellStyle="一般 2"/>
    <tableColumn id="6" xr3:uid="{DB269937-1F14-43A8-9D50-77958ABF3E18}" name="Note"/>
    <tableColumn id="8" xr3:uid="{167EA6BB-E40F-44D8-972E-2AEB2BEC83FB}" name="Pict URL" dataDxfId="76">
      <calculatedColumnFormula>_xlfn.CONCAT(URL, H3, ".png", "?ver=$H$1")</calculatedColumnFormula>
    </tableColumn>
    <tableColumn id="7" xr3:uid="{4D89FD40-5933-4200-81EF-9FC165B664D9}" name="Pict" dataDxfId="75">
      <calculatedColumnFormula xml:space="preserve"> IFERROR( _xlfn.IMAGE(按鍵位置表[[#This Row],[Pict URL]]),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lanjui.github.io/Blogger/assets/images/keys/key_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alanjui.github.io/Blogger/assets/images/keys/key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367A-5EA6-4053-8E50-AB4287716B06}">
  <dimension ref="A1:V2002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1" sqref="L21"/>
    </sheetView>
  </sheetViews>
  <sheetFormatPr defaultRowHeight="39"/>
  <cols>
    <col min="1" max="1" width="0.875" style="14" customWidth="1"/>
    <col min="2" max="2" width="5.625" style="14" customWidth="1"/>
    <col min="3" max="3" width="4.625" style="14" customWidth="1"/>
    <col min="4" max="18" width="28.5" style="48" customWidth="1"/>
    <col min="19" max="19" width="4.625" style="13" customWidth="1"/>
    <col min="20" max="20" width="3.5" style="14" customWidth="1"/>
    <col min="21" max="21" width="7.75" style="14" customWidth="1"/>
    <col min="22" max="22" width="89.625" style="15" customWidth="1"/>
    <col min="23" max="23" width="12.75" style="14" bestFit="1" customWidth="1"/>
    <col min="24" max="16384" width="9" style="14"/>
  </cols>
  <sheetData>
    <row r="1" spans="1:22">
      <c r="A1" s="12">
        <f xml:space="preserve"> COLUMN()</f>
        <v>1</v>
      </c>
      <c r="B1" s="12">
        <f t="shared" ref="B1:C1" si="0" xml:space="preserve"> COLUMN()</f>
        <v>2</v>
      </c>
      <c r="C1" s="12">
        <f t="shared" si="0"/>
        <v>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2" s="16" customFormat="1" ht="36" customHeight="1"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V2" s="19">
        <f xml:space="preserve"> LEN(V3)</f>
        <v>45</v>
      </c>
    </row>
    <row r="3" spans="1:22" s="20" customFormat="1" ht="60" customHeight="1">
      <c r="B3" s="21"/>
      <c r="C3" s="22"/>
      <c r="D3" s="23"/>
      <c r="E3" s="23"/>
      <c r="F3" s="23"/>
      <c r="G3" s="23"/>
      <c r="H3" s="23"/>
      <c r="I3" s="23"/>
      <c r="J3" s="23"/>
      <c r="K3" s="23"/>
      <c r="L3" s="23"/>
      <c r="M3" s="24"/>
      <c r="N3" s="24"/>
      <c r="O3" s="24"/>
      <c r="P3" s="24"/>
      <c r="Q3" s="24"/>
      <c r="R3" s="24"/>
      <c r="T3" s="25"/>
      <c r="V3" s="206" t="s">
        <v>117</v>
      </c>
    </row>
    <row r="4" spans="1:22" s="13" customFormat="1" ht="36" customHeight="1">
      <c r="B4" s="26"/>
      <c r="D4" s="27"/>
      <c r="E4" s="27" t="s">
        <v>5</v>
      </c>
      <c r="F4" s="27" t="s">
        <v>118</v>
      </c>
      <c r="G4" s="27" t="s">
        <v>119</v>
      </c>
      <c r="H4" s="27"/>
      <c r="I4" s="27" t="s">
        <v>73</v>
      </c>
      <c r="J4" s="27" t="s">
        <v>74</v>
      </c>
      <c r="K4" s="27" t="s">
        <v>75</v>
      </c>
      <c r="L4" s="27"/>
      <c r="M4" s="28"/>
      <c r="N4" s="28"/>
      <c r="O4" s="28"/>
      <c r="P4" s="28"/>
      <c r="Q4" s="28"/>
      <c r="R4" s="28"/>
      <c r="S4" s="29"/>
      <c r="V4" s="207"/>
    </row>
    <row r="5" spans="1:22" s="13" customFormat="1" ht="80.099999999999994" customHeight="1">
      <c r="B5" s="30">
        <v>1</v>
      </c>
      <c r="D5" s="31" t="s">
        <v>120</v>
      </c>
      <c r="E5" s="31" t="s">
        <v>121</v>
      </c>
      <c r="F5" s="31" t="s">
        <v>1</v>
      </c>
      <c r="G5" s="31" t="s">
        <v>2</v>
      </c>
      <c r="H5" s="31" t="s">
        <v>122</v>
      </c>
      <c r="I5" s="31" t="s">
        <v>123</v>
      </c>
      <c r="J5" s="31" t="s">
        <v>124</v>
      </c>
      <c r="K5" s="31" t="s">
        <v>125</v>
      </c>
      <c r="L5" s="31" t="str">
        <f>CHAR(10)</f>
        <v xml:space="preserve">
</v>
      </c>
      <c r="M5" s="31"/>
      <c r="N5" s="31"/>
      <c r="O5" s="31"/>
      <c r="P5" s="31"/>
      <c r="Q5" s="31"/>
      <c r="R5" s="31"/>
      <c r="S5" s="32"/>
      <c r="V5" s="207"/>
    </row>
    <row r="6" spans="1:22" s="33" customFormat="1" ht="36" customHeight="1">
      <c r="B6" s="34"/>
      <c r="C6" s="35"/>
      <c r="D6" s="36"/>
      <c r="E6" s="36" t="s">
        <v>126</v>
      </c>
      <c r="F6" s="36" t="s">
        <v>127</v>
      </c>
      <c r="G6" s="36" t="s">
        <v>128</v>
      </c>
      <c r="H6" s="36"/>
      <c r="I6" s="36" t="s">
        <v>129</v>
      </c>
      <c r="J6" s="36" t="s">
        <v>130</v>
      </c>
      <c r="K6" s="36" t="s">
        <v>131</v>
      </c>
      <c r="L6" s="36"/>
      <c r="M6" s="36"/>
      <c r="N6" s="36"/>
      <c r="O6" s="36"/>
      <c r="P6" s="36"/>
      <c r="Q6" s="36"/>
      <c r="R6" s="36"/>
      <c r="S6" s="37"/>
      <c r="V6" s="207"/>
    </row>
    <row r="7" spans="1:22" s="38" customFormat="1" ht="60" customHeight="1">
      <c r="B7" s="39"/>
      <c r="C7" s="40"/>
      <c r="D7" s="23"/>
      <c r="E7" s="23"/>
      <c r="F7" s="23"/>
      <c r="G7" s="23"/>
      <c r="H7" s="23"/>
      <c r="I7" s="23"/>
      <c r="J7" s="23"/>
      <c r="K7" s="23"/>
      <c r="L7" s="23"/>
      <c r="M7" s="24"/>
      <c r="N7" s="24"/>
      <c r="O7" s="24"/>
      <c r="P7" s="24"/>
      <c r="Q7" s="24"/>
      <c r="R7" s="24"/>
      <c r="S7" s="41"/>
      <c r="V7" s="207"/>
    </row>
    <row r="8" spans="1:22" s="13" customFormat="1" ht="36" customHeight="1">
      <c r="B8" s="26"/>
      <c r="D8" s="27" t="s">
        <v>76</v>
      </c>
      <c r="E8" s="27" t="s">
        <v>77</v>
      </c>
      <c r="F8" s="27" t="s">
        <v>78</v>
      </c>
      <c r="G8" s="27" t="s">
        <v>79</v>
      </c>
      <c r="H8" s="27" t="s">
        <v>80</v>
      </c>
      <c r="I8" s="27" t="s">
        <v>81</v>
      </c>
      <c r="J8" s="27" t="s">
        <v>82</v>
      </c>
      <c r="K8" s="27"/>
      <c r="L8" s="27"/>
      <c r="M8" s="28"/>
      <c r="N8" s="28"/>
      <c r="O8" s="28"/>
      <c r="P8" s="28"/>
      <c r="Q8" s="28"/>
      <c r="R8" s="28"/>
      <c r="S8" s="29"/>
      <c r="V8" s="207"/>
    </row>
    <row r="9" spans="1:22" s="13" customFormat="1" ht="80.099999999999994" customHeight="1">
      <c r="B9" s="30">
        <f>B5+1</f>
        <v>2</v>
      </c>
      <c r="D9" s="31" t="s">
        <v>132</v>
      </c>
      <c r="E9" s="31" t="s">
        <v>133</v>
      </c>
      <c r="F9" s="31" t="s">
        <v>134</v>
      </c>
      <c r="G9" s="31" t="s">
        <v>135</v>
      </c>
      <c r="H9" s="31" t="s">
        <v>136</v>
      </c>
      <c r="I9" s="31" t="s">
        <v>137</v>
      </c>
      <c r="J9" s="31" t="s">
        <v>138</v>
      </c>
      <c r="K9" s="31" t="s">
        <v>139</v>
      </c>
      <c r="L9" s="31" t="str">
        <f>CHAR(10)</f>
        <v xml:space="preserve">
</v>
      </c>
      <c r="M9" s="31"/>
      <c r="N9" s="31"/>
      <c r="O9" s="31"/>
      <c r="P9" s="31"/>
      <c r="Q9" s="31"/>
      <c r="R9" s="31"/>
      <c r="S9" s="32"/>
      <c r="T9" s="25"/>
      <c r="V9" s="207"/>
    </row>
    <row r="10" spans="1:22" s="13" customFormat="1" ht="36" customHeight="1">
      <c r="B10" s="34"/>
      <c r="D10" s="36" t="s">
        <v>140</v>
      </c>
      <c r="E10" s="36" t="s">
        <v>141</v>
      </c>
      <c r="F10" s="36" t="s">
        <v>142</v>
      </c>
      <c r="G10" s="36" t="s">
        <v>143</v>
      </c>
      <c r="H10" s="36" t="s">
        <v>144</v>
      </c>
      <c r="I10" s="36" t="s">
        <v>145</v>
      </c>
      <c r="J10" s="36" t="s">
        <v>146</v>
      </c>
      <c r="K10" s="36"/>
      <c r="L10" s="36"/>
      <c r="M10" s="36"/>
      <c r="N10" s="36"/>
      <c r="O10" s="36"/>
      <c r="P10" s="36"/>
      <c r="Q10" s="36"/>
      <c r="R10" s="36"/>
      <c r="S10" s="42"/>
      <c r="V10" s="207"/>
    </row>
    <row r="11" spans="1:22" s="41" customFormat="1" ht="60" customHeight="1">
      <c r="B11" s="43"/>
      <c r="C11" s="44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/>
      <c r="O11" s="24"/>
      <c r="P11" s="24"/>
      <c r="Q11" s="24"/>
      <c r="R11" s="24"/>
      <c r="V11" s="207"/>
    </row>
    <row r="12" spans="1:22" s="13" customFormat="1" ht="36" customHeight="1">
      <c r="B12" s="26"/>
      <c r="D12" s="27" t="s">
        <v>87</v>
      </c>
      <c r="E12" s="27" t="s">
        <v>88</v>
      </c>
      <c r="F12" s="27" t="s">
        <v>89</v>
      </c>
      <c r="G12" s="27" t="s">
        <v>90</v>
      </c>
      <c r="H12" s="27" t="s">
        <v>91</v>
      </c>
      <c r="I12" s="27" t="s">
        <v>92</v>
      </c>
      <c r="J12" s="27" t="s">
        <v>93</v>
      </c>
      <c r="K12" s="27"/>
      <c r="L12" s="27"/>
      <c r="M12" s="28"/>
      <c r="N12" s="28"/>
      <c r="O12" s="28"/>
      <c r="P12" s="28"/>
      <c r="Q12" s="28"/>
      <c r="R12" s="28"/>
      <c r="S12" s="29"/>
      <c r="V12" s="207"/>
    </row>
    <row r="13" spans="1:22" s="13" customFormat="1" ht="80.099999999999994" customHeight="1">
      <c r="B13" s="30">
        <f>B9+1</f>
        <v>3</v>
      </c>
      <c r="D13" s="31" t="s">
        <v>147</v>
      </c>
      <c r="E13" s="31" t="s">
        <v>148</v>
      </c>
      <c r="F13" s="31" t="s">
        <v>149</v>
      </c>
      <c r="G13" s="31" t="s">
        <v>150</v>
      </c>
      <c r="H13" s="31" t="s">
        <v>151</v>
      </c>
      <c r="I13" s="31" t="s">
        <v>152</v>
      </c>
      <c r="J13" s="31" t="s">
        <v>153</v>
      </c>
      <c r="K13" s="31" t="s">
        <v>154</v>
      </c>
      <c r="L13" s="31" t="str">
        <f>CHAR(10)</f>
        <v xml:space="preserve">
</v>
      </c>
      <c r="M13" s="31"/>
      <c r="N13" s="31"/>
      <c r="O13" s="31"/>
      <c r="P13" s="31"/>
      <c r="Q13" s="31"/>
      <c r="R13" s="31"/>
      <c r="S13" s="32"/>
      <c r="V13" s="207"/>
    </row>
    <row r="14" spans="1:22" s="13" customFormat="1" ht="36" customHeight="1">
      <c r="B14" s="34"/>
      <c r="D14" s="36" t="s">
        <v>155</v>
      </c>
      <c r="E14" s="36" t="s">
        <v>156</v>
      </c>
      <c r="F14" s="36" t="s">
        <v>157</v>
      </c>
      <c r="G14" s="36" t="s">
        <v>158</v>
      </c>
      <c r="H14" s="36" t="s">
        <v>159</v>
      </c>
      <c r="I14" s="36" t="s">
        <v>160</v>
      </c>
      <c r="J14" s="36" t="s">
        <v>161</v>
      </c>
      <c r="K14" s="36"/>
      <c r="L14" s="36"/>
      <c r="M14" s="36"/>
      <c r="N14" s="36"/>
      <c r="O14" s="36"/>
      <c r="P14" s="36"/>
      <c r="Q14" s="36"/>
      <c r="R14" s="36"/>
      <c r="S14" s="42"/>
      <c r="V14" s="207"/>
    </row>
    <row r="15" spans="1:22" s="45" customFormat="1" ht="60" customHeight="1">
      <c r="B15" s="21"/>
      <c r="C15" s="46"/>
      <c r="D15" s="23"/>
      <c r="E15" s="23" t="s">
        <v>95</v>
      </c>
      <c r="F15" s="23"/>
      <c r="G15" s="23"/>
      <c r="H15" s="23"/>
      <c r="I15" s="23"/>
      <c r="J15" s="23"/>
      <c r="K15" s="23"/>
      <c r="L15" s="23"/>
      <c r="M15" s="24"/>
      <c r="N15" s="24"/>
      <c r="O15" s="24"/>
      <c r="P15" s="24"/>
      <c r="Q15" s="24"/>
      <c r="R15" s="24"/>
      <c r="V15" s="207"/>
    </row>
    <row r="16" spans="1:22" s="13" customFormat="1" ht="36" customHeight="1">
      <c r="B16" s="26"/>
      <c r="D16" s="27" t="s">
        <v>94</v>
      </c>
      <c r="E16" s="27" t="s">
        <v>95</v>
      </c>
      <c r="F16" s="27" t="s">
        <v>77</v>
      </c>
      <c r="G16" s="27" t="s">
        <v>96</v>
      </c>
      <c r="H16" s="27" t="s">
        <v>97</v>
      </c>
      <c r="I16" s="27" t="s">
        <v>98</v>
      </c>
      <c r="J16" s="27" t="s">
        <v>99</v>
      </c>
      <c r="K16" s="27"/>
      <c r="L16" s="27"/>
      <c r="M16" s="28"/>
      <c r="N16" s="28"/>
      <c r="O16" s="28"/>
      <c r="P16" s="28"/>
      <c r="Q16" s="28"/>
      <c r="R16" s="28"/>
      <c r="S16" s="29"/>
      <c r="V16" s="207"/>
    </row>
    <row r="17" spans="2:22" s="13" customFormat="1" ht="80.099999999999994" customHeight="1">
      <c r="B17" s="30">
        <f>B13+1</f>
        <v>4</v>
      </c>
      <c r="D17" s="31" t="s">
        <v>162</v>
      </c>
      <c r="E17" s="31" t="s">
        <v>163</v>
      </c>
      <c r="F17" s="31" t="s">
        <v>164</v>
      </c>
      <c r="G17" s="31" t="s">
        <v>165</v>
      </c>
      <c r="H17" s="31" t="s">
        <v>166</v>
      </c>
      <c r="I17" s="31" t="s">
        <v>167</v>
      </c>
      <c r="J17" s="31" t="s">
        <v>168</v>
      </c>
      <c r="K17" s="31" t="s">
        <v>139</v>
      </c>
      <c r="L17" s="31" t="str">
        <f>CHAR(10)</f>
        <v xml:space="preserve">
</v>
      </c>
      <c r="M17" s="31"/>
      <c r="N17" s="31"/>
      <c r="O17" s="31"/>
      <c r="P17" s="31"/>
      <c r="Q17" s="31"/>
      <c r="R17" s="31"/>
      <c r="S17" s="32"/>
      <c r="V17" s="207"/>
    </row>
    <row r="18" spans="2:22" s="13" customFormat="1" ht="36" customHeight="1">
      <c r="B18" s="34"/>
      <c r="D18" s="36" t="s">
        <v>169</v>
      </c>
      <c r="E18" s="36" t="s">
        <v>170</v>
      </c>
      <c r="F18" s="36" t="s">
        <v>141</v>
      </c>
      <c r="G18" s="36" t="s">
        <v>171</v>
      </c>
      <c r="H18" s="36" t="s">
        <v>172</v>
      </c>
      <c r="I18" s="36" t="s">
        <v>173</v>
      </c>
      <c r="J18" s="36" t="s">
        <v>174</v>
      </c>
      <c r="K18" s="36"/>
      <c r="L18" s="36"/>
      <c r="M18" s="36"/>
      <c r="N18" s="36"/>
      <c r="O18" s="36"/>
      <c r="P18" s="36"/>
      <c r="Q18" s="36"/>
      <c r="R18" s="36"/>
      <c r="S18" s="42"/>
      <c r="V18" s="207"/>
    </row>
    <row r="19" spans="2:22" s="45" customFormat="1" ht="60" customHeight="1">
      <c r="B19" s="21"/>
      <c r="C19" s="46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4"/>
      <c r="O19" s="24"/>
      <c r="P19" s="24"/>
      <c r="Q19" s="24"/>
      <c r="R19" s="24"/>
      <c r="V19" s="207"/>
    </row>
    <row r="20" spans="2:22" s="13" customFormat="1" ht="36" customHeight="1">
      <c r="B20" s="26"/>
      <c r="D20" s="27" t="s">
        <v>100</v>
      </c>
      <c r="E20" s="27" t="s">
        <v>101</v>
      </c>
      <c r="F20" s="27" t="s">
        <v>102</v>
      </c>
      <c r="G20" s="27" t="s">
        <v>103</v>
      </c>
      <c r="H20" s="27" t="s">
        <v>104</v>
      </c>
      <c r="I20" s="27" t="s">
        <v>105</v>
      </c>
      <c r="J20" s="27" t="s">
        <v>106</v>
      </c>
      <c r="K20" s="27"/>
      <c r="L20" s="27"/>
      <c r="M20" s="28"/>
      <c r="N20" s="28"/>
      <c r="O20" s="28"/>
      <c r="P20" s="28"/>
      <c r="Q20" s="28"/>
      <c r="R20" s="28"/>
      <c r="S20" s="29"/>
      <c r="V20" s="207"/>
    </row>
    <row r="21" spans="2:22" s="13" customFormat="1" ht="80.099999999999994" customHeight="1">
      <c r="B21" s="30">
        <f>B17+1</f>
        <v>5</v>
      </c>
      <c r="D21" s="31" t="s">
        <v>175</v>
      </c>
      <c r="E21" s="31" t="s">
        <v>176</v>
      </c>
      <c r="F21" s="31" t="s">
        <v>177</v>
      </c>
      <c r="G21" s="31" t="s">
        <v>178</v>
      </c>
      <c r="H21" s="31" t="s">
        <v>179</v>
      </c>
      <c r="I21" s="31" t="s">
        <v>180</v>
      </c>
      <c r="J21" s="31" t="s">
        <v>181</v>
      </c>
      <c r="K21" s="31" t="s">
        <v>154</v>
      </c>
      <c r="L21" s="31" t="str">
        <f>CHAR(10)</f>
        <v xml:space="preserve">
</v>
      </c>
      <c r="M21" s="31"/>
      <c r="N21" s="31"/>
      <c r="O21" s="31"/>
      <c r="P21" s="31"/>
      <c r="Q21" s="31"/>
      <c r="R21" s="31"/>
      <c r="S21" s="32"/>
      <c r="V21" s="207"/>
    </row>
    <row r="22" spans="2:22" s="13" customFormat="1" ht="36" customHeight="1">
      <c r="B22" s="34"/>
      <c r="D22" s="36" t="s">
        <v>182</v>
      </c>
      <c r="E22" s="36" t="s">
        <v>183</v>
      </c>
      <c r="F22" s="36" t="s">
        <v>184</v>
      </c>
      <c r="G22" s="36" t="s">
        <v>185</v>
      </c>
      <c r="H22" s="36" t="s">
        <v>186</v>
      </c>
      <c r="I22" s="36" t="s">
        <v>187</v>
      </c>
      <c r="J22" s="36" t="s">
        <v>188</v>
      </c>
      <c r="K22" s="36"/>
      <c r="L22" s="36"/>
      <c r="M22" s="36"/>
      <c r="N22" s="36"/>
      <c r="O22" s="36"/>
      <c r="P22" s="36"/>
      <c r="Q22" s="36"/>
      <c r="R22" s="36"/>
      <c r="S22" s="42"/>
      <c r="V22" s="207"/>
    </row>
    <row r="23" spans="2:22" s="45" customFormat="1" ht="60" customHeight="1">
      <c r="B23" s="21"/>
      <c r="C23" s="46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V23" s="207"/>
    </row>
    <row r="24" spans="2:22" s="13" customFormat="1" ht="36" customHeight="1">
      <c r="B24" s="26"/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V24" s="207"/>
    </row>
    <row r="25" spans="2:22" s="13" customFormat="1" ht="80.099999999999994" customHeight="1">
      <c r="B25" s="30">
        <f>B21+1</f>
        <v>6</v>
      </c>
      <c r="D25" s="31" t="s">
        <v>189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V25" s="207"/>
    </row>
    <row r="26" spans="2:22" s="13" customFormat="1" ht="36" customHeight="1">
      <c r="B26" s="34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2"/>
      <c r="V26" s="207"/>
    </row>
    <row r="27" spans="2:22" s="45" customFormat="1" ht="60" customHeight="1">
      <c r="B27" s="21"/>
      <c r="C27" s="46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V27" s="207"/>
    </row>
    <row r="28" spans="2:22" s="13" customFormat="1" ht="36" customHeight="1">
      <c r="B28" s="26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9"/>
      <c r="U28" s="45"/>
      <c r="V28" s="207"/>
    </row>
    <row r="29" spans="2:22" s="13" customFormat="1" ht="80.099999999999994" customHeight="1">
      <c r="B29" s="30">
        <f>B25+1</f>
        <v>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  <c r="U29" s="45"/>
      <c r="V29" s="207"/>
    </row>
    <row r="30" spans="2:22" s="13" customFormat="1" ht="36" customHeight="1">
      <c r="B30" s="34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42"/>
      <c r="U30" s="45"/>
      <c r="V30" s="207"/>
    </row>
    <row r="31" spans="2:22" s="45" customFormat="1" ht="60" customHeight="1">
      <c r="B31" s="21"/>
      <c r="C31" s="46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V31" s="207"/>
    </row>
    <row r="32" spans="2:22" s="13" customFormat="1" ht="36" customHeight="1">
      <c r="B32" s="26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  <c r="U32" s="45"/>
      <c r="V32" s="207"/>
    </row>
    <row r="33" spans="2:22" s="13" customFormat="1" ht="80.099999999999994" customHeight="1">
      <c r="B33" s="30">
        <f>B29+1</f>
        <v>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2"/>
      <c r="V33" s="207"/>
    </row>
    <row r="34" spans="2:22" s="13" customFormat="1" ht="36" customHeight="1">
      <c r="B34" s="34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42"/>
      <c r="V34" s="207"/>
    </row>
    <row r="35" spans="2:22" s="45" customFormat="1" ht="60" customHeight="1">
      <c r="B35" s="21"/>
      <c r="C35" s="46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V35" s="207"/>
    </row>
    <row r="36" spans="2:22" s="13" customFormat="1" ht="36" customHeight="1">
      <c r="B36" s="2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  <c r="V36" s="207"/>
    </row>
    <row r="37" spans="2:22" s="13" customFormat="1" ht="80.099999999999994" customHeight="1">
      <c r="B37" s="30">
        <f>B33+1</f>
        <v>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2"/>
      <c r="V37" s="207"/>
    </row>
    <row r="38" spans="2:22" s="13" customFormat="1" ht="36" customHeight="1">
      <c r="B38" s="34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2"/>
      <c r="V38" s="207"/>
    </row>
    <row r="39" spans="2:22" s="45" customFormat="1" ht="60" customHeight="1">
      <c r="B39" s="21"/>
      <c r="C39" s="46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V39" s="207"/>
    </row>
    <row r="40" spans="2:22" s="13" customFormat="1" ht="36" customHeight="1">
      <c r="B40" s="2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9"/>
      <c r="V40" s="207"/>
    </row>
    <row r="41" spans="2:22" s="13" customFormat="1" ht="80.099999999999994" customHeight="1">
      <c r="B41" s="30">
        <f>B37+1</f>
        <v>10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2"/>
      <c r="V41" s="207"/>
    </row>
    <row r="42" spans="2:22" s="13" customFormat="1" ht="36" customHeight="1">
      <c r="B42" s="34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42"/>
      <c r="V42" s="207"/>
    </row>
    <row r="43" spans="2:22" s="45" customFormat="1" ht="60" customHeight="1">
      <c r="B43" s="21"/>
      <c r="C43" s="46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V43" s="207"/>
    </row>
    <row r="44" spans="2:22" s="13" customFormat="1" ht="36" customHeight="1">
      <c r="B44" s="26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9"/>
      <c r="V44" s="207"/>
    </row>
    <row r="45" spans="2:22" s="13" customFormat="1" ht="80.099999999999994" customHeight="1">
      <c r="B45" s="30">
        <f>B41+1</f>
        <v>11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2"/>
      <c r="V45" s="207"/>
    </row>
    <row r="46" spans="2:22" s="13" customFormat="1" ht="36" customHeight="1">
      <c r="B46" s="34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42"/>
      <c r="V46" s="207"/>
    </row>
    <row r="47" spans="2:22" s="45" customFormat="1" ht="60" customHeight="1">
      <c r="B47" s="21"/>
      <c r="C47" s="4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V47" s="207"/>
    </row>
    <row r="48" spans="2:22" s="13" customFormat="1" ht="36" customHeight="1">
      <c r="B48" s="2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9"/>
      <c r="V48" s="207"/>
    </row>
    <row r="49" spans="2:22" s="13" customFormat="1" ht="80.099999999999994" customHeight="1">
      <c r="B49" s="30">
        <f>B45+1</f>
        <v>12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2"/>
      <c r="V49" s="207"/>
    </row>
    <row r="50" spans="2:22" s="13" customFormat="1" ht="36" customHeight="1">
      <c r="B50" s="34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42"/>
      <c r="V50" s="207"/>
    </row>
    <row r="51" spans="2:22" s="45" customFormat="1" ht="60" customHeight="1">
      <c r="B51" s="21"/>
      <c r="C51" s="46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V51" s="207"/>
    </row>
    <row r="52" spans="2:22" s="13" customFormat="1" ht="36" customHeight="1">
      <c r="B52" s="26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9"/>
      <c r="V52" s="207"/>
    </row>
    <row r="53" spans="2:22" s="13" customFormat="1" ht="80.099999999999994" customHeight="1">
      <c r="B53" s="30">
        <f>B49+1</f>
        <v>13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2"/>
      <c r="V53" s="207"/>
    </row>
    <row r="54" spans="2:22" s="13" customFormat="1" ht="36" customHeight="1">
      <c r="B54" s="34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42"/>
      <c r="V54" s="207"/>
    </row>
    <row r="55" spans="2:22" s="45" customFormat="1" ht="60" customHeight="1">
      <c r="B55" s="21"/>
      <c r="C55" s="46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V55" s="207"/>
    </row>
    <row r="56" spans="2:22" s="13" customFormat="1" ht="36" customHeight="1">
      <c r="B56" s="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9"/>
      <c r="V56" s="207"/>
    </row>
    <row r="57" spans="2:22" s="13" customFormat="1" ht="80.099999999999994" customHeight="1">
      <c r="B57" s="30">
        <f>B53+1</f>
        <v>14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2"/>
      <c r="V57" s="207"/>
    </row>
    <row r="58" spans="2:22" s="13" customFormat="1" ht="36" customHeight="1">
      <c r="B58" s="34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42"/>
      <c r="V58" s="207"/>
    </row>
    <row r="59" spans="2:22" s="45" customFormat="1" ht="60" customHeight="1">
      <c r="B59" s="21"/>
      <c r="C59" s="46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V59" s="207"/>
    </row>
    <row r="60" spans="2:22" s="13" customFormat="1" ht="36" customHeight="1">
      <c r="B60" s="26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9"/>
      <c r="V60" s="207"/>
    </row>
    <row r="61" spans="2:22" s="13" customFormat="1" ht="80.099999999999994" customHeight="1">
      <c r="B61" s="30">
        <f>B57+1</f>
        <v>15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2"/>
      <c r="V61" s="207"/>
    </row>
    <row r="62" spans="2:22" s="13" customFormat="1" ht="36" customHeight="1">
      <c r="B62" s="34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42"/>
      <c r="V62" s="207"/>
    </row>
    <row r="63" spans="2:22" s="45" customFormat="1" ht="60" customHeight="1">
      <c r="B63" s="21"/>
      <c r="C63" s="46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V63" s="207"/>
    </row>
    <row r="64" spans="2:22" s="13" customFormat="1" ht="36" customHeight="1">
      <c r="B64" s="26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9"/>
      <c r="V64" s="207"/>
    </row>
    <row r="65" spans="2:22" s="13" customFormat="1" ht="80.099999999999994" customHeight="1">
      <c r="B65" s="30">
        <f>B61+1</f>
        <v>16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V65" s="207"/>
    </row>
    <row r="66" spans="2:22" s="13" customFormat="1" ht="36" customHeight="1">
      <c r="B66" s="34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42"/>
      <c r="V66" s="207"/>
    </row>
    <row r="67" spans="2:22" s="45" customFormat="1" ht="60" customHeight="1">
      <c r="B67" s="21"/>
      <c r="C67" s="46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V67" s="207"/>
    </row>
    <row r="68" spans="2:22" s="13" customFormat="1" ht="36" customHeight="1">
      <c r="B68" s="26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9"/>
      <c r="V68" s="207"/>
    </row>
    <row r="69" spans="2:22" s="13" customFormat="1" ht="80.099999999999994" customHeight="1">
      <c r="B69" s="30">
        <f>B65+1</f>
        <v>17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V69" s="207"/>
    </row>
    <row r="70" spans="2:22" s="13" customFormat="1" ht="36" customHeight="1">
      <c r="B70" s="34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42"/>
      <c r="V70" s="207"/>
    </row>
    <row r="71" spans="2:22" s="45" customFormat="1" ht="60" customHeight="1">
      <c r="B71" s="21"/>
      <c r="C71" s="46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V71" s="207"/>
    </row>
    <row r="72" spans="2:22" s="13" customFormat="1" ht="36" customHeight="1">
      <c r="B72" s="26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9"/>
      <c r="V72" s="207"/>
    </row>
    <row r="73" spans="2:22" s="13" customFormat="1" ht="80.099999999999994" customHeight="1">
      <c r="B73" s="30">
        <f>B69+1</f>
        <v>18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V73" s="207"/>
    </row>
    <row r="74" spans="2:22" s="13" customFormat="1" ht="36" customHeight="1">
      <c r="B74" s="34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42"/>
      <c r="V74" s="207"/>
    </row>
    <row r="75" spans="2:22" s="45" customFormat="1" ht="60" customHeight="1">
      <c r="B75" s="21"/>
      <c r="C75" s="46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V75" s="207"/>
    </row>
    <row r="76" spans="2:22" s="13" customFormat="1" ht="36" customHeight="1">
      <c r="B76" s="26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9"/>
      <c r="V76" s="207"/>
    </row>
    <row r="77" spans="2:22" s="13" customFormat="1" ht="80.099999999999994" customHeight="1">
      <c r="B77" s="30">
        <f>B73+1</f>
        <v>19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V77" s="207"/>
    </row>
    <row r="78" spans="2:22" s="13" customFormat="1" ht="36" customHeight="1">
      <c r="B78" s="34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42"/>
      <c r="V78" s="207"/>
    </row>
    <row r="79" spans="2:22" s="45" customFormat="1" ht="60" customHeight="1">
      <c r="B79" s="21"/>
      <c r="C79" s="46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V79" s="207"/>
    </row>
    <row r="80" spans="2:22" s="13" customFormat="1" ht="36" customHeight="1">
      <c r="B80" s="26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9"/>
      <c r="V80" s="207"/>
    </row>
    <row r="81" spans="2:22" s="13" customFormat="1" ht="80.099999999999994" customHeight="1">
      <c r="B81" s="30">
        <f>B77+1</f>
        <v>20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V81" s="207"/>
    </row>
    <row r="82" spans="2:22" s="13" customFormat="1" ht="36" customHeight="1">
      <c r="B82" s="34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42"/>
      <c r="V82" s="208"/>
    </row>
    <row r="83" spans="2:22" s="45" customFormat="1" ht="60" customHeight="1">
      <c r="B83" s="21"/>
      <c r="C83" s="46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V83" s="47"/>
    </row>
    <row r="84" spans="2:22" s="13" customFormat="1" ht="36" customHeight="1">
      <c r="B84" s="26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9"/>
      <c r="V84" s="15"/>
    </row>
    <row r="85" spans="2:22" s="13" customFormat="1" ht="80.099999999999994" customHeight="1">
      <c r="B85" s="30">
        <f>B81+1</f>
        <v>21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V85" s="15"/>
    </row>
    <row r="86" spans="2:22" s="13" customFormat="1" ht="36" customHeight="1">
      <c r="B86" s="34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42"/>
      <c r="V86" s="15"/>
    </row>
    <row r="87" spans="2:22" s="45" customFormat="1" ht="60" customHeight="1">
      <c r="B87" s="21"/>
      <c r="C87" s="46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V87" s="47"/>
    </row>
    <row r="88" spans="2:22" s="13" customFormat="1" ht="36" customHeight="1">
      <c r="B88" s="26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9"/>
      <c r="V88" s="15"/>
    </row>
    <row r="89" spans="2:22" s="13" customFormat="1" ht="80.099999999999994" customHeight="1">
      <c r="B89" s="30">
        <f>B85+1</f>
        <v>22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V89" s="15"/>
    </row>
    <row r="90" spans="2:22" s="13" customFormat="1" ht="36" customHeight="1">
      <c r="B90" s="34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42"/>
      <c r="V90" s="15"/>
    </row>
    <row r="91" spans="2:22" s="45" customFormat="1" ht="60" customHeight="1">
      <c r="B91" s="21"/>
      <c r="C91" s="46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V91" s="47"/>
    </row>
    <row r="92" spans="2:22" s="13" customFormat="1" ht="36" customHeight="1">
      <c r="B92" s="26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9"/>
      <c r="V92" s="15"/>
    </row>
    <row r="93" spans="2:22" s="13" customFormat="1" ht="80.099999999999994" customHeight="1">
      <c r="B93" s="30">
        <f>B89+1</f>
        <v>23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V93" s="15"/>
    </row>
    <row r="94" spans="2:22" s="13" customFormat="1" ht="36" customHeight="1">
      <c r="B94" s="34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42"/>
      <c r="V94" s="15"/>
    </row>
    <row r="95" spans="2:22">
      <c r="B95" s="21"/>
      <c r="C95" s="46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2:22" ht="39.75">
      <c r="B96" s="26"/>
      <c r="C96" s="13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 spans="2:18" s="13" customFormat="1" ht="80.099999999999994" customHeight="1">
      <c r="B97" s="30">
        <f>B93+1</f>
        <v>24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spans="2:18" s="13" customFormat="1" ht="36" customHeight="1">
      <c r="B98" s="34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2:18" s="45" customFormat="1" ht="60" customHeight="1">
      <c r="B99" s="21"/>
      <c r="C99" s="46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2:18" s="13" customFormat="1" ht="36" customHeight="1">
      <c r="B100" s="26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</row>
    <row r="101" spans="2:18" s="13" customFormat="1" ht="80.099999999999994" customHeight="1">
      <c r="B101" s="30">
        <f>B97+1</f>
        <v>25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2:18" s="13" customFormat="1" ht="36" customHeight="1">
      <c r="B102" s="34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spans="2:18" s="45" customFormat="1" ht="60" customHeight="1">
      <c r="B103" s="21"/>
      <c r="C103" s="46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2:18" s="13" customFormat="1" ht="36" customHeight="1">
      <c r="B104" s="26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</row>
    <row r="105" spans="2:18" s="13" customFormat="1" ht="80.099999999999994" customHeight="1">
      <c r="B105" s="30">
        <f>B101+1</f>
        <v>26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 spans="2:18" s="13" customFormat="1" ht="36" customHeight="1">
      <c r="B106" s="34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spans="2:18" s="45" customFormat="1" ht="60" customHeight="1">
      <c r="B107" s="21"/>
      <c r="C107" s="46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2:18" s="13" customFormat="1" ht="36" customHeight="1">
      <c r="B108" s="26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spans="2:18" s="13" customFormat="1" ht="80.099999999999994" customHeight="1">
      <c r="B109" s="30">
        <f>B105+1</f>
        <v>27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 spans="2:18" s="13" customFormat="1" ht="36" customHeight="1">
      <c r="B110" s="34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spans="2:18">
      <c r="B111" s="21"/>
      <c r="C111" s="46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2:18" ht="39.75">
      <c r="B112" s="26"/>
      <c r="C112" s="13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spans="2:18" s="13" customFormat="1" ht="80.099999999999994" customHeight="1">
      <c r="B113" s="30">
        <f t="shared" ref="B113" si="1">B109+1</f>
        <v>28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 spans="2:18" s="13" customFormat="1" ht="36" customHeight="1">
      <c r="B114" s="34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spans="2:18" s="45" customFormat="1" ht="60" customHeight="1">
      <c r="B115" s="21"/>
      <c r="C115" s="46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2:18" s="13" customFormat="1" ht="36" customHeight="1">
      <c r="B116" s="26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spans="2:18" s="13" customFormat="1" ht="80.099999999999994" customHeight="1">
      <c r="B117" s="30">
        <f t="shared" ref="B117" si="2">B113+1</f>
        <v>29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spans="2:18" s="13" customFormat="1" ht="36" customHeight="1">
      <c r="B118" s="34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spans="2:18" s="45" customFormat="1" ht="60" customHeight="1">
      <c r="B119" s="21"/>
      <c r="C119" s="4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2:18" s="13" customFormat="1" ht="36" customHeight="1">
      <c r="B120" s="26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</row>
    <row r="121" spans="2:18" s="13" customFormat="1" ht="80.099999999999994" customHeight="1">
      <c r="B121" s="30">
        <f t="shared" ref="B121" si="3">B117+1</f>
        <v>30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</row>
    <row r="122" spans="2:18" s="13" customFormat="1" ht="36" customHeight="1">
      <c r="B122" s="34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spans="2:18" s="45" customFormat="1" ht="60" customHeight="1">
      <c r="B123" s="21"/>
      <c r="C123" s="46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2:18" s="13" customFormat="1" ht="36" customHeight="1">
      <c r="B124" s="26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 spans="2:18" s="13" customFormat="1" ht="80.099999999999994" customHeight="1">
      <c r="B125" s="30">
        <f t="shared" ref="B125" si="4">B121+1</f>
        <v>31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2:18" s="13" customFormat="1" ht="36" customHeight="1">
      <c r="B126" s="34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spans="2:18" s="45" customFormat="1" ht="60" customHeight="1">
      <c r="B127" s="21"/>
      <c r="C127" s="4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2:18" s="13" customFormat="1" ht="36" customHeight="1">
      <c r="B128" s="26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 spans="2:18" s="13" customFormat="1" ht="80.099999999999994" customHeight="1">
      <c r="B129" s="30">
        <f t="shared" ref="B129" si="5">B125+1</f>
        <v>32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</row>
    <row r="130" spans="2:18" s="13" customFormat="1" ht="36" customHeight="1">
      <c r="B130" s="34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spans="2:18" s="45" customFormat="1" ht="60" customHeight="1">
      <c r="B131" s="21"/>
      <c r="C131" s="46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2:18" s="13" customFormat="1" ht="36" customHeight="1">
      <c r="B132" s="26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 spans="2:18" s="13" customFormat="1" ht="80.099999999999994" customHeight="1">
      <c r="B133" s="30">
        <f t="shared" ref="B133" si="6">B129+1</f>
        <v>33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</row>
    <row r="134" spans="2:18" s="13" customFormat="1" ht="36" customHeight="1">
      <c r="B134" s="34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spans="2:18" s="45" customFormat="1" ht="60" customHeight="1">
      <c r="B135" s="21"/>
      <c r="C135" s="46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2:18" s="13" customFormat="1" ht="36" customHeight="1">
      <c r="B136" s="26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spans="2:18" s="13" customFormat="1" ht="80.099999999999994" customHeight="1">
      <c r="B137" s="30">
        <f t="shared" ref="B137" si="7">B133+1</f>
        <v>34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spans="2:18" s="13" customFormat="1" ht="36" customHeight="1">
      <c r="B138" s="34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spans="2:18" s="45" customFormat="1" ht="60" customHeight="1">
      <c r="B139" s="21"/>
      <c r="C139" s="46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2:18" s="13" customFormat="1" ht="36" customHeight="1">
      <c r="B140" s="26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spans="2:18" s="13" customFormat="1" ht="80.099999999999994" customHeight="1">
      <c r="B141" s="30">
        <f t="shared" ref="B141" si="8">B137+1</f>
        <v>35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spans="2:18" s="13" customFormat="1" ht="36" customHeight="1">
      <c r="B142" s="34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spans="2:18" s="45" customFormat="1" ht="60" customHeight="1">
      <c r="B143" s="21"/>
      <c r="C143" s="46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2:18" s="13" customFormat="1" ht="36" customHeight="1">
      <c r="B144" s="26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8" s="13" customFormat="1" ht="80.099999999999994" customHeight="1">
      <c r="B145" s="30">
        <f t="shared" ref="B145" si="9">B141+1</f>
        <v>36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spans="2:18" s="13" customFormat="1" ht="36" customHeight="1">
      <c r="B146" s="34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spans="2:18" s="45" customFormat="1" ht="60" customHeight="1">
      <c r="B147" s="21"/>
      <c r="C147" s="4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2:18" s="13" customFormat="1" ht="36" customHeight="1">
      <c r="B148" s="26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spans="2:18" s="13" customFormat="1" ht="80.099999999999994" customHeight="1">
      <c r="B149" s="30">
        <f t="shared" ref="B149" si="10">B145+1</f>
        <v>37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2:18" s="13" customFormat="1" ht="36" customHeight="1">
      <c r="B150" s="34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45" customFormat="1" ht="60" customHeight="1">
      <c r="B151" s="21"/>
      <c r="C151" s="46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2:18" s="13" customFormat="1" ht="36" customHeight="1">
      <c r="B152" s="26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spans="2:18" s="13" customFormat="1" ht="80.099999999999994" customHeight="1">
      <c r="B153" s="30">
        <f t="shared" ref="B153" si="11">B149+1</f>
        <v>38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spans="2:18" s="13" customFormat="1" ht="36" customHeight="1">
      <c r="B154" s="34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45" customFormat="1" ht="60" customHeight="1">
      <c r="B155" s="21"/>
      <c r="C155" s="46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2:18" s="13" customFormat="1" ht="36" customHeight="1">
      <c r="B156" s="26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spans="2:18" s="13" customFormat="1" ht="80.099999999999994" customHeight="1">
      <c r="B157" s="30">
        <f t="shared" ref="B157" si="12">B153+1</f>
        <v>39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spans="2:18" s="13" customFormat="1" ht="36" customHeight="1">
      <c r="B158" s="34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spans="2:18">
      <c r="B159" s="21"/>
      <c r="C159" s="4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2:18" ht="39.75">
      <c r="B160" s="26"/>
      <c r="C160" s="13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spans="2:18" s="13" customFormat="1" ht="80.099999999999994" customHeight="1">
      <c r="B161" s="30">
        <f t="shared" ref="B161" si="13">B157+1</f>
        <v>40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</row>
    <row r="162" spans="2:18" s="13" customFormat="1" ht="36" customHeight="1">
      <c r="B162" s="34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spans="2:18" s="45" customFormat="1" ht="60" customHeight="1">
      <c r="B163" s="21"/>
      <c r="C163" s="46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2:18" s="13" customFormat="1" ht="36" customHeight="1">
      <c r="B164" s="26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spans="2:18" s="13" customFormat="1" ht="80.099999999999994" customHeight="1">
      <c r="B165" s="30">
        <f t="shared" ref="B165" si="14">B161+1</f>
        <v>41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</row>
    <row r="166" spans="2:18" s="13" customFormat="1" ht="36" customHeight="1">
      <c r="B166" s="34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spans="2:18">
      <c r="B167" s="21"/>
      <c r="C167" s="4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2:18" ht="39.75">
      <c r="B168" s="26"/>
      <c r="C168" s="13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spans="2:18" ht="58.5">
      <c r="B169" s="30">
        <f t="shared" ref="B169" si="15">B165+1</f>
        <v>42</v>
      </c>
      <c r="C169" s="13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</row>
    <row r="170" spans="2:18">
      <c r="B170" s="34"/>
      <c r="C170" s="13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18">
      <c r="B171" s="21"/>
      <c r="C171" s="46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2:18" ht="39.75">
      <c r="B172" s="26"/>
      <c r="C172" s="13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spans="2:18" ht="58.5">
      <c r="B173" s="30">
        <f t="shared" ref="B173" si="16">B169+1</f>
        <v>43</v>
      </c>
      <c r="C173" s="13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2:18">
      <c r="B174" s="34"/>
      <c r="C174" s="13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18">
      <c r="B175" s="21"/>
      <c r="C175" s="4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2:18" ht="39.75">
      <c r="B176" s="26"/>
      <c r="C176" s="13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spans="2:18" ht="58.5">
      <c r="B177" s="30">
        <f t="shared" ref="B177" si="17">B173+1</f>
        <v>44</v>
      </c>
      <c r="C177" s="13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</row>
    <row r="178" spans="2:18">
      <c r="B178" s="34"/>
      <c r="C178" s="13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21"/>
      <c r="C179" s="46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2:18" ht="39.75">
      <c r="B180" s="26"/>
      <c r="C180" s="13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spans="2:18" ht="58.5">
      <c r="B181" s="30">
        <f t="shared" ref="B181" si="18">B177+1</f>
        <v>45</v>
      </c>
      <c r="C181" s="13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</row>
    <row r="182" spans="2:18">
      <c r="B182" s="34"/>
      <c r="C182" s="13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21"/>
      <c r="C183" s="46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2:18" ht="39.75">
      <c r="B184" s="26"/>
      <c r="C184" s="13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spans="2:18" ht="58.5">
      <c r="B185" s="30">
        <f t="shared" ref="B185" si="19">B181+1</f>
        <v>46</v>
      </c>
      <c r="C185" s="13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</row>
    <row r="186" spans="2:18">
      <c r="B186" s="34"/>
      <c r="C186" s="13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21"/>
      <c r="C187" s="46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2:18" ht="39.75">
      <c r="B188" s="26"/>
      <c r="C188" s="13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spans="2:18" ht="58.5">
      <c r="B189" s="30">
        <f t="shared" ref="B189" si="20">B185+1</f>
        <v>47</v>
      </c>
      <c r="C189" s="13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</row>
    <row r="190" spans="2:18">
      <c r="B190" s="34"/>
      <c r="C190" s="13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21"/>
      <c r="C191" s="46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2:18" ht="39.75">
      <c r="B192" s="26"/>
      <c r="C192" s="13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spans="2:18" ht="58.5">
      <c r="B193" s="30">
        <f t="shared" ref="B193" si="21">B189+1</f>
        <v>48</v>
      </c>
      <c r="C193" s="13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</row>
    <row r="194" spans="2:18">
      <c r="B194" s="34"/>
      <c r="C194" s="13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21"/>
      <c r="C195" s="46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2:18" ht="39.75">
      <c r="B196" s="26"/>
      <c r="C196" s="13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spans="2:18" ht="58.5">
      <c r="B197" s="30">
        <f t="shared" ref="B197" si="22">B193+1</f>
        <v>49</v>
      </c>
      <c r="C197" s="13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2:18">
      <c r="B198" s="34"/>
      <c r="C198" s="13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21"/>
      <c r="C199" s="46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2:18" ht="39.75">
      <c r="B200" s="26"/>
      <c r="C200" s="13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spans="2:18" ht="58.5">
      <c r="B201" s="30">
        <f t="shared" ref="B201" si="23">B197+1</f>
        <v>50</v>
      </c>
      <c r="C201" s="13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</row>
    <row r="202" spans="2:18">
      <c r="B202" s="34"/>
      <c r="C202" s="13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21"/>
      <c r="C203" s="46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2:18" ht="39.75">
      <c r="B204" s="26"/>
      <c r="C204" s="13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spans="2:18" ht="58.5">
      <c r="B205" s="30">
        <f>B201+1</f>
        <v>51</v>
      </c>
      <c r="C205" s="13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</row>
    <row r="206" spans="2:18">
      <c r="B206" s="34"/>
      <c r="C206" s="13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39"/>
      <c r="C207" s="40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2:18" ht="39.75">
      <c r="B208" s="26"/>
      <c r="C208" s="13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spans="2:18" ht="58.5">
      <c r="B209" s="30">
        <f>B205+1</f>
        <v>52</v>
      </c>
      <c r="C209" s="13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</row>
    <row r="210" spans="2:18">
      <c r="B210" s="34"/>
      <c r="C210" s="13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43"/>
      <c r="C211" s="4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2:18" ht="39.75">
      <c r="B212" s="26"/>
      <c r="C212" s="13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spans="2:18" ht="58.5">
      <c r="B213" s="30">
        <f>B209+1</f>
        <v>53</v>
      </c>
      <c r="C213" s="13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</row>
    <row r="214" spans="2:18">
      <c r="B214" s="34"/>
      <c r="C214" s="13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21"/>
      <c r="C215" s="46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2:18" ht="39.75">
      <c r="B216" s="26"/>
      <c r="C216" s="13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spans="2:18" ht="58.5">
      <c r="B217" s="30">
        <f>B213+1</f>
        <v>54</v>
      </c>
      <c r="C217" s="13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</row>
    <row r="218" spans="2:18">
      <c r="B218" s="34"/>
      <c r="C218" s="13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21"/>
      <c r="C219" s="46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2:18" ht="39.75">
      <c r="B220" s="26"/>
      <c r="C220" s="13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spans="2:18" ht="58.5">
      <c r="B221" s="30">
        <f>B217+1</f>
        <v>55</v>
      </c>
      <c r="C221" s="13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2:18">
      <c r="B222" s="34"/>
      <c r="C222" s="13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21"/>
      <c r="C223" s="46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2:18" ht="39.75">
      <c r="B224" s="26"/>
      <c r="C224" s="13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spans="2:18" ht="58.5">
      <c r="B225" s="30">
        <f>B221+1</f>
        <v>56</v>
      </c>
      <c r="C225" s="13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</row>
    <row r="226" spans="2:18">
      <c r="B226" s="34"/>
      <c r="C226" s="13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21"/>
      <c r="C227" s="46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2:18" ht="39.75">
      <c r="B228" s="26"/>
      <c r="C228" s="13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spans="2:18" ht="58.5">
      <c r="B229" s="30">
        <f>B225+1</f>
        <v>57</v>
      </c>
      <c r="C229" s="13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</row>
    <row r="230" spans="2:18">
      <c r="B230" s="34"/>
      <c r="C230" s="13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21"/>
      <c r="C231" s="46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2:18" ht="39.75">
      <c r="B232" s="26"/>
      <c r="C232" s="13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spans="2:18" ht="58.5">
      <c r="B233" s="30">
        <f>B229+1</f>
        <v>58</v>
      </c>
      <c r="C233" s="13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</row>
    <row r="234" spans="2:18">
      <c r="B234" s="34"/>
      <c r="C234" s="13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21"/>
      <c r="C235" s="46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2:18" ht="39.75">
      <c r="B236" s="26"/>
      <c r="C236" s="13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spans="2:18" ht="58.5">
      <c r="B237" s="30">
        <f>B233+1</f>
        <v>59</v>
      </c>
      <c r="C237" s="13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</row>
    <row r="238" spans="2:18">
      <c r="B238" s="34"/>
      <c r="C238" s="13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21"/>
      <c r="C239" s="4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2:18" ht="39.75">
      <c r="B240" s="26"/>
      <c r="C240" s="13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spans="2:18" ht="58.5">
      <c r="B241" s="30">
        <f>B237+1</f>
        <v>60</v>
      </c>
      <c r="C241" s="13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</row>
    <row r="242" spans="2:18">
      <c r="B242" s="34"/>
      <c r="C242" s="13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spans="2:18">
      <c r="B243" s="21"/>
      <c r="C243" s="46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2:18" ht="39.75">
      <c r="B244" s="26"/>
      <c r="C244" s="13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spans="2:18" ht="58.5">
      <c r="B245" s="30">
        <f>B241+1</f>
        <v>61</v>
      </c>
      <c r="C245" s="13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2:18">
      <c r="B246" s="34"/>
      <c r="C246" s="13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spans="2:18">
      <c r="B247" s="21"/>
      <c r="C247" s="46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2:18" ht="39.75">
      <c r="B248" s="26"/>
      <c r="C248" s="13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spans="2:18" ht="58.5">
      <c r="B249" s="30">
        <f>B245+1</f>
        <v>62</v>
      </c>
      <c r="C249" s="13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</row>
    <row r="250" spans="2:18">
      <c r="B250" s="34"/>
      <c r="C250" s="13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spans="2:18">
      <c r="B251" s="21"/>
      <c r="C251" s="46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2:18" ht="39.75">
      <c r="B252" s="26"/>
      <c r="C252" s="13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spans="2:18" ht="58.5">
      <c r="B253" s="30">
        <f>B249+1</f>
        <v>63</v>
      </c>
      <c r="C253" s="13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</row>
    <row r="254" spans="2:18">
      <c r="B254" s="34"/>
      <c r="C254" s="13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spans="2:18">
      <c r="B255" s="21"/>
      <c r="C255" s="46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2:18" ht="39.75">
      <c r="B256" s="26"/>
      <c r="C256" s="13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spans="2:18" ht="58.5">
      <c r="B257" s="30">
        <f>B253+1</f>
        <v>64</v>
      </c>
      <c r="C257" s="13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</row>
    <row r="258" spans="2:18">
      <c r="B258" s="34"/>
      <c r="C258" s="13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spans="2:18">
      <c r="B259" s="21"/>
      <c r="C259" s="46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2:18" ht="39.75">
      <c r="B260" s="26"/>
      <c r="C260" s="13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spans="2:18" ht="58.5">
      <c r="B261" s="30">
        <f>B257+1</f>
        <v>65</v>
      </c>
      <c r="C261" s="13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</row>
    <row r="262" spans="2:18">
      <c r="B262" s="34"/>
      <c r="C262" s="13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spans="2:18">
      <c r="B263" s="21"/>
      <c r="C263" s="46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2:18" ht="39.75">
      <c r="B264" s="26"/>
      <c r="C264" s="13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 spans="2:18" ht="58.5">
      <c r="B265" s="30">
        <f>B261+1</f>
        <v>66</v>
      </c>
      <c r="C265" s="13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</row>
    <row r="266" spans="2:18">
      <c r="B266" s="34"/>
      <c r="C266" s="13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spans="2:18">
      <c r="B267" s="21"/>
      <c r="C267" s="46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2:18" ht="39.75">
      <c r="B268" s="26"/>
      <c r="C268" s="13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 spans="2:18" ht="58.5">
      <c r="B269" s="30">
        <f>B265+1</f>
        <v>67</v>
      </c>
      <c r="C269" s="13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2:18">
      <c r="B270" s="34"/>
      <c r="C270" s="13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spans="2:18">
      <c r="B271" s="21"/>
      <c r="C271" s="46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2:18" ht="39.75">
      <c r="B272" s="26"/>
      <c r="C272" s="13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 spans="2:18" ht="58.5">
      <c r="B273" s="30">
        <f>B269+1</f>
        <v>68</v>
      </c>
      <c r="C273" s="13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</row>
    <row r="274" spans="2:18">
      <c r="B274" s="34"/>
      <c r="C274" s="13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spans="2:18">
      <c r="B275" s="21"/>
      <c r="C275" s="46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2:18" ht="39.75">
      <c r="B276" s="26"/>
      <c r="C276" s="13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 spans="2:18" ht="58.5">
      <c r="B277" s="30">
        <f>B273+1</f>
        <v>69</v>
      </c>
      <c r="C277" s="13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</row>
    <row r="278" spans="2:18">
      <c r="B278" s="34"/>
      <c r="C278" s="13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spans="2:18">
      <c r="B279" s="21"/>
      <c r="C279" s="46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2:18" ht="39.75">
      <c r="B280" s="26"/>
      <c r="C280" s="13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 spans="2:18" ht="58.5">
      <c r="B281" s="30">
        <f>B277+1</f>
        <v>70</v>
      </c>
      <c r="C281" s="13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</row>
    <row r="282" spans="2:18">
      <c r="B282" s="34"/>
      <c r="C282" s="13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spans="2:18">
      <c r="B283" s="21"/>
      <c r="C283" s="46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2:18" ht="39.75">
      <c r="B284" s="26"/>
      <c r="C284" s="13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 spans="2:18" ht="58.5">
      <c r="B285" s="30">
        <f>B281+1</f>
        <v>71</v>
      </c>
      <c r="C285" s="13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</row>
    <row r="286" spans="2:18">
      <c r="B286" s="34"/>
      <c r="C286" s="13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spans="2:18">
      <c r="B287" s="21"/>
      <c r="C287" s="46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2:18" ht="39.75">
      <c r="B288" s="26"/>
      <c r="C288" s="13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 spans="2:18" ht="58.5">
      <c r="B289" s="30">
        <f>B285+1</f>
        <v>72</v>
      </c>
      <c r="C289" s="13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spans="2:18">
      <c r="B290" s="34"/>
      <c r="C290" s="13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spans="2:18">
      <c r="B291" s="21"/>
      <c r="C291" s="46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2:18" ht="39.75">
      <c r="B292" s="26"/>
      <c r="C292" s="13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 spans="2:18" ht="58.5">
      <c r="B293" s="30">
        <f>B289+1</f>
        <v>73</v>
      </c>
      <c r="C293" s="13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2:18">
      <c r="B294" s="34"/>
      <c r="C294" s="13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spans="2:18">
      <c r="B295" s="21"/>
      <c r="C295" s="46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2:18" ht="39.75">
      <c r="B296" s="26"/>
      <c r="C296" s="13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 spans="2:18" ht="58.5">
      <c r="B297" s="30">
        <f>B293+1</f>
        <v>74</v>
      </c>
      <c r="C297" s="13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2:18">
      <c r="B298" s="34"/>
      <c r="C298" s="13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spans="2:18">
      <c r="B299" s="21"/>
      <c r="C299" s="46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2:18" ht="39.75">
      <c r="B300" s="26"/>
      <c r="C300" s="13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 spans="2:18" ht="58.5">
      <c r="B301" s="30">
        <f>B297+1</f>
        <v>75</v>
      </c>
      <c r="C301" s="13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2:18">
      <c r="B302" s="34"/>
      <c r="C302" s="13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spans="2:18">
      <c r="B303" s="21"/>
      <c r="C303" s="46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2:18" ht="39.75">
      <c r="B304" s="26"/>
      <c r="C304" s="13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 spans="2:18" ht="58.5">
      <c r="B305" s="30">
        <f>B301+1</f>
        <v>76</v>
      </c>
      <c r="C305" s="13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2:18">
      <c r="B306" s="34"/>
      <c r="C306" s="13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spans="2:18">
      <c r="B307" s="21"/>
      <c r="C307" s="46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2:18" ht="39.75">
      <c r="B308" s="26"/>
      <c r="C308" s="13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 spans="2:18" ht="58.5">
      <c r="B309" s="30">
        <f>B305+1</f>
        <v>77</v>
      </c>
      <c r="C309" s="13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2:18">
      <c r="B310" s="34"/>
      <c r="C310" s="13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spans="2:18">
      <c r="B311" s="21"/>
      <c r="C311" s="46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2:18" ht="39.75">
      <c r="B312" s="26"/>
      <c r="C312" s="13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 spans="2:18" ht="58.5">
      <c r="B313" s="30">
        <f t="shared" ref="B313" si="24">B309+1</f>
        <v>78</v>
      </c>
      <c r="C313" s="13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2:18">
      <c r="B314" s="34"/>
      <c r="C314" s="13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spans="2:18">
      <c r="B315" s="21"/>
      <c r="C315" s="46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2:18" ht="39.75">
      <c r="B316" s="26"/>
      <c r="C316" s="13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 spans="2:18" ht="58.5">
      <c r="B317" s="30">
        <f t="shared" ref="B317" si="25">B313+1</f>
        <v>79</v>
      </c>
      <c r="C317" s="13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2:18">
      <c r="B318" s="34"/>
      <c r="C318" s="13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spans="2:18">
      <c r="B319" s="21"/>
      <c r="C319" s="46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2:18" ht="39.75">
      <c r="B320" s="26"/>
      <c r="C320" s="13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 spans="2:18" ht="58.5">
      <c r="B321" s="30">
        <f t="shared" ref="B321" si="26">B317+1</f>
        <v>80</v>
      </c>
      <c r="C321" s="13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2:18">
      <c r="B322" s="34"/>
      <c r="C322" s="13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spans="2:18">
      <c r="B323" s="21"/>
      <c r="C323" s="46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2:18" ht="39.75">
      <c r="B324" s="26"/>
      <c r="C324" s="13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 spans="2:18" ht="58.5">
      <c r="B325" s="30">
        <f t="shared" ref="B325" si="27">B321+1</f>
        <v>81</v>
      </c>
      <c r="C325" s="13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2:18">
      <c r="B326" s="34"/>
      <c r="C326" s="13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spans="2:18">
      <c r="B327" s="21"/>
      <c r="C327" s="46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2:18" ht="39.75">
      <c r="B328" s="26"/>
      <c r="C328" s="13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spans="2:18" ht="58.5">
      <c r="B329" s="30">
        <f t="shared" ref="B329" si="28">B325+1</f>
        <v>82</v>
      </c>
      <c r="C329" s="13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2:18">
      <c r="B330" s="34"/>
      <c r="C330" s="13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spans="2:18">
      <c r="B331" s="21"/>
      <c r="C331" s="46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2:18" ht="39.75">
      <c r="B332" s="26"/>
      <c r="C332" s="13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 spans="2:18" ht="58.5">
      <c r="B333" s="30">
        <f t="shared" ref="B333" si="29">B329+1</f>
        <v>83</v>
      </c>
      <c r="C333" s="13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2:18">
      <c r="B334" s="34"/>
      <c r="C334" s="13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spans="2:18">
      <c r="B335" s="21"/>
      <c r="C335" s="46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2:18" ht="39.75">
      <c r="B336" s="26"/>
      <c r="C336" s="13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 spans="2:18" ht="58.5">
      <c r="B337" s="30">
        <f t="shared" ref="B337" si="30">B333+1</f>
        <v>84</v>
      </c>
      <c r="C337" s="13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2:18">
      <c r="B338" s="34"/>
      <c r="C338" s="13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spans="2:18">
      <c r="B339" s="21"/>
      <c r="C339" s="46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2:18" ht="39.75">
      <c r="B340" s="26"/>
      <c r="C340" s="13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 spans="2:18" ht="58.5">
      <c r="B341" s="30">
        <f t="shared" ref="B341" si="31">B337+1</f>
        <v>85</v>
      </c>
      <c r="C341" s="13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2:18">
      <c r="B342" s="34"/>
      <c r="C342" s="13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spans="2:18">
      <c r="B343" s="21"/>
      <c r="C343" s="46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2:18" ht="39.75">
      <c r="B344" s="26"/>
      <c r="C344" s="13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 spans="2:18" ht="58.5">
      <c r="B345" s="30">
        <f t="shared" ref="B345" si="32">B341+1</f>
        <v>86</v>
      </c>
      <c r="C345" s="13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2:18">
      <c r="B346" s="34"/>
      <c r="C346" s="13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spans="2:18">
      <c r="B347" s="21"/>
      <c r="C347" s="46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2:18" ht="39.75">
      <c r="B348" s="26"/>
      <c r="C348" s="13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 spans="2:18" ht="58.5">
      <c r="B349" s="30">
        <f t="shared" ref="B349" si="33">B345+1</f>
        <v>87</v>
      </c>
      <c r="C349" s="13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2:18">
      <c r="B350" s="34"/>
      <c r="C350" s="13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spans="2:18">
      <c r="B351" s="21"/>
      <c r="C351" s="46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2:18" ht="39.75">
      <c r="B352" s="26"/>
      <c r="C352" s="13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spans="2:18" ht="58.5">
      <c r="B353" s="30">
        <f t="shared" ref="B353" si="34">B349+1</f>
        <v>88</v>
      </c>
      <c r="C353" s="13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2:18">
      <c r="B354" s="34"/>
      <c r="C354" s="13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spans="2:18">
      <c r="B355" s="21"/>
      <c r="C355" s="46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2:18" ht="39.75">
      <c r="B356" s="26"/>
      <c r="C356" s="13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 spans="2:18" ht="58.5">
      <c r="B357" s="30">
        <f t="shared" ref="B357" si="35">B353+1</f>
        <v>89</v>
      </c>
      <c r="C357" s="13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2:18">
      <c r="B358" s="34"/>
      <c r="C358" s="13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spans="2:18">
      <c r="B359" s="21"/>
      <c r="C359" s="46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2:18" ht="39.75">
      <c r="B360" s="26"/>
      <c r="C360" s="13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 spans="2:18" ht="58.5">
      <c r="B361" s="30">
        <f t="shared" ref="B361" si="36">B357+1</f>
        <v>90</v>
      </c>
      <c r="C361" s="13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2:18">
      <c r="B362" s="34"/>
      <c r="C362" s="13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spans="2:18">
      <c r="B363" s="21"/>
      <c r="C363" s="46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2:18" ht="39.75">
      <c r="B364" s="26"/>
      <c r="C364" s="13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 spans="2:18" ht="58.5">
      <c r="B365" s="30">
        <f t="shared" ref="B365" si="37">B361+1</f>
        <v>91</v>
      </c>
      <c r="C365" s="13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2:18">
      <c r="B366" s="34"/>
      <c r="C366" s="13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spans="2:18">
      <c r="B367" s="21"/>
      <c r="C367" s="46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2:18" ht="39.75">
      <c r="B368" s="26"/>
      <c r="C368" s="13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 spans="2:18" ht="58.5">
      <c r="B369" s="30">
        <f t="shared" ref="B369" si="38">B365+1</f>
        <v>92</v>
      </c>
      <c r="C369" s="13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2:18">
      <c r="B370" s="34"/>
      <c r="C370" s="13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spans="2:18">
      <c r="B371" s="21"/>
      <c r="C371" s="46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2:18" ht="39.75">
      <c r="B372" s="26"/>
      <c r="C372" s="13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 spans="2:18" ht="58.5">
      <c r="B373" s="30">
        <f t="shared" ref="B373" si="39">B369+1</f>
        <v>93</v>
      </c>
      <c r="C373" s="13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2:18">
      <c r="B374" s="34"/>
      <c r="C374" s="13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spans="2:18">
      <c r="B375" s="21"/>
      <c r="C375" s="46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2:18" ht="39.75">
      <c r="B376" s="26"/>
      <c r="C376" s="13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 spans="2:18" ht="58.5">
      <c r="B377" s="30">
        <f t="shared" ref="B377" si="40">B373+1</f>
        <v>94</v>
      </c>
      <c r="C377" s="13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2:18">
      <c r="B378" s="34"/>
      <c r="C378" s="13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spans="2:18">
      <c r="B379" s="21"/>
      <c r="C379" s="46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2:18" ht="39.75">
      <c r="B380" s="26"/>
      <c r="C380" s="13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 spans="2:18" ht="58.5">
      <c r="B381" s="30">
        <f t="shared" ref="B381" si="41">B377+1</f>
        <v>95</v>
      </c>
      <c r="C381" s="13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2:18">
      <c r="B382" s="34"/>
      <c r="C382" s="13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spans="2:18">
      <c r="B383" s="21"/>
      <c r="C383" s="46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2:18" ht="39.75">
      <c r="B384" s="26"/>
      <c r="C384" s="13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 spans="2:18" ht="58.5">
      <c r="B385" s="30">
        <f t="shared" ref="B385" si="42">B381+1</f>
        <v>96</v>
      </c>
      <c r="C385" s="13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2:18">
      <c r="B386" s="34"/>
      <c r="C386" s="13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spans="2:18">
      <c r="B387" s="21"/>
      <c r="C387" s="46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2:18" ht="39.75">
      <c r="B388" s="26"/>
      <c r="C388" s="13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</row>
    <row r="389" spans="2:18" ht="58.5">
      <c r="B389" s="30">
        <f t="shared" ref="B389" si="43">B385+1</f>
        <v>97</v>
      </c>
      <c r="C389" s="13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2:18">
      <c r="B390" s="34"/>
      <c r="C390" s="13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spans="2:18">
      <c r="B391" s="21"/>
      <c r="C391" s="46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2:18" ht="39.75">
      <c r="B392" s="26"/>
      <c r="C392" s="13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 spans="2:18" ht="58.5">
      <c r="B393" s="30">
        <f t="shared" ref="B393" si="44">B389+1</f>
        <v>98</v>
      </c>
      <c r="C393" s="13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2:18">
      <c r="B394" s="34"/>
      <c r="C394" s="13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spans="2:18">
      <c r="B395" s="21"/>
      <c r="C395" s="46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2:18" ht="39.75">
      <c r="B396" s="26"/>
      <c r="C396" s="13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</row>
    <row r="397" spans="2:18" ht="58.5">
      <c r="B397" s="30">
        <f t="shared" ref="B397" si="45">B393+1</f>
        <v>99</v>
      </c>
      <c r="C397" s="13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2:18">
      <c r="B398" s="34"/>
      <c r="C398" s="13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spans="2:18">
      <c r="B399" s="21"/>
      <c r="C399" s="46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2:18" ht="39.75">
      <c r="B400" s="26"/>
      <c r="C400" s="13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</row>
    <row r="401" spans="2:18" ht="58.5">
      <c r="B401" s="30">
        <f t="shared" ref="B401" si="46">B397+1</f>
        <v>100</v>
      </c>
      <c r="C401" s="13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2:18">
      <c r="B402" s="34"/>
      <c r="C402" s="13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spans="2:18">
      <c r="B403" s="21"/>
      <c r="C403" s="46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2:18" ht="39.75">
      <c r="B404" s="26"/>
      <c r="C404" s="13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 spans="2:18" ht="58.5">
      <c r="B405" s="30">
        <f>B401+1</f>
        <v>101</v>
      </c>
      <c r="C405" s="13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2:18">
      <c r="B406" s="34"/>
      <c r="C406" s="13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spans="2:18">
      <c r="B407" s="39"/>
      <c r="C407" s="40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2:18" ht="39.75">
      <c r="B408" s="26"/>
      <c r="C408" s="13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</row>
    <row r="409" spans="2:18" ht="58.5">
      <c r="B409" s="30">
        <f>B405+1</f>
        <v>102</v>
      </c>
      <c r="C409" s="13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2:18">
      <c r="B410" s="34"/>
      <c r="C410" s="13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spans="2:18">
      <c r="B411" s="43"/>
      <c r="C411" s="4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2:18" ht="39.75">
      <c r="B412" s="26"/>
      <c r="C412" s="13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</row>
    <row r="413" spans="2:18" ht="58.5">
      <c r="B413" s="30">
        <f>B409+1</f>
        <v>103</v>
      </c>
      <c r="C413" s="13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2:18">
      <c r="B414" s="34"/>
      <c r="C414" s="13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spans="2:18">
      <c r="B415" s="21"/>
      <c r="C415" s="46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2:18" ht="39.75">
      <c r="B416" s="26"/>
      <c r="C416" s="13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</row>
    <row r="417" spans="2:18" ht="58.5">
      <c r="B417" s="30">
        <f>B413+1</f>
        <v>104</v>
      </c>
      <c r="C417" s="13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2:18">
      <c r="B418" s="34"/>
      <c r="C418" s="13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spans="2:18">
      <c r="B419" s="21"/>
      <c r="C419" s="4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2:18" ht="39.75">
      <c r="B420" s="26"/>
      <c r="C420" s="13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</row>
    <row r="421" spans="2:18" ht="58.5">
      <c r="B421" s="30">
        <f>B417+1</f>
        <v>105</v>
      </c>
      <c r="C421" s="13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2:18">
      <c r="B422" s="34"/>
      <c r="C422" s="13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spans="2:18">
      <c r="B423" s="21"/>
      <c r="C423" s="46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2:18" ht="39.75">
      <c r="B424" s="26"/>
      <c r="C424" s="13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</row>
    <row r="425" spans="2:18" ht="58.5">
      <c r="B425" s="30">
        <f>B421+1</f>
        <v>106</v>
      </c>
      <c r="C425" s="13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2:18">
      <c r="B426" s="34"/>
      <c r="C426" s="13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spans="2:18">
      <c r="B427" s="21"/>
      <c r="C427" s="46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2:18" ht="39.75">
      <c r="B428" s="26"/>
      <c r="C428" s="13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</row>
    <row r="429" spans="2:18" ht="58.5">
      <c r="B429" s="30">
        <f>B425+1</f>
        <v>107</v>
      </c>
      <c r="C429" s="13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2:18">
      <c r="B430" s="34"/>
      <c r="C430" s="13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spans="2:18">
      <c r="B431" s="21"/>
      <c r="C431" s="46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2:18" ht="39.75">
      <c r="B432" s="26"/>
      <c r="C432" s="13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</row>
    <row r="433" spans="2:18" ht="58.5">
      <c r="B433" s="30">
        <f>B429+1</f>
        <v>108</v>
      </c>
      <c r="C433" s="13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2:18">
      <c r="B434" s="34"/>
      <c r="C434" s="13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spans="2:18">
      <c r="B435" s="21"/>
      <c r="C435" s="46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2:18" ht="39.75">
      <c r="B436" s="26"/>
      <c r="C436" s="13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</row>
    <row r="437" spans="2:18" ht="58.5">
      <c r="B437" s="30">
        <f>B433+1</f>
        <v>109</v>
      </c>
      <c r="C437" s="13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2:18">
      <c r="B438" s="34"/>
      <c r="C438" s="13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spans="2:18">
      <c r="B439" s="21"/>
      <c r="C439" s="46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2:18" ht="39.75">
      <c r="B440" s="26"/>
      <c r="C440" s="13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</row>
    <row r="441" spans="2:18" ht="58.5">
      <c r="B441" s="30">
        <f>B437+1</f>
        <v>110</v>
      </c>
      <c r="C441" s="13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2:18">
      <c r="B442" s="34"/>
      <c r="C442" s="13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spans="2:18">
      <c r="B443" s="21"/>
      <c r="C443" s="46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2:18" ht="39.75">
      <c r="B444" s="26"/>
      <c r="C444" s="13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</row>
    <row r="445" spans="2:18" ht="58.5">
      <c r="B445" s="30">
        <f>B441+1</f>
        <v>111</v>
      </c>
      <c r="C445" s="13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2:18">
      <c r="B446" s="34"/>
      <c r="C446" s="13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spans="2:18">
      <c r="B447" s="21"/>
      <c r="C447" s="46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2:18" ht="39.75">
      <c r="B448" s="26"/>
      <c r="C448" s="13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 spans="2:18" ht="58.5">
      <c r="B449" s="30">
        <f>B445+1</f>
        <v>112</v>
      </c>
      <c r="C449" s="13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2:18">
      <c r="B450" s="34"/>
      <c r="C450" s="13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spans="2:18">
      <c r="B451" s="21"/>
      <c r="C451" s="46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2:18" ht="39.75">
      <c r="B452" s="26"/>
      <c r="C452" s="13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  <row r="453" spans="2:18" ht="58.5">
      <c r="B453" s="30">
        <f>B449+1</f>
        <v>113</v>
      </c>
      <c r="C453" s="13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2:18">
      <c r="B454" s="34"/>
      <c r="C454" s="13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spans="2:18">
      <c r="B455" s="21"/>
      <c r="C455" s="46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2:18" ht="39.75">
      <c r="B456" s="26"/>
      <c r="C456" s="13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</row>
    <row r="457" spans="2:18" ht="58.5">
      <c r="B457" s="30">
        <f>B453+1</f>
        <v>114</v>
      </c>
      <c r="C457" s="13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2:18">
      <c r="B458" s="34"/>
      <c r="C458" s="13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spans="2:18">
      <c r="B459" s="21"/>
      <c r="C459" s="46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2:18" ht="39.75">
      <c r="B460" s="26"/>
      <c r="C460" s="13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</row>
    <row r="461" spans="2:18" ht="58.5">
      <c r="B461" s="30">
        <f>B457+1</f>
        <v>115</v>
      </c>
      <c r="C461" s="13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2:18">
      <c r="B462" s="34"/>
      <c r="C462" s="13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spans="2:18">
      <c r="B463" s="21"/>
      <c r="C463" s="46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2:18" ht="39.75">
      <c r="B464" s="26"/>
      <c r="C464" s="13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</row>
    <row r="465" spans="2:18" ht="58.5">
      <c r="B465" s="30">
        <f>B461+1</f>
        <v>116</v>
      </c>
      <c r="C465" s="13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2:18">
      <c r="B466" s="34"/>
      <c r="C466" s="13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spans="2:18">
      <c r="B467" s="21"/>
      <c r="C467" s="46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2:18" ht="39.75">
      <c r="B468" s="26"/>
      <c r="C468" s="13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</row>
    <row r="469" spans="2:18" ht="58.5">
      <c r="B469" s="30">
        <f>B465+1</f>
        <v>117</v>
      </c>
      <c r="C469" s="13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2:18">
      <c r="B470" s="34"/>
      <c r="C470" s="13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spans="2:18">
      <c r="B471" s="21"/>
      <c r="C471" s="46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2:18" ht="39.75">
      <c r="B472" s="26"/>
      <c r="C472" s="13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</row>
    <row r="473" spans="2:18" ht="58.5">
      <c r="B473" s="30">
        <f>B469+1</f>
        <v>118</v>
      </c>
      <c r="C473" s="13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2:18">
      <c r="B474" s="34"/>
      <c r="C474" s="13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spans="2:18">
      <c r="B475" s="21"/>
      <c r="C475" s="46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2:18" ht="39.75">
      <c r="B476" s="26"/>
      <c r="C476" s="13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</row>
    <row r="477" spans="2:18" ht="58.5">
      <c r="B477" s="30">
        <f>B473+1</f>
        <v>119</v>
      </c>
      <c r="C477" s="13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2:18">
      <c r="B478" s="34"/>
      <c r="C478" s="13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spans="2:18">
      <c r="B479" s="21"/>
      <c r="C479" s="46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2:18" ht="39.75">
      <c r="B480" s="26"/>
      <c r="C480" s="13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 spans="2:18" ht="58.5">
      <c r="B481" s="30">
        <f>B477+1</f>
        <v>120</v>
      </c>
      <c r="C481" s="13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2:18">
      <c r="B482" s="34"/>
      <c r="C482" s="13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spans="2:18">
      <c r="B483" s="21"/>
      <c r="C483" s="46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2:18" ht="39.75">
      <c r="B484" s="26"/>
      <c r="C484" s="13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</row>
    <row r="485" spans="2:18" ht="58.5">
      <c r="B485" s="30">
        <f>B481+1</f>
        <v>121</v>
      </c>
      <c r="C485" s="13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2:18">
      <c r="B486" s="34"/>
      <c r="C486" s="13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spans="2:18">
      <c r="B487" s="21"/>
      <c r="C487" s="46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2:18" ht="39.75">
      <c r="B488" s="26"/>
      <c r="C488" s="13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</row>
    <row r="489" spans="2:18" ht="58.5">
      <c r="B489" s="30">
        <f>B485+1</f>
        <v>122</v>
      </c>
      <c r="C489" s="13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2:18">
      <c r="B490" s="34"/>
      <c r="C490" s="13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spans="2:18">
      <c r="B491" s="21"/>
      <c r="C491" s="46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2:18" ht="39.75">
      <c r="B492" s="26"/>
      <c r="C492" s="13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</row>
    <row r="493" spans="2:18" ht="58.5">
      <c r="B493" s="30">
        <f>B489+1</f>
        <v>123</v>
      </c>
      <c r="C493" s="13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2:18">
      <c r="B494" s="34"/>
      <c r="C494" s="13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spans="2:18">
      <c r="B495" s="21"/>
      <c r="C495" s="46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2:18" ht="39.75">
      <c r="B496" s="26"/>
      <c r="C496" s="13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 spans="2:18" ht="58.5">
      <c r="B497" s="30">
        <f>B493+1</f>
        <v>124</v>
      </c>
      <c r="C497" s="13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2:18">
      <c r="B498" s="34"/>
      <c r="C498" s="13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spans="2:18">
      <c r="B499" s="21"/>
      <c r="C499" s="46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2:18" ht="39.75">
      <c r="B500" s="26"/>
      <c r="C500" s="13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</row>
    <row r="501" spans="2:18" ht="58.5">
      <c r="B501" s="30">
        <f>B497+1</f>
        <v>125</v>
      </c>
      <c r="C501" s="13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2:18">
      <c r="B502" s="34"/>
      <c r="C502" s="13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spans="2:18">
      <c r="B503" s="21"/>
      <c r="C503" s="46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2:18" ht="39.75">
      <c r="B504" s="26"/>
      <c r="C504" s="13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</row>
    <row r="505" spans="2:18" ht="58.5">
      <c r="B505" s="30">
        <f>B501+1</f>
        <v>126</v>
      </c>
      <c r="C505" s="13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2:18">
      <c r="B506" s="34"/>
      <c r="C506" s="13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spans="2:18">
      <c r="B507" s="21"/>
      <c r="C507" s="46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2:18" ht="39.75">
      <c r="B508" s="26"/>
      <c r="C508" s="13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</row>
    <row r="509" spans="2:18" ht="58.5">
      <c r="B509" s="30">
        <f>B505+1</f>
        <v>127</v>
      </c>
      <c r="C509" s="13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2:18">
      <c r="B510" s="34"/>
      <c r="C510" s="13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spans="2:18">
      <c r="B511" s="21"/>
      <c r="C511" s="46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2:18" ht="39.75">
      <c r="B512" s="26"/>
      <c r="C512" s="13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</row>
    <row r="513" spans="2:18" ht="58.5">
      <c r="B513" s="30">
        <f t="shared" ref="B513" si="47">B509+1</f>
        <v>128</v>
      </c>
      <c r="C513" s="13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2:18">
      <c r="B514" s="34"/>
      <c r="C514" s="13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spans="2:18">
      <c r="B515" s="21"/>
      <c r="C515" s="46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2:18" ht="39.75">
      <c r="B516" s="26"/>
      <c r="C516" s="13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</row>
    <row r="517" spans="2:18" ht="58.5">
      <c r="B517" s="30">
        <f t="shared" ref="B517" si="48">B513+1</f>
        <v>129</v>
      </c>
      <c r="C517" s="13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2:18">
      <c r="B518" s="34"/>
      <c r="C518" s="13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spans="2:18">
      <c r="B519" s="21"/>
      <c r="C519" s="46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2:18" ht="39.75">
      <c r="B520" s="26"/>
      <c r="C520" s="13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</row>
    <row r="521" spans="2:18" ht="58.5">
      <c r="B521" s="30">
        <f t="shared" ref="B521" si="49">B517+1</f>
        <v>130</v>
      </c>
      <c r="C521" s="13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2:18">
      <c r="B522" s="34"/>
      <c r="C522" s="13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spans="2:18">
      <c r="B523" s="21"/>
      <c r="C523" s="46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2:18" ht="39.75">
      <c r="B524" s="26"/>
      <c r="C524" s="13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</row>
    <row r="525" spans="2:18" ht="58.5">
      <c r="B525" s="30">
        <f t="shared" ref="B525" si="50">B521+1</f>
        <v>131</v>
      </c>
      <c r="C525" s="13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2:18">
      <c r="B526" s="34"/>
      <c r="C526" s="13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spans="2:18">
      <c r="B527" s="21"/>
      <c r="C527" s="46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2:18" ht="39.75">
      <c r="B528" s="26"/>
      <c r="C528" s="13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</row>
    <row r="529" spans="2:18" ht="58.5">
      <c r="B529" s="30">
        <f t="shared" ref="B529" si="51">B525+1</f>
        <v>132</v>
      </c>
      <c r="C529" s="13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2:18">
      <c r="B530" s="34"/>
      <c r="C530" s="13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spans="2:18">
      <c r="B531" s="21"/>
      <c r="C531" s="46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2:18" ht="39.75">
      <c r="B532" s="26"/>
      <c r="C532" s="13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</row>
    <row r="533" spans="2:18" ht="58.5">
      <c r="B533" s="30">
        <f t="shared" ref="B533" si="52">B529+1</f>
        <v>133</v>
      </c>
      <c r="C533" s="13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2:18">
      <c r="B534" s="34"/>
      <c r="C534" s="13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spans="2:18">
      <c r="B535" s="21"/>
      <c r="C535" s="46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2:18" ht="39.75">
      <c r="B536" s="26"/>
      <c r="C536" s="13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</row>
    <row r="537" spans="2:18" ht="58.5">
      <c r="B537" s="30">
        <f t="shared" ref="B537" si="53">B533+1</f>
        <v>134</v>
      </c>
      <c r="C537" s="13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2:18">
      <c r="B538" s="34"/>
      <c r="C538" s="13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spans="2:18">
      <c r="B539" s="21"/>
      <c r="C539" s="46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2:18" ht="39.75">
      <c r="B540" s="26"/>
      <c r="C540" s="13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</row>
    <row r="541" spans="2:18" ht="58.5">
      <c r="B541" s="30">
        <f t="shared" ref="B541" si="54">B537+1</f>
        <v>135</v>
      </c>
      <c r="C541" s="13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2:18">
      <c r="B542" s="34"/>
      <c r="C542" s="13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spans="2:18">
      <c r="B543" s="21"/>
      <c r="C543" s="46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2:18" ht="39.75">
      <c r="B544" s="26"/>
      <c r="C544" s="13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</row>
    <row r="545" spans="2:18" ht="58.5">
      <c r="B545" s="30">
        <f t="shared" ref="B545" si="55">B541+1</f>
        <v>136</v>
      </c>
      <c r="C545" s="13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2:18">
      <c r="B546" s="34"/>
      <c r="C546" s="13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spans="2:18">
      <c r="B547" s="21"/>
      <c r="C547" s="46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2:18" ht="39.75">
      <c r="B548" s="26"/>
      <c r="C548" s="13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</row>
    <row r="549" spans="2:18" ht="58.5">
      <c r="B549" s="30">
        <f t="shared" ref="B549" si="56">B545+1</f>
        <v>137</v>
      </c>
      <c r="C549" s="13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2:18">
      <c r="B550" s="34"/>
      <c r="C550" s="13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spans="2:18">
      <c r="B551" s="21"/>
      <c r="C551" s="46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2:18" ht="39.75">
      <c r="B552" s="26"/>
      <c r="C552" s="13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 spans="2:18" ht="58.5">
      <c r="B553" s="30">
        <f t="shared" ref="B553" si="57">B549+1</f>
        <v>138</v>
      </c>
      <c r="C553" s="13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2:18">
      <c r="B554" s="34"/>
      <c r="C554" s="13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spans="2:18">
      <c r="B555" s="21"/>
      <c r="C555" s="46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2:18" ht="39.75">
      <c r="B556" s="26"/>
      <c r="C556" s="13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</row>
    <row r="557" spans="2:18" ht="58.5">
      <c r="B557" s="30">
        <f t="shared" ref="B557" si="58">B553+1</f>
        <v>139</v>
      </c>
      <c r="C557" s="13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2:18">
      <c r="B558" s="34"/>
      <c r="C558" s="13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spans="2:18">
      <c r="B559" s="21"/>
      <c r="C559" s="46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2:18" ht="39.75">
      <c r="B560" s="26"/>
      <c r="C560" s="13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</row>
    <row r="561" spans="2:18" ht="58.5">
      <c r="B561" s="30">
        <f t="shared" ref="B561" si="59">B557+1</f>
        <v>140</v>
      </c>
      <c r="C561" s="13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2:18">
      <c r="B562" s="34"/>
      <c r="C562" s="13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spans="2:18">
      <c r="B563" s="21"/>
      <c r="C563" s="46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2:18" ht="39.75">
      <c r="B564" s="26"/>
      <c r="C564" s="13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</row>
    <row r="565" spans="2:18" ht="58.5">
      <c r="B565" s="30">
        <f t="shared" ref="B565" si="60">B561+1</f>
        <v>141</v>
      </c>
      <c r="C565" s="13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2:18">
      <c r="B566" s="34"/>
      <c r="C566" s="13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spans="2:18">
      <c r="B567" s="21"/>
      <c r="C567" s="46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2:18" ht="39.75">
      <c r="B568" s="26"/>
      <c r="C568" s="13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</row>
    <row r="569" spans="2:18" ht="58.5">
      <c r="B569" s="30">
        <f t="shared" ref="B569" si="61">B565+1</f>
        <v>142</v>
      </c>
      <c r="C569" s="13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2:18">
      <c r="B570" s="34"/>
      <c r="C570" s="13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spans="2:18">
      <c r="B571" s="21"/>
      <c r="C571" s="46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2:18" ht="39.75">
      <c r="B572" s="26"/>
      <c r="C572" s="13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</row>
    <row r="573" spans="2:18" ht="58.5">
      <c r="B573" s="30">
        <f t="shared" ref="B573" si="62">B569+1</f>
        <v>143</v>
      </c>
      <c r="C573" s="13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2:18">
      <c r="B574" s="34"/>
      <c r="C574" s="13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spans="2:18">
      <c r="B575" s="21"/>
      <c r="C575" s="46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2:18" ht="39.75">
      <c r="B576" s="26"/>
      <c r="C576" s="13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</row>
    <row r="577" spans="2:18" ht="58.5">
      <c r="B577" s="30">
        <f t="shared" ref="B577" si="63">B573+1</f>
        <v>144</v>
      </c>
      <c r="C577" s="13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2:18">
      <c r="B578" s="34"/>
      <c r="C578" s="13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spans="2:18">
      <c r="B579" s="21"/>
      <c r="C579" s="46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2:18" ht="39.75">
      <c r="B580" s="26"/>
      <c r="C580" s="13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</row>
    <row r="581" spans="2:18" ht="58.5">
      <c r="B581" s="30">
        <f t="shared" ref="B581" si="64">B577+1</f>
        <v>145</v>
      </c>
      <c r="C581" s="13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2:18">
      <c r="B582" s="34"/>
      <c r="C582" s="13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spans="2:18">
      <c r="B583" s="21"/>
      <c r="C583" s="46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2:18" ht="39.75">
      <c r="B584" s="26"/>
      <c r="C584" s="13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</row>
    <row r="585" spans="2:18" ht="58.5">
      <c r="B585" s="30">
        <f t="shared" ref="B585" si="65">B581+1</f>
        <v>146</v>
      </c>
      <c r="C585" s="13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2:18">
      <c r="B586" s="34"/>
      <c r="C586" s="13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spans="2:18">
      <c r="B587" s="21"/>
      <c r="C587" s="46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2:18" ht="39.75">
      <c r="B588" s="26"/>
      <c r="C588" s="13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</row>
    <row r="589" spans="2:18" ht="58.5">
      <c r="B589" s="30">
        <f t="shared" ref="B589" si="66">B585+1</f>
        <v>147</v>
      </c>
      <c r="C589" s="13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2:18">
      <c r="B590" s="34"/>
      <c r="C590" s="13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spans="2:18">
      <c r="B591" s="21"/>
      <c r="C591" s="46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2:18" ht="39.75">
      <c r="B592" s="26"/>
      <c r="C592" s="13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</row>
    <row r="593" spans="2:18" ht="58.5">
      <c r="B593" s="30">
        <f t="shared" ref="B593" si="67">B589+1</f>
        <v>148</v>
      </c>
      <c r="C593" s="13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2:18">
      <c r="B594" s="34"/>
      <c r="C594" s="13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spans="2:18">
      <c r="B595" s="21"/>
      <c r="C595" s="46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2:18" ht="39.75">
      <c r="B596" s="26"/>
      <c r="C596" s="13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</row>
    <row r="597" spans="2:18" ht="58.5">
      <c r="B597" s="30">
        <f t="shared" ref="B597" si="68">B593+1</f>
        <v>149</v>
      </c>
      <c r="C597" s="13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2:18">
      <c r="B598" s="34"/>
      <c r="C598" s="13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spans="2:18">
      <c r="B599" s="21"/>
      <c r="C599" s="46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2:18" ht="39.75">
      <c r="B600" s="26"/>
      <c r="C600" s="13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</row>
    <row r="601" spans="2:18" ht="58.5">
      <c r="B601" s="30">
        <f t="shared" ref="B601" si="69">B597+1</f>
        <v>150</v>
      </c>
      <c r="C601" s="13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2:18">
      <c r="B602" s="34"/>
      <c r="C602" s="13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spans="2:18">
      <c r="B603" s="21"/>
      <c r="C603" s="46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2:18" ht="39.75">
      <c r="B604" s="26"/>
      <c r="C604" s="13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</row>
    <row r="605" spans="2:18" ht="58.5">
      <c r="B605" s="30">
        <f>B601+1</f>
        <v>151</v>
      </c>
      <c r="C605" s="13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2:18">
      <c r="B606" s="34"/>
      <c r="C606" s="13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spans="2:18">
      <c r="B607" s="39"/>
      <c r="C607" s="40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2:18" ht="39.75">
      <c r="B608" s="26"/>
      <c r="C608" s="13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</row>
    <row r="609" spans="2:18" ht="58.5">
      <c r="B609" s="30">
        <f>B605+1</f>
        <v>152</v>
      </c>
      <c r="C609" s="13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2:18">
      <c r="B610" s="34"/>
      <c r="C610" s="13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spans="2:18">
      <c r="B611" s="43"/>
      <c r="C611" s="4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2:18" ht="39.75">
      <c r="B612" s="26"/>
      <c r="C612" s="13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</row>
    <row r="613" spans="2:18" ht="58.5">
      <c r="B613" s="30">
        <f>B609+1</f>
        <v>153</v>
      </c>
      <c r="C613" s="13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2:18">
      <c r="B614" s="34"/>
      <c r="C614" s="13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spans="2:18">
      <c r="B615" s="21"/>
      <c r="C615" s="46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2:18" ht="39.75">
      <c r="B616" s="26"/>
      <c r="C616" s="13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</row>
    <row r="617" spans="2:18" ht="58.5">
      <c r="B617" s="30">
        <f>B613+1</f>
        <v>154</v>
      </c>
      <c r="C617" s="13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2:18">
      <c r="B618" s="34"/>
      <c r="C618" s="13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spans="2:18">
      <c r="B619" s="21"/>
      <c r="C619" s="46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2:18" ht="39.75">
      <c r="B620" s="26"/>
      <c r="C620" s="13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</row>
    <row r="621" spans="2:18" ht="58.5">
      <c r="B621" s="30">
        <f>B617+1</f>
        <v>155</v>
      </c>
      <c r="C621" s="13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2:18">
      <c r="B622" s="34"/>
      <c r="C622" s="13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spans="2:18">
      <c r="B623" s="21"/>
      <c r="C623" s="46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2:18" ht="39.75">
      <c r="B624" s="26"/>
      <c r="C624" s="13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</row>
    <row r="625" spans="2:18" ht="58.5">
      <c r="B625" s="30">
        <f>B621+1</f>
        <v>156</v>
      </c>
      <c r="C625" s="13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2:18">
      <c r="B626" s="34"/>
      <c r="C626" s="13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spans="2:18">
      <c r="B627" s="21"/>
      <c r="C627" s="46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2:18" ht="39.75">
      <c r="B628" s="26"/>
      <c r="C628" s="13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</row>
    <row r="629" spans="2:18" ht="58.5">
      <c r="B629" s="30">
        <f>B625+1</f>
        <v>157</v>
      </c>
      <c r="C629" s="13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2:18">
      <c r="B630" s="34"/>
      <c r="C630" s="13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spans="2:18">
      <c r="B631" s="21"/>
      <c r="C631" s="46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2:18" ht="39.75">
      <c r="B632" s="26"/>
      <c r="C632" s="13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</row>
    <row r="633" spans="2:18" ht="58.5">
      <c r="B633" s="30">
        <f>B629+1</f>
        <v>158</v>
      </c>
      <c r="C633" s="13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2:18">
      <c r="B634" s="34"/>
      <c r="C634" s="13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spans="2:18">
      <c r="B635" s="21"/>
      <c r="C635" s="46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2:18" ht="39.75">
      <c r="B636" s="26"/>
      <c r="C636" s="13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</row>
    <row r="637" spans="2:18" ht="58.5">
      <c r="B637" s="30">
        <f>B633+1</f>
        <v>159</v>
      </c>
      <c r="C637" s="13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2:18">
      <c r="B638" s="34"/>
      <c r="C638" s="13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spans="2:18">
      <c r="B639" s="21"/>
      <c r="C639" s="46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2:18" ht="39.75">
      <c r="B640" s="26"/>
      <c r="C640" s="13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</row>
    <row r="641" spans="2:18" ht="58.5">
      <c r="B641" s="30">
        <f>B637+1</f>
        <v>160</v>
      </c>
      <c r="C641" s="13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2:18">
      <c r="B642" s="34"/>
      <c r="C642" s="13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spans="2:18">
      <c r="B643" s="21"/>
      <c r="C643" s="46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2:18" ht="39.75">
      <c r="B644" s="26"/>
      <c r="C644" s="13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</row>
    <row r="645" spans="2:18" ht="58.5">
      <c r="B645" s="30">
        <f>B641+1</f>
        <v>161</v>
      </c>
      <c r="C645" s="13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2:18">
      <c r="B646" s="34"/>
      <c r="C646" s="13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spans="2:18">
      <c r="B647" s="21"/>
      <c r="C647" s="46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2:18" ht="39.75">
      <c r="B648" s="26"/>
      <c r="C648" s="13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</row>
    <row r="649" spans="2:18" ht="58.5">
      <c r="B649" s="30">
        <f>B645+1</f>
        <v>162</v>
      </c>
      <c r="C649" s="13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2:18">
      <c r="B650" s="34"/>
      <c r="C650" s="13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spans="2:18">
      <c r="B651" s="21"/>
      <c r="C651" s="46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2:18" ht="39.75">
      <c r="B652" s="26"/>
      <c r="C652" s="13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</row>
    <row r="653" spans="2:18" ht="58.5">
      <c r="B653" s="30">
        <f>B649+1</f>
        <v>163</v>
      </c>
      <c r="C653" s="13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2:18">
      <c r="B654" s="34"/>
      <c r="C654" s="13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spans="2:18">
      <c r="B655" s="21"/>
      <c r="C655" s="46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2:18" ht="39.75">
      <c r="B656" s="26"/>
      <c r="C656" s="13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</row>
    <row r="657" spans="2:18" ht="58.5">
      <c r="B657" s="30">
        <f>B653+1</f>
        <v>164</v>
      </c>
      <c r="C657" s="13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2:18">
      <c r="B658" s="34"/>
      <c r="C658" s="13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spans="2:18">
      <c r="B659" s="21"/>
      <c r="C659" s="46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2:18" ht="39.75">
      <c r="B660" s="26"/>
      <c r="C660" s="13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</row>
    <row r="661" spans="2:18" ht="58.5">
      <c r="B661" s="30">
        <f>B657+1</f>
        <v>165</v>
      </c>
      <c r="C661" s="13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2:18">
      <c r="B662" s="34"/>
      <c r="C662" s="13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spans="2:18">
      <c r="B663" s="21"/>
      <c r="C663" s="46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2:18" ht="39.75">
      <c r="B664" s="26"/>
      <c r="C664" s="13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</row>
    <row r="665" spans="2:18" ht="58.5">
      <c r="B665" s="30">
        <f>B661+1</f>
        <v>166</v>
      </c>
      <c r="C665" s="13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2:18">
      <c r="B666" s="34"/>
      <c r="C666" s="13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spans="2:18">
      <c r="B667" s="21"/>
      <c r="C667" s="46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2:18" ht="39.75">
      <c r="B668" s="26"/>
      <c r="C668" s="13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</row>
    <row r="669" spans="2:18" ht="58.5">
      <c r="B669" s="30">
        <f>B665+1</f>
        <v>167</v>
      </c>
      <c r="C669" s="13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2:18">
      <c r="B670" s="34"/>
      <c r="C670" s="13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spans="2:18">
      <c r="B671" s="21"/>
      <c r="C671" s="46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2:18" ht="39.75">
      <c r="B672" s="26"/>
      <c r="C672" s="13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</row>
    <row r="673" spans="2:18" ht="58.5">
      <c r="B673" s="30">
        <f>B669+1</f>
        <v>168</v>
      </c>
      <c r="C673" s="13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2:18">
      <c r="B674" s="34"/>
      <c r="C674" s="13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spans="2:18">
      <c r="B675" s="21"/>
      <c r="C675" s="46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2:18" ht="39.75">
      <c r="B676" s="26"/>
      <c r="C676" s="13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</row>
    <row r="677" spans="2:18" ht="58.5">
      <c r="B677" s="30">
        <f>B673+1</f>
        <v>169</v>
      </c>
      <c r="C677" s="13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2:18">
      <c r="B678" s="34"/>
      <c r="C678" s="13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spans="2:18">
      <c r="B679" s="21"/>
      <c r="C679" s="46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2:18" ht="39.75">
      <c r="B680" s="26"/>
      <c r="C680" s="13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</row>
    <row r="681" spans="2:18" ht="58.5">
      <c r="B681" s="30">
        <f>B677+1</f>
        <v>170</v>
      </c>
      <c r="C681" s="13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2:18">
      <c r="B682" s="34"/>
      <c r="C682" s="13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spans="2:18">
      <c r="B683" s="21"/>
      <c r="C683" s="46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2:18" ht="39.75">
      <c r="B684" s="26"/>
      <c r="C684" s="13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</row>
    <row r="685" spans="2:18" ht="58.5">
      <c r="B685" s="30">
        <f>B681+1</f>
        <v>171</v>
      </c>
      <c r="C685" s="13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2:18">
      <c r="B686" s="34"/>
      <c r="C686" s="13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spans="2:18">
      <c r="B687" s="21"/>
      <c r="C687" s="46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2:18" ht="39.75">
      <c r="B688" s="26"/>
      <c r="C688" s="13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</row>
    <row r="689" spans="2:18" ht="58.5">
      <c r="B689" s="30">
        <f>B685+1</f>
        <v>172</v>
      </c>
      <c r="C689" s="13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2:18">
      <c r="B690" s="34"/>
      <c r="C690" s="13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spans="2:18">
      <c r="B691" s="21"/>
      <c r="C691" s="46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2:18" ht="39.75">
      <c r="B692" s="26"/>
      <c r="C692" s="13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</row>
    <row r="693" spans="2:18" ht="58.5">
      <c r="B693" s="30">
        <f>B689+1</f>
        <v>173</v>
      </c>
      <c r="C693" s="13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2:18">
      <c r="B694" s="34"/>
      <c r="C694" s="13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spans="2:18">
      <c r="B695" s="21"/>
      <c r="C695" s="46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2:18" ht="39.75">
      <c r="B696" s="26"/>
      <c r="C696" s="13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</row>
    <row r="697" spans="2:18" ht="58.5">
      <c r="B697" s="30">
        <f>B693+1</f>
        <v>174</v>
      </c>
      <c r="C697" s="13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2:18">
      <c r="B698" s="34"/>
      <c r="C698" s="13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spans="2:18">
      <c r="B699" s="21"/>
      <c r="C699" s="46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2:18" ht="39.75">
      <c r="B700" s="26"/>
      <c r="C700" s="13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</row>
    <row r="701" spans="2:18" ht="58.5">
      <c r="B701" s="30">
        <f>B697+1</f>
        <v>175</v>
      </c>
      <c r="C701" s="13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2:18">
      <c r="B702" s="34"/>
      <c r="C702" s="13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spans="2:18">
      <c r="B703" s="21"/>
      <c r="C703" s="46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2:18" ht="39.75">
      <c r="B704" s="26"/>
      <c r="C704" s="13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</row>
    <row r="705" spans="2:18" ht="58.5">
      <c r="B705" s="30">
        <f>B701+1</f>
        <v>176</v>
      </c>
      <c r="C705" s="13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2:18">
      <c r="B706" s="34"/>
      <c r="C706" s="13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spans="2:18">
      <c r="B707" s="21"/>
      <c r="C707" s="46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2:18" ht="39.75">
      <c r="B708" s="26"/>
      <c r="C708" s="13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</row>
    <row r="709" spans="2:18" ht="58.5">
      <c r="B709" s="30">
        <f>B705+1</f>
        <v>177</v>
      </c>
      <c r="C709" s="13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2:18">
      <c r="B710" s="34"/>
      <c r="C710" s="13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spans="2:18">
      <c r="B711" s="21"/>
      <c r="C711" s="46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2:18" ht="39.75">
      <c r="B712" s="26"/>
      <c r="C712" s="13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</row>
    <row r="713" spans="2:18" ht="58.5">
      <c r="B713" s="30">
        <f t="shared" ref="B713" si="70">B709+1</f>
        <v>178</v>
      </c>
      <c r="C713" s="13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2:18">
      <c r="B714" s="34"/>
      <c r="C714" s="13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spans="2:18">
      <c r="B715" s="21"/>
      <c r="C715" s="46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2:18" ht="39.75">
      <c r="B716" s="26"/>
      <c r="C716" s="13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</row>
    <row r="717" spans="2:18" ht="58.5">
      <c r="B717" s="30">
        <f t="shared" ref="B717" si="71">B713+1</f>
        <v>179</v>
      </c>
      <c r="C717" s="13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2:18">
      <c r="B718" s="34"/>
      <c r="C718" s="13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spans="2:18">
      <c r="B719" s="21"/>
      <c r="C719" s="46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2:18" ht="39.75">
      <c r="B720" s="26"/>
      <c r="C720" s="13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</row>
    <row r="721" spans="2:18" ht="58.5">
      <c r="B721" s="30">
        <f t="shared" ref="B721" si="72">B717+1</f>
        <v>180</v>
      </c>
      <c r="C721" s="13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2:18">
      <c r="B722" s="34"/>
      <c r="C722" s="13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spans="2:18">
      <c r="B723" s="21"/>
      <c r="C723" s="46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2:18" ht="39.75">
      <c r="B724" s="26"/>
      <c r="C724" s="13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</row>
    <row r="725" spans="2:18" ht="58.5">
      <c r="B725" s="30">
        <f t="shared" ref="B725" si="73">B721+1</f>
        <v>181</v>
      </c>
      <c r="C725" s="13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2:18">
      <c r="B726" s="34"/>
      <c r="C726" s="13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spans="2:18">
      <c r="B727" s="21"/>
      <c r="C727" s="46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2:18" ht="39.75">
      <c r="B728" s="26"/>
      <c r="C728" s="13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</row>
    <row r="729" spans="2:18" ht="58.5">
      <c r="B729" s="30">
        <f t="shared" ref="B729" si="74">B725+1</f>
        <v>182</v>
      </c>
      <c r="C729" s="13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2:18">
      <c r="B730" s="34"/>
      <c r="C730" s="13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spans="2:18">
      <c r="B731" s="21"/>
      <c r="C731" s="46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2:18" ht="39.75">
      <c r="B732" s="26"/>
      <c r="C732" s="13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</row>
    <row r="733" spans="2:18" ht="58.5">
      <c r="B733" s="30">
        <f t="shared" ref="B733" si="75">B729+1</f>
        <v>183</v>
      </c>
      <c r="C733" s="13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2:18">
      <c r="B734" s="34"/>
      <c r="C734" s="13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spans="2:18">
      <c r="B735" s="21"/>
      <c r="C735" s="46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2:18" ht="39.75">
      <c r="B736" s="26"/>
      <c r="C736" s="13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</row>
    <row r="737" spans="2:18" ht="58.5">
      <c r="B737" s="30">
        <f t="shared" ref="B737" si="76">B733+1</f>
        <v>184</v>
      </c>
      <c r="C737" s="13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2:18">
      <c r="B738" s="34"/>
      <c r="C738" s="13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spans="2:18">
      <c r="B739" s="21"/>
      <c r="C739" s="46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2:18" ht="39.75">
      <c r="B740" s="26"/>
      <c r="C740" s="13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</row>
    <row r="741" spans="2:18" ht="58.5">
      <c r="B741" s="30">
        <f t="shared" ref="B741" si="77">B737+1</f>
        <v>185</v>
      </c>
      <c r="C741" s="13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2:18">
      <c r="B742" s="34"/>
      <c r="C742" s="13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spans="2:18">
      <c r="B743" s="21"/>
      <c r="C743" s="46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2:18" ht="39.75">
      <c r="B744" s="26"/>
      <c r="C744" s="13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</row>
    <row r="745" spans="2:18" ht="58.5">
      <c r="B745" s="30">
        <f t="shared" ref="B745" si="78">B741+1</f>
        <v>186</v>
      </c>
      <c r="C745" s="13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2:18">
      <c r="B746" s="34"/>
      <c r="C746" s="13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spans="2:18">
      <c r="B747" s="21"/>
      <c r="C747" s="46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2:18" ht="39.75">
      <c r="B748" s="26"/>
      <c r="C748" s="13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</row>
    <row r="749" spans="2:18" ht="58.5">
      <c r="B749" s="30">
        <f t="shared" ref="B749" si="79">B745+1</f>
        <v>187</v>
      </c>
      <c r="C749" s="13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2:18">
      <c r="B750" s="34"/>
      <c r="C750" s="13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spans="2:18">
      <c r="B751" s="21"/>
      <c r="C751" s="46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2:18" ht="39.75">
      <c r="B752" s="26"/>
      <c r="C752" s="13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</row>
    <row r="753" spans="2:18" ht="58.5">
      <c r="B753" s="30">
        <f t="shared" ref="B753" si="80">B749+1</f>
        <v>188</v>
      </c>
      <c r="C753" s="13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2:18">
      <c r="B754" s="34"/>
      <c r="C754" s="13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spans="2:18">
      <c r="B755" s="21"/>
      <c r="C755" s="46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2:18" ht="39.75">
      <c r="B756" s="26"/>
      <c r="C756" s="13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</row>
    <row r="757" spans="2:18" ht="58.5">
      <c r="B757" s="30">
        <f t="shared" ref="B757" si="81">B753+1</f>
        <v>189</v>
      </c>
      <c r="C757" s="13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2:18">
      <c r="B758" s="34"/>
      <c r="C758" s="13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spans="2:18">
      <c r="B759" s="21"/>
      <c r="C759" s="46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2:18" ht="39.75">
      <c r="B760" s="26"/>
      <c r="C760" s="13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</row>
    <row r="761" spans="2:18" ht="58.5">
      <c r="B761" s="30">
        <f t="shared" ref="B761" si="82">B757+1</f>
        <v>190</v>
      </c>
      <c r="C761" s="13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2:18">
      <c r="B762" s="34"/>
      <c r="C762" s="13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spans="2:18">
      <c r="B763" s="21"/>
      <c r="C763" s="46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2:18" ht="39.75">
      <c r="B764" s="26"/>
      <c r="C764" s="13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</row>
    <row r="765" spans="2:18" ht="58.5">
      <c r="B765" s="30">
        <f t="shared" ref="B765" si="83">B761+1</f>
        <v>191</v>
      </c>
      <c r="C765" s="13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2:18">
      <c r="B766" s="34"/>
      <c r="C766" s="13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spans="2:18">
      <c r="B767" s="21"/>
      <c r="C767" s="46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2:18" ht="39.75">
      <c r="B768" s="26"/>
      <c r="C768" s="13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</row>
    <row r="769" spans="2:18" ht="58.5">
      <c r="B769" s="30">
        <f t="shared" ref="B769" si="84">B765+1</f>
        <v>192</v>
      </c>
      <c r="C769" s="13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2:18">
      <c r="B770" s="34"/>
      <c r="C770" s="13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spans="2:18">
      <c r="B771" s="21"/>
      <c r="C771" s="46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2:18" ht="39.75">
      <c r="B772" s="26"/>
      <c r="C772" s="13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</row>
    <row r="773" spans="2:18" ht="58.5">
      <c r="B773" s="30">
        <f t="shared" ref="B773" si="85">B769+1</f>
        <v>193</v>
      </c>
      <c r="C773" s="13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2:18">
      <c r="B774" s="34"/>
      <c r="C774" s="13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spans="2:18">
      <c r="B775" s="21"/>
      <c r="C775" s="46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2:18" ht="39.75">
      <c r="B776" s="26"/>
      <c r="C776" s="13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</row>
    <row r="777" spans="2:18" ht="58.5">
      <c r="B777" s="30">
        <f t="shared" ref="B777" si="86">B773+1</f>
        <v>194</v>
      </c>
      <c r="C777" s="13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2:18">
      <c r="B778" s="34"/>
      <c r="C778" s="13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spans="2:18">
      <c r="B779" s="21"/>
      <c r="C779" s="46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2:18" ht="39.75">
      <c r="B780" s="26"/>
      <c r="C780" s="13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</row>
    <row r="781" spans="2:18" ht="58.5">
      <c r="B781" s="30">
        <f t="shared" ref="B781" si="87">B777+1</f>
        <v>195</v>
      </c>
      <c r="C781" s="13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2:18">
      <c r="B782" s="34"/>
      <c r="C782" s="13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spans="2:18">
      <c r="B783" s="21"/>
      <c r="C783" s="46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2:18" ht="39.75">
      <c r="B784" s="26"/>
      <c r="C784" s="13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</row>
    <row r="785" spans="2:18" ht="58.5">
      <c r="B785" s="30">
        <f t="shared" ref="B785" si="88">B781+1</f>
        <v>196</v>
      </c>
      <c r="C785" s="13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2:18">
      <c r="B786" s="34"/>
      <c r="C786" s="13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spans="2:18">
      <c r="B787" s="21"/>
      <c r="C787" s="46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2:18" ht="39.75">
      <c r="B788" s="26"/>
      <c r="C788" s="13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</row>
    <row r="789" spans="2:18" ht="58.5">
      <c r="B789" s="30">
        <f t="shared" ref="B789" si="89">B785+1</f>
        <v>197</v>
      </c>
      <c r="C789" s="13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 spans="2:18">
      <c r="B790" s="34"/>
      <c r="C790" s="13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spans="2:18">
      <c r="B791" s="21"/>
      <c r="C791" s="46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2:18" ht="39.75">
      <c r="B792" s="26"/>
      <c r="C792" s="13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</row>
    <row r="793" spans="2:18" ht="58.5">
      <c r="B793" s="30">
        <f t="shared" ref="B793" si="90">B789+1</f>
        <v>198</v>
      </c>
      <c r="C793" s="13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</row>
    <row r="794" spans="2:18">
      <c r="B794" s="34"/>
      <c r="C794" s="13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spans="2:18">
      <c r="B795" s="21"/>
      <c r="C795" s="46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2:18" ht="39.75">
      <c r="B796" s="26"/>
      <c r="C796" s="13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</row>
    <row r="797" spans="2:18" ht="58.5">
      <c r="B797" s="30">
        <f t="shared" ref="B797" si="91">B793+1</f>
        <v>199</v>
      </c>
      <c r="C797" s="13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</row>
    <row r="798" spans="2:18">
      <c r="B798" s="34"/>
      <c r="C798" s="13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spans="2:18">
      <c r="B799" s="21"/>
      <c r="C799" s="46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2:18" ht="39.75">
      <c r="B800" s="26"/>
      <c r="C800" s="13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</row>
    <row r="801" spans="2:18" ht="58.5">
      <c r="B801" s="30">
        <f t="shared" ref="B801" si="92">B797+1</f>
        <v>200</v>
      </c>
      <c r="C801" s="13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</row>
    <row r="802" spans="2:18">
      <c r="B802" s="34"/>
      <c r="C802" s="13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spans="2:18">
      <c r="B803" s="21"/>
      <c r="C803" s="46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2:18" ht="39.75">
      <c r="B804" s="26"/>
      <c r="C804" s="13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</row>
    <row r="805" spans="2:18" ht="58.5">
      <c r="B805" s="30">
        <f t="shared" ref="B805" si="93">B801+1</f>
        <v>201</v>
      </c>
      <c r="C805" s="13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</row>
    <row r="806" spans="2:18">
      <c r="B806" s="34"/>
      <c r="C806" s="13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spans="2:18">
      <c r="B807" s="39"/>
      <c r="C807" s="40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2:18" ht="39.75">
      <c r="B808" s="26"/>
      <c r="C808" s="13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</row>
    <row r="809" spans="2:18" ht="58.5">
      <c r="B809" s="30">
        <f>B805+1</f>
        <v>202</v>
      </c>
      <c r="C809" s="13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</row>
    <row r="810" spans="2:18">
      <c r="B810" s="34"/>
      <c r="C810" s="13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spans="2:18">
      <c r="B811" s="43"/>
      <c r="C811" s="4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2:18" ht="39.75">
      <c r="B812" s="26"/>
      <c r="C812" s="13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</row>
    <row r="813" spans="2:18" ht="58.5">
      <c r="B813" s="30">
        <f>B809+1</f>
        <v>203</v>
      </c>
      <c r="C813" s="13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</row>
    <row r="814" spans="2:18">
      <c r="B814" s="34"/>
      <c r="C814" s="13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spans="2:18">
      <c r="B815" s="21"/>
      <c r="C815" s="46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2:18" ht="39.75">
      <c r="B816" s="26"/>
      <c r="C816" s="13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</row>
    <row r="817" spans="2:18" ht="58.5">
      <c r="B817" s="30">
        <f>B813+1</f>
        <v>204</v>
      </c>
      <c r="C817" s="13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</row>
    <row r="818" spans="2:18">
      <c r="B818" s="34"/>
      <c r="C818" s="13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spans="2:18">
      <c r="B819" s="21"/>
      <c r="C819" s="46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2:18" ht="39.75">
      <c r="B820" s="26"/>
      <c r="C820" s="13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</row>
    <row r="821" spans="2:18" ht="58.5">
      <c r="B821" s="30">
        <f>B817+1</f>
        <v>205</v>
      </c>
      <c r="C821" s="13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</row>
    <row r="822" spans="2:18">
      <c r="B822" s="34"/>
      <c r="C822" s="13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spans="2:18">
      <c r="B823" s="21"/>
      <c r="C823" s="46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2:18" ht="39.75">
      <c r="B824" s="26"/>
      <c r="C824" s="13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</row>
    <row r="825" spans="2:18" ht="58.5">
      <c r="B825" s="30">
        <f>B821+1</f>
        <v>206</v>
      </c>
      <c r="C825" s="13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</row>
    <row r="826" spans="2:18">
      <c r="B826" s="34"/>
      <c r="C826" s="13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spans="2:18">
      <c r="B827" s="21"/>
      <c r="C827" s="46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2:18" ht="39.75">
      <c r="B828" s="26"/>
      <c r="C828" s="13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</row>
    <row r="829" spans="2:18" ht="58.5">
      <c r="B829" s="30">
        <f>B825+1</f>
        <v>207</v>
      </c>
      <c r="C829" s="13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</row>
    <row r="830" spans="2:18">
      <c r="B830" s="34"/>
      <c r="C830" s="13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spans="2:18">
      <c r="B831" s="21"/>
      <c r="C831" s="46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2:18" ht="39.75">
      <c r="B832" s="26"/>
      <c r="C832" s="13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</row>
    <row r="833" spans="2:18" ht="58.5">
      <c r="B833" s="30">
        <f>B829+1</f>
        <v>208</v>
      </c>
      <c r="C833" s="13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</row>
    <row r="834" spans="2:18">
      <c r="B834" s="34"/>
      <c r="C834" s="13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spans="2:18">
      <c r="B835" s="21"/>
      <c r="C835" s="46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2:18" ht="39.75">
      <c r="B836" s="26"/>
      <c r="C836" s="13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</row>
    <row r="837" spans="2:18" ht="58.5">
      <c r="B837" s="30">
        <f>B833+1</f>
        <v>209</v>
      </c>
      <c r="C837" s="13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</row>
    <row r="838" spans="2:18">
      <c r="B838" s="34"/>
      <c r="C838" s="13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spans="2:18">
      <c r="B839" s="21"/>
      <c r="C839" s="46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2:18" ht="39.75">
      <c r="B840" s="26"/>
      <c r="C840" s="13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</row>
    <row r="841" spans="2:18" ht="58.5">
      <c r="B841" s="30">
        <f>B837+1</f>
        <v>210</v>
      </c>
      <c r="C841" s="13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</row>
    <row r="842" spans="2:18">
      <c r="B842" s="34"/>
      <c r="C842" s="13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spans="2:18">
      <c r="B843" s="21"/>
      <c r="C843" s="46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2:18" ht="39.75">
      <c r="B844" s="26"/>
      <c r="C844" s="13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</row>
    <row r="845" spans="2:18" ht="58.5">
      <c r="B845" s="30">
        <f>B841+1</f>
        <v>211</v>
      </c>
      <c r="C845" s="13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</row>
    <row r="846" spans="2:18">
      <c r="B846" s="34"/>
      <c r="C846" s="13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spans="2:18">
      <c r="B847" s="21"/>
      <c r="C847" s="46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2:18" ht="39.75">
      <c r="B848" s="26"/>
      <c r="C848" s="13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</row>
    <row r="849" spans="2:18" ht="58.5">
      <c r="B849" s="30">
        <f>B845+1</f>
        <v>212</v>
      </c>
      <c r="C849" s="13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</row>
    <row r="850" spans="2:18">
      <c r="B850" s="34"/>
      <c r="C850" s="13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spans="2:18">
      <c r="B851" s="21"/>
      <c r="C851" s="46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2:18" ht="39.75">
      <c r="B852" s="26"/>
      <c r="C852" s="13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</row>
    <row r="853" spans="2:18" ht="58.5">
      <c r="B853" s="30">
        <f>B849+1</f>
        <v>213</v>
      </c>
      <c r="C853" s="13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</row>
    <row r="854" spans="2:18">
      <c r="B854" s="34"/>
      <c r="C854" s="13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spans="2:18">
      <c r="B855" s="21"/>
      <c r="C855" s="46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2:18" ht="39.75">
      <c r="B856" s="26"/>
      <c r="C856" s="13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</row>
    <row r="857" spans="2:18" ht="58.5">
      <c r="B857" s="30">
        <f>B853+1</f>
        <v>214</v>
      </c>
      <c r="C857" s="13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</row>
    <row r="858" spans="2:18">
      <c r="B858" s="34"/>
      <c r="C858" s="13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spans="2:18">
      <c r="B859" s="21"/>
      <c r="C859" s="46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2:18" ht="39.75">
      <c r="B860" s="26"/>
      <c r="C860" s="13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</row>
    <row r="861" spans="2:18" ht="58.5">
      <c r="B861" s="30">
        <f>B857+1</f>
        <v>215</v>
      </c>
      <c r="C861" s="13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</row>
    <row r="862" spans="2:18">
      <c r="B862" s="34"/>
      <c r="C862" s="13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spans="2:18">
      <c r="B863" s="21"/>
      <c r="C863" s="46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2:18" ht="39.75">
      <c r="B864" s="26"/>
      <c r="C864" s="13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</row>
    <row r="865" spans="2:18" ht="58.5">
      <c r="B865" s="30">
        <f>B861+1</f>
        <v>216</v>
      </c>
      <c r="C865" s="13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</row>
    <row r="866" spans="2:18">
      <c r="B866" s="34"/>
      <c r="C866" s="13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spans="2:18">
      <c r="B867" s="21"/>
      <c r="C867" s="46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2:18" ht="39.75">
      <c r="B868" s="26"/>
      <c r="C868" s="13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</row>
    <row r="869" spans="2:18" ht="58.5">
      <c r="B869" s="30">
        <f>B865+1</f>
        <v>217</v>
      </c>
      <c r="C869" s="13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</row>
    <row r="870" spans="2:18">
      <c r="B870" s="34"/>
      <c r="C870" s="13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spans="2:18">
      <c r="B871" s="21"/>
      <c r="C871" s="46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2:18" ht="39.75">
      <c r="B872" s="26"/>
      <c r="C872" s="13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</row>
    <row r="873" spans="2:18" ht="58.5">
      <c r="B873" s="30">
        <f>B869+1</f>
        <v>218</v>
      </c>
      <c r="C873" s="13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</row>
    <row r="874" spans="2:18">
      <c r="B874" s="34"/>
      <c r="C874" s="13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spans="2:18">
      <c r="B875" s="21"/>
      <c r="C875" s="46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2:18" ht="39.75">
      <c r="B876" s="26"/>
      <c r="C876" s="13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</row>
    <row r="877" spans="2:18" ht="58.5">
      <c r="B877" s="30">
        <f>B873+1</f>
        <v>219</v>
      </c>
      <c r="C877" s="13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</row>
    <row r="878" spans="2:18">
      <c r="B878" s="34"/>
      <c r="C878" s="13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spans="2:18">
      <c r="B879" s="21"/>
      <c r="C879" s="46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2:18" ht="39.75">
      <c r="B880" s="26"/>
      <c r="C880" s="13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</row>
    <row r="881" spans="2:18" ht="58.5">
      <c r="B881" s="30">
        <f>B877+1</f>
        <v>220</v>
      </c>
      <c r="C881" s="13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</row>
    <row r="882" spans="2:18">
      <c r="B882" s="34"/>
      <c r="C882" s="13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spans="2:18">
      <c r="B883" s="21"/>
      <c r="C883" s="46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2:18" ht="39.75">
      <c r="B884" s="26"/>
      <c r="C884" s="13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</row>
    <row r="885" spans="2:18" ht="58.5">
      <c r="B885" s="30">
        <f>B881+1</f>
        <v>221</v>
      </c>
      <c r="C885" s="13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</row>
    <row r="886" spans="2:18">
      <c r="B886" s="34"/>
      <c r="C886" s="13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spans="2:18">
      <c r="B887" s="21"/>
      <c r="C887" s="46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2:18" ht="39.75">
      <c r="B888" s="26"/>
      <c r="C888" s="13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</row>
    <row r="889" spans="2:18" ht="58.5">
      <c r="B889" s="30">
        <f>B885+1</f>
        <v>222</v>
      </c>
      <c r="C889" s="13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</row>
    <row r="890" spans="2:18">
      <c r="B890" s="34"/>
      <c r="C890" s="13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spans="2:18">
      <c r="B891" s="21"/>
      <c r="C891" s="46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2:18" ht="39.75">
      <c r="B892" s="26"/>
      <c r="C892" s="13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</row>
    <row r="893" spans="2:18" ht="58.5">
      <c r="B893" s="30">
        <f>B889+1</f>
        <v>223</v>
      </c>
      <c r="C893" s="13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</row>
    <row r="894" spans="2:18">
      <c r="B894" s="34"/>
      <c r="C894" s="13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spans="2:18">
      <c r="B895" s="21"/>
      <c r="C895" s="46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2:18" ht="39.75">
      <c r="B896" s="26"/>
      <c r="C896" s="13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</row>
    <row r="897" spans="2:18" ht="58.5">
      <c r="B897" s="30">
        <f>B893+1</f>
        <v>224</v>
      </c>
      <c r="C897" s="13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</row>
    <row r="898" spans="2:18">
      <c r="B898" s="34"/>
      <c r="C898" s="13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spans="2:18">
      <c r="B899" s="21"/>
      <c r="C899" s="46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2:18" ht="39.75">
      <c r="B900" s="26"/>
      <c r="C900" s="13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</row>
    <row r="901" spans="2:18" ht="58.5">
      <c r="B901" s="30">
        <f>B897+1</f>
        <v>225</v>
      </c>
      <c r="C901" s="13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</row>
    <row r="902" spans="2:18">
      <c r="B902" s="34"/>
      <c r="C902" s="13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spans="2:18">
      <c r="B903" s="21"/>
      <c r="C903" s="46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2:18" ht="39.75">
      <c r="B904" s="26"/>
      <c r="C904" s="13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</row>
    <row r="905" spans="2:18" ht="58.5">
      <c r="B905" s="30">
        <f>B901+1</f>
        <v>226</v>
      </c>
      <c r="C905" s="13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</row>
    <row r="906" spans="2:18">
      <c r="B906" s="34"/>
      <c r="C906" s="13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spans="2:18">
      <c r="B907" s="21"/>
      <c r="C907" s="46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2:18" ht="39.75">
      <c r="B908" s="26"/>
      <c r="C908" s="13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</row>
    <row r="909" spans="2:18" ht="58.5">
      <c r="B909" s="30">
        <f>B905+1</f>
        <v>227</v>
      </c>
      <c r="C909" s="13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</row>
    <row r="910" spans="2:18">
      <c r="B910" s="34"/>
      <c r="C910" s="13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spans="2:18">
      <c r="B911" s="21"/>
      <c r="C911" s="46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2:18" ht="39.75">
      <c r="B912" s="26"/>
      <c r="C912" s="13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</row>
    <row r="913" spans="2:18" ht="58.5">
      <c r="B913" s="30">
        <f t="shared" ref="B913" si="94">B909+1</f>
        <v>228</v>
      </c>
      <c r="C913" s="13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</row>
    <row r="914" spans="2:18">
      <c r="B914" s="34"/>
      <c r="C914" s="13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spans="2:18">
      <c r="B915" s="21"/>
      <c r="C915" s="46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2:18" ht="39.75">
      <c r="B916" s="26"/>
      <c r="C916" s="13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</row>
    <row r="917" spans="2:18" ht="58.5">
      <c r="B917" s="30">
        <f t="shared" ref="B917" si="95">B913+1</f>
        <v>229</v>
      </c>
      <c r="C917" s="13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</row>
    <row r="918" spans="2:18">
      <c r="B918" s="34"/>
      <c r="C918" s="13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spans="2:18">
      <c r="B919" s="21"/>
      <c r="C919" s="46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2:18" ht="39.75">
      <c r="B920" s="26"/>
      <c r="C920" s="13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</row>
    <row r="921" spans="2:18" ht="58.5">
      <c r="B921" s="30">
        <f t="shared" ref="B921" si="96">B917+1</f>
        <v>230</v>
      </c>
      <c r="C921" s="13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</row>
    <row r="922" spans="2:18">
      <c r="B922" s="34"/>
      <c r="C922" s="13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spans="2:18">
      <c r="B923" s="21"/>
      <c r="C923" s="46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2:18" ht="39.75">
      <c r="B924" s="26"/>
      <c r="C924" s="13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</row>
    <row r="925" spans="2:18" ht="58.5">
      <c r="B925" s="30">
        <f t="shared" ref="B925" si="97">B921+1</f>
        <v>231</v>
      </c>
      <c r="C925" s="13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</row>
    <row r="926" spans="2:18">
      <c r="B926" s="34"/>
      <c r="C926" s="13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spans="2:18">
      <c r="B927" s="21"/>
      <c r="C927" s="46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2:18" ht="39.75">
      <c r="B928" s="26"/>
      <c r="C928" s="13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</row>
    <row r="929" spans="2:18" ht="58.5">
      <c r="B929" s="30">
        <f t="shared" ref="B929" si="98">B925+1</f>
        <v>232</v>
      </c>
      <c r="C929" s="13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</row>
    <row r="930" spans="2:18">
      <c r="B930" s="34"/>
      <c r="C930" s="13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 spans="2:18">
      <c r="B931" s="21"/>
      <c r="C931" s="46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2:18" ht="39.75">
      <c r="B932" s="26"/>
      <c r="C932" s="13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</row>
    <row r="933" spans="2:18" ht="58.5">
      <c r="B933" s="30">
        <f t="shared" ref="B933" si="99">B929+1</f>
        <v>233</v>
      </c>
      <c r="C933" s="13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</row>
    <row r="934" spans="2:18">
      <c r="B934" s="34"/>
      <c r="C934" s="13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 spans="2:18">
      <c r="B935" s="21"/>
      <c r="C935" s="46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2:18" ht="39.75">
      <c r="B936" s="26"/>
      <c r="C936" s="13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</row>
    <row r="937" spans="2:18" ht="58.5">
      <c r="B937" s="30">
        <f t="shared" ref="B937" si="100">B933+1</f>
        <v>234</v>
      </c>
      <c r="C937" s="13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</row>
    <row r="938" spans="2:18">
      <c r="B938" s="34"/>
      <c r="C938" s="13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 spans="2:18">
      <c r="B939" s="21"/>
      <c r="C939" s="46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2:18" ht="39.75">
      <c r="B940" s="26"/>
      <c r="C940" s="13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</row>
    <row r="941" spans="2:18" ht="58.5">
      <c r="B941" s="30">
        <f t="shared" ref="B941" si="101">B937+1</f>
        <v>235</v>
      </c>
      <c r="C941" s="13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</row>
    <row r="942" spans="2:18">
      <c r="B942" s="34"/>
      <c r="C942" s="13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 spans="2:18">
      <c r="B943" s="21"/>
      <c r="C943" s="46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2:18" ht="39.75">
      <c r="B944" s="26"/>
      <c r="C944" s="13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</row>
    <row r="945" spans="2:18" ht="58.5">
      <c r="B945" s="30">
        <f t="shared" ref="B945" si="102">B941+1</f>
        <v>236</v>
      </c>
      <c r="C945" s="13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</row>
    <row r="946" spans="2:18">
      <c r="B946" s="34"/>
      <c r="C946" s="13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 spans="2:18">
      <c r="B947" s="21"/>
      <c r="C947" s="46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2:18" ht="39.75">
      <c r="B948" s="26"/>
      <c r="C948" s="13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</row>
    <row r="949" spans="2:18" ht="58.5">
      <c r="B949" s="30">
        <f t="shared" ref="B949" si="103">B945+1</f>
        <v>237</v>
      </c>
      <c r="C949" s="13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</row>
    <row r="950" spans="2:18">
      <c r="B950" s="34"/>
      <c r="C950" s="13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 spans="2:18">
      <c r="B951" s="21"/>
      <c r="C951" s="46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2:18" ht="39.75">
      <c r="B952" s="26"/>
      <c r="C952" s="13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</row>
    <row r="953" spans="2:18" ht="58.5">
      <c r="B953" s="30">
        <f t="shared" ref="B953" si="104">B949+1</f>
        <v>238</v>
      </c>
      <c r="C953" s="13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</row>
    <row r="954" spans="2:18">
      <c r="B954" s="34"/>
      <c r="C954" s="13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 spans="2:18">
      <c r="B955" s="21"/>
      <c r="C955" s="46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2:18" ht="39.75">
      <c r="B956" s="26"/>
      <c r="C956" s="13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</row>
    <row r="957" spans="2:18" ht="58.5">
      <c r="B957" s="30">
        <f t="shared" ref="B957" si="105">B953+1</f>
        <v>239</v>
      </c>
      <c r="C957" s="13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</row>
    <row r="958" spans="2:18">
      <c r="B958" s="34"/>
      <c r="C958" s="13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 spans="2:18">
      <c r="B959" s="21"/>
      <c r="C959" s="46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2:18" ht="39.75">
      <c r="B960" s="26"/>
      <c r="C960" s="13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</row>
    <row r="961" spans="2:18" ht="58.5">
      <c r="B961" s="30">
        <f t="shared" ref="B961" si="106">B957+1</f>
        <v>240</v>
      </c>
      <c r="C961" s="13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</row>
    <row r="962" spans="2:18">
      <c r="B962" s="34"/>
      <c r="C962" s="13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 spans="2:18">
      <c r="B963" s="21"/>
      <c r="C963" s="46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2:18" ht="39.75">
      <c r="B964" s="26"/>
      <c r="C964" s="13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</row>
    <row r="965" spans="2:18" ht="58.5">
      <c r="B965" s="30">
        <f t="shared" ref="B965" si="107">B961+1</f>
        <v>241</v>
      </c>
      <c r="C965" s="13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</row>
    <row r="966" spans="2:18">
      <c r="B966" s="34"/>
      <c r="C966" s="13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 spans="2:18">
      <c r="B967" s="21"/>
      <c r="C967" s="46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2:18" ht="39.75">
      <c r="B968" s="26"/>
      <c r="C968" s="13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</row>
    <row r="969" spans="2:18" ht="58.5">
      <c r="B969" s="30">
        <f t="shared" ref="B969" si="108">B965+1</f>
        <v>242</v>
      </c>
      <c r="C969" s="13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</row>
    <row r="970" spans="2:18">
      <c r="B970" s="34"/>
      <c r="C970" s="13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 spans="2:18">
      <c r="B971" s="21"/>
      <c r="C971" s="46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2:18" ht="39.75">
      <c r="B972" s="26"/>
      <c r="C972" s="13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</row>
    <row r="973" spans="2:18" ht="58.5">
      <c r="B973" s="30">
        <f t="shared" ref="B973" si="109">B969+1</f>
        <v>243</v>
      </c>
      <c r="C973" s="13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</row>
    <row r="974" spans="2:18">
      <c r="B974" s="34"/>
      <c r="C974" s="13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 spans="2:18">
      <c r="B975" s="21"/>
      <c r="C975" s="46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2:18" ht="39.75">
      <c r="B976" s="26"/>
      <c r="C976" s="13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</row>
    <row r="977" spans="2:18" ht="58.5">
      <c r="B977" s="30">
        <f t="shared" ref="B977" si="110">B973+1</f>
        <v>244</v>
      </c>
      <c r="C977" s="13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</row>
    <row r="978" spans="2:18">
      <c r="B978" s="34"/>
      <c r="C978" s="13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 spans="2:18">
      <c r="B979" s="21"/>
      <c r="C979" s="46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2:18" ht="39.75">
      <c r="B980" s="26"/>
      <c r="C980" s="13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</row>
    <row r="981" spans="2:18" ht="58.5">
      <c r="B981" s="30">
        <f t="shared" ref="B981" si="111">B977+1</f>
        <v>245</v>
      </c>
      <c r="C981" s="13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</row>
    <row r="982" spans="2:18">
      <c r="B982" s="34"/>
      <c r="C982" s="13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 spans="2:18">
      <c r="B983" s="21"/>
      <c r="C983" s="46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2:18" ht="39.75">
      <c r="B984" s="26"/>
      <c r="C984" s="13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</row>
    <row r="985" spans="2:18" ht="58.5">
      <c r="B985" s="30">
        <f t="shared" ref="B985" si="112">B981+1</f>
        <v>246</v>
      </c>
      <c r="C985" s="13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</row>
    <row r="986" spans="2:18">
      <c r="B986" s="34"/>
      <c r="C986" s="13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 spans="2:18">
      <c r="B987" s="21"/>
      <c r="C987" s="46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2:18" ht="39.75">
      <c r="B988" s="26"/>
      <c r="C988" s="13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</row>
    <row r="989" spans="2:18" ht="58.5">
      <c r="B989" s="30">
        <f t="shared" ref="B989" si="113">B985+1</f>
        <v>247</v>
      </c>
      <c r="C989" s="13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</row>
    <row r="990" spans="2:18">
      <c r="B990" s="34"/>
      <c r="C990" s="13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 spans="2:18">
      <c r="B991" s="21"/>
      <c r="C991" s="46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2:18" ht="39.75">
      <c r="B992" s="26"/>
      <c r="C992" s="13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</row>
    <row r="993" spans="2:18" ht="58.5">
      <c r="B993" s="30">
        <f t="shared" ref="B993" si="114">B989+1</f>
        <v>248</v>
      </c>
      <c r="C993" s="13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</row>
    <row r="994" spans="2:18">
      <c r="B994" s="34"/>
      <c r="C994" s="13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 spans="2:18">
      <c r="B995" s="21"/>
      <c r="C995" s="46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2:18" ht="39.75">
      <c r="B996" s="26"/>
      <c r="C996" s="13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</row>
    <row r="997" spans="2:18" ht="58.5">
      <c r="B997" s="30">
        <f t="shared" ref="B997" si="115">B993+1</f>
        <v>249</v>
      </c>
      <c r="C997" s="13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</row>
    <row r="998" spans="2:18">
      <c r="B998" s="34"/>
      <c r="C998" s="13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 spans="2:18">
      <c r="B999" s="21"/>
      <c r="C999" s="46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2:18" ht="39.75">
      <c r="B1000" s="26"/>
      <c r="C1000" s="13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</row>
    <row r="1001" spans="2:18" ht="58.5">
      <c r="B1001" s="30">
        <f t="shared" ref="B1001" si="116">B997+1</f>
        <v>250</v>
      </c>
      <c r="C1001" s="13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</row>
    <row r="1002" spans="2:18">
      <c r="B1002" s="34"/>
      <c r="C1002" s="13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</row>
    <row r="1003" spans="2:18">
      <c r="B1003" s="21"/>
      <c r="C1003" s="46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2:18" ht="39.75">
      <c r="B1004" s="26"/>
      <c r="C1004" s="13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</row>
    <row r="1005" spans="2:18" ht="58.5">
      <c r="B1005" s="30">
        <f>B1001+1</f>
        <v>251</v>
      </c>
      <c r="C1005" s="13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</row>
    <row r="1006" spans="2:18">
      <c r="B1006" s="34"/>
      <c r="C1006" s="13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</row>
    <row r="1007" spans="2:18">
      <c r="B1007" s="39"/>
      <c r="C1007" s="40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2:18" ht="39.75">
      <c r="B1008" s="26"/>
      <c r="C1008" s="13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</row>
    <row r="1009" spans="2:18" ht="58.5">
      <c r="B1009" s="30">
        <f>B1005+1</f>
        <v>252</v>
      </c>
      <c r="C1009" s="13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</row>
    <row r="1010" spans="2:18">
      <c r="B1010" s="34"/>
      <c r="C1010" s="13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</row>
    <row r="1011" spans="2:18">
      <c r="B1011" s="43"/>
      <c r="C1011" s="4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2:18" ht="39.75">
      <c r="B1012" s="26"/>
      <c r="C1012" s="13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</row>
    <row r="1013" spans="2:18" ht="58.5">
      <c r="B1013" s="30">
        <f>B1009+1</f>
        <v>253</v>
      </c>
      <c r="C1013" s="13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</row>
    <row r="1014" spans="2:18">
      <c r="B1014" s="34"/>
      <c r="C1014" s="13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</row>
    <row r="1015" spans="2:18">
      <c r="B1015" s="21"/>
      <c r="C1015" s="46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2:18" ht="39.75">
      <c r="B1016" s="26"/>
      <c r="C1016" s="13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</row>
    <row r="1017" spans="2:18" ht="58.5">
      <c r="B1017" s="30">
        <f>B1013+1</f>
        <v>254</v>
      </c>
      <c r="C1017" s="13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</row>
    <row r="1018" spans="2:18">
      <c r="B1018" s="34"/>
      <c r="C1018" s="13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</row>
    <row r="1019" spans="2:18">
      <c r="B1019" s="21"/>
      <c r="C1019" s="46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2:18" ht="39.75">
      <c r="B1020" s="26"/>
      <c r="C1020" s="13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</row>
    <row r="1021" spans="2:18" ht="58.5">
      <c r="B1021" s="30">
        <f>B1017+1</f>
        <v>255</v>
      </c>
      <c r="C1021" s="13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</row>
    <row r="1022" spans="2:18">
      <c r="B1022" s="34"/>
      <c r="C1022" s="13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</row>
    <row r="1023" spans="2:18">
      <c r="B1023" s="21"/>
      <c r="C1023" s="46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2:18" ht="39.75">
      <c r="B1024" s="26"/>
      <c r="C1024" s="13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</row>
    <row r="1025" spans="2:18" ht="58.5">
      <c r="B1025" s="30">
        <f>B1021+1</f>
        <v>256</v>
      </c>
      <c r="C1025" s="13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</row>
    <row r="1026" spans="2:18">
      <c r="B1026" s="34"/>
      <c r="C1026" s="13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</row>
    <row r="1027" spans="2:18">
      <c r="B1027" s="21"/>
      <c r="C1027" s="46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2:18" ht="39.75">
      <c r="B1028" s="26"/>
      <c r="C1028" s="13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</row>
    <row r="1029" spans="2:18" ht="58.5">
      <c r="B1029" s="30">
        <f>B1025+1</f>
        <v>257</v>
      </c>
      <c r="C1029" s="13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</row>
    <row r="1030" spans="2:18">
      <c r="B1030" s="34"/>
      <c r="C1030" s="13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</row>
    <row r="1031" spans="2:18">
      <c r="B1031" s="21"/>
      <c r="C1031" s="46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2:18" ht="39.75">
      <c r="B1032" s="26"/>
      <c r="C1032" s="13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</row>
    <row r="1033" spans="2:18" ht="58.5">
      <c r="B1033" s="30">
        <f>B1029+1</f>
        <v>258</v>
      </c>
      <c r="C1033" s="13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</row>
    <row r="1034" spans="2:18">
      <c r="B1034" s="34"/>
      <c r="C1034" s="13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</row>
    <row r="1035" spans="2:18">
      <c r="B1035" s="21"/>
      <c r="C1035" s="46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2:18" ht="39.75">
      <c r="B1036" s="26"/>
      <c r="C1036" s="13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</row>
    <row r="1037" spans="2:18" ht="58.5">
      <c r="B1037" s="30">
        <f>B1033+1</f>
        <v>259</v>
      </c>
      <c r="C1037" s="13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</row>
    <row r="1038" spans="2:18">
      <c r="B1038" s="34"/>
      <c r="C1038" s="13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</row>
    <row r="1039" spans="2:18">
      <c r="B1039" s="21"/>
      <c r="C1039" s="46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2:18" ht="39.75">
      <c r="B1040" s="26"/>
      <c r="C1040" s="13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</row>
    <row r="1041" spans="2:18" ht="58.5">
      <c r="B1041" s="30">
        <f>B1037+1</f>
        <v>260</v>
      </c>
      <c r="C1041" s="13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</row>
    <row r="1042" spans="2:18">
      <c r="B1042" s="34"/>
      <c r="C1042" s="13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</row>
    <row r="1043" spans="2:18">
      <c r="B1043" s="21"/>
      <c r="C1043" s="46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2:18" ht="39.75">
      <c r="B1044" s="26"/>
      <c r="C1044" s="13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</row>
    <row r="1045" spans="2:18" ht="58.5">
      <c r="B1045" s="30">
        <f>B1041+1</f>
        <v>261</v>
      </c>
      <c r="C1045" s="13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</row>
    <row r="1046" spans="2:18">
      <c r="B1046" s="34"/>
      <c r="C1046" s="13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</row>
    <row r="1047" spans="2:18">
      <c r="B1047" s="21"/>
      <c r="C1047" s="46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2:18" ht="39.75">
      <c r="B1048" s="26"/>
      <c r="C1048" s="13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</row>
    <row r="1049" spans="2:18" ht="58.5">
      <c r="B1049" s="30">
        <f>B1045+1</f>
        <v>262</v>
      </c>
      <c r="C1049" s="13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</row>
    <row r="1050" spans="2:18">
      <c r="B1050" s="34"/>
      <c r="C1050" s="13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</row>
    <row r="1051" spans="2:18">
      <c r="B1051" s="21"/>
      <c r="C1051" s="46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2:18" ht="39.75">
      <c r="B1052" s="26"/>
      <c r="C1052" s="13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</row>
    <row r="1053" spans="2:18" ht="58.5">
      <c r="B1053" s="30">
        <f>B1049+1</f>
        <v>263</v>
      </c>
      <c r="C1053" s="13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</row>
    <row r="1054" spans="2:18">
      <c r="B1054" s="34"/>
      <c r="C1054" s="13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</row>
    <row r="1055" spans="2:18">
      <c r="B1055" s="21"/>
      <c r="C1055" s="46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2:18" ht="39.75">
      <c r="B1056" s="26"/>
      <c r="C1056" s="13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</row>
    <row r="1057" spans="2:18" ht="58.5">
      <c r="B1057" s="30">
        <f>B1053+1</f>
        <v>264</v>
      </c>
      <c r="C1057" s="13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</row>
    <row r="1058" spans="2:18">
      <c r="B1058" s="34"/>
      <c r="C1058" s="13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</row>
    <row r="1059" spans="2:18">
      <c r="B1059" s="21"/>
      <c r="C1059" s="46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2:18" ht="39.75">
      <c r="B1060" s="26"/>
      <c r="C1060" s="13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</row>
    <row r="1061" spans="2:18" ht="58.5">
      <c r="B1061" s="30">
        <f>B1057+1</f>
        <v>265</v>
      </c>
      <c r="C1061" s="13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</row>
    <row r="1062" spans="2:18">
      <c r="B1062" s="34"/>
      <c r="C1062" s="13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</row>
    <row r="1063" spans="2:18">
      <c r="B1063" s="21"/>
      <c r="C1063" s="46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2:18" ht="39.75">
      <c r="B1064" s="26"/>
      <c r="C1064" s="13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</row>
    <row r="1065" spans="2:18" ht="58.5">
      <c r="B1065" s="30">
        <f>B1061+1</f>
        <v>266</v>
      </c>
      <c r="C1065" s="13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</row>
    <row r="1066" spans="2:18">
      <c r="B1066" s="34"/>
      <c r="C1066" s="13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</row>
    <row r="1067" spans="2:18">
      <c r="B1067" s="21"/>
      <c r="C1067" s="46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2:18" ht="39.75">
      <c r="B1068" s="26"/>
      <c r="C1068" s="13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</row>
    <row r="1069" spans="2:18" ht="58.5">
      <c r="B1069" s="30">
        <f>B1065+1</f>
        <v>267</v>
      </c>
      <c r="C1069" s="13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</row>
    <row r="1070" spans="2:18">
      <c r="B1070" s="34"/>
      <c r="C1070" s="13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</row>
    <row r="1071" spans="2:18">
      <c r="B1071" s="21"/>
      <c r="C1071" s="46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  <row r="1072" spans="2:18" ht="39.75">
      <c r="B1072" s="26"/>
      <c r="C1072" s="13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</row>
    <row r="1073" spans="2:18" ht="58.5">
      <c r="B1073" s="30">
        <f>B1069+1</f>
        <v>268</v>
      </c>
      <c r="C1073" s="13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</row>
    <row r="1074" spans="2:18">
      <c r="B1074" s="34"/>
      <c r="C1074" s="13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</row>
    <row r="1075" spans="2:18">
      <c r="B1075" s="21"/>
      <c r="C1075" s="46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</row>
    <row r="1076" spans="2:18" ht="39.75">
      <c r="B1076" s="26"/>
      <c r="C1076" s="13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</row>
    <row r="1077" spans="2:18" ht="58.5">
      <c r="B1077" s="30">
        <f>B1073+1</f>
        <v>269</v>
      </c>
      <c r="C1077" s="13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</row>
    <row r="1078" spans="2:18">
      <c r="B1078" s="34"/>
      <c r="C1078" s="13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</row>
    <row r="1079" spans="2:18">
      <c r="B1079" s="21"/>
      <c r="C1079" s="46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2:18" ht="39.75">
      <c r="B1080" s="26"/>
      <c r="C1080" s="13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</row>
    <row r="1081" spans="2:18" ht="58.5">
      <c r="B1081" s="30">
        <f>B1077+1</f>
        <v>270</v>
      </c>
      <c r="C1081" s="13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</row>
    <row r="1082" spans="2:18">
      <c r="B1082" s="34"/>
      <c r="C1082" s="13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</row>
    <row r="1083" spans="2:18">
      <c r="B1083" s="21"/>
      <c r="C1083" s="46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</row>
    <row r="1084" spans="2:18" ht="39.75">
      <c r="B1084" s="26"/>
      <c r="C1084" s="13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</row>
    <row r="1085" spans="2:18" ht="58.5">
      <c r="B1085" s="30">
        <f>B1081+1</f>
        <v>271</v>
      </c>
      <c r="C1085" s="13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</row>
    <row r="1086" spans="2:18">
      <c r="B1086" s="34"/>
      <c r="C1086" s="13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</row>
    <row r="1087" spans="2:18">
      <c r="B1087" s="21"/>
      <c r="C1087" s="46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</row>
    <row r="1088" spans="2:18" ht="39.75">
      <c r="B1088" s="26"/>
      <c r="C1088" s="13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</row>
    <row r="1089" spans="2:18" ht="58.5">
      <c r="B1089" s="30">
        <f>B1085+1</f>
        <v>272</v>
      </c>
      <c r="C1089" s="13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</row>
    <row r="1090" spans="2:18">
      <c r="B1090" s="34"/>
      <c r="C1090" s="13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</row>
    <row r="1091" spans="2:18">
      <c r="B1091" s="21"/>
      <c r="C1091" s="46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</row>
    <row r="1092" spans="2:18" ht="39.75">
      <c r="B1092" s="26"/>
      <c r="C1092" s="13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</row>
    <row r="1093" spans="2:18" ht="58.5">
      <c r="B1093" s="30">
        <f>B1089+1</f>
        <v>273</v>
      </c>
      <c r="C1093" s="13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</row>
    <row r="1094" spans="2:18">
      <c r="B1094" s="34"/>
      <c r="C1094" s="13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</row>
    <row r="1095" spans="2:18">
      <c r="B1095" s="21"/>
      <c r="C1095" s="46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</row>
    <row r="1096" spans="2:18" ht="39.75">
      <c r="B1096" s="26"/>
      <c r="C1096" s="13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</row>
    <row r="1097" spans="2:18" ht="58.5">
      <c r="B1097" s="30">
        <f>B1093+1</f>
        <v>274</v>
      </c>
      <c r="C1097" s="13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</row>
    <row r="1098" spans="2:18">
      <c r="B1098" s="34"/>
      <c r="C1098" s="13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</row>
    <row r="1099" spans="2:18">
      <c r="B1099" s="21"/>
      <c r="C1099" s="46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</row>
    <row r="1100" spans="2:18" ht="39.75">
      <c r="B1100" s="26"/>
      <c r="C1100" s="13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</row>
    <row r="1101" spans="2:18" ht="58.5">
      <c r="B1101" s="30">
        <f>B1097+1</f>
        <v>275</v>
      </c>
      <c r="C1101" s="13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</row>
    <row r="1102" spans="2:18">
      <c r="B1102" s="34"/>
      <c r="C1102" s="13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</row>
    <row r="1103" spans="2:18">
      <c r="B1103" s="21"/>
      <c r="C1103" s="46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</row>
    <row r="1104" spans="2:18" ht="39.75">
      <c r="B1104" s="26"/>
      <c r="C1104" s="13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</row>
    <row r="1105" spans="2:18" ht="58.5">
      <c r="B1105" s="30">
        <f>B1101+1</f>
        <v>276</v>
      </c>
      <c r="C1105" s="13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</row>
    <row r="1106" spans="2:18">
      <c r="B1106" s="34"/>
      <c r="C1106" s="13"/>
      <c r="D1106" s="36"/>
      <c r="E1106" s="36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</row>
    <row r="1107" spans="2:18">
      <c r="B1107" s="21"/>
      <c r="C1107" s="46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</row>
    <row r="1108" spans="2:18" ht="39.75">
      <c r="B1108" s="26"/>
      <c r="C1108" s="13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</row>
    <row r="1109" spans="2:18" ht="58.5">
      <c r="B1109" s="30">
        <f>B1105+1</f>
        <v>277</v>
      </c>
      <c r="C1109" s="13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</row>
    <row r="1110" spans="2:18">
      <c r="B1110" s="34"/>
      <c r="C1110" s="13"/>
      <c r="D1110" s="36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</row>
    <row r="1111" spans="2:18">
      <c r="B1111" s="21"/>
      <c r="C1111" s="46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</row>
    <row r="1112" spans="2:18" ht="39.75">
      <c r="B1112" s="26"/>
      <c r="C1112" s="13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</row>
    <row r="1113" spans="2:18" ht="58.5">
      <c r="B1113" s="30">
        <f t="shared" ref="B1113" si="117">B1109+1</f>
        <v>278</v>
      </c>
      <c r="C1113" s="13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</row>
    <row r="1114" spans="2:18">
      <c r="B1114" s="34"/>
      <c r="C1114" s="13"/>
      <c r="D1114" s="36"/>
      <c r="E1114" s="36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</row>
    <row r="1115" spans="2:18">
      <c r="B1115" s="21"/>
      <c r="C1115" s="46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</row>
    <row r="1116" spans="2:18" ht="39.75">
      <c r="B1116" s="26"/>
      <c r="C1116" s="13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</row>
    <row r="1117" spans="2:18" ht="58.5">
      <c r="B1117" s="30">
        <f t="shared" ref="B1117" si="118">B1113+1</f>
        <v>279</v>
      </c>
      <c r="C1117" s="13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</row>
    <row r="1118" spans="2:18">
      <c r="B1118" s="34"/>
      <c r="C1118" s="13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</row>
    <row r="1119" spans="2:18">
      <c r="B1119" s="21"/>
      <c r="C1119" s="46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2:18" ht="39.75">
      <c r="B1120" s="26"/>
      <c r="C1120" s="13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</row>
    <row r="1121" spans="2:18" ht="58.5">
      <c r="B1121" s="30">
        <f t="shared" ref="B1121" si="119">B1117+1</f>
        <v>280</v>
      </c>
      <c r="C1121" s="13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</row>
    <row r="1122" spans="2:18">
      <c r="B1122" s="34"/>
      <c r="C1122" s="13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</row>
    <row r="1123" spans="2:18">
      <c r="B1123" s="21"/>
      <c r="C1123" s="46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</row>
    <row r="1124" spans="2:18" ht="39.75">
      <c r="B1124" s="26"/>
      <c r="C1124" s="13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</row>
    <row r="1125" spans="2:18" ht="58.5">
      <c r="B1125" s="30">
        <f t="shared" ref="B1125" si="120">B1121+1</f>
        <v>281</v>
      </c>
      <c r="C1125" s="13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</row>
    <row r="1126" spans="2:18">
      <c r="B1126" s="34"/>
      <c r="C1126" s="13"/>
      <c r="D1126" s="36"/>
      <c r="E1126" s="36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</row>
    <row r="1127" spans="2:18">
      <c r="B1127" s="21"/>
      <c r="C1127" s="46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</row>
    <row r="1128" spans="2:18" ht="39.75">
      <c r="B1128" s="26"/>
      <c r="C1128" s="13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</row>
    <row r="1129" spans="2:18" ht="58.5">
      <c r="B1129" s="30">
        <f t="shared" ref="B1129" si="121">B1125+1</f>
        <v>282</v>
      </c>
      <c r="C1129" s="13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</row>
    <row r="1130" spans="2:18">
      <c r="B1130" s="34"/>
      <c r="C1130" s="13"/>
      <c r="D1130" s="36"/>
      <c r="E1130" s="36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</row>
    <row r="1131" spans="2:18">
      <c r="B1131" s="21"/>
      <c r="C1131" s="46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</row>
    <row r="1132" spans="2:18" ht="39.75">
      <c r="B1132" s="26"/>
      <c r="C1132" s="13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</row>
    <row r="1133" spans="2:18" ht="58.5">
      <c r="B1133" s="30">
        <f t="shared" ref="B1133" si="122">B1129+1</f>
        <v>283</v>
      </c>
      <c r="C1133" s="13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</row>
    <row r="1134" spans="2:18">
      <c r="B1134" s="34"/>
      <c r="C1134" s="13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</row>
    <row r="1135" spans="2:18">
      <c r="B1135" s="21"/>
      <c r="C1135" s="46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2:18" ht="39.75">
      <c r="B1136" s="26"/>
      <c r="C1136" s="13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</row>
    <row r="1137" spans="2:18" ht="58.5">
      <c r="B1137" s="30">
        <f t="shared" ref="B1137" si="123">B1133+1</f>
        <v>284</v>
      </c>
      <c r="C1137" s="13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</row>
    <row r="1138" spans="2:18">
      <c r="B1138" s="34"/>
      <c r="C1138" s="13"/>
      <c r="D1138" s="36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</row>
    <row r="1139" spans="2:18">
      <c r="B1139" s="21"/>
      <c r="C1139" s="46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</row>
    <row r="1140" spans="2:18" ht="39.75">
      <c r="B1140" s="26"/>
      <c r="C1140" s="13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</row>
    <row r="1141" spans="2:18" ht="58.5">
      <c r="B1141" s="30">
        <f t="shared" ref="B1141" si="124">B1137+1</f>
        <v>285</v>
      </c>
      <c r="C1141" s="13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</row>
    <row r="1142" spans="2:18">
      <c r="B1142" s="34"/>
      <c r="C1142" s="13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</row>
    <row r="1143" spans="2:18">
      <c r="B1143" s="21"/>
      <c r="C1143" s="46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</row>
    <row r="1144" spans="2:18" ht="39.75">
      <c r="B1144" s="26"/>
      <c r="C1144" s="13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</row>
    <row r="1145" spans="2:18" ht="58.5">
      <c r="B1145" s="30">
        <f t="shared" ref="B1145" si="125">B1141+1</f>
        <v>286</v>
      </c>
      <c r="C1145" s="13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</row>
    <row r="1146" spans="2:18">
      <c r="B1146" s="34"/>
      <c r="C1146" s="13"/>
      <c r="D1146" s="36"/>
      <c r="E1146" s="36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</row>
    <row r="1147" spans="2:18">
      <c r="B1147" s="21"/>
      <c r="C1147" s="46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</row>
    <row r="1148" spans="2:18" ht="39.75">
      <c r="B1148" s="26"/>
      <c r="C1148" s="13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</row>
    <row r="1149" spans="2:18" ht="58.5">
      <c r="B1149" s="30">
        <f t="shared" ref="B1149" si="126">B1145+1</f>
        <v>287</v>
      </c>
      <c r="C1149" s="13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</row>
    <row r="1150" spans="2:18">
      <c r="B1150" s="34"/>
      <c r="C1150" s="13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</row>
    <row r="1151" spans="2:18">
      <c r="B1151" s="21"/>
      <c r="C1151" s="46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</row>
    <row r="1152" spans="2:18" ht="39.75">
      <c r="B1152" s="26"/>
      <c r="C1152" s="13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</row>
    <row r="1153" spans="2:18" ht="58.5">
      <c r="B1153" s="30">
        <f t="shared" ref="B1153" si="127">B1149+1</f>
        <v>288</v>
      </c>
      <c r="C1153" s="13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</row>
    <row r="1154" spans="2:18">
      <c r="B1154" s="34"/>
      <c r="C1154" s="13"/>
      <c r="D1154" s="36"/>
      <c r="E1154" s="36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</row>
    <row r="1155" spans="2:18">
      <c r="B1155" s="21"/>
      <c r="C1155" s="46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</row>
    <row r="1156" spans="2:18" ht="39.75">
      <c r="B1156" s="26"/>
      <c r="C1156" s="13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</row>
    <row r="1157" spans="2:18" ht="58.5">
      <c r="B1157" s="30">
        <f t="shared" ref="B1157" si="128">B1153+1</f>
        <v>289</v>
      </c>
      <c r="C1157" s="13"/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</row>
    <row r="1158" spans="2:18">
      <c r="B1158" s="34"/>
      <c r="C1158" s="13"/>
      <c r="D1158" s="36"/>
      <c r="E1158" s="36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</row>
    <row r="1159" spans="2:18">
      <c r="B1159" s="21"/>
      <c r="C1159" s="46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</row>
    <row r="1160" spans="2:18" ht="39.75">
      <c r="B1160" s="26"/>
      <c r="C1160" s="13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</row>
    <row r="1161" spans="2:18" ht="58.5">
      <c r="B1161" s="30">
        <f t="shared" ref="B1161" si="129">B1157+1</f>
        <v>290</v>
      </c>
      <c r="C1161" s="13"/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</row>
    <row r="1162" spans="2:18">
      <c r="B1162" s="34"/>
      <c r="C1162" s="13"/>
      <c r="D1162" s="36"/>
      <c r="E1162" s="36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</row>
    <row r="1163" spans="2:18">
      <c r="B1163" s="21"/>
      <c r="C1163" s="46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</row>
    <row r="1164" spans="2:18" ht="39.75">
      <c r="B1164" s="26"/>
      <c r="C1164" s="13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</row>
    <row r="1165" spans="2:18" ht="58.5">
      <c r="B1165" s="30">
        <f t="shared" ref="B1165" si="130">B1161+1</f>
        <v>291</v>
      </c>
      <c r="C1165" s="13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</row>
    <row r="1166" spans="2:18">
      <c r="B1166" s="34"/>
      <c r="C1166" s="13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</row>
    <row r="1167" spans="2:18">
      <c r="B1167" s="21"/>
      <c r="C1167" s="46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</row>
    <row r="1168" spans="2:18" ht="39.75">
      <c r="B1168" s="26"/>
      <c r="C1168" s="13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</row>
    <row r="1169" spans="2:18" ht="58.5">
      <c r="B1169" s="30">
        <f t="shared" ref="B1169" si="131">B1165+1</f>
        <v>292</v>
      </c>
      <c r="C1169" s="13"/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</row>
    <row r="1170" spans="2:18">
      <c r="B1170" s="34"/>
      <c r="C1170" s="13"/>
      <c r="D1170" s="36"/>
      <c r="E1170" s="36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</row>
    <row r="1171" spans="2:18">
      <c r="B1171" s="21"/>
      <c r="C1171" s="46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</row>
    <row r="1172" spans="2:18" ht="39.75">
      <c r="B1172" s="26"/>
      <c r="C1172" s="13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</row>
    <row r="1173" spans="2:18" ht="58.5">
      <c r="B1173" s="30">
        <f t="shared" ref="B1173" si="132">B1169+1</f>
        <v>293</v>
      </c>
      <c r="C1173" s="13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</row>
    <row r="1174" spans="2:18">
      <c r="B1174" s="34"/>
      <c r="C1174" s="13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</row>
    <row r="1175" spans="2:18">
      <c r="B1175" s="21"/>
      <c r="C1175" s="46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</row>
    <row r="1176" spans="2:18" ht="39.75">
      <c r="B1176" s="26"/>
      <c r="C1176" s="13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</row>
    <row r="1177" spans="2:18" ht="58.5">
      <c r="B1177" s="30">
        <f t="shared" ref="B1177" si="133">B1173+1</f>
        <v>294</v>
      </c>
      <c r="C1177" s="13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</row>
    <row r="1178" spans="2:18">
      <c r="B1178" s="34"/>
      <c r="C1178" s="13"/>
      <c r="D1178" s="36"/>
      <c r="E1178" s="36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</row>
    <row r="1179" spans="2:18">
      <c r="B1179" s="21"/>
      <c r="C1179" s="46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</row>
    <row r="1180" spans="2:18" ht="39.75">
      <c r="B1180" s="26"/>
      <c r="C1180" s="13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</row>
    <row r="1181" spans="2:18" ht="58.5">
      <c r="B1181" s="30">
        <f t="shared" ref="B1181" si="134">B1177+1</f>
        <v>295</v>
      </c>
      <c r="C1181" s="13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</row>
    <row r="1182" spans="2:18">
      <c r="B1182" s="34"/>
      <c r="C1182" s="13"/>
      <c r="D1182" s="36"/>
      <c r="E1182" s="36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</row>
    <row r="1183" spans="2:18">
      <c r="B1183" s="21"/>
      <c r="C1183" s="46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</row>
    <row r="1184" spans="2:18" ht="39.75">
      <c r="B1184" s="26"/>
      <c r="C1184" s="13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</row>
    <row r="1185" spans="2:18" ht="58.5">
      <c r="B1185" s="30">
        <f t="shared" ref="B1185" si="135">B1181+1</f>
        <v>296</v>
      </c>
      <c r="C1185" s="13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</row>
    <row r="1186" spans="2:18">
      <c r="B1186" s="34"/>
      <c r="C1186" s="13"/>
      <c r="D1186" s="36"/>
      <c r="E1186" s="36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</row>
    <row r="1187" spans="2:18">
      <c r="B1187" s="21"/>
      <c r="C1187" s="46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</row>
    <row r="1188" spans="2:18" ht="39.75">
      <c r="B1188" s="26"/>
      <c r="C1188" s="13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</row>
    <row r="1189" spans="2:18" ht="58.5">
      <c r="B1189" s="30">
        <f t="shared" ref="B1189" si="136">B1185+1</f>
        <v>297</v>
      </c>
      <c r="C1189" s="13"/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</row>
    <row r="1190" spans="2:18">
      <c r="B1190" s="34"/>
      <c r="C1190" s="13"/>
      <c r="D1190" s="36"/>
      <c r="E1190" s="36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</row>
    <row r="1191" spans="2:18">
      <c r="B1191" s="21"/>
      <c r="C1191" s="46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</row>
    <row r="1192" spans="2:18" ht="39.75">
      <c r="B1192" s="26"/>
      <c r="C1192" s="13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</row>
    <row r="1193" spans="2:18" ht="58.5">
      <c r="B1193" s="30">
        <f t="shared" ref="B1193" si="137">B1189+1</f>
        <v>298</v>
      </c>
      <c r="C1193" s="13"/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</row>
    <row r="1194" spans="2:18">
      <c r="B1194" s="34"/>
      <c r="C1194" s="13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</row>
    <row r="1195" spans="2:18">
      <c r="B1195" s="21"/>
      <c r="C1195" s="46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</row>
    <row r="1196" spans="2:18" ht="39.75">
      <c r="B1196" s="26"/>
      <c r="C1196" s="13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</row>
    <row r="1197" spans="2:18" ht="58.5">
      <c r="B1197" s="30">
        <f t="shared" ref="B1197" si="138">B1193+1</f>
        <v>299</v>
      </c>
      <c r="C1197" s="13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</row>
    <row r="1198" spans="2:18">
      <c r="B1198" s="34"/>
      <c r="C1198" s="13"/>
      <c r="D1198" s="36"/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</row>
    <row r="1199" spans="2:18">
      <c r="B1199" s="21"/>
      <c r="C1199" s="46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</row>
    <row r="1200" spans="2:18" ht="39.75">
      <c r="B1200" s="26"/>
      <c r="C1200" s="13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</row>
    <row r="1201" spans="2:18" ht="58.5">
      <c r="B1201" s="30">
        <f t="shared" ref="B1201" si="139">B1197+1</f>
        <v>300</v>
      </c>
      <c r="C1201" s="13"/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</row>
    <row r="1202" spans="2:18">
      <c r="B1202" s="34"/>
      <c r="C1202" s="13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</row>
    <row r="1203" spans="2:18">
      <c r="B1203" s="21"/>
      <c r="C1203" s="46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2:18" ht="39.75">
      <c r="B1204" s="26"/>
      <c r="C1204" s="13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</row>
    <row r="1205" spans="2:18" ht="58.5">
      <c r="B1205" s="30">
        <f t="shared" ref="B1205" si="140">B1201+1</f>
        <v>301</v>
      </c>
      <c r="C1205" s="13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</row>
    <row r="1206" spans="2:18">
      <c r="B1206" s="34"/>
      <c r="C1206" s="13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</row>
    <row r="1207" spans="2:18">
      <c r="B1207" s="39"/>
      <c r="C1207" s="40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</row>
    <row r="1208" spans="2:18" ht="39.75">
      <c r="B1208" s="26"/>
      <c r="C1208" s="13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</row>
    <row r="1209" spans="2:18" ht="58.5">
      <c r="B1209" s="30">
        <f>B1205+1</f>
        <v>302</v>
      </c>
      <c r="C1209" s="13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</row>
    <row r="1210" spans="2:18">
      <c r="B1210" s="34"/>
      <c r="C1210" s="13"/>
      <c r="D1210" s="36"/>
      <c r="E1210" s="36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</row>
    <row r="1211" spans="2:18">
      <c r="B1211" s="43"/>
      <c r="C1211" s="4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</row>
    <row r="1212" spans="2:18" ht="39.75">
      <c r="B1212" s="26"/>
      <c r="C1212" s="13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</row>
    <row r="1213" spans="2:18" ht="58.5">
      <c r="B1213" s="30">
        <f>B1209+1</f>
        <v>303</v>
      </c>
      <c r="C1213" s="13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</row>
    <row r="1214" spans="2:18">
      <c r="B1214" s="34"/>
      <c r="C1214" s="13"/>
      <c r="D1214" s="36"/>
      <c r="E1214" s="36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</row>
    <row r="1215" spans="2:18">
      <c r="B1215" s="21"/>
      <c r="C1215" s="46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</row>
    <row r="1216" spans="2:18" ht="39.75">
      <c r="B1216" s="26"/>
      <c r="C1216" s="13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</row>
    <row r="1217" spans="2:18" ht="58.5">
      <c r="B1217" s="30">
        <f>B1213+1</f>
        <v>304</v>
      </c>
      <c r="C1217" s="13"/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</row>
    <row r="1218" spans="2:18">
      <c r="B1218" s="34"/>
      <c r="C1218" s="13"/>
      <c r="D1218" s="36"/>
      <c r="E1218" s="36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</row>
    <row r="1219" spans="2:18">
      <c r="B1219" s="21"/>
      <c r="C1219" s="46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2:18" ht="39.75">
      <c r="B1220" s="26"/>
      <c r="C1220" s="13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</row>
    <row r="1221" spans="2:18" ht="58.5">
      <c r="B1221" s="30">
        <f>B1217+1</f>
        <v>305</v>
      </c>
      <c r="C1221" s="13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</row>
    <row r="1222" spans="2:18">
      <c r="B1222" s="34"/>
      <c r="C1222" s="13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</row>
    <row r="1223" spans="2:18">
      <c r="B1223" s="21"/>
      <c r="C1223" s="46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</row>
    <row r="1224" spans="2:18" ht="39.75">
      <c r="B1224" s="26"/>
      <c r="C1224" s="13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</row>
    <row r="1225" spans="2:18" ht="58.5">
      <c r="B1225" s="30">
        <f>B1221+1</f>
        <v>306</v>
      </c>
      <c r="C1225" s="13"/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</row>
    <row r="1226" spans="2:18">
      <c r="B1226" s="34"/>
      <c r="C1226" s="13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</row>
    <row r="1227" spans="2:18">
      <c r="B1227" s="21"/>
      <c r="C1227" s="46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</row>
    <row r="1228" spans="2:18" ht="39.75">
      <c r="B1228" s="26"/>
      <c r="C1228" s="13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</row>
    <row r="1229" spans="2:18" ht="58.5">
      <c r="B1229" s="30">
        <f>B1225+1</f>
        <v>307</v>
      </c>
      <c r="C1229" s="13"/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</row>
    <row r="1230" spans="2:18">
      <c r="B1230" s="34"/>
      <c r="C1230" s="13"/>
      <c r="D1230" s="36"/>
      <c r="E1230" s="36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</row>
    <row r="1231" spans="2:18">
      <c r="B1231" s="21"/>
      <c r="C1231" s="46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</row>
    <row r="1232" spans="2:18" ht="39.75">
      <c r="B1232" s="26"/>
      <c r="C1232" s="13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</row>
    <row r="1233" spans="2:18" ht="58.5">
      <c r="B1233" s="30">
        <f>B1229+1</f>
        <v>308</v>
      </c>
      <c r="C1233" s="13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</row>
    <row r="1234" spans="2:18">
      <c r="B1234" s="34"/>
      <c r="C1234" s="13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</row>
    <row r="1235" spans="2:18">
      <c r="B1235" s="21"/>
      <c r="C1235" s="46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</row>
    <row r="1236" spans="2:18" ht="39.75">
      <c r="B1236" s="26"/>
      <c r="C1236" s="13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</row>
    <row r="1237" spans="2:18" ht="58.5">
      <c r="B1237" s="30">
        <f>B1233+1</f>
        <v>309</v>
      </c>
      <c r="C1237" s="13"/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</row>
    <row r="1238" spans="2:18">
      <c r="B1238" s="34"/>
      <c r="C1238" s="13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</row>
    <row r="1239" spans="2:18">
      <c r="B1239" s="21"/>
      <c r="C1239" s="46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</row>
    <row r="1240" spans="2:18" ht="39.75">
      <c r="B1240" s="26"/>
      <c r="C1240" s="13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</row>
    <row r="1241" spans="2:18" ht="58.5">
      <c r="B1241" s="30">
        <f>B1237+1</f>
        <v>310</v>
      </c>
      <c r="C1241" s="13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</row>
    <row r="1242" spans="2:18">
      <c r="B1242" s="34"/>
      <c r="C1242" s="13"/>
      <c r="D1242" s="36"/>
      <c r="E1242" s="36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</row>
    <row r="1243" spans="2:18">
      <c r="B1243" s="21"/>
      <c r="C1243" s="46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</row>
    <row r="1244" spans="2:18" ht="39.75">
      <c r="B1244" s="26"/>
      <c r="C1244" s="13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</row>
    <row r="1245" spans="2:18" ht="58.5">
      <c r="B1245" s="30">
        <f>B1241+1</f>
        <v>311</v>
      </c>
      <c r="C1245" s="13"/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</row>
    <row r="1246" spans="2:18">
      <c r="B1246" s="34"/>
      <c r="C1246" s="13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</row>
    <row r="1247" spans="2:18">
      <c r="B1247" s="21"/>
      <c r="C1247" s="46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</row>
    <row r="1248" spans="2:18" ht="39.75">
      <c r="B1248" s="26"/>
      <c r="C1248" s="13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</row>
    <row r="1249" spans="2:18" ht="58.5">
      <c r="B1249" s="30">
        <f>B1245+1</f>
        <v>312</v>
      </c>
      <c r="C1249" s="13"/>
      <c r="D1249" s="31"/>
      <c r="E1249" s="31"/>
      <c r="F1249" s="31"/>
      <c r="G1249" s="31"/>
      <c r="H1249" s="31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</row>
    <row r="1250" spans="2:18">
      <c r="B1250" s="34"/>
      <c r="C1250" s="13"/>
      <c r="D1250" s="36"/>
      <c r="E1250" s="36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</row>
    <row r="1251" spans="2:18">
      <c r="B1251" s="21"/>
      <c r="C1251" s="46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</row>
    <row r="1252" spans="2:18" ht="39.75">
      <c r="B1252" s="26"/>
      <c r="C1252" s="13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</row>
    <row r="1253" spans="2:18" ht="58.5">
      <c r="B1253" s="30">
        <f>B1249+1</f>
        <v>313</v>
      </c>
      <c r="C1253" s="13"/>
      <c r="D1253" s="31"/>
      <c r="E1253" s="31"/>
      <c r="F1253" s="31"/>
      <c r="G1253" s="31"/>
      <c r="H1253" s="31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</row>
    <row r="1254" spans="2:18">
      <c r="B1254" s="34"/>
      <c r="C1254" s="13"/>
      <c r="D1254" s="36"/>
      <c r="E1254" s="36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</row>
    <row r="1255" spans="2:18">
      <c r="B1255" s="21"/>
      <c r="C1255" s="46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</row>
    <row r="1256" spans="2:18" ht="39.75">
      <c r="B1256" s="26"/>
      <c r="C1256" s="13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</row>
    <row r="1257" spans="2:18" ht="58.5">
      <c r="B1257" s="30">
        <f>B1253+1</f>
        <v>314</v>
      </c>
      <c r="C1257" s="13"/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</row>
    <row r="1258" spans="2:18">
      <c r="B1258" s="34"/>
      <c r="C1258" s="13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</row>
    <row r="1259" spans="2:18">
      <c r="B1259" s="21"/>
      <c r="C1259" s="46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</row>
    <row r="1260" spans="2:18" ht="39.75">
      <c r="B1260" s="26"/>
      <c r="C1260" s="13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</row>
    <row r="1261" spans="2:18" ht="58.5">
      <c r="B1261" s="30">
        <f>B1257+1</f>
        <v>315</v>
      </c>
      <c r="C1261" s="13"/>
      <c r="D1261" s="31"/>
      <c r="E1261" s="31"/>
      <c r="F1261" s="31"/>
      <c r="G1261" s="31"/>
      <c r="H1261" s="31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</row>
    <row r="1262" spans="2:18">
      <c r="B1262" s="34"/>
      <c r="C1262" s="13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</row>
    <row r="1263" spans="2:18">
      <c r="B1263" s="21"/>
      <c r="C1263" s="46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</row>
    <row r="1264" spans="2:18" ht="39.75">
      <c r="B1264" s="26"/>
      <c r="C1264" s="13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</row>
    <row r="1265" spans="2:18" ht="58.5">
      <c r="B1265" s="30">
        <f>B1261+1</f>
        <v>316</v>
      </c>
      <c r="C1265" s="13"/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</row>
    <row r="1266" spans="2:18">
      <c r="B1266" s="34"/>
      <c r="C1266" s="13"/>
      <c r="D1266" s="36"/>
      <c r="E1266" s="36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</row>
    <row r="1267" spans="2:18">
      <c r="B1267" s="21"/>
      <c r="C1267" s="46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</row>
    <row r="1268" spans="2:18" ht="39.75">
      <c r="B1268" s="26"/>
      <c r="C1268" s="13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</row>
    <row r="1269" spans="2:18" ht="58.5">
      <c r="B1269" s="30">
        <f>B1265+1</f>
        <v>317</v>
      </c>
      <c r="C1269" s="13"/>
      <c r="D1269" s="31"/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</row>
    <row r="1270" spans="2:18">
      <c r="B1270" s="34"/>
      <c r="C1270" s="13"/>
      <c r="D1270" s="36"/>
      <c r="E1270" s="36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</row>
    <row r="1271" spans="2:18">
      <c r="B1271" s="21"/>
      <c r="C1271" s="46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</row>
    <row r="1272" spans="2:18" ht="39.75">
      <c r="B1272" s="26"/>
      <c r="C1272" s="13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</row>
    <row r="1273" spans="2:18" ht="58.5">
      <c r="B1273" s="30">
        <f>B1269+1</f>
        <v>318</v>
      </c>
      <c r="C1273" s="13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</row>
    <row r="1274" spans="2:18">
      <c r="B1274" s="34"/>
      <c r="C1274" s="13"/>
      <c r="D1274" s="36"/>
      <c r="E1274" s="36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</row>
    <row r="1275" spans="2:18">
      <c r="B1275" s="21"/>
      <c r="C1275" s="46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</row>
    <row r="1276" spans="2:18" ht="39.75">
      <c r="B1276" s="26"/>
      <c r="C1276" s="13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</row>
    <row r="1277" spans="2:18" ht="58.5">
      <c r="B1277" s="30">
        <f>B1273+1</f>
        <v>319</v>
      </c>
      <c r="C1277" s="13"/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</row>
    <row r="1278" spans="2:18">
      <c r="B1278" s="34"/>
      <c r="C1278" s="13"/>
      <c r="D1278" s="36"/>
      <c r="E1278" s="36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</row>
    <row r="1279" spans="2:18">
      <c r="B1279" s="21"/>
      <c r="C1279" s="46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</row>
    <row r="1280" spans="2:18" ht="39.75">
      <c r="B1280" s="26"/>
      <c r="C1280" s="13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</row>
    <row r="1281" spans="2:18" ht="58.5">
      <c r="B1281" s="30">
        <f>B1277+1</f>
        <v>320</v>
      </c>
      <c r="C1281" s="13"/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</row>
    <row r="1282" spans="2:18">
      <c r="B1282" s="34"/>
      <c r="C1282" s="13"/>
      <c r="D1282" s="36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</row>
    <row r="1283" spans="2:18">
      <c r="B1283" s="21"/>
      <c r="C1283" s="46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</row>
    <row r="1284" spans="2:18" ht="39.75">
      <c r="B1284" s="26"/>
      <c r="C1284" s="13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</row>
    <row r="1285" spans="2:18" ht="58.5">
      <c r="B1285" s="30">
        <f>B1281+1</f>
        <v>321</v>
      </c>
      <c r="C1285" s="13"/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</row>
    <row r="1286" spans="2:18">
      <c r="B1286" s="34"/>
      <c r="C1286" s="13"/>
      <c r="D1286" s="36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</row>
    <row r="1287" spans="2:18">
      <c r="B1287" s="21"/>
      <c r="C1287" s="46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</row>
    <row r="1288" spans="2:18" ht="39.75">
      <c r="B1288" s="26"/>
      <c r="C1288" s="13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</row>
    <row r="1289" spans="2:18" ht="58.5">
      <c r="B1289" s="30">
        <f>B1285+1</f>
        <v>322</v>
      </c>
      <c r="C1289" s="13"/>
      <c r="D1289" s="31"/>
      <c r="E1289" s="31"/>
      <c r="F1289" s="31"/>
      <c r="G1289" s="31"/>
      <c r="H1289" s="31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</row>
    <row r="1290" spans="2:18">
      <c r="B1290" s="34"/>
      <c r="C1290" s="13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</row>
    <row r="1291" spans="2:18">
      <c r="B1291" s="21"/>
      <c r="C1291" s="46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2:18" ht="39.75">
      <c r="B1292" s="26"/>
      <c r="C1292" s="13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</row>
    <row r="1293" spans="2:18" ht="58.5">
      <c r="B1293" s="30">
        <f>B1289+1</f>
        <v>323</v>
      </c>
      <c r="C1293" s="13"/>
      <c r="D1293" s="31"/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</row>
    <row r="1294" spans="2:18">
      <c r="B1294" s="34"/>
      <c r="C1294" s="13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</row>
    <row r="1295" spans="2:18">
      <c r="B1295" s="21"/>
      <c r="C1295" s="46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</row>
    <row r="1296" spans="2:18" ht="39.75">
      <c r="B1296" s="26"/>
      <c r="C1296" s="13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</row>
    <row r="1297" spans="2:18" ht="58.5">
      <c r="B1297" s="30">
        <f>B1293+1</f>
        <v>324</v>
      </c>
      <c r="C1297" s="13"/>
      <c r="D1297" s="31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</row>
    <row r="1298" spans="2:18">
      <c r="B1298" s="34"/>
      <c r="C1298" s="13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</row>
    <row r="1299" spans="2:18">
      <c r="B1299" s="21"/>
      <c r="C1299" s="46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</row>
    <row r="1300" spans="2:18" ht="39.75">
      <c r="B1300" s="26"/>
      <c r="C1300" s="13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</row>
    <row r="1301" spans="2:18" ht="58.5">
      <c r="B1301" s="30">
        <f>B1297+1</f>
        <v>325</v>
      </c>
      <c r="C1301" s="13"/>
      <c r="D1301" s="31"/>
      <c r="E1301" s="31"/>
      <c r="F1301" s="31"/>
      <c r="G1301" s="31"/>
      <c r="H1301" s="31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</row>
    <row r="1302" spans="2:18">
      <c r="B1302" s="34"/>
      <c r="C1302" s="13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</row>
    <row r="1303" spans="2:18">
      <c r="B1303" s="21"/>
      <c r="C1303" s="46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</row>
    <row r="1304" spans="2:18" ht="39.75">
      <c r="B1304" s="26"/>
      <c r="C1304" s="13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</row>
    <row r="1305" spans="2:18" ht="58.5">
      <c r="B1305" s="30">
        <f>B1301+1</f>
        <v>326</v>
      </c>
      <c r="C1305" s="13"/>
      <c r="D1305" s="31"/>
      <c r="E1305" s="31"/>
      <c r="F1305" s="31"/>
      <c r="G1305" s="31"/>
      <c r="H1305" s="31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</row>
    <row r="1306" spans="2:18">
      <c r="B1306" s="34"/>
      <c r="C1306" s="13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</row>
    <row r="1307" spans="2:18">
      <c r="B1307" s="21"/>
      <c r="C1307" s="46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2:18" ht="39.75">
      <c r="B1308" s="26"/>
      <c r="C1308" s="13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</row>
    <row r="1309" spans="2:18" ht="58.5">
      <c r="B1309" s="30">
        <f>B1305+1</f>
        <v>327</v>
      </c>
      <c r="C1309" s="13"/>
      <c r="D1309" s="31"/>
      <c r="E1309" s="31"/>
      <c r="F1309" s="31"/>
      <c r="G1309" s="31"/>
      <c r="H1309" s="31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</row>
    <row r="1310" spans="2:18">
      <c r="B1310" s="34"/>
      <c r="C1310" s="13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</row>
    <row r="1311" spans="2:18">
      <c r="B1311" s="21"/>
      <c r="C1311" s="46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</row>
    <row r="1312" spans="2:18" ht="39.75">
      <c r="B1312" s="26"/>
      <c r="C1312" s="13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</row>
    <row r="1313" spans="2:18" ht="58.5">
      <c r="B1313" s="30">
        <f t="shared" ref="B1313" si="141">B1309+1</f>
        <v>328</v>
      </c>
      <c r="C1313" s="13"/>
      <c r="D1313" s="31"/>
      <c r="E1313" s="31"/>
      <c r="F1313" s="31"/>
      <c r="G1313" s="31"/>
      <c r="H1313" s="31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</row>
    <row r="1314" spans="2:18">
      <c r="B1314" s="34"/>
      <c r="C1314" s="13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</row>
    <row r="1315" spans="2:18">
      <c r="B1315" s="21"/>
      <c r="C1315" s="46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</row>
    <row r="1316" spans="2:18" ht="39.75">
      <c r="B1316" s="26"/>
      <c r="C1316" s="13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</row>
    <row r="1317" spans="2:18" ht="58.5">
      <c r="B1317" s="30">
        <f t="shared" ref="B1317" si="142">B1313+1</f>
        <v>329</v>
      </c>
      <c r="C1317" s="13"/>
      <c r="D1317" s="31"/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</row>
    <row r="1318" spans="2:18">
      <c r="B1318" s="34"/>
      <c r="C1318" s="13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</row>
    <row r="1319" spans="2:18">
      <c r="B1319" s="21"/>
      <c r="C1319" s="46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</row>
    <row r="1320" spans="2:18" ht="39.75">
      <c r="B1320" s="26"/>
      <c r="C1320" s="13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</row>
    <row r="1321" spans="2:18" ht="58.5">
      <c r="B1321" s="30">
        <f t="shared" ref="B1321" si="143">B1317+1</f>
        <v>330</v>
      </c>
      <c r="C1321" s="13"/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</row>
    <row r="1322" spans="2:18">
      <c r="B1322" s="34"/>
      <c r="C1322" s="13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</row>
    <row r="1323" spans="2:18">
      <c r="B1323" s="21"/>
      <c r="C1323" s="46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</row>
    <row r="1324" spans="2:18" ht="39.75">
      <c r="B1324" s="26"/>
      <c r="C1324" s="13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</row>
    <row r="1325" spans="2:18" ht="58.5">
      <c r="B1325" s="30">
        <f t="shared" ref="B1325" si="144">B1321+1</f>
        <v>331</v>
      </c>
      <c r="C1325" s="13"/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</row>
    <row r="1326" spans="2:18">
      <c r="B1326" s="34"/>
      <c r="C1326" s="13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</row>
    <row r="1327" spans="2:18">
      <c r="B1327" s="21"/>
      <c r="C1327" s="46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</row>
    <row r="1328" spans="2:18" ht="39.75">
      <c r="B1328" s="26"/>
      <c r="C1328" s="13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</row>
    <row r="1329" spans="2:18" ht="58.5">
      <c r="B1329" s="30">
        <f t="shared" ref="B1329" si="145">B1325+1</f>
        <v>332</v>
      </c>
      <c r="C1329" s="13"/>
      <c r="D1329" s="31"/>
      <c r="E1329" s="31"/>
      <c r="F1329" s="31"/>
      <c r="G1329" s="31"/>
      <c r="H1329" s="31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</row>
    <row r="1330" spans="2:18">
      <c r="B1330" s="34"/>
      <c r="C1330" s="13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</row>
    <row r="1331" spans="2:18">
      <c r="B1331" s="21"/>
      <c r="C1331" s="46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</row>
    <row r="1332" spans="2:18" ht="39.75">
      <c r="B1332" s="26"/>
      <c r="C1332" s="13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</row>
    <row r="1333" spans="2:18" ht="58.5">
      <c r="B1333" s="30">
        <f t="shared" ref="B1333" si="146">B1329+1</f>
        <v>333</v>
      </c>
      <c r="C1333" s="13"/>
      <c r="D1333" s="31"/>
      <c r="E1333" s="31"/>
      <c r="F1333" s="31"/>
      <c r="G1333" s="31"/>
      <c r="H1333" s="31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</row>
    <row r="1334" spans="2:18">
      <c r="B1334" s="34"/>
      <c r="C1334" s="13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</row>
    <row r="1335" spans="2:18">
      <c r="B1335" s="21"/>
      <c r="C1335" s="46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</row>
    <row r="1336" spans="2:18" ht="39.75">
      <c r="B1336" s="26"/>
      <c r="C1336" s="13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</row>
    <row r="1337" spans="2:18" ht="58.5">
      <c r="B1337" s="30">
        <f t="shared" ref="B1337" si="147">B1333+1</f>
        <v>334</v>
      </c>
      <c r="C1337" s="13"/>
      <c r="D1337" s="31"/>
      <c r="E1337" s="31"/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</row>
    <row r="1338" spans="2:18">
      <c r="B1338" s="34"/>
      <c r="C1338" s="13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</row>
    <row r="1339" spans="2:18">
      <c r="B1339" s="21"/>
      <c r="C1339" s="46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</row>
    <row r="1340" spans="2:18" ht="39.75">
      <c r="B1340" s="26"/>
      <c r="C1340" s="13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</row>
    <row r="1341" spans="2:18" ht="58.5">
      <c r="B1341" s="30">
        <f t="shared" ref="B1341" si="148">B1337+1</f>
        <v>335</v>
      </c>
      <c r="C1341" s="13"/>
      <c r="D1341" s="31"/>
      <c r="E1341" s="31"/>
      <c r="F1341" s="31"/>
      <c r="G1341" s="31"/>
      <c r="H1341" s="31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</row>
    <row r="1342" spans="2:18">
      <c r="B1342" s="34"/>
      <c r="C1342" s="13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</row>
    <row r="1343" spans="2:18">
      <c r="B1343" s="21"/>
      <c r="C1343" s="46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</row>
    <row r="1344" spans="2:18" ht="39.75">
      <c r="B1344" s="26"/>
      <c r="C1344" s="13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</row>
    <row r="1345" spans="2:18" ht="58.5">
      <c r="B1345" s="30">
        <f t="shared" ref="B1345" si="149">B1341+1</f>
        <v>336</v>
      </c>
      <c r="C1345" s="13"/>
      <c r="D1345" s="31"/>
      <c r="E1345" s="31"/>
      <c r="F1345" s="31"/>
      <c r="G1345" s="31"/>
      <c r="H1345" s="31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</row>
    <row r="1346" spans="2:18">
      <c r="B1346" s="34"/>
      <c r="C1346" s="13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</row>
    <row r="1347" spans="2:18">
      <c r="B1347" s="21"/>
      <c r="C1347" s="46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</row>
    <row r="1348" spans="2:18" ht="39.75">
      <c r="B1348" s="26"/>
      <c r="C1348" s="13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</row>
    <row r="1349" spans="2:18" ht="58.5">
      <c r="B1349" s="30">
        <f t="shared" ref="B1349" si="150">B1345+1</f>
        <v>337</v>
      </c>
      <c r="C1349" s="13"/>
      <c r="D1349" s="31"/>
      <c r="E1349" s="31"/>
      <c r="F1349" s="31"/>
      <c r="G1349" s="31"/>
      <c r="H1349" s="31"/>
      <c r="I1349" s="31"/>
      <c r="J1349" s="31"/>
      <c r="K1349" s="31"/>
      <c r="L1349" s="31"/>
      <c r="M1349" s="31"/>
      <c r="N1349" s="31"/>
      <c r="O1349" s="31"/>
      <c r="P1349" s="31"/>
      <c r="Q1349" s="31"/>
      <c r="R1349" s="31"/>
    </row>
    <row r="1350" spans="2:18">
      <c r="B1350" s="34"/>
      <c r="C1350" s="13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</row>
    <row r="1351" spans="2:18">
      <c r="B1351" s="21"/>
      <c r="C1351" s="46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</row>
    <row r="1352" spans="2:18" ht="39.75">
      <c r="B1352" s="26"/>
      <c r="C1352" s="13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</row>
    <row r="1353" spans="2:18" ht="58.5">
      <c r="B1353" s="30">
        <f t="shared" ref="B1353" si="151">B1349+1</f>
        <v>338</v>
      </c>
      <c r="C1353" s="13"/>
      <c r="D1353" s="31"/>
      <c r="E1353" s="31"/>
      <c r="F1353" s="31"/>
      <c r="G1353" s="31"/>
      <c r="H1353" s="31"/>
      <c r="I1353" s="31"/>
      <c r="J1353" s="31"/>
      <c r="K1353" s="31"/>
      <c r="L1353" s="31"/>
      <c r="M1353" s="31"/>
      <c r="N1353" s="31"/>
      <c r="O1353" s="31"/>
      <c r="P1353" s="31"/>
      <c r="Q1353" s="31"/>
      <c r="R1353" s="31"/>
    </row>
    <row r="1354" spans="2:18">
      <c r="B1354" s="34"/>
      <c r="C1354" s="13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</row>
    <row r="1355" spans="2:18">
      <c r="B1355" s="21"/>
      <c r="C1355" s="46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</row>
    <row r="1356" spans="2:18" ht="39.75">
      <c r="B1356" s="26"/>
      <c r="C1356" s="13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</row>
    <row r="1357" spans="2:18" ht="58.5">
      <c r="B1357" s="30">
        <f t="shared" ref="B1357" si="152">B1353+1</f>
        <v>339</v>
      </c>
      <c r="C1357" s="13"/>
      <c r="D1357" s="31"/>
      <c r="E1357" s="31"/>
      <c r="F1357" s="31"/>
      <c r="G1357" s="31"/>
      <c r="H1357" s="31"/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</row>
    <row r="1358" spans="2:18">
      <c r="B1358" s="34"/>
      <c r="C1358" s="13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</row>
    <row r="1359" spans="2:18">
      <c r="B1359" s="21"/>
      <c r="C1359" s="46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</row>
    <row r="1360" spans="2:18" ht="39.75">
      <c r="B1360" s="26"/>
      <c r="C1360" s="13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</row>
    <row r="1361" spans="2:18" ht="58.5">
      <c r="B1361" s="30">
        <f t="shared" ref="B1361" si="153">B1357+1</f>
        <v>340</v>
      </c>
      <c r="C1361" s="13"/>
      <c r="D1361" s="31"/>
      <c r="E1361" s="31"/>
      <c r="F1361" s="31"/>
      <c r="G1361" s="31"/>
      <c r="H1361" s="31"/>
      <c r="I1361" s="31"/>
      <c r="J1361" s="31"/>
      <c r="K1361" s="31"/>
      <c r="L1361" s="31"/>
      <c r="M1361" s="31"/>
      <c r="N1361" s="31"/>
      <c r="O1361" s="31"/>
      <c r="P1361" s="31"/>
      <c r="Q1361" s="31"/>
      <c r="R1361" s="31"/>
    </row>
    <row r="1362" spans="2:18">
      <c r="B1362" s="34"/>
      <c r="C1362" s="13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</row>
    <row r="1363" spans="2:18">
      <c r="B1363" s="21"/>
      <c r="C1363" s="46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</row>
    <row r="1364" spans="2:18" ht="39.75">
      <c r="B1364" s="26"/>
      <c r="C1364" s="13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</row>
    <row r="1365" spans="2:18" ht="58.5">
      <c r="B1365" s="30">
        <f t="shared" ref="B1365" si="154">B1361+1</f>
        <v>341</v>
      </c>
      <c r="C1365" s="13"/>
      <c r="D1365" s="31"/>
      <c r="E1365" s="31"/>
      <c r="F1365" s="31"/>
      <c r="G1365" s="31"/>
      <c r="H1365" s="31"/>
      <c r="I1365" s="31"/>
      <c r="J1365" s="31"/>
      <c r="K1365" s="31"/>
      <c r="L1365" s="31"/>
      <c r="M1365" s="31"/>
      <c r="N1365" s="31"/>
      <c r="O1365" s="31"/>
      <c r="P1365" s="31"/>
      <c r="Q1365" s="31"/>
      <c r="R1365" s="31"/>
    </row>
    <row r="1366" spans="2:18">
      <c r="B1366" s="34"/>
      <c r="C1366" s="13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</row>
    <row r="1367" spans="2:18">
      <c r="B1367" s="21"/>
      <c r="C1367" s="46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</row>
    <row r="1368" spans="2:18" ht="39.75">
      <c r="B1368" s="26"/>
      <c r="C1368" s="13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</row>
    <row r="1369" spans="2:18" ht="58.5">
      <c r="B1369" s="30">
        <f t="shared" ref="B1369" si="155">B1365+1</f>
        <v>342</v>
      </c>
      <c r="C1369" s="13"/>
      <c r="D1369" s="31"/>
      <c r="E1369" s="31"/>
      <c r="F1369" s="31"/>
      <c r="G1369" s="31"/>
      <c r="H1369" s="31"/>
      <c r="I1369" s="31"/>
      <c r="J1369" s="31"/>
      <c r="K1369" s="31"/>
      <c r="L1369" s="31"/>
      <c r="M1369" s="31"/>
      <c r="N1369" s="31"/>
      <c r="O1369" s="31"/>
      <c r="P1369" s="31"/>
      <c r="Q1369" s="31"/>
      <c r="R1369" s="31"/>
    </row>
    <row r="1370" spans="2:18">
      <c r="B1370" s="34"/>
      <c r="C1370" s="13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</row>
    <row r="1371" spans="2:18">
      <c r="B1371" s="21"/>
      <c r="C1371" s="46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</row>
    <row r="1372" spans="2:18" ht="39.75">
      <c r="B1372" s="26"/>
      <c r="C1372" s="13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</row>
    <row r="1373" spans="2:18" ht="58.5">
      <c r="B1373" s="30">
        <f t="shared" ref="B1373" si="156">B1369+1</f>
        <v>343</v>
      </c>
      <c r="C1373" s="13"/>
      <c r="D1373" s="31"/>
      <c r="E1373" s="31"/>
      <c r="F1373" s="31"/>
      <c r="G1373" s="31"/>
      <c r="H1373" s="31"/>
      <c r="I1373" s="31"/>
      <c r="J1373" s="31"/>
      <c r="K1373" s="31"/>
      <c r="L1373" s="31"/>
      <c r="M1373" s="31"/>
      <c r="N1373" s="31"/>
      <c r="O1373" s="31"/>
      <c r="P1373" s="31"/>
      <c r="Q1373" s="31"/>
      <c r="R1373" s="31"/>
    </row>
    <row r="1374" spans="2:18">
      <c r="B1374" s="34"/>
      <c r="C1374" s="13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</row>
    <row r="1375" spans="2:18">
      <c r="B1375" s="21"/>
      <c r="C1375" s="46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</row>
    <row r="1376" spans="2:18" ht="39.75">
      <c r="B1376" s="26"/>
      <c r="C1376" s="13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</row>
    <row r="1377" spans="2:18" ht="58.5">
      <c r="B1377" s="30">
        <f t="shared" ref="B1377" si="157">B1373+1</f>
        <v>344</v>
      </c>
      <c r="C1377" s="13"/>
      <c r="D1377" s="31"/>
      <c r="E1377" s="31"/>
      <c r="F1377" s="31"/>
      <c r="G1377" s="31"/>
      <c r="H1377" s="31"/>
      <c r="I1377" s="31"/>
      <c r="J1377" s="31"/>
      <c r="K1377" s="31"/>
      <c r="L1377" s="31"/>
      <c r="M1377" s="31"/>
      <c r="N1377" s="31"/>
      <c r="O1377" s="31"/>
      <c r="P1377" s="31"/>
      <c r="Q1377" s="31"/>
      <c r="R1377" s="31"/>
    </row>
    <row r="1378" spans="2:18">
      <c r="B1378" s="34"/>
      <c r="C1378" s="13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</row>
    <row r="1379" spans="2:18">
      <c r="B1379" s="21"/>
      <c r="C1379" s="46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</row>
    <row r="1380" spans="2:18" ht="39.75">
      <c r="B1380" s="26"/>
      <c r="C1380" s="13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</row>
    <row r="1381" spans="2:18" ht="58.5">
      <c r="B1381" s="30">
        <f t="shared" ref="B1381" si="158">B1377+1</f>
        <v>345</v>
      </c>
      <c r="C1381" s="13"/>
      <c r="D1381" s="31"/>
      <c r="E1381" s="31"/>
      <c r="F1381" s="31"/>
      <c r="G1381" s="31"/>
      <c r="H1381" s="31"/>
      <c r="I1381" s="31"/>
      <c r="J1381" s="31"/>
      <c r="K1381" s="31"/>
      <c r="L1381" s="31"/>
      <c r="M1381" s="31"/>
      <c r="N1381" s="31"/>
      <c r="O1381" s="31"/>
      <c r="P1381" s="31"/>
      <c r="Q1381" s="31"/>
      <c r="R1381" s="31"/>
    </row>
    <row r="1382" spans="2:18">
      <c r="B1382" s="34"/>
      <c r="C1382" s="13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</row>
    <row r="1383" spans="2:18">
      <c r="B1383" s="21"/>
      <c r="C1383" s="46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</row>
    <row r="1384" spans="2:18" ht="39.75">
      <c r="B1384" s="26"/>
      <c r="C1384" s="13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</row>
    <row r="1385" spans="2:18" ht="58.5">
      <c r="B1385" s="30">
        <f t="shared" ref="B1385" si="159">B1381+1</f>
        <v>346</v>
      </c>
      <c r="C1385" s="13"/>
      <c r="D1385" s="31"/>
      <c r="E1385" s="31"/>
      <c r="F1385" s="31"/>
      <c r="G1385" s="31"/>
      <c r="H1385" s="31"/>
      <c r="I1385" s="31"/>
      <c r="J1385" s="31"/>
      <c r="K1385" s="31"/>
      <c r="L1385" s="31"/>
      <c r="M1385" s="31"/>
      <c r="N1385" s="31"/>
      <c r="O1385" s="31"/>
      <c r="P1385" s="31"/>
      <c r="Q1385" s="31"/>
      <c r="R1385" s="31"/>
    </row>
    <row r="1386" spans="2:18">
      <c r="B1386" s="34"/>
      <c r="C1386" s="13"/>
      <c r="D1386" s="36"/>
      <c r="E1386" s="36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</row>
    <row r="1387" spans="2:18">
      <c r="B1387" s="21"/>
      <c r="C1387" s="46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</row>
    <row r="1388" spans="2:18" ht="39.75">
      <c r="B1388" s="26"/>
      <c r="C1388" s="13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</row>
    <row r="1389" spans="2:18" ht="58.5">
      <c r="B1389" s="30">
        <f t="shared" ref="B1389" si="160">B1385+1</f>
        <v>347</v>
      </c>
      <c r="C1389" s="13"/>
      <c r="D1389" s="31"/>
      <c r="E1389" s="31"/>
      <c r="F1389" s="31"/>
      <c r="G1389" s="31"/>
      <c r="H1389" s="31"/>
      <c r="I1389" s="31"/>
      <c r="J1389" s="31"/>
      <c r="K1389" s="31"/>
      <c r="L1389" s="31"/>
      <c r="M1389" s="31"/>
      <c r="N1389" s="31"/>
      <c r="O1389" s="31"/>
      <c r="P1389" s="31"/>
      <c r="Q1389" s="31"/>
      <c r="R1389" s="31"/>
    </row>
    <row r="1390" spans="2:18">
      <c r="B1390" s="34"/>
      <c r="C1390" s="13"/>
      <c r="D1390" s="36"/>
      <c r="E1390" s="36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</row>
    <row r="1391" spans="2:18">
      <c r="B1391" s="21"/>
      <c r="C1391" s="46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</row>
    <row r="1392" spans="2:18" ht="39.75">
      <c r="B1392" s="26"/>
      <c r="C1392" s="13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</row>
    <row r="1393" spans="2:18" ht="58.5">
      <c r="B1393" s="30">
        <f t="shared" ref="B1393" si="161">B1389+1</f>
        <v>348</v>
      </c>
      <c r="C1393" s="13"/>
      <c r="D1393" s="31"/>
      <c r="E1393" s="31"/>
      <c r="F1393" s="31"/>
      <c r="G1393" s="31"/>
      <c r="H1393" s="31"/>
      <c r="I1393" s="31"/>
      <c r="J1393" s="31"/>
      <c r="K1393" s="31"/>
      <c r="L1393" s="31"/>
      <c r="M1393" s="31"/>
      <c r="N1393" s="31"/>
      <c r="O1393" s="31"/>
      <c r="P1393" s="31"/>
      <c r="Q1393" s="31"/>
      <c r="R1393" s="31"/>
    </row>
    <row r="1394" spans="2:18">
      <c r="B1394" s="34"/>
      <c r="C1394" s="13"/>
      <c r="D1394" s="36"/>
      <c r="E1394" s="36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</row>
    <row r="1395" spans="2:18">
      <c r="B1395" s="21"/>
      <c r="C1395" s="46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</row>
    <row r="1396" spans="2:18" ht="39.75">
      <c r="B1396" s="26"/>
      <c r="C1396" s="13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</row>
    <row r="1397" spans="2:18" ht="58.5">
      <c r="B1397" s="30">
        <f t="shared" ref="B1397" si="162">B1393+1</f>
        <v>349</v>
      </c>
      <c r="C1397" s="13"/>
      <c r="D1397" s="31"/>
      <c r="E1397" s="31"/>
      <c r="F1397" s="31"/>
      <c r="G1397" s="31"/>
      <c r="H1397" s="31"/>
      <c r="I1397" s="31"/>
      <c r="J1397" s="31"/>
      <c r="K1397" s="31"/>
      <c r="L1397" s="31"/>
      <c r="M1397" s="31"/>
      <c r="N1397" s="31"/>
      <c r="O1397" s="31"/>
      <c r="P1397" s="31"/>
      <c r="Q1397" s="31"/>
      <c r="R1397" s="31"/>
    </row>
    <row r="1398" spans="2:18">
      <c r="B1398" s="34"/>
      <c r="C1398" s="13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</row>
    <row r="1399" spans="2:18">
      <c r="B1399" s="21"/>
      <c r="C1399" s="46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</row>
    <row r="1400" spans="2:18" ht="39.75">
      <c r="B1400" s="26"/>
      <c r="C1400" s="13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</row>
    <row r="1401" spans="2:18" ht="58.5">
      <c r="B1401" s="30">
        <f t="shared" ref="B1401" si="163">B1397+1</f>
        <v>350</v>
      </c>
      <c r="C1401" s="13"/>
      <c r="D1401" s="31"/>
      <c r="E1401" s="31"/>
      <c r="F1401" s="31"/>
      <c r="G1401" s="31"/>
      <c r="H1401" s="31"/>
      <c r="I1401" s="31"/>
      <c r="J1401" s="31"/>
      <c r="K1401" s="31"/>
      <c r="L1401" s="31"/>
      <c r="M1401" s="31"/>
      <c r="N1401" s="31"/>
      <c r="O1401" s="31"/>
      <c r="P1401" s="31"/>
      <c r="Q1401" s="31"/>
      <c r="R1401" s="31"/>
    </row>
    <row r="1402" spans="2:18">
      <c r="B1402" s="34"/>
      <c r="C1402" s="13"/>
      <c r="D1402" s="36"/>
      <c r="E1402" s="36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</row>
    <row r="1403" spans="2:18">
      <c r="B1403" s="21"/>
      <c r="C1403" s="46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</row>
    <row r="1404" spans="2:18" ht="39.75">
      <c r="B1404" s="26"/>
      <c r="C1404" s="13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</row>
    <row r="1405" spans="2:18" ht="58.5">
      <c r="B1405" s="30">
        <f>B1401+1</f>
        <v>351</v>
      </c>
      <c r="C1405" s="13"/>
      <c r="D1405" s="31"/>
      <c r="E1405" s="31"/>
      <c r="F1405" s="31"/>
      <c r="G1405" s="31"/>
      <c r="H1405" s="31"/>
      <c r="I1405" s="31"/>
      <c r="J1405" s="31"/>
      <c r="K1405" s="31"/>
      <c r="L1405" s="31"/>
      <c r="M1405" s="31"/>
      <c r="N1405" s="31"/>
      <c r="O1405" s="31"/>
      <c r="P1405" s="31"/>
      <c r="Q1405" s="31"/>
      <c r="R1405" s="31"/>
    </row>
    <row r="1406" spans="2:18">
      <c r="B1406" s="34"/>
      <c r="C1406" s="13"/>
      <c r="D1406" s="36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</row>
    <row r="1407" spans="2:18">
      <c r="B1407" s="39"/>
      <c r="C1407" s="40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</row>
    <row r="1408" spans="2:18" ht="39.75">
      <c r="B1408" s="26"/>
      <c r="C1408" s="13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</row>
    <row r="1409" spans="2:18" ht="58.5">
      <c r="B1409" s="30">
        <f>B1405+1</f>
        <v>352</v>
      </c>
      <c r="C1409" s="13"/>
      <c r="D1409" s="31"/>
      <c r="E1409" s="31"/>
      <c r="F1409" s="31"/>
      <c r="G1409" s="31"/>
      <c r="H1409" s="31"/>
      <c r="I1409" s="31"/>
      <c r="J1409" s="31"/>
      <c r="K1409" s="31"/>
      <c r="L1409" s="31"/>
      <c r="M1409" s="31"/>
      <c r="N1409" s="31"/>
      <c r="O1409" s="31"/>
      <c r="P1409" s="31"/>
      <c r="Q1409" s="31"/>
      <c r="R1409" s="31"/>
    </row>
    <row r="1410" spans="2:18">
      <c r="B1410" s="34"/>
      <c r="C1410" s="13"/>
      <c r="D1410" s="36"/>
      <c r="E1410" s="36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</row>
    <row r="1411" spans="2:18">
      <c r="B1411" s="43"/>
      <c r="C1411" s="4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</row>
    <row r="1412" spans="2:18" ht="39.75">
      <c r="B1412" s="26"/>
      <c r="C1412" s="13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</row>
    <row r="1413" spans="2:18" ht="58.5">
      <c r="B1413" s="30">
        <f>B1409+1</f>
        <v>353</v>
      </c>
      <c r="C1413" s="13"/>
      <c r="D1413" s="31"/>
      <c r="E1413" s="31"/>
      <c r="F1413" s="31"/>
      <c r="G1413" s="31"/>
      <c r="H1413" s="31"/>
      <c r="I1413" s="31"/>
      <c r="J1413" s="31"/>
      <c r="K1413" s="31"/>
      <c r="L1413" s="31"/>
      <c r="M1413" s="31"/>
      <c r="N1413" s="31"/>
      <c r="O1413" s="31"/>
      <c r="P1413" s="31"/>
      <c r="Q1413" s="31"/>
      <c r="R1413" s="31"/>
    </row>
    <row r="1414" spans="2:18">
      <c r="B1414" s="34"/>
      <c r="C1414" s="13"/>
      <c r="D1414" s="36"/>
      <c r="E1414" s="36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</row>
    <row r="1415" spans="2:18">
      <c r="B1415" s="21"/>
      <c r="C1415" s="46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</row>
    <row r="1416" spans="2:18" ht="39.75">
      <c r="B1416" s="26"/>
      <c r="C1416" s="13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</row>
    <row r="1417" spans="2:18" ht="58.5">
      <c r="B1417" s="30">
        <f>B1413+1</f>
        <v>354</v>
      </c>
      <c r="C1417" s="13"/>
      <c r="D1417" s="31"/>
      <c r="E1417" s="31"/>
      <c r="F1417" s="31"/>
      <c r="G1417" s="31"/>
      <c r="H1417" s="31"/>
      <c r="I1417" s="31"/>
      <c r="J1417" s="31"/>
      <c r="K1417" s="31"/>
      <c r="L1417" s="31"/>
      <c r="M1417" s="31"/>
      <c r="N1417" s="31"/>
      <c r="O1417" s="31"/>
      <c r="P1417" s="31"/>
      <c r="Q1417" s="31"/>
      <c r="R1417" s="31"/>
    </row>
    <row r="1418" spans="2:18">
      <c r="B1418" s="34"/>
      <c r="C1418" s="13"/>
      <c r="D1418" s="36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</row>
    <row r="1419" spans="2:18">
      <c r="B1419" s="21"/>
      <c r="C1419" s="46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2:18" ht="39.75">
      <c r="B1420" s="26"/>
      <c r="C1420" s="13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</row>
    <row r="1421" spans="2:18" ht="58.5">
      <c r="B1421" s="30">
        <f>B1417+1</f>
        <v>355</v>
      </c>
      <c r="C1421" s="13"/>
      <c r="D1421" s="31"/>
      <c r="E1421" s="31"/>
      <c r="F1421" s="31"/>
      <c r="G1421" s="31"/>
      <c r="H1421" s="31"/>
      <c r="I1421" s="31"/>
      <c r="J1421" s="31"/>
      <c r="K1421" s="31"/>
      <c r="L1421" s="31"/>
      <c r="M1421" s="31"/>
      <c r="N1421" s="31"/>
      <c r="O1421" s="31"/>
      <c r="P1421" s="31"/>
      <c r="Q1421" s="31"/>
      <c r="R1421" s="31"/>
    </row>
    <row r="1422" spans="2:18">
      <c r="B1422" s="34"/>
      <c r="C1422" s="13"/>
      <c r="D1422" s="36"/>
      <c r="E1422" s="36"/>
      <c r="F1422" s="36"/>
      <c r="G1422" s="36"/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</row>
    <row r="1423" spans="2:18">
      <c r="B1423" s="21"/>
      <c r="C1423" s="46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</row>
    <row r="1424" spans="2:18" ht="39.75">
      <c r="B1424" s="26"/>
      <c r="C1424" s="13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</row>
    <row r="1425" spans="2:18" ht="58.5">
      <c r="B1425" s="30">
        <f>B1421+1</f>
        <v>356</v>
      </c>
      <c r="C1425" s="13"/>
      <c r="D1425" s="31"/>
      <c r="E1425" s="31"/>
      <c r="F1425" s="31"/>
      <c r="G1425" s="31"/>
      <c r="H1425" s="31"/>
      <c r="I1425" s="31"/>
      <c r="J1425" s="31"/>
      <c r="K1425" s="31"/>
      <c r="L1425" s="31"/>
      <c r="M1425" s="31"/>
      <c r="N1425" s="31"/>
      <c r="O1425" s="31"/>
      <c r="P1425" s="31"/>
      <c r="Q1425" s="31"/>
      <c r="R1425" s="31"/>
    </row>
    <row r="1426" spans="2:18">
      <c r="B1426" s="34"/>
      <c r="C1426" s="13"/>
      <c r="D1426" s="36"/>
      <c r="E1426" s="36"/>
      <c r="F1426" s="36"/>
      <c r="G1426" s="36"/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</row>
    <row r="1427" spans="2:18">
      <c r="B1427" s="21"/>
      <c r="C1427" s="46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</row>
    <row r="1428" spans="2:18" ht="39.75">
      <c r="B1428" s="26"/>
      <c r="C1428" s="13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</row>
    <row r="1429" spans="2:18" ht="58.5">
      <c r="B1429" s="30">
        <f>B1425+1</f>
        <v>357</v>
      </c>
      <c r="C1429" s="13"/>
      <c r="D1429" s="31"/>
      <c r="E1429" s="31"/>
      <c r="F1429" s="31"/>
      <c r="G1429" s="31"/>
      <c r="H1429" s="31"/>
      <c r="I1429" s="31"/>
      <c r="J1429" s="31"/>
      <c r="K1429" s="31"/>
      <c r="L1429" s="31"/>
      <c r="M1429" s="31"/>
      <c r="N1429" s="31"/>
      <c r="O1429" s="31"/>
      <c r="P1429" s="31"/>
      <c r="Q1429" s="31"/>
      <c r="R1429" s="31"/>
    </row>
    <row r="1430" spans="2:18">
      <c r="B1430" s="34"/>
      <c r="C1430" s="13"/>
      <c r="D1430" s="36"/>
      <c r="E1430" s="36"/>
      <c r="F1430" s="36"/>
      <c r="G1430" s="36"/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</row>
    <row r="1431" spans="2:18">
      <c r="B1431" s="21"/>
      <c r="C1431" s="46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</row>
    <row r="1432" spans="2:18" ht="39.75">
      <c r="B1432" s="26"/>
      <c r="C1432" s="13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</row>
    <row r="1433" spans="2:18" ht="58.5">
      <c r="B1433" s="30">
        <f>B1429+1</f>
        <v>358</v>
      </c>
      <c r="C1433" s="13"/>
      <c r="D1433" s="31"/>
      <c r="E1433" s="31"/>
      <c r="F1433" s="31"/>
      <c r="G1433" s="31"/>
      <c r="H1433" s="31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</row>
    <row r="1434" spans="2:18">
      <c r="B1434" s="34"/>
      <c r="C1434" s="13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</row>
    <row r="1435" spans="2:18">
      <c r="B1435" s="21"/>
      <c r="C1435" s="46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2:18" ht="39.75">
      <c r="B1436" s="26"/>
      <c r="C1436" s="13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</row>
    <row r="1437" spans="2:18" ht="58.5">
      <c r="B1437" s="30">
        <f>B1433+1</f>
        <v>359</v>
      </c>
      <c r="C1437" s="13"/>
      <c r="D1437" s="31"/>
      <c r="E1437" s="31"/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  <c r="P1437" s="31"/>
      <c r="Q1437" s="31"/>
      <c r="R1437" s="31"/>
    </row>
    <row r="1438" spans="2:18">
      <c r="B1438" s="34"/>
      <c r="C1438" s="13"/>
      <c r="D1438" s="36"/>
      <c r="E1438" s="36"/>
      <c r="F1438" s="36"/>
      <c r="G1438" s="36"/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</row>
    <row r="1439" spans="2:18">
      <c r="B1439" s="21"/>
      <c r="C1439" s="46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</row>
    <row r="1440" spans="2:18" ht="39.75">
      <c r="B1440" s="26"/>
      <c r="C1440" s="13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</row>
    <row r="1441" spans="2:18" ht="58.5">
      <c r="B1441" s="30">
        <f>B1437+1</f>
        <v>360</v>
      </c>
      <c r="C1441" s="13"/>
      <c r="D1441" s="31"/>
      <c r="E1441" s="31"/>
      <c r="F1441" s="31"/>
      <c r="G1441" s="31"/>
      <c r="H1441" s="31"/>
      <c r="I1441" s="31"/>
      <c r="J1441" s="31"/>
      <c r="K1441" s="31"/>
      <c r="L1441" s="31"/>
      <c r="M1441" s="31"/>
      <c r="N1441" s="31"/>
      <c r="O1441" s="31"/>
      <c r="P1441" s="31"/>
      <c r="Q1441" s="31"/>
      <c r="R1441" s="31"/>
    </row>
    <row r="1442" spans="2:18">
      <c r="B1442" s="34"/>
      <c r="C1442" s="13"/>
      <c r="D1442" s="36"/>
      <c r="E1442" s="36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</row>
    <row r="1443" spans="2:18">
      <c r="B1443" s="21"/>
      <c r="C1443" s="46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</row>
    <row r="1444" spans="2:18" ht="39.75">
      <c r="B1444" s="26"/>
      <c r="C1444" s="13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</row>
    <row r="1445" spans="2:18" ht="58.5">
      <c r="B1445" s="30">
        <f>B1441+1</f>
        <v>361</v>
      </c>
      <c r="C1445" s="13"/>
      <c r="D1445" s="31"/>
      <c r="E1445" s="31"/>
      <c r="F1445" s="31"/>
      <c r="G1445" s="31"/>
      <c r="H1445" s="31"/>
      <c r="I1445" s="31"/>
      <c r="J1445" s="31"/>
      <c r="K1445" s="31"/>
      <c r="L1445" s="31"/>
      <c r="M1445" s="31"/>
      <c r="N1445" s="31"/>
      <c r="O1445" s="31"/>
      <c r="P1445" s="31"/>
      <c r="Q1445" s="31"/>
      <c r="R1445" s="31"/>
    </row>
    <row r="1446" spans="2:18">
      <c r="B1446" s="34"/>
      <c r="C1446" s="13"/>
      <c r="D1446" s="36"/>
      <c r="E1446" s="36"/>
      <c r="F1446" s="36"/>
      <c r="G1446" s="36"/>
      <c r="H1446" s="36"/>
      <c r="I1446" s="36"/>
      <c r="J1446" s="36"/>
      <c r="K1446" s="36"/>
      <c r="L1446" s="36"/>
      <c r="M1446" s="36"/>
      <c r="N1446" s="36"/>
      <c r="O1446" s="36"/>
      <c r="P1446" s="36"/>
      <c r="Q1446" s="36"/>
      <c r="R1446" s="36"/>
    </row>
    <row r="1447" spans="2:18">
      <c r="B1447" s="21"/>
      <c r="C1447" s="46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</row>
    <row r="1448" spans="2:18" ht="39.75">
      <c r="B1448" s="26"/>
      <c r="C1448" s="13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</row>
    <row r="1449" spans="2:18" ht="58.5">
      <c r="B1449" s="30">
        <f>B1445+1</f>
        <v>362</v>
      </c>
      <c r="C1449" s="13"/>
      <c r="D1449" s="31"/>
      <c r="E1449" s="31"/>
      <c r="F1449" s="31"/>
      <c r="G1449" s="31"/>
      <c r="H1449" s="31"/>
      <c r="I1449" s="31"/>
      <c r="J1449" s="31"/>
      <c r="K1449" s="31"/>
      <c r="L1449" s="31"/>
      <c r="M1449" s="31"/>
      <c r="N1449" s="31"/>
      <c r="O1449" s="31"/>
      <c r="P1449" s="31"/>
      <c r="Q1449" s="31"/>
      <c r="R1449" s="31"/>
    </row>
    <row r="1450" spans="2:18">
      <c r="B1450" s="34"/>
      <c r="C1450" s="13"/>
      <c r="D1450" s="36"/>
      <c r="E1450" s="36"/>
      <c r="F1450" s="36"/>
      <c r="G1450" s="36"/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</row>
    <row r="1451" spans="2:18">
      <c r="B1451" s="21"/>
      <c r="C1451" s="46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</row>
    <row r="1452" spans="2:18" ht="39.75">
      <c r="B1452" s="26"/>
      <c r="C1452" s="13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</row>
    <row r="1453" spans="2:18" ht="58.5">
      <c r="B1453" s="30">
        <f>B1449+1</f>
        <v>363</v>
      </c>
      <c r="C1453" s="13"/>
      <c r="D1453" s="31"/>
      <c r="E1453" s="31"/>
      <c r="F1453" s="31"/>
      <c r="G1453" s="31"/>
      <c r="H1453" s="31"/>
      <c r="I1453" s="31"/>
      <c r="J1453" s="31"/>
      <c r="K1453" s="31"/>
      <c r="L1453" s="31"/>
      <c r="M1453" s="31"/>
      <c r="N1453" s="31"/>
      <c r="O1453" s="31"/>
      <c r="P1453" s="31"/>
      <c r="Q1453" s="31"/>
      <c r="R1453" s="31"/>
    </row>
    <row r="1454" spans="2:18">
      <c r="B1454" s="34"/>
      <c r="C1454" s="13"/>
      <c r="D1454" s="36"/>
      <c r="E1454" s="36"/>
      <c r="F1454" s="36"/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</row>
    <row r="1455" spans="2:18">
      <c r="B1455" s="21"/>
      <c r="C1455" s="46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</row>
    <row r="1456" spans="2:18" ht="39.75">
      <c r="B1456" s="26"/>
      <c r="C1456" s="13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</row>
    <row r="1457" spans="2:18" ht="58.5">
      <c r="B1457" s="30">
        <f>B1453+1</f>
        <v>364</v>
      </c>
      <c r="C1457" s="13"/>
      <c r="D1457" s="31"/>
      <c r="E1457" s="31"/>
      <c r="F1457" s="31"/>
      <c r="G1457" s="31"/>
      <c r="H1457" s="31"/>
      <c r="I1457" s="31"/>
      <c r="J1457" s="31"/>
      <c r="K1457" s="31"/>
      <c r="L1457" s="31"/>
      <c r="M1457" s="31"/>
      <c r="N1457" s="31"/>
      <c r="O1457" s="31"/>
      <c r="P1457" s="31"/>
      <c r="Q1457" s="31"/>
      <c r="R1457" s="31"/>
    </row>
    <row r="1458" spans="2:18">
      <c r="B1458" s="34"/>
      <c r="C1458" s="13"/>
      <c r="D1458" s="36"/>
      <c r="E1458" s="36"/>
      <c r="F1458" s="36"/>
      <c r="G1458" s="36"/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</row>
    <row r="1459" spans="2:18">
      <c r="B1459" s="21"/>
      <c r="C1459" s="46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</row>
    <row r="1460" spans="2:18" ht="39.75">
      <c r="B1460" s="26"/>
      <c r="C1460" s="13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</row>
    <row r="1461" spans="2:18" ht="58.5">
      <c r="B1461" s="30">
        <f>B1457+1</f>
        <v>365</v>
      </c>
      <c r="C1461" s="13"/>
      <c r="D1461" s="31"/>
      <c r="E1461" s="31"/>
      <c r="F1461" s="31"/>
      <c r="G1461" s="31"/>
      <c r="H1461" s="31"/>
      <c r="I1461" s="31"/>
      <c r="J1461" s="31"/>
      <c r="K1461" s="31"/>
      <c r="L1461" s="31"/>
      <c r="M1461" s="31"/>
      <c r="N1461" s="31"/>
      <c r="O1461" s="31"/>
      <c r="P1461" s="31"/>
      <c r="Q1461" s="31"/>
      <c r="R1461" s="31"/>
    </row>
    <row r="1462" spans="2:18">
      <c r="B1462" s="34"/>
      <c r="C1462" s="13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</row>
    <row r="1463" spans="2:18">
      <c r="B1463" s="21"/>
      <c r="C1463" s="46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</row>
    <row r="1464" spans="2:18" ht="39.75">
      <c r="B1464" s="26"/>
      <c r="C1464" s="13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</row>
    <row r="1465" spans="2:18" ht="58.5">
      <c r="B1465" s="30">
        <f>B1461+1</f>
        <v>366</v>
      </c>
      <c r="C1465" s="13"/>
      <c r="D1465" s="31"/>
      <c r="E1465" s="31"/>
      <c r="F1465" s="31"/>
      <c r="G1465" s="31"/>
      <c r="H1465" s="31"/>
      <c r="I1465" s="31"/>
      <c r="J1465" s="31"/>
      <c r="K1465" s="31"/>
      <c r="L1465" s="31"/>
      <c r="M1465" s="31"/>
      <c r="N1465" s="31"/>
      <c r="O1465" s="31"/>
      <c r="P1465" s="31"/>
      <c r="Q1465" s="31"/>
      <c r="R1465" s="31"/>
    </row>
    <row r="1466" spans="2:18">
      <c r="B1466" s="34"/>
      <c r="C1466" s="13"/>
      <c r="D1466" s="36"/>
      <c r="E1466" s="36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</row>
    <row r="1467" spans="2:18">
      <c r="B1467" s="21"/>
      <c r="C1467" s="46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</row>
    <row r="1468" spans="2:18" ht="39.75">
      <c r="B1468" s="26"/>
      <c r="C1468" s="13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</row>
    <row r="1469" spans="2:18" ht="58.5">
      <c r="B1469" s="30">
        <f>B1465+1</f>
        <v>367</v>
      </c>
      <c r="C1469" s="13"/>
      <c r="D1469" s="31"/>
      <c r="E1469" s="31"/>
      <c r="F1469" s="31"/>
      <c r="G1469" s="31"/>
      <c r="H1469" s="31"/>
      <c r="I1469" s="31"/>
      <c r="J1469" s="31"/>
      <c r="K1469" s="31"/>
      <c r="L1469" s="31"/>
      <c r="M1469" s="31"/>
      <c r="N1469" s="31"/>
      <c r="O1469" s="31"/>
      <c r="P1469" s="31"/>
      <c r="Q1469" s="31"/>
      <c r="R1469" s="31"/>
    </row>
    <row r="1470" spans="2:18">
      <c r="B1470" s="34"/>
      <c r="C1470" s="13"/>
      <c r="D1470" s="36"/>
      <c r="E1470" s="36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</row>
    <row r="1471" spans="2:18">
      <c r="B1471" s="21"/>
      <c r="C1471" s="46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</row>
    <row r="1472" spans="2:18" ht="39.75">
      <c r="B1472" s="26"/>
      <c r="C1472" s="13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</row>
    <row r="1473" spans="2:18" ht="58.5">
      <c r="B1473" s="30">
        <f>B1469+1</f>
        <v>368</v>
      </c>
      <c r="C1473" s="13"/>
      <c r="D1473" s="31"/>
      <c r="E1473" s="31"/>
      <c r="F1473" s="31"/>
      <c r="G1473" s="31"/>
      <c r="H1473" s="31"/>
      <c r="I1473" s="31"/>
      <c r="J1473" s="31"/>
      <c r="K1473" s="31"/>
      <c r="L1473" s="31"/>
      <c r="M1473" s="31"/>
      <c r="N1473" s="31"/>
      <c r="O1473" s="31"/>
      <c r="P1473" s="31"/>
      <c r="Q1473" s="31"/>
      <c r="R1473" s="31"/>
    </row>
    <row r="1474" spans="2:18">
      <c r="B1474" s="34"/>
      <c r="C1474" s="13"/>
      <c r="D1474" s="36"/>
      <c r="E1474" s="36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</row>
    <row r="1475" spans="2:18">
      <c r="B1475" s="21"/>
      <c r="C1475" s="46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</row>
    <row r="1476" spans="2:18" ht="39.75">
      <c r="B1476" s="26"/>
      <c r="C1476" s="13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</row>
    <row r="1477" spans="2:18" ht="58.5">
      <c r="B1477" s="30">
        <f>B1473+1</f>
        <v>369</v>
      </c>
      <c r="C1477" s="13"/>
      <c r="D1477" s="31"/>
      <c r="E1477" s="31"/>
      <c r="F1477" s="31"/>
      <c r="G1477" s="31"/>
      <c r="H1477" s="31"/>
      <c r="I1477" s="31"/>
      <c r="J1477" s="31"/>
      <c r="K1477" s="31"/>
      <c r="L1477" s="31"/>
      <c r="M1477" s="31"/>
      <c r="N1477" s="31"/>
      <c r="O1477" s="31"/>
      <c r="P1477" s="31"/>
      <c r="Q1477" s="31"/>
      <c r="R1477" s="31"/>
    </row>
    <row r="1478" spans="2:18">
      <c r="B1478" s="34"/>
      <c r="C1478" s="13"/>
      <c r="D1478" s="36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</row>
    <row r="1479" spans="2:18">
      <c r="B1479" s="21"/>
      <c r="C1479" s="46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</row>
    <row r="1480" spans="2:18" ht="39.75">
      <c r="B1480" s="26"/>
      <c r="C1480" s="13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</row>
    <row r="1481" spans="2:18" ht="58.5">
      <c r="B1481" s="30">
        <f>B1477+1</f>
        <v>370</v>
      </c>
      <c r="C1481" s="13"/>
      <c r="D1481" s="31"/>
      <c r="E1481" s="31"/>
      <c r="F1481" s="31"/>
      <c r="G1481" s="31"/>
      <c r="H1481" s="31"/>
      <c r="I1481" s="31"/>
      <c r="J1481" s="31"/>
      <c r="K1481" s="31"/>
      <c r="L1481" s="31"/>
      <c r="M1481" s="31"/>
      <c r="N1481" s="31"/>
      <c r="O1481" s="31"/>
      <c r="P1481" s="31"/>
      <c r="Q1481" s="31"/>
      <c r="R1481" s="31"/>
    </row>
    <row r="1482" spans="2:18">
      <c r="B1482" s="34"/>
      <c r="C1482" s="13"/>
      <c r="D1482" s="36"/>
      <c r="E1482" s="36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</row>
    <row r="1483" spans="2:18">
      <c r="B1483" s="21"/>
      <c r="C1483" s="46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</row>
    <row r="1484" spans="2:18" ht="39.75">
      <c r="B1484" s="26"/>
      <c r="C1484" s="13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</row>
    <row r="1485" spans="2:18" ht="58.5">
      <c r="B1485" s="30">
        <f>B1481+1</f>
        <v>371</v>
      </c>
      <c r="C1485" s="13"/>
      <c r="D1485" s="31"/>
      <c r="E1485" s="31"/>
      <c r="F1485" s="31"/>
      <c r="G1485" s="31"/>
      <c r="H1485" s="31"/>
      <c r="I1485" s="31"/>
      <c r="J1485" s="31"/>
      <c r="K1485" s="31"/>
      <c r="L1485" s="31"/>
      <c r="M1485" s="31"/>
      <c r="N1485" s="31"/>
      <c r="O1485" s="31"/>
      <c r="P1485" s="31"/>
      <c r="Q1485" s="31"/>
      <c r="R1485" s="31"/>
    </row>
    <row r="1486" spans="2:18">
      <c r="B1486" s="34"/>
      <c r="C1486" s="13"/>
      <c r="D1486" s="36"/>
      <c r="E1486" s="36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</row>
    <row r="1487" spans="2:18">
      <c r="B1487" s="21"/>
      <c r="C1487" s="46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</row>
    <row r="1488" spans="2:18" ht="39.75">
      <c r="B1488" s="26"/>
      <c r="C1488" s="13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</row>
    <row r="1489" spans="2:18" ht="58.5">
      <c r="B1489" s="30">
        <f>B1485+1</f>
        <v>372</v>
      </c>
      <c r="C1489" s="13"/>
      <c r="D1489" s="31"/>
      <c r="E1489" s="31"/>
      <c r="F1489" s="31"/>
      <c r="G1489" s="31"/>
      <c r="H1489" s="31"/>
      <c r="I1489" s="31"/>
      <c r="J1489" s="31"/>
      <c r="K1489" s="31"/>
      <c r="L1489" s="31"/>
      <c r="M1489" s="31"/>
      <c r="N1489" s="31"/>
      <c r="O1489" s="31"/>
      <c r="P1489" s="31"/>
      <c r="Q1489" s="31"/>
      <c r="R1489" s="31"/>
    </row>
    <row r="1490" spans="2:18">
      <c r="B1490" s="34"/>
      <c r="C1490" s="13"/>
      <c r="D1490" s="36"/>
      <c r="E1490" s="36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</row>
    <row r="1491" spans="2:18">
      <c r="B1491" s="21"/>
      <c r="C1491" s="46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</row>
    <row r="1492" spans="2:18" ht="39.75">
      <c r="B1492" s="26"/>
      <c r="C1492" s="13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</row>
    <row r="1493" spans="2:18" ht="58.5">
      <c r="B1493" s="30">
        <f>B1489+1</f>
        <v>373</v>
      </c>
      <c r="C1493" s="13"/>
      <c r="D1493" s="31"/>
      <c r="E1493" s="31"/>
      <c r="F1493" s="31"/>
      <c r="G1493" s="31"/>
      <c r="H1493" s="31"/>
      <c r="I1493" s="31"/>
      <c r="J1493" s="31"/>
      <c r="K1493" s="31"/>
      <c r="L1493" s="31"/>
      <c r="M1493" s="31"/>
      <c r="N1493" s="31"/>
      <c r="O1493" s="31"/>
      <c r="P1493" s="31"/>
      <c r="Q1493" s="31"/>
      <c r="R1493" s="31"/>
    </row>
    <row r="1494" spans="2:18">
      <c r="B1494" s="34"/>
      <c r="C1494" s="13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</row>
    <row r="1495" spans="2:18">
      <c r="B1495" s="21"/>
      <c r="C1495" s="46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</row>
    <row r="1496" spans="2:18" ht="39.75">
      <c r="B1496" s="26"/>
      <c r="C1496" s="13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</row>
    <row r="1497" spans="2:18" ht="58.5">
      <c r="B1497" s="30">
        <f>B1493+1</f>
        <v>374</v>
      </c>
      <c r="C1497" s="13"/>
      <c r="D1497" s="31"/>
      <c r="E1497" s="31"/>
      <c r="F1497" s="31"/>
      <c r="G1497" s="31"/>
      <c r="H1497" s="31"/>
      <c r="I1497" s="31"/>
      <c r="J1497" s="31"/>
      <c r="K1497" s="31"/>
      <c r="L1497" s="31"/>
      <c r="M1497" s="31"/>
      <c r="N1497" s="31"/>
      <c r="O1497" s="31"/>
      <c r="P1497" s="31"/>
      <c r="Q1497" s="31"/>
      <c r="R1497" s="31"/>
    </row>
    <row r="1498" spans="2:18">
      <c r="B1498" s="34"/>
      <c r="C1498" s="13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</row>
    <row r="1499" spans="2:18">
      <c r="B1499" s="21"/>
      <c r="C1499" s="46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</row>
    <row r="1500" spans="2:18" ht="39.75">
      <c r="B1500" s="26"/>
      <c r="C1500" s="13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</row>
    <row r="1501" spans="2:18" ht="58.5">
      <c r="B1501" s="30">
        <f>B1497+1</f>
        <v>375</v>
      </c>
      <c r="C1501" s="13"/>
      <c r="D1501" s="31"/>
      <c r="E1501" s="31"/>
      <c r="F1501" s="31"/>
      <c r="G1501" s="31"/>
      <c r="H1501" s="31"/>
      <c r="I1501" s="31"/>
      <c r="J1501" s="31"/>
      <c r="K1501" s="31"/>
      <c r="L1501" s="31"/>
      <c r="M1501" s="31"/>
      <c r="N1501" s="31"/>
      <c r="O1501" s="31"/>
      <c r="P1501" s="31"/>
      <c r="Q1501" s="31"/>
      <c r="R1501" s="31"/>
    </row>
    <row r="1502" spans="2:18">
      <c r="B1502" s="34"/>
      <c r="C1502" s="13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</row>
    <row r="1503" spans="2:18">
      <c r="B1503" s="21"/>
      <c r="C1503" s="46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</row>
    <row r="1504" spans="2:18" ht="39.75">
      <c r="B1504" s="26"/>
      <c r="C1504" s="13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</row>
    <row r="1505" spans="2:18" ht="58.5">
      <c r="B1505" s="30">
        <f>B1501+1</f>
        <v>376</v>
      </c>
      <c r="C1505" s="13"/>
      <c r="D1505" s="31"/>
      <c r="E1505" s="31"/>
      <c r="F1505" s="31"/>
      <c r="G1505" s="31"/>
      <c r="H1505" s="31"/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</row>
    <row r="1506" spans="2:18">
      <c r="B1506" s="34"/>
      <c r="C1506" s="13"/>
      <c r="D1506" s="36"/>
      <c r="E1506" s="36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</row>
    <row r="1507" spans="2:18">
      <c r="B1507" s="21"/>
      <c r="C1507" s="46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</row>
    <row r="1508" spans="2:18" ht="39.75">
      <c r="B1508" s="26"/>
      <c r="C1508" s="13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</row>
    <row r="1509" spans="2:18" ht="58.5">
      <c r="B1509" s="30">
        <f>B1505+1</f>
        <v>377</v>
      </c>
      <c r="C1509" s="13"/>
      <c r="D1509" s="31"/>
      <c r="E1509" s="31"/>
      <c r="F1509" s="31"/>
      <c r="G1509" s="31"/>
      <c r="H1509" s="31"/>
      <c r="I1509" s="31"/>
      <c r="J1509" s="31"/>
      <c r="K1509" s="31"/>
      <c r="L1509" s="31"/>
      <c r="M1509" s="31"/>
      <c r="N1509" s="31"/>
      <c r="O1509" s="31"/>
      <c r="P1509" s="31"/>
      <c r="Q1509" s="31"/>
      <c r="R1509" s="31"/>
    </row>
    <row r="1510" spans="2:18">
      <c r="B1510" s="34"/>
      <c r="C1510" s="13"/>
      <c r="D1510" s="36"/>
      <c r="E1510" s="36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</row>
    <row r="1511" spans="2:18">
      <c r="B1511" s="21"/>
      <c r="C1511" s="46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</row>
    <row r="1512" spans="2:18" ht="39.75">
      <c r="B1512" s="26"/>
      <c r="C1512" s="13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</row>
    <row r="1513" spans="2:18" ht="58.5">
      <c r="B1513" s="30">
        <f t="shared" ref="B1513" si="164">B1509+1</f>
        <v>378</v>
      </c>
      <c r="C1513" s="13"/>
      <c r="D1513" s="31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</row>
    <row r="1514" spans="2:18">
      <c r="B1514" s="34"/>
      <c r="C1514" s="13"/>
      <c r="D1514" s="36"/>
      <c r="E1514" s="36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</row>
    <row r="1515" spans="2:18">
      <c r="B1515" s="21"/>
      <c r="C1515" s="46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</row>
    <row r="1516" spans="2:18" ht="39.75">
      <c r="B1516" s="26"/>
      <c r="C1516" s="13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</row>
    <row r="1517" spans="2:18" ht="58.5">
      <c r="B1517" s="30">
        <f t="shared" ref="B1517" si="165">B1513+1</f>
        <v>379</v>
      </c>
      <c r="C1517" s="13"/>
      <c r="D1517" s="31"/>
      <c r="E1517" s="31"/>
      <c r="F1517" s="31"/>
      <c r="G1517" s="31"/>
      <c r="H1517" s="31"/>
      <c r="I1517" s="31"/>
      <c r="J1517" s="31"/>
      <c r="K1517" s="31"/>
      <c r="L1517" s="31"/>
      <c r="M1517" s="31"/>
      <c r="N1517" s="31"/>
      <c r="O1517" s="31"/>
      <c r="P1517" s="31"/>
      <c r="Q1517" s="31"/>
      <c r="R1517" s="31"/>
    </row>
    <row r="1518" spans="2:18">
      <c r="B1518" s="34"/>
      <c r="C1518" s="13"/>
      <c r="D1518" s="36"/>
      <c r="E1518" s="36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</row>
    <row r="1519" spans="2:18">
      <c r="B1519" s="21"/>
      <c r="C1519" s="46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</row>
    <row r="1520" spans="2:18" ht="39.75">
      <c r="B1520" s="26"/>
      <c r="C1520" s="13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</row>
    <row r="1521" spans="2:18" ht="58.5">
      <c r="B1521" s="30">
        <f t="shared" ref="B1521" si="166">B1517+1</f>
        <v>380</v>
      </c>
      <c r="C1521" s="13"/>
      <c r="D1521" s="31"/>
      <c r="E1521" s="31"/>
      <c r="F1521" s="31"/>
      <c r="G1521" s="31"/>
      <c r="H1521" s="31"/>
      <c r="I1521" s="31"/>
      <c r="J1521" s="31"/>
      <c r="K1521" s="31"/>
      <c r="L1521" s="31"/>
      <c r="M1521" s="31"/>
      <c r="N1521" s="31"/>
      <c r="O1521" s="31"/>
      <c r="P1521" s="31"/>
      <c r="Q1521" s="31"/>
      <c r="R1521" s="31"/>
    </row>
    <row r="1522" spans="2:18">
      <c r="B1522" s="34"/>
      <c r="C1522" s="13"/>
      <c r="D1522" s="36"/>
      <c r="E1522" s="36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</row>
    <row r="1523" spans="2:18">
      <c r="B1523" s="21"/>
      <c r="C1523" s="46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</row>
    <row r="1524" spans="2:18" ht="39.75">
      <c r="B1524" s="26"/>
      <c r="C1524" s="13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</row>
    <row r="1525" spans="2:18" ht="58.5">
      <c r="B1525" s="30">
        <f t="shared" ref="B1525" si="167">B1521+1</f>
        <v>381</v>
      </c>
      <c r="C1525" s="13"/>
      <c r="D1525" s="31"/>
      <c r="E1525" s="31"/>
      <c r="F1525" s="31"/>
      <c r="G1525" s="31"/>
      <c r="H1525" s="31"/>
      <c r="I1525" s="31"/>
      <c r="J1525" s="31"/>
      <c r="K1525" s="31"/>
      <c r="L1525" s="31"/>
      <c r="M1525" s="31"/>
      <c r="N1525" s="31"/>
      <c r="O1525" s="31"/>
      <c r="P1525" s="31"/>
      <c r="Q1525" s="31"/>
      <c r="R1525" s="31"/>
    </row>
    <row r="1526" spans="2:18">
      <c r="B1526" s="34"/>
      <c r="C1526" s="13"/>
      <c r="D1526" s="36"/>
      <c r="E1526" s="36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</row>
    <row r="1527" spans="2:18">
      <c r="B1527" s="21"/>
      <c r="C1527" s="46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</row>
    <row r="1528" spans="2:18" ht="39.75">
      <c r="B1528" s="26"/>
      <c r="C1528" s="13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</row>
    <row r="1529" spans="2:18" ht="58.5">
      <c r="B1529" s="30">
        <f t="shared" ref="B1529" si="168">B1525+1</f>
        <v>382</v>
      </c>
      <c r="C1529" s="13"/>
      <c r="D1529" s="31"/>
      <c r="E1529" s="31"/>
      <c r="F1529" s="31"/>
      <c r="G1529" s="31"/>
      <c r="H1529" s="31"/>
      <c r="I1529" s="31"/>
      <c r="J1529" s="31"/>
      <c r="K1529" s="31"/>
      <c r="L1529" s="31"/>
      <c r="M1529" s="31"/>
      <c r="N1529" s="31"/>
      <c r="O1529" s="31"/>
      <c r="P1529" s="31"/>
      <c r="Q1529" s="31"/>
      <c r="R1529" s="31"/>
    </row>
    <row r="1530" spans="2:18">
      <c r="B1530" s="34"/>
      <c r="C1530" s="13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</row>
    <row r="1531" spans="2:18">
      <c r="B1531" s="21"/>
      <c r="C1531" s="46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</row>
    <row r="1532" spans="2:18" ht="39.75">
      <c r="B1532" s="26"/>
      <c r="C1532" s="13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</row>
    <row r="1533" spans="2:18" ht="58.5">
      <c r="B1533" s="30">
        <f t="shared" ref="B1533" si="169">B1529+1</f>
        <v>383</v>
      </c>
      <c r="C1533" s="13"/>
      <c r="D1533" s="31"/>
      <c r="E1533" s="31"/>
      <c r="F1533" s="31"/>
      <c r="G1533" s="31"/>
      <c r="H1533" s="31"/>
      <c r="I1533" s="31"/>
      <c r="J1533" s="31"/>
      <c r="K1533" s="31"/>
      <c r="L1533" s="31"/>
      <c r="M1533" s="31"/>
      <c r="N1533" s="31"/>
      <c r="O1533" s="31"/>
      <c r="P1533" s="31"/>
      <c r="Q1533" s="31"/>
      <c r="R1533" s="31"/>
    </row>
    <row r="1534" spans="2:18">
      <c r="B1534" s="34"/>
      <c r="C1534" s="13"/>
      <c r="D1534" s="36"/>
      <c r="E1534" s="36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</row>
    <row r="1535" spans="2:18">
      <c r="B1535" s="21"/>
      <c r="C1535" s="46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</row>
    <row r="1536" spans="2:18" ht="39.75">
      <c r="B1536" s="26"/>
      <c r="C1536" s="13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</row>
    <row r="1537" spans="2:18" ht="58.5">
      <c r="B1537" s="30">
        <f t="shared" ref="B1537" si="170">B1533+1</f>
        <v>384</v>
      </c>
      <c r="C1537" s="13"/>
      <c r="D1537" s="31"/>
      <c r="E1537" s="31"/>
      <c r="F1537" s="31"/>
      <c r="G1537" s="31"/>
      <c r="H1537" s="31"/>
      <c r="I1537" s="31"/>
      <c r="J1537" s="31"/>
      <c r="K1537" s="31"/>
      <c r="L1537" s="31"/>
      <c r="M1537" s="31"/>
      <c r="N1537" s="31"/>
      <c r="O1537" s="31"/>
      <c r="P1537" s="31"/>
      <c r="Q1537" s="31"/>
      <c r="R1537" s="31"/>
    </row>
    <row r="1538" spans="2:18">
      <c r="B1538" s="34"/>
      <c r="C1538" s="13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</row>
    <row r="1539" spans="2:18">
      <c r="B1539" s="21"/>
      <c r="C1539" s="46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</row>
    <row r="1540" spans="2:18" ht="39.75">
      <c r="B1540" s="26"/>
      <c r="C1540" s="13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</row>
    <row r="1541" spans="2:18" ht="58.5">
      <c r="B1541" s="30">
        <f t="shared" ref="B1541" si="171">B1537+1</f>
        <v>385</v>
      </c>
      <c r="C1541" s="13"/>
      <c r="D1541" s="31"/>
      <c r="E1541" s="31"/>
      <c r="F1541" s="31"/>
      <c r="G1541" s="31"/>
      <c r="H1541" s="31"/>
      <c r="I1541" s="31"/>
      <c r="J1541" s="31"/>
      <c r="K1541" s="31"/>
      <c r="L1541" s="31"/>
      <c r="M1541" s="31"/>
      <c r="N1541" s="31"/>
      <c r="O1541" s="31"/>
      <c r="P1541" s="31"/>
      <c r="Q1541" s="31"/>
      <c r="R1541" s="31"/>
    </row>
    <row r="1542" spans="2:18">
      <c r="B1542" s="34"/>
      <c r="C1542" s="13"/>
      <c r="D1542" s="36"/>
      <c r="E1542" s="36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</row>
    <row r="1543" spans="2:18">
      <c r="B1543" s="21"/>
      <c r="C1543" s="46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</row>
    <row r="1544" spans="2:18" ht="39.75">
      <c r="B1544" s="26"/>
      <c r="C1544" s="13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</row>
    <row r="1545" spans="2:18" ht="58.5">
      <c r="B1545" s="30">
        <f t="shared" ref="B1545" si="172">B1541+1</f>
        <v>386</v>
      </c>
      <c r="C1545" s="13"/>
      <c r="D1545" s="31"/>
      <c r="E1545" s="31"/>
      <c r="F1545" s="31"/>
      <c r="G1545" s="31"/>
      <c r="H1545" s="31"/>
      <c r="I1545" s="31"/>
      <c r="J1545" s="31"/>
      <c r="K1545" s="31"/>
      <c r="L1545" s="31"/>
      <c r="M1545" s="31"/>
      <c r="N1545" s="31"/>
      <c r="O1545" s="31"/>
      <c r="P1545" s="31"/>
      <c r="Q1545" s="31"/>
      <c r="R1545" s="31"/>
    </row>
    <row r="1546" spans="2:18">
      <c r="B1546" s="34"/>
      <c r="C1546" s="13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</row>
    <row r="1547" spans="2:18">
      <c r="B1547" s="21"/>
      <c r="C1547" s="46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</row>
    <row r="1548" spans="2:18" ht="39.75">
      <c r="B1548" s="26"/>
      <c r="C1548" s="13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</row>
    <row r="1549" spans="2:18" ht="58.5">
      <c r="B1549" s="30">
        <f t="shared" ref="B1549" si="173">B1545+1</f>
        <v>387</v>
      </c>
      <c r="C1549" s="13"/>
      <c r="D1549" s="31"/>
      <c r="E1549" s="31"/>
      <c r="F1549" s="31"/>
      <c r="G1549" s="31"/>
      <c r="H1549" s="31"/>
      <c r="I1549" s="31"/>
      <c r="J1549" s="31"/>
      <c r="K1549" s="31"/>
      <c r="L1549" s="31"/>
      <c r="M1549" s="31"/>
      <c r="N1549" s="31"/>
      <c r="O1549" s="31"/>
      <c r="P1549" s="31"/>
      <c r="Q1549" s="31"/>
      <c r="R1549" s="31"/>
    </row>
    <row r="1550" spans="2:18">
      <c r="B1550" s="34"/>
      <c r="C1550" s="13"/>
      <c r="D1550" s="36"/>
      <c r="E1550" s="36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</row>
    <row r="1551" spans="2:18">
      <c r="B1551" s="21"/>
      <c r="C1551" s="46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</row>
    <row r="1552" spans="2:18" ht="39.75">
      <c r="B1552" s="26"/>
      <c r="C1552" s="13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</row>
    <row r="1553" spans="2:18" ht="58.5">
      <c r="B1553" s="30">
        <f t="shared" ref="B1553" si="174">B1549+1</f>
        <v>388</v>
      </c>
      <c r="C1553" s="13"/>
      <c r="D1553" s="31"/>
      <c r="E1553" s="31"/>
      <c r="F1553" s="31"/>
      <c r="G1553" s="31"/>
      <c r="H1553" s="31"/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</row>
    <row r="1554" spans="2:18">
      <c r="B1554" s="34"/>
      <c r="C1554" s="13"/>
      <c r="D1554" s="36"/>
      <c r="E1554" s="36"/>
      <c r="F1554" s="36"/>
      <c r="G1554" s="36"/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</row>
    <row r="1555" spans="2:18">
      <c r="B1555" s="21"/>
      <c r="C1555" s="46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</row>
    <row r="1556" spans="2:18" ht="39.75">
      <c r="B1556" s="26"/>
      <c r="C1556" s="13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</row>
    <row r="1557" spans="2:18" ht="58.5">
      <c r="B1557" s="30">
        <f t="shared" ref="B1557" si="175">B1553+1</f>
        <v>389</v>
      </c>
      <c r="C1557" s="13"/>
      <c r="D1557" s="31"/>
      <c r="E1557" s="31"/>
      <c r="F1557" s="31"/>
      <c r="G1557" s="31"/>
      <c r="H1557" s="31"/>
      <c r="I1557" s="31"/>
      <c r="J1557" s="31"/>
      <c r="K1557" s="31"/>
      <c r="L1557" s="31"/>
      <c r="M1557" s="31"/>
      <c r="N1557" s="31"/>
      <c r="O1557" s="31"/>
      <c r="P1557" s="31"/>
      <c r="Q1557" s="31"/>
      <c r="R1557" s="31"/>
    </row>
    <row r="1558" spans="2:18">
      <c r="B1558" s="34"/>
      <c r="C1558" s="13"/>
      <c r="D1558" s="36"/>
      <c r="E1558" s="36"/>
      <c r="F1558" s="36"/>
      <c r="G1558" s="36"/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</row>
    <row r="1559" spans="2:18">
      <c r="B1559" s="21"/>
      <c r="C1559" s="46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</row>
    <row r="1560" spans="2:18" ht="39.75">
      <c r="B1560" s="26"/>
      <c r="C1560" s="13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</row>
    <row r="1561" spans="2:18" ht="58.5">
      <c r="B1561" s="30">
        <f t="shared" ref="B1561" si="176">B1557+1</f>
        <v>390</v>
      </c>
      <c r="C1561" s="13"/>
      <c r="D1561" s="31"/>
      <c r="E1561" s="31"/>
      <c r="F1561" s="31"/>
      <c r="G1561" s="31"/>
      <c r="H1561" s="31"/>
      <c r="I1561" s="31"/>
      <c r="J1561" s="31"/>
      <c r="K1561" s="31"/>
      <c r="L1561" s="31"/>
      <c r="M1561" s="31"/>
      <c r="N1561" s="31"/>
      <c r="O1561" s="31"/>
      <c r="P1561" s="31"/>
      <c r="Q1561" s="31"/>
      <c r="R1561" s="31"/>
    </row>
    <row r="1562" spans="2:18">
      <c r="B1562" s="34"/>
      <c r="C1562" s="13"/>
      <c r="D1562" s="36"/>
      <c r="E1562" s="36"/>
      <c r="F1562" s="36"/>
      <c r="G1562" s="36"/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</row>
    <row r="1563" spans="2:18">
      <c r="B1563" s="21"/>
      <c r="C1563" s="46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</row>
    <row r="1564" spans="2:18" ht="39.75">
      <c r="B1564" s="26"/>
      <c r="C1564" s="13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</row>
    <row r="1565" spans="2:18" ht="58.5">
      <c r="B1565" s="30">
        <f t="shared" ref="B1565" si="177">B1561+1</f>
        <v>391</v>
      </c>
      <c r="C1565" s="13"/>
      <c r="D1565" s="31"/>
      <c r="E1565" s="31"/>
      <c r="F1565" s="31"/>
      <c r="G1565" s="31"/>
      <c r="H1565" s="31"/>
      <c r="I1565" s="31"/>
      <c r="J1565" s="31"/>
      <c r="K1565" s="31"/>
      <c r="L1565" s="31"/>
      <c r="M1565" s="31"/>
      <c r="N1565" s="31"/>
      <c r="O1565" s="31"/>
      <c r="P1565" s="31"/>
      <c r="Q1565" s="31"/>
      <c r="R1565" s="31"/>
    </row>
    <row r="1566" spans="2:18">
      <c r="B1566" s="34"/>
      <c r="C1566" s="13"/>
      <c r="D1566" s="36"/>
      <c r="E1566" s="36"/>
      <c r="F1566" s="36"/>
      <c r="G1566" s="36"/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</row>
    <row r="1567" spans="2:18">
      <c r="B1567" s="21"/>
      <c r="C1567" s="46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</row>
    <row r="1568" spans="2:18" ht="39.75">
      <c r="B1568" s="26"/>
      <c r="C1568" s="13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</row>
    <row r="1569" spans="2:18" ht="58.5">
      <c r="B1569" s="30">
        <f t="shared" ref="B1569" si="178">B1565+1</f>
        <v>392</v>
      </c>
      <c r="C1569" s="13"/>
      <c r="D1569" s="31"/>
      <c r="E1569" s="31"/>
      <c r="F1569" s="31"/>
      <c r="G1569" s="31"/>
      <c r="H1569" s="31"/>
      <c r="I1569" s="31"/>
      <c r="J1569" s="31"/>
      <c r="K1569" s="31"/>
      <c r="L1569" s="31"/>
      <c r="M1569" s="31"/>
      <c r="N1569" s="31"/>
      <c r="O1569" s="31"/>
      <c r="P1569" s="31"/>
      <c r="Q1569" s="31"/>
      <c r="R1569" s="31"/>
    </row>
    <row r="1570" spans="2:18">
      <c r="B1570" s="34"/>
      <c r="C1570" s="13"/>
      <c r="D1570" s="36"/>
      <c r="E1570" s="36"/>
      <c r="F1570" s="36"/>
      <c r="G1570" s="36"/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</row>
    <row r="1571" spans="2:18">
      <c r="B1571" s="21"/>
      <c r="C1571" s="46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</row>
    <row r="1572" spans="2:18" ht="39.75">
      <c r="B1572" s="26"/>
      <c r="C1572" s="13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</row>
    <row r="1573" spans="2:18" ht="58.5">
      <c r="B1573" s="30">
        <f t="shared" ref="B1573" si="179">B1569+1</f>
        <v>393</v>
      </c>
      <c r="C1573" s="13"/>
      <c r="D1573" s="31"/>
      <c r="E1573" s="31"/>
      <c r="F1573" s="31"/>
      <c r="G1573" s="31"/>
      <c r="H1573" s="31"/>
      <c r="I1573" s="31"/>
      <c r="J1573" s="31"/>
      <c r="K1573" s="31"/>
      <c r="L1573" s="31"/>
      <c r="M1573" s="31"/>
      <c r="N1573" s="31"/>
      <c r="O1573" s="31"/>
      <c r="P1573" s="31"/>
      <c r="Q1573" s="31"/>
      <c r="R1573" s="31"/>
    </row>
    <row r="1574" spans="2:18">
      <c r="B1574" s="34"/>
      <c r="C1574" s="13"/>
      <c r="D1574" s="36"/>
      <c r="E1574" s="36"/>
      <c r="F1574" s="36"/>
      <c r="G1574" s="36"/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</row>
    <row r="1575" spans="2:18">
      <c r="B1575" s="21"/>
      <c r="C1575" s="46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</row>
    <row r="1576" spans="2:18" ht="39.75">
      <c r="B1576" s="26"/>
      <c r="C1576" s="13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</row>
    <row r="1577" spans="2:18" ht="58.5">
      <c r="B1577" s="30">
        <f t="shared" ref="B1577" si="180">B1573+1</f>
        <v>394</v>
      </c>
      <c r="C1577" s="13"/>
      <c r="D1577" s="31"/>
      <c r="E1577" s="31"/>
      <c r="F1577" s="31"/>
      <c r="G1577" s="31"/>
      <c r="H1577" s="31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</row>
    <row r="1578" spans="2:18">
      <c r="B1578" s="34"/>
      <c r="C1578" s="13"/>
      <c r="D1578" s="36"/>
      <c r="E1578" s="36"/>
      <c r="F1578" s="36"/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</row>
    <row r="1579" spans="2:18">
      <c r="B1579" s="21"/>
      <c r="C1579" s="46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</row>
    <row r="1580" spans="2:18" ht="39.75">
      <c r="B1580" s="26"/>
      <c r="C1580" s="13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</row>
    <row r="1581" spans="2:18" ht="58.5">
      <c r="B1581" s="30">
        <f t="shared" ref="B1581" si="181">B1577+1</f>
        <v>395</v>
      </c>
      <c r="C1581" s="13"/>
      <c r="D1581" s="31"/>
      <c r="E1581" s="31"/>
      <c r="F1581" s="31"/>
      <c r="G1581" s="31"/>
      <c r="H1581" s="31"/>
      <c r="I1581" s="31"/>
      <c r="J1581" s="31"/>
      <c r="K1581" s="31"/>
      <c r="L1581" s="31"/>
      <c r="M1581" s="31"/>
      <c r="N1581" s="31"/>
      <c r="O1581" s="31"/>
      <c r="P1581" s="31"/>
      <c r="Q1581" s="31"/>
      <c r="R1581" s="31"/>
    </row>
    <row r="1582" spans="2:18">
      <c r="B1582" s="34"/>
      <c r="C1582" s="13"/>
      <c r="D1582" s="36"/>
      <c r="E1582" s="36"/>
      <c r="F1582" s="36"/>
      <c r="G1582" s="36"/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</row>
    <row r="1583" spans="2:18">
      <c r="B1583" s="21"/>
      <c r="C1583" s="46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</row>
    <row r="1584" spans="2:18" ht="39.75">
      <c r="B1584" s="26"/>
      <c r="C1584" s="13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</row>
    <row r="1585" spans="2:18" ht="58.5">
      <c r="B1585" s="30">
        <f t="shared" ref="B1585" si="182">B1581+1</f>
        <v>396</v>
      </c>
      <c r="C1585" s="13"/>
      <c r="D1585" s="31"/>
      <c r="E1585" s="31"/>
      <c r="F1585" s="31"/>
      <c r="G1585" s="31"/>
      <c r="H1585" s="31"/>
      <c r="I1585" s="31"/>
      <c r="J1585" s="31"/>
      <c r="K1585" s="31"/>
      <c r="L1585" s="31"/>
      <c r="M1585" s="31"/>
      <c r="N1585" s="31"/>
      <c r="O1585" s="31"/>
      <c r="P1585" s="31"/>
      <c r="Q1585" s="31"/>
      <c r="R1585" s="31"/>
    </row>
    <row r="1586" spans="2:18">
      <c r="B1586" s="34"/>
      <c r="C1586" s="13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</row>
    <row r="1587" spans="2:18">
      <c r="B1587" s="21"/>
      <c r="C1587" s="46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</row>
    <row r="1588" spans="2:18" ht="39.75">
      <c r="B1588" s="26"/>
      <c r="C1588" s="13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</row>
    <row r="1589" spans="2:18" ht="58.5">
      <c r="B1589" s="30">
        <f t="shared" ref="B1589" si="183">B1585+1</f>
        <v>397</v>
      </c>
      <c r="C1589" s="13"/>
      <c r="D1589" s="31"/>
      <c r="E1589" s="31"/>
      <c r="F1589" s="31"/>
      <c r="G1589" s="31"/>
      <c r="H1589" s="31"/>
      <c r="I1589" s="31"/>
      <c r="J1589" s="31"/>
      <c r="K1589" s="31"/>
      <c r="L1589" s="31"/>
      <c r="M1589" s="31"/>
      <c r="N1589" s="31"/>
      <c r="O1589" s="31"/>
      <c r="P1589" s="31"/>
      <c r="Q1589" s="31"/>
      <c r="R1589" s="31"/>
    </row>
    <row r="1590" spans="2:18">
      <c r="B1590" s="34"/>
      <c r="C1590" s="13"/>
      <c r="D1590" s="36"/>
      <c r="E1590" s="36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</row>
    <row r="1591" spans="2:18">
      <c r="B1591" s="21"/>
      <c r="C1591" s="46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</row>
    <row r="1592" spans="2:18" ht="39.75">
      <c r="B1592" s="26"/>
      <c r="C1592" s="13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</row>
    <row r="1593" spans="2:18" ht="58.5">
      <c r="B1593" s="30">
        <f t="shared" ref="B1593" si="184">B1589+1</f>
        <v>398</v>
      </c>
      <c r="C1593" s="13"/>
      <c r="D1593" s="31"/>
      <c r="E1593" s="31"/>
      <c r="F1593" s="31"/>
      <c r="G1593" s="31"/>
      <c r="H1593" s="31"/>
      <c r="I1593" s="31"/>
      <c r="J1593" s="31"/>
      <c r="K1593" s="31"/>
      <c r="L1593" s="31"/>
      <c r="M1593" s="31"/>
      <c r="N1593" s="31"/>
      <c r="O1593" s="31"/>
      <c r="P1593" s="31"/>
      <c r="Q1593" s="31"/>
      <c r="R1593" s="31"/>
    </row>
    <row r="1594" spans="2:18">
      <c r="B1594" s="34"/>
      <c r="C1594" s="13"/>
      <c r="D1594" s="36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</row>
    <row r="1595" spans="2:18">
      <c r="B1595" s="21"/>
      <c r="C1595" s="46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</row>
    <row r="1596" spans="2:18" ht="39.75">
      <c r="B1596" s="26"/>
      <c r="C1596" s="13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</row>
    <row r="1597" spans="2:18" ht="58.5">
      <c r="B1597" s="30">
        <f t="shared" ref="B1597" si="185">B1593+1</f>
        <v>399</v>
      </c>
      <c r="C1597" s="13"/>
      <c r="D1597" s="31"/>
      <c r="E1597" s="31"/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  <c r="P1597" s="31"/>
      <c r="Q1597" s="31"/>
      <c r="R1597" s="31"/>
    </row>
    <row r="1598" spans="2:18">
      <c r="B1598" s="34"/>
      <c r="C1598" s="13"/>
      <c r="D1598" s="36"/>
      <c r="E1598" s="36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</row>
    <row r="1599" spans="2:18">
      <c r="B1599" s="21"/>
      <c r="C1599" s="46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</row>
    <row r="1600" spans="2:18" ht="39.75">
      <c r="B1600" s="26"/>
      <c r="C1600" s="13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</row>
    <row r="1601" spans="2:18" ht="58.5">
      <c r="B1601" s="30">
        <f t="shared" ref="B1601" si="186">B1597+1</f>
        <v>400</v>
      </c>
      <c r="C1601" s="13"/>
      <c r="D1601" s="31"/>
      <c r="E1601" s="31"/>
      <c r="F1601" s="31"/>
      <c r="G1601" s="31"/>
      <c r="H1601" s="31"/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</row>
    <row r="1602" spans="2:18">
      <c r="B1602" s="34"/>
      <c r="C1602" s="13"/>
      <c r="D1602" s="36"/>
      <c r="E1602" s="36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</row>
    <row r="1603" spans="2:18">
      <c r="B1603" s="21"/>
      <c r="C1603" s="46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</row>
    <row r="1604" spans="2:18" ht="39.75">
      <c r="B1604" s="26"/>
      <c r="C1604" s="13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</row>
    <row r="1605" spans="2:18" ht="58.5">
      <c r="B1605" s="30">
        <f t="shared" ref="B1605" si="187">B1601+1</f>
        <v>401</v>
      </c>
      <c r="C1605" s="13"/>
      <c r="D1605" s="31"/>
      <c r="E1605" s="31"/>
      <c r="F1605" s="31"/>
      <c r="G1605" s="31"/>
      <c r="H1605" s="31"/>
      <c r="I1605" s="31"/>
      <c r="J1605" s="31"/>
      <c r="K1605" s="31"/>
      <c r="L1605" s="31"/>
      <c r="M1605" s="31"/>
      <c r="N1605" s="31"/>
      <c r="O1605" s="31"/>
      <c r="P1605" s="31"/>
      <c r="Q1605" s="31"/>
      <c r="R1605" s="31"/>
    </row>
    <row r="1606" spans="2:18">
      <c r="B1606" s="34"/>
      <c r="C1606" s="13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</row>
    <row r="1607" spans="2:18">
      <c r="B1607" s="39"/>
      <c r="C1607" s="40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</row>
    <row r="1608" spans="2:18" ht="39.75">
      <c r="B1608" s="26"/>
      <c r="C1608" s="13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</row>
    <row r="1609" spans="2:18" ht="58.5">
      <c r="B1609" s="30">
        <f>B1605+1</f>
        <v>402</v>
      </c>
      <c r="C1609" s="13"/>
      <c r="D1609" s="31"/>
      <c r="E1609" s="31"/>
      <c r="F1609" s="31"/>
      <c r="G1609" s="31"/>
      <c r="H1609" s="31"/>
      <c r="I1609" s="31"/>
      <c r="J1609" s="31"/>
      <c r="K1609" s="31"/>
      <c r="L1609" s="31"/>
      <c r="M1609" s="31"/>
      <c r="N1609" s="31"/>
      <c r="O1609" s="31"/>
      <c r="P1609" s="31"/>
      <c r="Q1609" s="31"/>
      <c r="R1609" s="31"/>
    </row>
    <row r="1610" spans="2:18">
      <c r="B1610" s="34"/>
      <c r="C1610" s="13"/>
      <c r="D1610" s="36"/>
      <c r="E1610" s="36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</row>
    <row r="1611" spans="2:18">
      <c r="B1611" s="43"/>
      <c r="C1611" s="4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</row>
    <row r="1612" spans="2:18" ht="39.75">
      <c r="B1612" s="26"/>
      <c r="C1612" s="13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</row>
    <row r="1613" spans="2:18" ht="58.5">
      <c r="B1613" s="30">
        <f>B1609+1</f>
        <v>403</v>
      </c>
      <c r="C1613" s="13"/>
      <c r="D1613" s="31"/>
      <c r="E1613" s="31"/>
      <c r="F1613" s="31"/>
      <c r="G1613" s="31"/>
      <c r="H1613" s="31"/>
      <c r="I1613" s="31"/>
      <c r="J1613" s="31"/>
      <c r="K1613" s="31"/>
      <c r="L1613" s="31"/>
      <c r="M1613" s="31"/>
      <c r="N1613" s="31"/>
      <c r="O1613" s="31"/>
      <c r="P1613" s="31"/>
      <c r="Q1613" s="31"/>
      <c r="R1613" s="31"/>
    </row>
    <row r="1614" spans="2:18">
      <c r="B1614" s="34"/>
      <c r="C1614" s="13"/>
      <c r="D1614" s="36"/>
      <c r="E1614" s="36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</row>
    <row r="1615" spans="2:18">
      <c r="B1615" s="21"/>
      <c r="C1615" s="46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</row>
    <row r="1616" spans="2:18" ht="39.75">
      <c r="B1616" s="26"/>
      <c r="C1616" s="13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</row>
    <row r="1617" spans="2:18" ht="58.5">
      <c r="B1617" s="30">
        <f>B1613+1</f>
        <v>404</v>
      </c>
      <c r="C1617" s="13"/>
      <c r="D1617" s="31"/>
      <c r="E1617" s="31"/>
      <c r="F1617" s="31"/>
      <c r="G1617" s="31"/>
      <c r="H1617" s="31"/>
      <c r="I1617" s="31"/>
      <c r="J1617" s="31"/>
      <c r="K1617" s="31"/>
      <c r="L1617" s="31"/>
      <c r="M1617" s="31"/>
      <c r="N1617" s="31"/>
      <c r="O1617" s="31"/>
      <c r="P1617" s="31"/>
      <c r="Q1617" s="31"/>
      <c r="R1617" s="31"/>
    </row>
    <row r="1618" spans="2:18">
      <c r="B1618" s="34"/>
      <c r="C1618" s="13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</row>
    <row r="1619" spans="2:18">
      <c r="B1619" s="21"/>
      <c r="C1619" s="46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</row>
    <row r="1620" spans="2:18" ht="39.75">
      <c r="B1620" s="26"/>
      <c r="C1620" s="13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</row>
    <row r="1621" spans="2:18" ht="58.5">
      <c r="B1621" s="30">
        <f>B1617+1</f>
        <v>405</v>
      </c>
      <c r="C1621" s="13"/>
      <c r="D1621" s="31"/>
      <c r="E1621" s="31"/>
      <c r="F1621" s="31"/>
      <c r="G1621" s="31"/>
      <c r="H1621" s="31"/>
      <c r="I1621" s="31"/>
      <c r="J1621" s="31"/>
      <c r="K1621" s="31"/>
      <c r="L1621" s="31"/>
      <c r="M1621" s="31"/>
      <c r="N1621" s="31"/>
      <c r="O1621" s="31"/>
      <c r="P1621" s="31"/>
      <c r="Q1621" s="31"/>
      <c r="R1621" s="31"/>
    </row>
    <row r="1622" spans="2:18">
      <c r="B1622" s="34"/>
      <c r="C1622" s="13"/>
      <c r="D1622" s="36"/>
      <c r="E1622" s="36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</row>
    <row r="1623" spans="2:18">
      <c r="B1623" s="21"/>
      <c r="C1623" s="46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</row>
    <row r="1624" spans="2:18" ht="39.75">
      <c r="B1624" s="26"/>
      <c r="C1624" s="13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</row>
    <row r="1625" spans="2:18" ht="58.5">
      <c r="B1625" s="30">
        <f>B1621+1</f>
        <v>406</v>
      </c>
      <c r="C1625" s="13"/>
      <c r="D1625" s="31"/>
      <c r="E1625" s="31"/>
      <c r="F1625" s="31"/>
      <c r="G1625" s="31"/>
      <c r="H1625" s="31"/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</row>
    <row r="1626" spans="2:18">
      <c r="B1626" s="34"/>
      <c r="C1626" s="13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</row>
    <row r="1627" spans="2:18">
      <c r="B1627" s="21"/>
      <c r="C1627" s="46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</row>
    <row r="1628" spans="2:18" ht="39.75">
      <c r="B1628" s="26"/>
      <c r="C1628" s="13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</row>
    <row r="1629" spans="2:18" ht="58.5">
      <c r="B1629" s="30">
        <f>B1625+1</f>
        <v>407</v>
      </c>
      <c r="C1629" s="13"/>
      <c r="D1629" s="31"/>
      <c r="E1629" s="31"/>
      <c r="F1629" s="31"/>
      <c r="G1629" s="31"/>
      <c r="H1629" s="31"/>
      <c r="I1629" s="31"/>
      <c r="J1629" s="31"/>
      <c r="K1629" s="31"/>
      <c r="L1629" s="31"/>
      <c r="M1629" s="31"/>
      <c r="N1629" s="31"/>
      <c r="O1629" s="31"/>
      <c r="P1629" s="31"/>
      <c r="Q1629" s="31"/>
      <c r="R1629" s="31"/>
    </row>
    <row r="1630" spans="2:18">
      <c r="B1630" s="34"/>
      <c r="C1630" s="13"/>
      <c r="D1630" s="36"/>
      <c r="E1630" s="36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</row>
    <row r="1631" spans="2:18">
      <c r="B1631" s="21"/>
      <c r="C1631" s="46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</row>
    <row r="1632" spans="2:18" ht="39.75">
      <c r="B1632" s="26"/>
      <c r="C1632" s="13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</row>
    <row r="1633" spans="2:18" ht="58.5">
      <c r="B1633" s="30">
        <f>B1629+1</f>
        <v>408</v>
      </c>
      <c r="C1633" s="13"/>
      <c r="D1633" s="31"/>
      <c r="E1633" s="31"/>
      <c r="F1633" s="31"/>
      <c r="G1633" s="31"/>
      <c r="H1633" s="31"/>
      <c r="I1633" s="31"/>
      <c r="J1633" s="31"/>
      <c r="K1633" s="31"/>
      <c r="L1633" s="31"/>
      <c r="M1633" s="31"/>
      <c r="N1633" s="31"/>
      <c r="O1633" s="31"/>
      <c r="P1633" s="31"/>
      <c r="Q1633" s="31"/>
      <c r="R1633" s="31"/>
    </row>
    <row r="1634" spans="2:18">
      <c r="B1634" s="34"/>
      <c r="C1634" s="13"/>
      <c r="D1634" s="36"/>
      <c r="E1634" s="36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</row>
    <row r="1635" spans="2:18">
      <c r="B1635" s="21"/>
      <c r="C1635" s="46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</row>
    <row r="1636" spans="2:18" ht="39.75">
      <c r="B1636" s="26"/>
      <c r="C1636" s="13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</row>
    <row r="1637" spans="2:18" ht="58.5">
      <c r="B1637" s="30">
        <f>B1633+1</f>
        <v>409</v>
      </c>
      <c r="C1637" s="13"/>
      <c r="D1637" s="31"/>
      <c r="E1637" s="31"/>
      <c r="F1637" s="31"/>
      <c r="G1637" s="31"/>
      <c r="H1637" s="31"/>
      <c r="I1637" s="31"/>
      <c r="J1637" s="31"/>
      <c r="K1637" s="31"/>
      <c r="L1637" s="31"/>
      <c r="M1637" s="31"/>
      <c r="N1637" s="31"/>
      <c r="O1637" s="31"/>
      <c r="P1637" s="31"/>
      <c r="Q1637" s="31"/>
      <c r="R1637" s="31"/>
    </row>
    <row r="1638" spans="2:18">
      <c r="B1638" s="34"/>
      <c r="C1638" s="13"/>
      <c r="D1638" s="36"/>
      <c r="E1638" s="36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</row>
    <row r="1639" spans="2:18">
      <c r="B1639" s="21"/>
      <c r="C1639" s="46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</row>
    <row r="1640" spans="2:18" ht="39.75">
      <c r="B1640" s="26"/>
      <c r="C1640" s="13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</row>
    <row r="1641" spans="2:18" ht="58.5">
      <c r="B1641" s="30">
        <f>B1637+1</f>
        <v>410</v>
      </c>
      <c r="C1641" s="13"/>
      <c r="D1641" s="31"/>
      <c r="E1641" s="31"/>
      <c r="F1641" s="31"/>
      <c r="G1641" s="31"/>
      <c r="H1641" s="31"/>
      <c r="I1641" s="31"/>
      <c r="J1641" s="31"/>
      <c r="K1641" s="31"/>
      <c r="L1641" s="31"/>
      <c r="M1641" s="31"/>
      <c r="N1641" s="31"/>
      <c r="O1641" s="31"/>
      <c r="P1641" s="31"/>
      <c r="Q1641" s="31"/>
      <c r="R1641" s="31"/>
    </row>
    <row r="1642" spans="2:18">
      <c r="B1642" s="34"/>
      <c r="C1642" s="13"/>
      <c r="D1642" s="36"/>
      <c r="E1642" s="36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</row>
    <row r="1643" spans="2:18">
      <c r="B1643" s="21"/>
      <c r="C1643" s="46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</row>
    <row r="1644" spans="2:18" ht="39.75">
      <c r="B1644" s="26"/>
      <c r="C1644" s="13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</row>
    <row r="1645" spans="2:18" ht="58.5">
      <c r="B1645" s="30">
        <f>B1641+1</f>
        <v>411</v>
      </c>
      <c r="C1645" s="13"/>
      <c r="D1645" s="31"/>
      <c r="E1645" s="31"/>
      <c r="F1645" s="31"/>
      <c r="G1645" s="31"/>
      <c r="H1645" s="31"/>
      <c r="I1645" s="31"/>
      <c r="J1645" s="31"/>
      <c r="K1645" s="31"/>
      <c r="L1645" s="31"/>
      <c r="M1645" s="31"/>
      <c r="N1645" s="31"/>
      <c r="O1645" s="31"/>
      <c r="P1645" s="31"/>
      <c r="Q1645" s="31"/>
      <c r="R1645" s="31"/>
    </row>
    <row r="1646" spans="2:18">
      <c r="B1646" s="34"/>
      <c r="C1646" s="13"/>
      <c r="D1646" s="36"/>
      <c r="E1646" s="36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  <c r="R1646" s="36"/>
    </row>
    <row r="1647" spans="2:18">
      <c r="B1647" s="21"/>
      <c r="C1647" s="46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</row>
    <row r="1648" spans="2:18" ht="39.75">
      <c r="B1648" s="26"/>
      <c r="C1648" s="13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</row>
    <row r="1649" spans="2:18" ht="58.5">
      <c r="B1649" s="30">
        <f>B1645+1</f>
        <v>412</v>
      </c>
      <c r="C1649" s="13"/>
      <c r="D1649" s="31"/>
      <c r="E1649" s="31"/>
      <c r="F1649" s="31"/>
      <c r="G1649" s="31"/>
      <c r="H1649" s="31"/>
      <c r="I1649" s="31"/>
      <c r="J1649" s="31"/>
      <c r="K1649" s="31"/>
      <c r="L1649" s="31"/>
      <c r="M1649" s="31"/>
      <c r="N1649" s="31"/>
      <c r="O1649" s="31"/>
      <c r="P1649" s="31"/>
      <c r="Q1649" s="31"/>
      <c r="R1649" s="31"/>
    </row>
    <row r="1650" spans="2:18">
      <c r="B1650" s="34"/>
      <c r="C1650" s="13"/>
      <c r="D1650" s="36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</row>
    <row r="1651" spans="2:18">
      <c r="B1651" s="21"/>
      <c r="C1651" s="46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</row>
    <row r="1652" spans="2:18" ht="39.75">
      <c r="B1652" s="26"/>
      <c r="C1652" s="13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</row>
    <row r="1653" spans="2:18" ht="58.5">
      <c r="B1653" s="30">
        <f>B1649+1</f>
        <v>413</v>
      </c>
      <c r="C1653" s="13"/>
      <c r="D1653" s="31"/>
      <c r="E1653" s="31"/>
      <c r="F1653" s="31"/>
      <c r="G1653" s="31"/>
      <c r="H1653" s="31"/>
      <c r="I1653" s="31"/>
      <c r="J1653" s="31"/>
      <c r="K1653" s="31"/>
      <c r="L1653" s="31"/>
      <c r="M1653" s="31"/>
      <c r="N1653" s="31"/>
      <c r="O1653" s="31"/>
      <c r="P1653" s="31"/>
      <c r="Q1653" s="31"/>
      <c r="R1653" s="31"/>
    </row>
    <row r="1654" spans="2:18">
      <c r="B1654" s="34"/>
      <c r="C1654" s="13"/>
      <c r="D1654" s="36"/>
      <c r="E1654" s="36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</row>
    <row r="1655" spans="2:18">
      <c r="B1655" s="21"/>
      <c r="C1655" s="46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</row>
    <row r="1656" spans="2:18" ht="39.75">
      <c r="B1656" s="26"/>
      <c r="C1656" s="13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</row>
    <row r="1657" spans="2:18" ht="58.5">
      <c r="B1657" s="30">
        <f>B1653+1</f>
        <v>414</v>
      </c>
      <c r="C1657" s="13"/>
      <c r="D1657" s="31"/>
      <c r="E1657" s="31"/>
      <c r="F1657" s="31"/>
      <c r="G1657" s="31"/>
      <c r="H1657" s="31"/>
      <c r="I1657" s="31"/>
      <c r="J1657" s="31"/>
      <c r="K1657" s="31"/>
      <c r="L1657" s="31"/>
      <c r="M1657" s="31"/>
      <c r="N1657" s="31"/>
      <c r="O1657" s="31"/>
      <c r="P1657" s="31"/>
      <c r="Q1657" s="31"/>
      <c r="R1657" s="31"/>
    </row>
    <row r="1658" spans="2:18">
      <c r="B1658" s="34"/>
      <c r="C1658" s="13"/>
      <c r="D1658" s="36"/>
      <c r="E1658" s="36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  <c r="R1658" s="36"/>
    </row>
    <row r="1659" spans="2:18">
      <c r="B1659" s="21"/>
      <c r="C1659" s="46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</row>
    <row r="1660" spans="2:18" ht="39.75">
      <c r="B1660" s="26"/>
      <c r="C1660" s="13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</row>
    <row r="1661" spans="2:18" ht="58.5">
      <c r="B1661" s="30">
        <f>B1657+1</f>
        <v>415</v>
      </c>
      <c r="C1661" s="13"/>
      <c r="D1661" s="31"/>
      <c r="E1661" s="31"/>
      <c r="F1661" s="31"/>
      <c r="G1661" s="31"/>
      <c r="H1661" s="31"/>
      <c r="I1661" s="31"/>
      <c r="J1661" s="31"/>
      <c r="K1661" s="31"/>
      <c r="L1661" s="31"/>
      <c r="M1661" s="31"/>
      <c r="N1661" s="31"/>
      <c r="O1661" s="31"/>
      <c r="P1661" s="31"/>
      <c r="Q1661" s="31"/>
      <c r="R1661" s="31"/>
    </row>
    <row r="1662" spans="2:18">
      <c r="B1662" s="34"/>
      <c r="C1662" s="13"/>
      <c r="D1662" s="36"/>
      <c r="E1662" s="36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</row>
    <row r="1663" spans="2:18">
      <c r="B1663" s="21"/>
      <c r="C1663" s="46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</row>
    <row r="1664" spans="2:18" ht="39.75">
      <c r="B1664" s="26"/>
      <c r="C1664" s="13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</row>
    <row r="1665" spans="2:18" ht="58.5">
      <c r="B1665" s="30">
        <f>B1661+1</f>
        <v>416</v>
      </c>
      <c r="C1665" s="13"/>
      <c r="D1665" s="31"/>
      <c r="E1665" s="31"/>
      <c r="F1665" s="31"/>
      <c r="G1665" s="31"/>
      <c r="H1665" s="31"/>
      <c r="I1665" s="31"/>
      <c r="J1665" s="31"/>
      <c r="K1665" s="31"/>
      <c r="L1665" s="31"/>
      <c r="M1665" s="31"/>
      <c r="N1665" s="31"/>
      <c r="O1665" s="31"/>
      <c r="P1665" s="31"/>
      <c r="Q1665" s="31"/>
      <c r="R1665" s="31"/>
    </row>
    <row r="1666" spans="2:18">
      <c r="B1666" s="34"/>
      <c r="C1666" s="13"/>
      <c r="D1666" s="36"/>
      <c r="E1666" s="36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  <c r="R1666" s="36"/>
    </row>
    <row r="1667" spans="2:18">
      <c r="B1667" s="21"/>
      <c r="C1667" s="46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</row>
    <row r="1668" spans="2:18" ht="39.75">
      <c r="B1668" s="26"/>
      <c r="C1668" s="13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</row>
    <row r="1669" spans="2:18" ht="58.5">
      <c r="B1669" s="30">
        <f>B1665+1</f>
        <v>417</v>
      </c>
      <c r="C1669" s="13"/>
      <c r="D1669" s="31"/>
      <c r="E1669" s="31"/>
      <c r="F1669" s="31"/>
      <c r="G1669" s="31"/>
      <c r="H1669" s="31"/>
      <c r="I1669" s="31"/>
      <c r="J1669" s="31"/>
      <c r="K1669" s="31"/>
      <c r="L1669" s="31"/>
      <c r="M1669" s="31"/>
      <c r="N1669" s="31"/>
      <c r="O1669" s="31"/>
      <c r="P1669" s="31"/>
      <c r="Q1669" s="31"/>
      <c r="R1669" s="31"/>
    </row>
    <row r="1670" spans="2:18">
      <c r="B1670" s="34"/>
      <c r="C1670" s="13"/>
      <c r="D1670" s="36"/>
      <c r="E1670" s="36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</row>
    <row r="1671" spans="2:18">
      <c r="B1671" s="21"/>
      <c r="C1671" s="46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</row>
    <row r="1672" spans="2:18" ht="39.75">
      <c r="B1672" s="26"/>
      <c r="C1672" s="13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</row>
    <row r="1673" spans="2:18" ht="58.5">
      <c r="B1673" s="30">
        <f>B1669+1</f>
        <v>418</v>
      </c>
      <c r="C1673" s="13"/>
      <c r="D1673" s="31"/>
      <c r="E1673" s="31"/>
      <c r="F1673" s="31"/>
      <c r="G1673" s="31"/>
      <c r="H1673" s="31"/>
      <c r="I1673" s="31"/>
      <c r="J1673" s="31"/>
      <c r="K1673" s="31"/>
      <c r="L1673" s="31"/>
      <c r="M1673" s="31"/>
      <c r="N1673" s="31"/>
      <c r="O1673" s="31"/>
      <c r="P1673" s="31"/>
      <c r="Q1673" s="31"/>
      <c r="R1673" s="31"/>
    </row>
    <row r="1674" spans="2:18">
      <c r="B1674" s="34"/>
      <c r="C1674" s="13"/>
      <c r="D1674" s="36"/>
      <c r="E1674" s="36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</row>
    <row r="1675" spans="2:18">
      <c r="B1675" s="21"/>
      <c r="C1675" s="46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</row>
    <row r="1676" spans="2:18" ht="39.75">
      <c r="B1676" s="26"/>
      <c r="C1676" s="13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</row>
    <row r="1677" spans="2:18" ht="58.5">
      <c r="B1677" s="30">
        <f>B1673+1</f>
        <v>419</v>
      </c>
      <c r="C1677" s="13"/>
      <c r="D1677" s="31"/>
      <c r="E1677" s="31"/>
      <c r="F1677" s="31"/>
      <c r="G1677" s="31"/>
      <c r="H1677" s="31"/>
      <c r="I1677" s="31"/>
      <c r="J1677" s="31"/>
      <c r="K1677" s="31"/>
      <c r="L1677" s="31"/>
      <c r="M1677" s="31"/>
      <c r="N1677" s="31"/>
      <c r="O1677" s="31"/>
      <c r="P1677" s="31"/>
      <c r="Q1677" s="31"/>
      <c r="R1677" s="31"/>
    </row>
    <row r="1678" spans="2:18">
      <c r="B1678" s="34"/>
      <c r="C1678" s="13"/>
      <c r="D1678" s="36"/>
      <c r="E1678" s="36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</row>
    <row r="1679" spans="2:18">
      <c r="B1679" s="21"/>
      <c r="C1679" s="46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2:18" ht="39.75">
      <c r="B1680" s="26"/>
      <c r="C1680" s="13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</row>
    <row r="1681" spans="2:18" ht="58.5">
      <c r="B1681" s="30">
        <f>B1677+1</f>
        <v>420</v>
      </c>
      <c r="C1681" s="13"/>
      <c r="D1681" s="31"/>
      <c r="E1681" s="31"/>
      <c r="F1681" s="31"/>
      <c r="G1681" s="31"/>
      <c r="H1681" s="31"/>
      <c r="I1681" s="31"/>
      <c r="J1681" s="31"/>
      <c r="K1681" s="31"/>
      <c r="L1681" s="31"/>
      <c r="M1681" s="31"/>
      <c r="N1681" s="31"/>
      <c r="O1681" s="31"/>
      <c r="P1681" s="31"/>
      <c r="Q1681" s="31"/>
      <c r="R1681" s="31"/>
    </row>
    <row r="1682" spans="2:18">
      <c r="B1682" s="34"/>
      <c r="C1682" s="13"/>
      <c r="D1682" s="36"/>
      <c r="E1682" s="36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</row>
    <row r="1683" spans="2:18">
      <c r="B1683" s="21"/>
      <c r="C1683" s="46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2:18" ht="39.75">
      <c r="B1684" s="26"/>
      <c r="C1684" s="13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</row>
    <row r="1685" spans="2:18" ht="58.5">
      <c r="B1685" s="30">
        <f>B1681+1</f>
        <v>421</v>
      </c>
      <c r="C1685" s="13"/>
      <c r="D1685" s="31"/>
      <c r="E1685" s="31"/>
      <c r="F1685" s="31"/>
      <c r="G1685" s="31"/>
      <c r="H1685" s="31"/>
      <c r="I1685" s="31"/>
      <c r="J1685" s="31"/>
      <c r="K1685" s="31"/>
      <c r="L1685" s="31"/>
      <c r="M1685" s="31"/>
      <c r="N1685" s="31"/>
      <c r="O1685" s="31"/>
      <c r="P1685" s="31"/>
      <c r="Q1685" s="31"/>
      <c r="R1685" s="31"/>
    </row>
    <row r="1686" spans="2:18">
      <c r="B1686" s="34"/>
      <c r="C1686" s="13"/>
      <c r="D1686" s="36"/>
      <c r="E1686" s="36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  <c r="R1686" s="36"/>
    </row>
    <row r="1687" spans="2:18">
      <c r="B1687" s="21"/>
      <c r="C1687" s="46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</row>
    <row r="1688" spans="2:18" ht="39.75">
      <c r="B1688" s="26"/>
      <c r="C1688" s="13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</row>
    <row r="1689" spans="2:18" ht="58.5">
      <c r="B1689" s="30">
        <f>B1685+1</f>
        <v>422</v>
      </c>
      <c r="C1689" s="13"/>
      <c r="D1689" s="31"/>
      <c r="E1689" s="31"/>
      <c r="F1689" s="31"/>
      <c r="G1689" s="31"/>
      <c r="H1689" s="31"/>
      <c r="I1689" s="31"/>
      <c r="J1689" s="31"/>
      <c r="K1689" s="31"/>
      <c r="L1689" s="31"/>
      <c r="M1689" s="31"/>
      <c r="N1689" s="31"/>
      <c r="O1689" s="31"/>
      <c r="P1689" s="31"/>
      <c r="Q1689" s="31"/>
      <c r="R1689" s="31"/>
    </row>
    <row r="1690" spans="2:18">
      <c r="B1690" s="34"/>
      <c r="C1690" s="13"/>
      <c r="D1690" s="36"/>
      <c r="E1690" s="36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</row>
    <row r="1691" spans="2:18">
      <c r="B1691" s="21"/>
      <c r="C1691" s="46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</row>
    <row r="1692" spans="2:18" ht="39.75">
      <c r="B1692" s="26"/>
      <c r="C1692" s="13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</row>
    <row r="1693" spans="2:18" ht="58.5">
      <c r="B1693" s="30">
        <f>B1689+1</f>
        <v>423</v>
      </c>
      <c r="C1693" s="13"/>
      <c r="D1693" s="31"/>
      <c r="E1693" s="31"/>
      <c r="F1693" s="31"/>
      <c r="G1693" s="31"/>
      <c r="H1693" s="31"/>
      <c r="I1693" s="31"/>
      <c r="J1693" s="31"/>
      <c r="K1693" s="31"/>
      <c r="L1693" s="31"/>
      <c r="M1693" s="31"/>
      <c r="N1693" s="31"/>
      <c r="O1693" s="31"/>
      <c r="P1693" s="31"/>
      <c r="Q1693" s="31"/>
      <c r="R1693" s="31"/>
    </row>
    <row r="1694" spans="2:18">
      <c r="B1694" s="34"/>
      <c r="C1694" s="13"/>
      <c r="D1694" s="36"/>
      <c r="E1694" s="36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</row>
    <row r="1695" spans="2:18">
      <c r="B1695" s="21"/>
      <c r="C1695" s="46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</row>
    <row r="1696" spans="2:18" ht="39.75">
      <c r="B1696" s="26"/>
      <c r="C1696" s="13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</row>
    <row r="1697" spans="2:18" ht="58.5">
      <c r="B1697" s="30">
        <f>B1693+1</f>
        <v>424</v>
      </c>
      <c r="C1697" s="13"/>
      <c r="D1697" s="31"/>
      <c r="E1697" s="31"/>
      <c r="F1697" s="31"/>
      <c r="G1697" s="31"/>
      <c r="H1697" s="31"/>
      <c r="I1697" s="31"/>
      <c r="J1697" s="31"/>
      <c r="K1697" s="31"/>
      <c r="L1697" s="31"/>
      <c r="M1697" s="31"/>
      <c r="N1697" s="31"/>
      <c r="O1697" s="31"/>
      <c r="P1697" s="31"/>
      <c r="Q1697" s="31"/>
      <c r="R1697" s="31"/>
    </row>
    <row r="1698" spans="2:18">
      <c r="B1698" s="34"/>
      <c r="C1698" s="13"/>
      <c r="D1698" s="36"/>
      <c r="E1698" s="36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</row>
    <row r="1699" spans="2:18">
      <c r="B1699" s="21"/>
      <c r="C1699" s="46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</row>
    <row r="1700" spans="2:18" ht="39.75">
      <c r="B1700" s="26"/>
      <c r="C1700" s="13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</row>
    <row r="1701" spans="2:18" ht="58.5">
      <c r="B1701" s="30">
        <f>B1697+1</f>
        <v>425</v>
      </c>
      <c r="C1701" s="13"/>
      <c r="D1701" s="31"/>
      <c r="E1701" s="31"/>
      <c r="F1701" s="31"/>
      <c r="G1701" s="31"/>
      <c r="H1701" s="31"/>
      <c r="I1701" s="31"/>
      <c r="J1701" s="31"/>
      <c r="K1701" s="31"/>
      <c r="L1701" s="31"/>
      <c r="M1701" s="31"/>
      <c r="N1701" s="31"/>
      <c r="O1701" s="31"/>
      <c r="P1701" s="31"/>
      <c r="Q1701" s="31"/>
      <c r="R1701" s="31"/>
    </row>
    <row r="1702" spans="2:18">
      <c r="B1702" s="34"/>
      <c r="C1702" s="13"/>
      <c r="D1702" s="36"/>
      <c r="E1702" s="36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</row>
    <row r="1703" spans="2:18">
      <c r="B1703" s="21"/>
      <c r="C1703" s="46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</row>
    <row r="1704" spans="2:18" ht="39.75">
      <c r="B1704" s="26"/>
      <c r="C1704" s="13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</row>
    <row r="1705" spans="2:18" ht="58.5">
      <c r="B1705" s="30">
        <f>B1701+1</f>
        <v>426</v>
      </c>
      <c r="C1705" s="13"/>
      <c r="D1705" s="31"/>
      <c r="E1705" s="31"/>
      <c r="F1705" s="31"/>
      <c r="G1705" s="31"/>
      <c r="H1705" s="31"/>
      <c r="I1705" s="31"/>
      <c r="J1705" s="31"/>
      <c r="K1705" s="31"/>
      <c r="L1705" s="31"/>
      <c r="M1705" s="31"/>
      <c r="N1705" s="31"/>
      <c r="O1705" s="31"/>
      <c r="P1705" s="31"/>
      <c r="Q1705" s="31"/>
      <c r="R1705" s="31"/>
    </row>
    <row r="1706" spans="2:18">
      <c r="B1706" s="34"/>
      <c r="C1706" s="13"/>
      <c r="D1706" s="36"/>
      <c r="E1706" s="36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</row>
    <row r="1707" spans="2:18">
      <c r="B1707" s="21"/>
      <c r="C1707" s="46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</row>
    <row r="1708" spans="2:18" ht="39.75">
      <c r="B1708" s="26"/>
      <c r="C1708" s="13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</row>
    <row r="1709" spans="2:18" ht="58.5">
      <c r="B1709" s="30">
        <f>B1705+1</f>
        <v>427</v>
      </c>
      <c r="C1709" s="13"/>
      <c r="D1709" s="31"/>
      <c r="E1709" s="31"/>
      <c r="F1709" s="31"/>
      <c r="G1709" s="31"/>
      <c r="H1709" s="31"/>
      <c r="I1709" s="31"/>
      <c r="J1709" s="31"/>
      <c r="K1709" s="31"/>
      <c r="L1709" s="31"/>
      <c r="M1709" s="31"/>
      <c r="N1709" s="31"/>
      <c r="O1709" s="31"/>
      <c r="P1709" s="31"/>
      <c r="Q1709" s="31"/>
      <c r="R1709" s="31"/>
    </row>
    <row r="1710" spans="2:18">
      <c r="B1710" s="34"/>
      <c r="C1710" s="13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</row>
    <row r="1711" spans="2:18">
      <c r="B1711" s="21"/>
      <c r="C1711" s="46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</row>
    <row r="1712" spans="2:18" ht="39.75">
      <c r="B1712" s="26"/>
      <c r="C1712" s="13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</row>
    <row r="1713" spans="2:18" ht="58.5">
      <c r="B1713" s="30">
        <f t="shared" ref="B1713" si="188">B1709+1</f>
        <v>428</v>
      </c>
      <c r="C1713" s="13"/>
      <c r="D1713" s="31"/>
      <c r="E1713" s="31"/>
      <c r="F1713" s="31"/>
      <c r="G1713" s="31"/>
      <c r="H1713" s="31"/>
      <c r="I1713" s="31"/>
      <c r="J1713" s="31"/>
      <c r="K1713" s="31"/>
      <c r="L1713" s="31"/>
      <c r="M1713" s="31"/>
      <c r="N1713" s="31"/>
      <c r="O1713" s="31"/>
      <c r="P1713" s="31"/>
      <c r="Q1713" s="31"/>
      <c r="R1713" s="31"/>
    </row>
    <row r="1714" spans="2:18">
      <c r="B1714" s="34"/>
      <c r="C1714" s="13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</row>
    <row r="1715" spans="2:18">
      <c r="B1715" s="21"/>
      <c r="C1715" s="46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</row>
    <row r="1716" spans="2:18" ht="39.75">
      <c r="B1716" s="26"/>
      <c r="C1716" s="13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</row>
    <row r="1717" spans="2:18" ht="58.5">
      <c r="B1717" s="30">
        <f t="shared" ref="B1717" si="189">B1713+1</f>
        <v>429</v>
      </c>
      <c r="C1717" s="13"/>
      <c r="D1717" s="31"/>
      <c r="E1717" s="31"/>
      <c r="F1717" s="31"/>
      <c r="G1717" s="31"/>
      <c r="H1717" s="31"/>
      <c r="I1717" s="31"/>
      <c r="J1717" s="31"/>
      <c r="K1717" s="31"/>
      <c r="L1717" s="31"/>
      <c r="M1717" s="31"/>
      <c r="N1717" s="31"/>
      <c r="O1717" s="31"/>
      <c r="P1717" s="31"/>
      <c r="Q1717" s="31"/>
      <c r="R1717" s="31"/>
    </row>
    <row r="1718" spans="2:18">
      <c r="B1718" s="34"/>
      <c r="C1718" s="13"/>
      <c r="D1718" s="36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  <c r="R1718" s="36"/>
    </row>
    <row r="1719" spans="2:18">
      <c r="B1719" s="21"/>
      <c r="C1719" s="46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</row>
    <row r="1720" spans="2:18" ht="39.75">
      <c r="B1720" s="26"/>
      <c r="C1720" s="13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</row>
    <row r="1721" spans="2:18" ht="58.5">
      <c r="B1721" s="30">
        <f t="shared" ref="B1721" si="190">B1717+1</f>
        <v>430</v>
      </c>
      <c r="C1721" s="13"/>
      <c r="D1721" s="31"/>
      <c r="E1721" s="31"/>
      <c r="F1721" s="31"/>
      <c r="G1721" s="31"/>
      <c r="H1721" s="31"/>
      <c r="I1721" s="31"/>
      <c r="J1721" s="31"/>
      <c r="K1721" s="31"/>
      <c r="L1721" s="31"/>
      <c r="M1721" s="31"/>
      <c r="N1721" s="31"/>
      <c r="O1721" s="31"/>
      <c r="P1721" s="31"/>
      <c r="Q1721" s="31"/>
      <c r="R1721" s="31"/>
    </row>
    <row r="1722" spans="2:18">
      <c r="B1722" s="34"/>
      <c r="C1722" s="13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</row>
    <row r="1723" spans="2:18">
      <c r="B1723" s="21"/>
      <c r="C1723" s="46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</row>
    <row r="1724" spans="2:18" ht="39.75">
      <c r="B1724" s="26"/>
      <c r="C1724" s="13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</row>
    <row r="1725" spans="2:18" ht="58.5">
      <c r="B1725" s="30">
        <f t="shared" ref="B1725" si="191">B1721+1</f>
        <v>431</v>
      </c>
      <c r="C1725" s="13"/>
      <c r="D1725" s="31"/>
      <c r="E1725" s="31"/>
      <c r="F1725" s="31"/>
      <c r="G1725" s="31"/>
      <c r="H1725" s="31"/>
      <c r="I1725" s="31"/>
      <c r="J1725" s="31"/>
      <c r="K1725" s="31"/>
      <c r="L1725" s="31"/>
      <c r="M1725" s="31"/>
      <c r="N1725" s="31"/>
      <c r="O1725" s="31"/>
      <c r="P1725" s="31"/>
      <c r="Q1725" s="31"/>
      <c r="R1725" s="31"/>
    </row>
    <row r="1726" spans="2:18">
      <c r="B1726" s="34"/>
      <c r="C1726" s="13"/>
      <c r="D1726" s="36"/>
      <c r="E1726" s="36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</row>
    <row r="1727" spans="2:18">
      <c r="B1727" s="21"/>
      <c r="C1727" s="46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</row>
    <row r="1728" spans="2:18" ht="39.75">
      <c r="B1728" s="26"/>
      <c r="C1728" s="13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</row>
    <row r="1729" spans="2:18" ht="58.5">
      <c r="B1729" s="30">
        <f t="shared" ref="B1729" si="192">B1725+1</f>
        <v>432</v>
      </c>
      <c r="C1729" s="13"/>
      <c r="D1729" s="31"/>
      <c r="E1729" s="31"/>
      <c r="F1729" s="31"/>
      <c r="G1729" s="31"/>
      <c r="H1729" s="31"/>
      <c r="I1729" s="31"/>
      <c r="J1729" s="31"/>
      <c r="K1729" s="31"/>
      <c r="L1729" s="31"/>
      <c r="M1729" s="31"/>
      <c r="N1729" s="31"/>
      <c r="O1729" s="31"/>
      <c r="P1729" s="31"/>
      <c r="Q1729" s="31"/>
      <c r="R1729" s="31"/>
    </row>
    <row r="1730" spans="2:18">
      <c r="B1730" s="34"/>
      <c r="C1730" s="13"/>
      <c r="D1730" s="36"/>
      <c r="E1730" s="36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</row>
    <row r="1731" spans="2:18">
      <c r="B1731" s="21"/>
      <c r="C1731" s="46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</row>
    <row r="1732" spans="2:18" ht="39.75">
      <c r="B1732" s="26"/>
      <c r="C1732" s="13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</row>
    <row r="1733" spans="2:18" ht="58.5">
      <c r="B1733" s="30">
        <f t="shared" ref="B1733" si="193">B1729+1</f>
        <v>433</v>
      </c>
      <c r="C1733" s="13"/>
      <c r="D1733" s="31"/>
      <c r="E1733" s="31"/>
      <c r="F1733" s="31"/>
      <c r="G1733" s="31"/>
      <c r="H1733" s="31"/>
      <c r="I1733" s="31"/>
      <c r="J1733" s="31"/>
      <c r="K1733" s="31"/>
      <c r="L1733" s="31"/>
      <c r="M1733" s="31"/>
      <c r="N1733" s="31"/>
      <c r="O1733" s="31"/>
      <c r="P1733" s="31"/>
      <c r="Q1733" s="31"/>
      <c r="R1733" s="31"/>
    </row>
    <row r="1734" spans="2:18">
      <c r="B1734" s="34"/>
      <c r="C1734" s="13"/>
      <c r="D1734" s="36"/>
      <c r="E1734" s="36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</row>
    <row r="1735" spans="2:18">
      <c r="B1735" s="21"/>
      <c r="C1735" s="46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</row>
    <row r="1736" spans="2:18" ht="39.75">
      <c r="B1736" s="26"/>
      <c r="C1736" s="13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</row>
    <row r="1737" spans="2:18" ht="58.5">
      <c r="B1737" s="30">
        <f t="shared" ref="B1737" si="194">B1733+1</f>
        <v>434</v>
      </c>
      <c r="C1737" s="13"/>
      <c r="D1737" s="31"/>
      <c r="E1737" s="31"/>
      <c r="F1737" s="31"/>
      <c r="G1737" s="31"/>
      <c r="H1737" s="31"/>
      <c r="I1737" s="31"/>
      <c r="J1737" s="31"/>
      <c r="K1737" s="31"/>
      <c r="L1737" s="31"/>
      <c r="M1737" s="31"/>
      <c r="N1737" s="31"/>
      <c r="O1737" s="31"/>
      <c r="P1737" s="31"/>
      <c r="Q1737" s="31"/>
      <c r="R1737" s="31"/>
    </row>
    <row r="1738" spans="2:18">
      <c r="B1738" s="34"/>
      <c r="C1738" s="13"/>
      <c r="D1738" s="36"/>
      <c r="E1738" s="36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</row>
    <row r="1739" spans="2:18">
      <c r="B1739" s="21"/>
      <c r="C1739" s="46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</row>
    <row r="1740" spans="2:18" ht="39.75">
      <c r="B1740" s="26"/>
      <c r="C1740" s="13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</row>
    <row r="1741" spans="2:18" ht="58.5">
      <c r="B1741" s="30">
        <f t="shared" ref="B1741" si="195">B1737+1</f>
        <v>435</v>
      </c>
      <c r="C1741" s="13"/>
      <c r="D1741" s="31"/>
      <c r="E1741" s="31"/>
      <c r="F1741" s="31"/>
      <c r="G1741" s="31"/>
      <c r="H1741" s="31"/>
      <c r="I1741" s="31"/>
      <c r="J1741" s="31"/>
      <c r="K1741" s="31"/>
      <c r="L1741" s="31"/>
      <c r="M1741" s="31"/>
      <c r="N1741" s="31"/>
      <c r="O1741" s="31"/>
      <c r="P1741" s="31"/>
      <c r="Q1741" s="31"/>
      <c r="R1741" s="31"/>
    </row>
    <row r="1742" spans="2:18">
      <c r="B1742" s="34"/>
      <c r="C1742" s="13"/>
      <c r="D1742" s="36"/>
      <c r="E1742" s="36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</row>
    <row r="1743" spans="2:18">
      <c r="B1743" s="21"/>
      <c r="C1743" s="46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</row>
    <row r="1744" spans="2:18" ht="39.75">
      <c r="B1744" s="26"/>
      <c r="C1744" s="13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</row>
    <row r="1745" spans="2:18" ht="58.5">
      <c r="B1745" s="30">
        <f t="shared" ref="B1745" si="196">B1741+1</f>
        <v>436</v>
      </c>
      <c r="C1745" s="13"/>
      <c r="D1745" s="31"/>
      <c r="E1745" s="31"/>
      <c r="F1745" s="31"/>
      <c r="G1745" s="31"/>
      <c r="H1745" s="31"/>
      <c r="I1745" s="31"/>
      <c r="J1745" s="31"/>
      <c r="K1745" s="31"/>
      <c r="L1745" s="31"/>
      <c r="M1745" s="31"/>
      <c r="N1745" s="31"/>
      <c r="O1745" s="31"/>
      <c r="P1745" s="31"/>
      <c r="Q1745" s="31"/>
      <c r="R1745" s="31"/>
    </row>
    <row r="1746" spans="2:18">
      <c r="B1746" s="34"/>
      <c r="C1746" s="13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</row>
    <row r="1747" spans="2:18">
      <c r="B1747" s="21"/>
      <c r="C1747" s="46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</row>
    <row r="1748" spans="2:18" ht="39.75">
      <c r="B1748" s="26"/>
      <c r="C1748" s="13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</row>
    <row r="1749" spans="2:18" ht="58.5">
      <c r="B1749" s="30">
        <f t="shared" ref="B1749" si="197">B1745+1</f>
        <v>437</v>
      </c>
      <c r="C1749" s="13"/>
      <c r="D1749" s="31"/>
      <c r="E1749" s="31"/>
      <c r="F1749" s="31"/>
      <c r="G1749" s="31"/>
      <c r="H1749" s="31"/>
      <c r="I1749" s="31"/>
      <c r="J1749" s="31"/>
      <c r="K1749" s="31"/>
      <c r="L1749" s="31"/>
      <c r="M1749" s="31"/>
      <c r="N1749" s="31"/>
      <c r="O1749" s="31"/>
      <c r="P1749" s="31"/>
      <c r="Q1749" s="31"/>
      <c r="R1749" s="31"/>
    </row>
    <row r="1750" spans="2:18">
      <c r="B1750" s="34"/>
      <c r="C1750" s="13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</row>
    <row r="1751" spans="2:18">
      <c r="B1751" s="21"/>
      <c r="C1751" s="46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</row>
    <row r="1752" spans="2:18" ht="39.75">
      <c r="B1752" s="26"/>
      <c r="C1752" s="13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</row>
    <row r="1753" spans="2:18" ht="58.5">
      <c r="B1753" s="30">
        <f t="shared" ref="B1753" si="198">B1749+1</f>
        <v>438</v>
      </c>
      <c r="C1753" s="13"/>
      <c r="D1753" s="31"/>
      <c r="E1753" s="31"/>
      <c r="F1753" s="31"/>
      <c r="G1753" s="31"/>
      <c r="H1753" s="31"/>
      <c r="I1753" s="31"/>
      <c r="J1753" s="31"/>
      <c r="K1753" s="31"/>
      <c r="L1753" s="31"/>
      <c r="M1753" s="31"/>
      <c r="N1753" s="31"/>
      <c r="O1753" s="31"/>
      <c r="P1753" s="31"/>
      <c r="Q1753" s="31"/>
      <c r="R1753" s="31"/>
    </row>
    <row r="1754" spans="2:18">
      <c r="B1754" s="34"/>
      <c r="C1754" s="13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</row>
    <row r="1755" spans="2:18">
      <c r="B1755" s="21"/>
      <c r="C1755" s="46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</row>
    <row r="1756" spans="2:18" ht="39.75">
      <c r="B1756" s="26"/>
      <c r="C1756" s="13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</row>
    <row r="1757" spans="2:18" ht="58.5">
      <c r="B1757" s="30">
        <f t="shared" ref="B1757" si="199">B1753+1</f>
        <v>439</v>
      </c>
      <c r="C1757" s="13"/>
      <c r="D1757" s="31"/>
      <c r="E1757" s="31"/>
      <c r="F1757" s="31"/>
      <c r="G1757" s="31"/>
      <c r="H1757" s="31"/>
      <c r="I1757" s="31"/>
      <c r="J1757" s="31"/>
      <c r="K1757" s="31"/>
      <c r="L1757" s="31"/>
      <c r="M1757" s="31"/>
      <c r="N1757" s="31"/>
      <c r="O1757" s="31"/>
      <c r="P1757" s="31"/>
      <c r="Q1757" s="31"/>
      <c r="R1757" s="31"/>
    </row>
    <row r="1758" spans="2:18">
      <c r="B1758" s="34"/>
      <c r="C1758" s="13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</row>
    <row r="1759" spans="2:18">
      <c r="B1759" s="21"/>
      <c r="C1759" s="46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</row>
    <row r="1760" spans="2:18" ht="39.75">
      <c r="B1760" s="26"/>
      <c r="C1760" s="13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</row>
    <row r="1761" spans="2:18" ht="58.5">
      <c r="B1761" s="30">
        <f t="shared" ref="B1761" si="200">B1757+1</f>
        <v>440</v>
      </c>
      <c r="C1761" s="13"/>
      <c r="D1761" s="31"/>
      <c r="E1761" s="31"/>
      <c r="F1761" s="31"/>
      <c r="G1761" s="31"/>
      <c r="H1761" s="31"/>
      <c r="I1761" s="31"/>
      <c r="J1761" s="31"/>
      <c r="K1761" s="31"/>
      <c r="L1761" s="31"/>
      <c r="M1761" s="31"/>
      <c r="N1761" s="31"/>
      <c r="O1761" s="31"/>
      <c r="P1761" s="31"/>
      <c r="Q1761" s="31"/>
      <c r="R1761" s="31"/>
    </row>
    <row r="1762" spans="2:18">
      <c r="B1762" s="34"/>
      <c r="C1762" s="13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</row>
    <row r="1763" spans="2:18">
      <c r="B1763" s="21"/>
      <c r="C1763" s="46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2:18" ht="39.75">
      <c r="B1764" s="26"/>
      <c r="C1764" s="13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</row>
    <row r="1765" spans="2:18" ht="58.5">
      <c r="B1765" s="30">
        <f t="shared" ref="B1765" si="201">B1761+1</f>
        <v>441</v>
      </c>
      <c r="C1765" s="13"/>
      <c r="D1765" s="31"/>
      <c r="E1765" s="31"/>
      <c r="F1765" s="31"/>
      <c r="G1765" s="31"/>
      <c r="H1765" s="31"/>
      <c r="I1765" s="31"/>
      <c r="J1765" s="31"/>
      <c r="K1765" s="31"/>
      <c r="L1765" s="31"/>
      <c r="M1765" s="31"/>
      <c r="N1765" s="31"/>
      <c r="O1765" s="31"/>
      <c r="P1765" s="31"/>
      <c r="Q1765" s="31"/>
      <c r="R1765" s="31"/>
    </row>
    <row r="1766" spans="2:18">
      <c r="B1766" s="34"/>
      <c r="C1766" s="13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</row>
    <row r="1767" spans="2:18">
      <c r="B1767" s="21"/>
      <c r="C1767" s="46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</row>
    <row r="1768" spans="2:18" ht="39.75">
      <c r="B1768" s="26"/>
      <c r="C1768" s="13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</row>
    <row r="1769" spans="2:18" ht="58.5">
      <c r="B1769" s="30">
        <f t="shared" ref="B1769" si="202">B1765+1</f>
        <v>442</v>
      </c>
      <c r="C1769" s="13"/>
      <c r="D1769" s="31"/>
      <c r="E1769" s="31"/>
      <c r="F1769" s="31"/>
      <c r="G1769" s="31"/>
      <c r="H1769" s="31"/>
      <c r="I1769" s="31"/>
      <c r="J1769" s="31"/>
      <c r="K1769" s="31"/>
      <c r="L1769" s="31"/>
      <c r="M1769" s="31"/>
      <c r="N1769" s="31"/>
      <c r="O1769" s="31"/>
      <c r="P1769" s="31"/>
      <c r="Q1769" s="31"/>
      <c r="R1769" s="31"/>
    </row>
    <row r="1770" spans="2:18">
      <c r="B1770" s="34"/>
      <c r="C1770" s="13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</row>
    <row r="1771" spans="2:18">
      <c r="B1771" s="21"/>
      <c r="C1771" s="46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</row>
    <row r="1772" spans="2:18" ht="39.75">
      <c r="B1772" s="26"/>
      <c r="C1772" s="13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</row>
    <row r="1773" spans="2:18" ht="58.5">
      <c r="B1773" s="30">
        <f t="shared" ref="B1773" si="203">B1769+1</f>
        <v>443</v>
      </c>
      <c r="C1773" s="13"/>
      <c r="D1773" s="31"/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  <c r="O1773" s="31"/>
      <c r="P1773" s="31"/>
      <c r="Q1773" s="31"/>
      <c r="R1773" s="31"/>
    </row>
    <row r="1774" spans="2:18">
      <c r="B1774" s="34"/>
      <c r="C1774" s="13"/>
      <c r="D1774" s="36"/>
      <c r="E1774" s="36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</row>
    <row r="1775" spans="2:18">
      <c r="B1775" s="21"/>
      <c r="C1775" s="46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</row>
    <row r="1776" spans="2:18" ht="39.75">
      <c r="B1776" s="26"/>
      <c r="C1776" s="13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</row>
    <row r="1777" spans="2:18" ht="58.5">
      <c r="B1777" s="30">
        <f t="shared" ref="B1777" si="204">B1773+1</f>
        <v>444</v>
      </c>
      <c r="C1777" s="13"/>
      <c r="D1777" s="31"/>
      <c r="E1777" s="31"/>
      <c r="F1777" s="31"/>
      <c r="G1777" s="31"/>
      <c r="H1777" s="31"/>
      <c r="I1777" s="31"/>
      <c r="J1777" s="31"/>
      <c r="K1777" s="31"/>
      <c r="L1777" s="31"/>
      <c r="M1777" s="31"/>
      <c r="N1777" s="31"/>
      <c r="O1777" s="31"/>
      <c r="P1777" s="31"/>
      <c r="Q1777" s="31"/>
      <c r="R1777" s="31"/>
    </row>
    <row r="1778" spans="2:18">
      <c r="B1778" s="34"/>
      <c r="C1778" s="13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  <c r="R1778" s="36"/>
    </row>
    <row r="1779" spans="2:18">
      <c r="B1779" s="21"/>
      <c r="C1779" s="46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</row>
    <row r="1780" spans="2:18" ht="39.75">
      <c r="B1780" s="26"/>
      <c r="C1780" s="13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</row>
    <row r="1781" spans="2:18" ht="58.5">
      <c r="B1781" s="30">
        <f t="shared" ref="B1781" si="205">B1777+1</f>
        <v>445</v>
      </c>
      <c r="C1781" s="13"/>
      <c r="D1781" s="31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  <c r="O1781" s="31"/>
      <c r="P1781" s="31"/>
      <c r="Q1781" s="31"/>
      <c r="R1781" s="31"/>
    </row>
    <row r="1782" spans="2:18">
      <c r="B1782" s="34"/>
      <c r="C1782" s="13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</row>
    <row r="1783" spans="2:18">
      <c r="B1783" s="21"/>
      <c r="C1783" s="46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</row>
    <row r="1784" spans="2:18" ht="39.75">
      <c r="B1784" s="26"/>
      <c r="C1784" s="13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</row>
    <row r="1785" spans="2:18" ht="58.5">
      <c r="B1785" s="30">
        <f t="shared" ref="B1785" si="206">B1781+1</f>
        <v>446</v>
      </c>
      <c r="C1785" s="13"/>
      <c r="D1785" s="31"/>
      <c r="E1785" s="31"/>
      <c r="F1785" s="31"/>
      <c r="G1785" s="31"/>
      <c r="H1785" s="31"/>
      <c r="I1785" s="31"/>
      <c r="J1785" s="31"/>
      <c r="K1785" s="31"/>
      <c r="L1785" s="31"/>
      <c r="M1785" s="31"/>
      <c r="N1785" s="31"/>
      <c r="O1785" s="31"/>
      <c r="P1785" s="31"/>
      <c r="Q1785" s="31"/>
      <c r="R1785" s="31"/>
    </row>
    <row r="1786" spans="2:18">
      <c r="B1786" s="34"/>
      <c r="C1786" s="13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</row>
    <row r="1787" spans="2:18">
      <c r="B1787" s="21"/>
      <c r="C1787" s="46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</row>
    <row r="1788" spans="2:18" ht="39.75">
      <c r="B1788" s="26"/>
      <c r="C1788" s="13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</row>
    <row r="1789" spans="2:18" ht="58.5">
      <c r="B1789" s="30">
        <f t="shared" ref="B1789" si="207">B1785+1</f>
        <v>447</v>
      </c>
      <c r="C1789" s="13"/>
      <c r="D1789" s="31"/>
      <c r="E1789" s="31"/>
      <c r="F1789" s="31"/>
      <c r="G1789" s="31"/>
      <c r="H1789" s="31"/>
      <c r="I1789" s="31"/>
      <c r="J1789" s="31"/>
      <c r="K1789" s="31"/>
      <c r="L1789" s="31"/>
      <c r="M1789" s="31"/>
      <c r="N1789" s="31"/>
      <c r="O1789" s="31"/>
      <c r="P1789" s="31"/>
      <c r="Q1789" s="31"/>
      <c r="R1789" s="31"/>
    </row>
    <row r="1790" spans="2:18">
      <c r="B1790" s="34"/>
      <c r="C1790" s="13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</row>
    <row r="1791" spans="2:18">
      <c r="B1791" s="21"/>
      <c r="C1791" s="46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</row>
    <row r="1792" spans="2:18" ht="39.75">
      <c r="B1792" s="26"/>
      <c r="C1792" s="13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</row>
    <row r="1793" spans="2:18" ht="58.5">
      <c r="B1793" s="30">
        <f t="shared" ref="B1793" si="208">B1789+1</f>
        <v>448</v>
      </c>
      <c r="C1793" s="13"/>
      <c r="D1793" s="31"/>
      <c r="E1793" s="31"/>
      <c r="F1793" s="31"/>
      <c r="G1793" s="31"/>
      <c r="H1793" s="31"/>
      <c r="I1793" s="31"/>
      <c r="J1793" s="31"/>
      <c r="K1793" s="31"/>
      <c r="L1793" s="31"/>
      <c r="M1793" s="31"/>
      <c r="N1793" s="31"/>
      <c r="O1793" s="31"/>
      <c r="P1793" s="31"/>
      <c r="Q1793" s="31"/>
      <c r="R1793" s="31"/>
    </row>
    <row r="1794" spans="2:18">
      <c r="B1794" s="34"/>
      <c r="C1794" s="13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</row>
    <row r="1795" spans="2:18">
      <c r="B1795" s="21"/>
      <c r="C1795" s="46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</row>
    <row r="1796" spans="2:18" ht="39.75">
      <c r="B1796" s="26"/>
      <c r="C1796" s="13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</row>
    <row r="1797" spans="2:18" ht="58.5">
      <c r="B1797" s="30">
        <f t="shared" ref="B1797" si="209">B1793+1</f>
        <v>449</v>
      </c>
      <c r="C1797" s="13"/>
      <c r="D1797" s="31"/>
      <c r="E1797" s="31"/>
      <c r="F1797" s="31"/>
      <c r="G1797" s="31"/>
      <c r="H1797" s="31"/>
      <c r="I1797" s="31"/>
      <c r="J1797" s="31"/>
      <c r="K1797" s="31"/>
      <c r="L1797" s="31"/>
      <c r="M1797" s="31"/>
      <c r="N1797" s="31"/>
      <c r="O1797" s="31"/>
      <c r="P1797" s="31"/>
      <c r="Q1797" s="31"/>
      <c r="R1797" s="31"/>
    </row>
    <row r="1798" spans="2:18">
      <c r="B1798" s="34"/>
      <c r="C1798" s="13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</row>
    <row r="1799" spans="2:18">
      <c r="B1799" s="21"/>
      <c r="C1799" s="46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</row>
    <row r="1800" spans="2:18" ht="39.75">
      <c r="B1800" s="26"/>
      <c r="C1800" s="13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</row>
    <row r="1801" spans="2:18" ht="58.5">
      <c r="B1801" s="30">
        <f t="shared" ref="B1801" si="210">B1797+1</f>
        <v>450</v>
      </c>
      <c r="C1801" s="13"/>
      <c r="D1801" s="31"/>
      <c r="E1801" s="31"/>
      <c r="F1801" s="31"/>
      <c r="G1801" s="31"/>
      <c r="H1801" s="31"/>
      <c r="I1801" s="31"/>
      <c r="J1801" s="31"/>
      <c r="K1801" s="31"/>
      <c r="L1801" s="31"/>
      <c r="M1801" s="31"/>
      <c r="N1801" s="31"/>
      <c r="O1801" s="31"/>
      <c r="P1801" s="31"/>
      <c r="Q1801" s="31"/>
      <c r="R1801" s="31"/>
    </row>
    <row r="1802" spans="2:18">
      <c r="B1802" s="34"/>
      <c r="C1802" s="13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</row>
    <row r="1803" spans="2:18">
      <c r="B1803" s="21"/>
      <c r="C1803" s="46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</row>
    <row r="1804" spans="2:18" ht="39.75">
      <c r="B1804" s="26"/>
      <c r="C1804" s="13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</row>
    <row r="1805" spans="2:18" ht="58.5">
      <c r="B1805" s="30">
        <f>B1801+1</f>
        <v>451</v>
      </c>
      <c r="C1805" s="13"/>
      <c r="D1805" s="31"/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  <c r="P1805" s="31"/>
      <c r="Q1805" s="31"/>
      <c r="R1805" s="31"/>
    </row>
    <row r="1806" spans="2:18">
      <c r="B1806" s="34"/>
      <c r="C1806" s="13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</row>
    <row r="1807" spans="2:18">
      <c r="B1807" s="39"/>
      <c r="C1807" s="40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</row>
    <row r="1808" spans="2:18" ht="39.75">
      <c r="B1808" s="26"/>
      <c r="C1808" s="13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</row>
    <row r="1809" spans="2:18" ht="58.5">
      <c r="B1809" s="30">
        <f>B1805+1</f>
        <v>452</v>
      </c>
      <c r="C1809" s="13"/>
      <c r="D1809" s="31"/>
      <c r="E1809" s="31"/>
      <c r="F1809" s="31"/>
      <c r="G1809" s="31"/>
      <c r="H1809" s="31"/>
      <c r="I1809" s="31"/>
      <c r="J1809" s="31"/>
      <c r="K1809" s="31"/>
      <c r="L1809" s="31"/>
      <c r="M1809" s="31"/>
      <c r="N1809" s="31"/>
      <c r="O1809" s="31"/>
      <c r="P1809" s="31"/>
      <c r="Q1809" s="31"/>
      <c r="R1809" s="31"/>
    </row>
    <row r="1810" spans="2:18">
      <c r="B1810" s="34"/>
      <c r="C1810" s="13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</row>
    <row r="1811" spans="2:18">
      <c r="B1811" s="43"/>
      <c r="C1811" s="4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</row>
    <row r="1812" spans="2:18" ht="39.75">
      <c r="B1812" s="26"/>
      <c r="C1812" s="13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</row>
    <row r="1813" spans="2:18" ht="58.5">
      <c r="B1813" s="30">
        <f>B1809+1</f>
        <v>453</v>
      </c>
      <c r="C1813" s="13"/>
      <c r="D1813" s="31"/>
      <c r="E1813" s="31"/>
      <c r="F1813" s="31"/>
      <c r="G1813" s="31"/>
      <c r="H1813" s="31"/>
      <c r="I1813" s="31"/>
      <c r="J1813" s="31"/>
      <c r="K1813" s="31"/>
      <c r="L1813" s="31"/>
      <c r="M1813" s="31"/>
      <c r="N1813" s="31"/>
      <c r="O1813" s="31"/>
      <c r="P1813" s="31"/>
      <c r="Q1813" s="31"/>
      <c r="R1813" s="31"/>
    </row>
    <row r="1814" spans="2:18">
      <c r="B1814" s="34"/>
      <c r="C1814" s="13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</row>
    <row r="1815" spans="2:18">
      <c r="B1815" s="21"/>
      <c r="C1815" s="46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</row>
    <row r="1816" spans="2:18" ht="39.75">
      <c r="B1816" s="26"/>
      <c r="C1816" s="13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</row>
    <row r="1817" spans="2:18" ht="58.5">
      <c r="B1817" s="30">
        <f>B1813+1</f>
        <v>454</v>
      </c>
      <c r="C1817" s="13"/>
      <c r="D1817" s="31"/>
      <c r="E1817" s="31"/>
      <c r="F1817" s="31"/>
      <c r="G1817" s="31"/>
      <c r="H1817" s="31"/>
      <c r="I1817" s="31"/>
      <c r="J1817" s="31"/>
      <c r="K1817" s="31"/>
      <c r="L1817" s="31"/>
      <c r="M1817" s="31"/>
      <c r="N1817" s="31"/>
      <c r="O1817" s="31"/>
      <c r="P1817" s="31"/>
      <c r="Q1817" s="31"/>
      <c r="R1817" s="31"/>
    </row>
    <row r="1818" spans="2:18">
      <c r="B1818" s="34"/>
      <c r="C1818" s="13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</row>
    <row r="1819" spans="2:18">
      <c r="B1819" s="21"/>
      <c r="C1819" s="46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</row>
    <row r="1820" spans="2:18" ht="39.75">
      <c r="B1820" s="26"/>
      <c r="C1820" s="13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</row>
    <row r="1821" spans="2:18" ht="58.5">
      <c r="B1821" s="30">
        <f>B1817+1</f>
        <v>455</v>
      </c>
      <c r="C1821" s="13"/>
      <c r="D1821" s="31"/>
      <c r="E1821" s="31"/>
      <c r="F1821" s="31"/>
      <c r="G1821" s="31"/>
      <c r="H1821" s="31"/>
      <c r="I1821" s="31"/>
      <c r="J1821" s="31"/>
      <c r="K1821" s="31"/>
      <c r="L1821" s="31"/>
      <c r="M1821" s="31"/>
      <c r="N1821" s="31"/>
      <c r="O1821" s="31"/>
      <c r="P1821" s="31"/>
      <c r="Q1821" s="31"/>
      <c r="R1821" s="31"/>
    </row>
    <row r="1822" spans="2:18">
      <c r="B1822" s="34"/>
      <c r="C1822" s="13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</row>
    <row r="1823" spans="2:18">
      <c r="B1823" s="21"/>
      <c r="C1823" s="46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</row>
    <row r="1824" spans="2:18" ht="39.75">
      <c r="B1824" s="26"/>
      <c r="C1824" s="13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</row>
    <row r="1825" spans="2:18" ht="58.5">
      <c r="B1825" s="30">
        <f>B1821+1</f>
        <v>456</v>
      </c>
      <c r="C1825" s="13"/>
      <c r="D1825" s="31"/>
      <c r="E1825" s="31"/>
      <c r="F1825" s="31"/>
      <c r="G1825" s="31"/>
      <c r="H1825" s="31"/>
      <c r="I1825" s="31"/>
      <c r="J1825" s="31"/>
      <c r="K1825" s="31"/>
      <c r="L1825" s="31"/>
      <c r="M1825" s="31"/>
      <c r="N1825" s="31"/>
      <c r="O1825" s="31"/>
      <c r="P1825" s="31"/>
      <c r="Q1825" s="31"/>
      <c r="R1825" s="31"/>
    </row>
    <row r="1826" spans="2:18">
      <c r="B1826" s="34"/>
      <c r="C1826" s="13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</row>
    <row r="1827" spans="2:18">
      <c r="B1827" s="21"/>
      <c r="C1827" s="46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</row>
    <row r="1828" spans="2:18" ht="39.75">
      <c r="B1828" s="26"/>
      <c r="C1828" s="13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</row>
    <row r="1829" spans="2:18" ht="58.5">
      <c r="B1829" s="30">
        <f>B1825+1</f>
        <v>457</v>
      </c>
      <c r="C1829" s="13"/>
      <c r="D1829" s="31"/>
      <c r="E1829" s="31"/>
      <c r="F1829" s="31"/>
      <c r="G1829" s="31"/>
      <c r="H1829" s="31"/>
      <c r="I1829" s="31"/>
      <c r="J1829" s="31"/>
      <c r="K1829" s="31"/>
      <c r="L1829" s="31"/>
      <c r="M1829" s="31"/>
      <c r="N1829" s="31"/>
      <c r="O1829" s="31"/>
      <c r="P1829" s="31"/>
      <c r="Q1829" s="31"/>
      <c r="R1829" s="31"/>
    </row>
    <row r="1830" spans="2:18">
      <c r="B1830" s="34"/>
      <c r="C1830" s="13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</row>
    <row r="1831" spans="2:18">
      <c r="B1831" s="21"/>
      <c r="C1831" s="46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</row>
    <row r="1832" spans="2:18" ht="39.75">
      <c r="B1832" s="26"/>
      <c r="C1832" s="13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</row>
    <row r="1833" spans="2:18" ht="58.5">
      <c r="B1833" s="30">
        <f>B1829+1</f>
        <v>458</v>
      </c>
      <c r="C1833" s="13"/>
      <c r="D1833" s="31"/>
      <c r="E1833" s="31"/>
      <c r="F1833" s="31"/>
      <c r="G1833" s="31"/>
      <c r="H1833" s="31"/>
      <c r="I1833" s="31"/>
      <c r="J1833" s="31"/>
      <c r="K1833" s="31"/>
      <c r="L1833" s="31"/>
      <c r="M1833" s="31"/>
      <c r="N1833" s="31"/>
      <c r="O1833" s="31"/>
      <c r="P1833" s="31"/>
      <c r="Q1833" s="31"/>
      <c r="R1833" s="31"/>
    </row>
    <row r="1834" spans="2:18">
      <c r="B1834" s="34"/>
      <c r="C1834" s="13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</row>
    <row r="1835" spans="2:18">
      <c r="B1835" s="21"/>
      <c r="C1835" s="46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2:18" ht="39.75">
      <c r="B1836" s="26"/>
      <c r="C1836" s="13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</row>
    <row r="1837" spans="2:18" ht="58.5">
      <c r="B1837" s="30">
        <f>B1833+1</f>
        <v>459</v>
      </c>
      <c r="C1837" s="13"/>
      <c r="D1837" s="31"/>
      <c r="E1837" s="31"/>
      <c r="F1837" s="31"/>
      <c r="G1837" s="31"/>
      <c r="H1837" s="31"/>
      <c r="I1837" s="31"/>
      <c r="J1837" s="31"/>
      <c r="K1837" s="31"/>
      <c r="L1837" s="31"/>
      <c r="M1837" s="31"/>
      <c r="N1837" s="31"/>
      <c r="O1837" s="31"/>
      <c r="P1837" s="31"/>
      <c r="Q1837" s="31"/>
      <c r="R1837" s="31"/>
    </row>
    <row r="1838" spans="2:18">
      <c r="B1838" s="34"/>
      <c r="C1838" s="13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</row>
    <row r="1839" spans="2:18">
      <c r="B1839" s="21"/>
      <c r="C1839" s="46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</row>
    <row r="1840" spans="2:18" ht="39.75">
      <c r="B1840" s="26"/>
      <c r="C1840" s="13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</row>
    <row r="1841" spans="2:18" ht="58.5">
      <c r="B1841" s="30">
        <f>B1837+1</f>
        <v>460</v>
      </c>
      <c r="C1841" s="13"/>
      <c r="D1841" s="31"/>
      <c r="E1841" s="31"/>
      <c r="F1841" s="31"/>
      <c r="G1841" s="31"/>
      <c r="H1841" s="31"/>
      <c r="I1841" s="31"/>
      <c r="J1841" s="31"/>
      <c r="K1841" s="31"/>
      <c r="L1841" s="31"/>
      <c r="M1841" s="31"/>
      <c r="N1841" s="31"/>
      <c r="O1841" s="31"/>
      <c r="P1841" s="31"/>
      <c r="Q1841" s="31"/>
      <c r="R1841" s="31"/>
    </row>
    <row r="1842" spans="2:18">
      <c r="B1842" s="34"/>
      <c r="C1842" s="13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</row>
    <row r="1843" spans="2:18">
      <c r="B1843" s="21"/>
      <c r="C1843" s="46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</row>
    <row r="1844" spans="2:18" ht="39.75">
      <c r="B1844" s="26"/>
      <c r="C1844" s="13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</row>
    <row r="1845" spans="2:18" ht="58.5">
      <c r="B1845" s="30">
        <f>B1841+1</f>
        <v>461</v>
      </c>
      <c r="C1845" s="13"/>
      <c r="D1845" s="31"/>
      <c r="E1845" s="31"/>
      <c r="F1845" s="31"/>
      <c r="G1845" s="31"/>
      <c r="H1845" s="31"/>
      <c r="I1845" s="31"/>
      <c r="J1845" s="31"/>
      <c r="K1845" s="31"/>
      <c r="L1845" s="31"/>
      <c r="M1845" s="31"/>
      <c r="N1845" s="31"/>
      <c r="O1845" s="31"/>
      <c r="P1845" s="31"/>
      <c r="Q1845" s="31"/>
      <c r="R1845" s="31"/>
    </row>
    <row r="1846" spans="2:18">
      <c r="B1846" s="34"/>
      <c r="C1846" s="13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</row>
    <row r="1847" spans="2:18">
      <c r="B1847" s="21"/>
      <c r="C1847" s="46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</row>
    <row r="1848" spans="2:18" ht="39.75">
      <c r="B1848" s="26"/>
      <c r="C1848" s="13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</row>
    <row r="1849" spans="2:18" ht="58.5">
      <c r="B1849" s="30">
        <f>B1845+1</f>
        <v>462</v>
      </c>
      <c r="C1849" s="13"/>
      <c r="D1849" s="31"/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  <c r="O1849" s="31"/>
      <c r="P1849" s="31"/>
      <c r="Q1849" s="31"/>
      <c r="R1849" s="31"/>
    </row>
    <row r="1850" spans="2:18">
      <c r="B1850" s="34"/>
      <c r="C1850" s="13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</row>
    <row r="1851" spans="2:18">
      <c r="B1851" s="21"/>
      <c r="C1851" s="46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</row>
    <row r="1852" spans="2:18" ht="39.75">
      <c r="B1852" s="26"/>
      <c r="C1852" s="13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</row>
    <row r="1853" spans="2:18" ht="58.5">
      <c r="B1853" s="30">
        <f>B1849+1</f>
        <v>463</v>
      </c>
      <c r="C1853" s="13"/>
      <c r="D1853" s="31"/>
      <c r="E1853" s="31"/>
      <c r="F1853" s="31"/>
      <c r="G1853" s="31"/>
      <c r="H1853" s="31"/>
      <c r="I1853" s="31"/>
      <c r="J1853" s="31"/>
      <c r="K1853" s="31"/>
      <c r="L1853" s="31"/>
      <c r="M1853" s="31"/>
      <c r="N1853" s="31"/>
      <c r="O1853" s="31"/>
      <c r="P1853" s="31"/>
      <c r="Q1853" s="31"/>
      <c r="R1853" s="31"/>
    </row>
    <row r="1854" spans="2:18">
      <c r="B1854" s="34"/>
      <c r="C1854" s="13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</row>
    <row r="1855" spans="2:18">
      <c r="B1855" s="21"/>
      <c r="C1855" s="46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</row>
    <row r="1856" spans="2:18" ht="39.75">
      <c r="B1856" s="26"/>
      <c r="C1856" s="13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</row>
    <row r="1857" spans="2:18" ht="58.5">
      <c r="B1857" s="30">
        <f>B1853+1</f>
        <v>464</v>
      </c>
      <c r="C1857" s="13"/>
      <c r="D1857" s="31"/>
      <c r="E1857" s="31"/>
      <c r="F1857" s="31"/>
      <c r="G1857" s="31"/>
      <c r="H1857" s="31"/>
      <c r="I1857" s="31"/>
      <c r="J1857" s="31"/>
      <c r="K1857" s="31"/>
      <c r="L1857" s="31"/>
      <c r="M1857" s="31"/>
      <c r="N1857" s="31"/>
      <c r="O1857" s="31"/>
      <c r="P1857" s="31"/>
      <c r="Q1857" s="31"/>
      <c r="R1857" s="31"/>
    </row>
    <row r="1858" spans="2:18">
      <c r="B1858" s="34"/>
      <c r="C1858" s="13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</row>
    <row r="1859" spans="2:18">
      <c r="B1859" s="21"/>
      <c r="C1859" s="46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</row>
    <row r="1860" spans="2:18" ht="39.75">
      <c r="B1860" s="26"/>
      <c r="C1860" s="13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</row>
    <row r="1861" spans="2:18" ht="58.5">
      <c r="B1861" s="30">
        <f>B1857+1</f>
        <v>465</v>
      </c>
      <c r="C1861" s="13"/>
      <c r="D1861" s="31"/>
      <c r="E1861" s="31"/>
      <c r="F1861" s="31"/>
      <c r="G1861" s="31"/>
      <c r="H1861" s="31"/>
      <c r="I1861" s="31"/>
      <c r="J1861" s="31"/>
      <c r="K1861" s="31"/>
      <c r="L1861" s="31"/>
      <c r="M1861" s="31"/>
      <c r="N1861" s="31"/>
      <c r="O1861" s="31"/>
      <c r="P1861" s="31"/>
      <c r="Q1861" s="31"/>
      <c r="R1861" s="31"/>
    </row>
    <row r="1862" spans="2:18">
      <c r="B1862" s="34"/>
      <c r="C1862" s="13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</row>
    <row r="1863" spans="2:18">
      <c r="B1863" s="21"/>
      <c r="C1863" s="46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</row>
    <row r="1864" spans="2:18" ht="39.75">
      <c r="B1864" s="26"/>
      <c r="C1864" s="13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</row>
    <row r="1865" spans="2:18" ht="58.5">
      <c r="B1865" s="30">
        <f>B1861+1</f>
        <v>466</v>
      </c>
      <c r="C1865" s="13"/>
      <c r="D1865" s="31"/>
      <c r="E1865" s="31"/>
      <c r="F1865" s="31"/>
      <c r="G1865" s="31"/>
      <c r="H1865" s="31"/>
      <c r="I1865" s="31"/>
      <c r="J1865" s="31"/>
      <c r="K1865" s="31"/>
      <c r="L1865" s="31"/>
      <c r="M1865" s="31"/>
      <c r="N1865" s="31"/>
      <c r="O1865" s="31"/>
      <c r="P1865" s="31"/>
      <c r="Q1865" s="31"/>
      <c r="R1865" s="31"/>
    </row>
    <row r="1866" spans="2:18">
      <c r="B1866" s="34"/>
      <c r="C1866" s="13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</row>
    <row r="1867" spans="2:18">
      <c r="B1867" s="21"/>
      <c r="C1867" s="46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</row>
    <row r="1868" spans="2:18" ht="39.75">
      <c r="B1868" s="26"/>
      <c r="C1868" s="13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</row>
    <row r="1869" spans="2:18" ht="58.5">
      <c r="B1869" s="30">
        <f>B1865+1</f>
        <v>467</v>
      </c>
      <c r="C1869" s="13"/>
      <c r="D1869" s="31"/>
      <c r="E1869" s="31"/>
      <c r="F1869" s="31"/>
      <c r="G1869" s="31"/>
      <c r="H1869" s="31"/>
      <c r="I1869" s="31"/>
      <c r="J1869" s="31"/>
      <c r="K1869" s="31"/>
      <c r="L1869" s="31"/>
      <c r="M1869" s="31"/>
      <c r="N1869" s="31"/>
      <c r="O1869" s="31"/>
      <c r="P1869" s="31"/>
      <c r="Q1869" s="31"/>
      <c r="R1869" s="31"/>
    </row>
    <row r="1870" spans="2:18">
      <c r="B1870" s="34"/>
      <c r="C1870" s="13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</row>
    <row r="1871" spans="2:18">
      <c r="B1871" s="21"/>
      <c r="C1871" s="46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</row>
    <row r="1872" spans="2:18" ht="39.75">
      <c r="B1872" s="26"/>
      <c r="C1872" s="13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</row>
    <row r="1873" spans="2:18" ht="58.5">
      <c r="B1873" s="30">
        <f>B1869+1</f>
        <v>468</v>
      </c>
      <c r="C1873" s="13"/>
      <c r="D1873" s="31"/>
      <c r="E1873" s="31"/>
      <c r="F1873" s="31"/>
      <c r="G1873" s="31"/>
      <c r="H1873" s="31"/>
      <c r="I1873" s="31"/>
      <c r="J1873" s="31"/>
      <c r="K1873" s="31"/>
      <c r="L1873" s="31"/>
      <c r="M1873" s="31"/>
      <c r="N1873" s="31"/>
      <c r="O1873" s="31"/>
      <c r="P1873" s="31"/>
      <c r="Q1873" s="31"/>
      <c r="R1873" s="31"/>
    </row>
    <row r="1874" spans="2:18">
      <c r="B1874" s="34"/>
      <c r="C1874" s="13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</row>
    <row r="1875" spans="2:18">
      <c r="B1875" s="21"/>
      <c r="C1875" s="46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</row>
    <row r="1876" spans="2:18" ht="39.75">
      <c r="B1876" s="26"/>
      <c r="C1876" s="13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</row>
    <row r="1877" spans="2:18" ht="58.5">
      <c r="B1877" s="30">
        <f>B1873+1</f>
        <v>469</v>
      </c>
      <c r="C1877" s="13"/>
      <c r="D1877" s="31"/>
      <c r="E1877" s="31"/>
      <c r="F1877" s="31"/>
      <c r="G1877" s="31"/>
      <c r="H1877" s="31"/>
      <c r="I1877" s="31"/>
      <c r="J1877" s="31"/>
      <c r="K1877" s="31"/>
      <c r="L1877" s="31"/>
      <c r="M1877" s="31"/>
      <c r="N1877" s="31"/>
      <c r="O1877" s="31"/>
      <c r="P1877" s="31"/>
      <c r="Q1877" s="31"/>
      <c r="R1877" s="31"/>
    </row>
    <row r="1878" spans="2:18">
      <c r="B1878" s="34"/>
      <c r="C1878" s="13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</row>
    <row r="1879" spans="2:18">
      <c r="B1879" s="21"/>
      <c r="C1879" s="46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</row>
    <row r="1880" spans="2:18" ht="39.75">
      <c r="B1880" s="26"/>
      <c r="C1880" s="13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</row>
    <row r="1881" spans="2:18" ht="58.5">
      <c r="B1881" s="30">
        <f>B1877+1</f>
        <v>470</v>
      </c>
      <c r="C1881" s="13"/>
      <c r="D1881" s="31"/>
      <c r="E1881" s="31"/>
      <c r="F1881" s="31"/>
      <c r="G1881" s="31"/>
      <c r="H1881" s="31"/>
      <c r="I1881" s="31"/>
      <c r="J1881" s="31"/>
      <c r="K1881" s="31"/>
      <c r="L1881" s="31"/>
      <c r="M1881" s="31"/>
      <c r="N1881" s="31"/>
      <c r="O1881" s="31"/>
      <c r="P1881" s="31"/>
      <c r="Q1881" s="31"/>
      <c r="R1881" s="31"/>
    </row>
    <row r="1882" spans="2:18">
      <c r="B1882" s="34"/>
      <c r="C1882" s="13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</row>
    <row r="1883" spans="2:18">
      <c r="B1883" s="21"/>
      <c r="C1883" s="46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</row>
    <row r="1884" spans="2:18" ht="39.75">
      <c r="B1884" s="26"/>
      <c r="C1884" s="13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</row>
    <row r="1885" spans="2:18" ht="58.5">
      <c r="B1885" s="30">
        <f>B1881+1</f>
        <v>471</v>
      </c>
      <c r="C1885" s="13"/>
      <c r="D1885" s="31"/>
      <c r="E1885" s="31"/>
      <c r="F1885" s="31"/>
      <c r="G1885" s="31"/>
      <c r="H1885" s="31"/>
      <c r="I1885" s="31"/>
      <c r="J1885" s="31"/>
      <c r="K1885" s="31"/>
      <c r="L1885" s="31"/>
      <c r="M1885" s="31"/>
      <c r="N1885" s="31"/>
      <c r="O1885" s="31"/>
      <c r="P1885" s="31"/>
      <c r="Q1885" s="31"/>
      <c r="R1885" s="31"/>
    </row>
    <row r="1886" spans="2:18">
      <c r="B1886" s="34"/>
      <c r="C1886" s="13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</row>
    <row r="1887" spans="2:18">
      <c r="B1887" s="21"/>
      <c r="C1887" s="46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</row>
    <row r="1888" spans="2:18" ht="39.75">
      <c r="B1888" s="26"/>
      <c r="C1888" s="13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</row>
    <row r="1889" spans="2:18" ht="58.5">
      <c r="B1889" s="30">
        <f>B1885+1</f>
        <v>472</v>
      </c>
      <c r="C1889" s="13"/>
      <c r="D1889" s="31"/>
      <c r="E1889" s="31"/>
      <c r="F1889" s="31"/>
      <c r="G1889" s="31"/>
      <c r="H1889" s="31"/>
      <c r="I1889" s="31"/>
      <c r="J1889" s="31"/>
      <c r="K1889" s="31"/>
      <c r="L1889" s="31"/>
      <c r="M1889" s="31"/>
      <c r="N1889" s="31"/>
      <c r="O1889" s="31"/>
      <c r="P1889" s="31"/>
      <c r="Q1889" s="31"/>
      <c r="R1889" s="31"/>
    </row>
    <row r="1890" spans="2:18">
      <c r="B1890" s="34"/>
      <c r="C1890" s="13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</row>
    <row r="1891" spans="2:18">
      <c r="B1891" s="21"/>
      <c r="C1891" s="46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</row>
    <row r="1892" spans="2:18" ht="39.75">
      <c r="B1892" s="26"/>
      <c r="C1892" s="13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</row>
    <row r="1893" spans="2:18" ht="58.5">
      <c r="B1893" s="30">
        <f>B1889+1</f>
        <v>473</v>
      </c>
      <c r="C1893" s="13"/>
      <c r="D1893" s="31"/>
      <c r="E1893" s="31"/>
      <c r="F1893" s="31"/>
      <c r="G1893" s="31"/>
      <c r="H1893" s="31"/>
      <c r="I1893" s="31"/>
      <c r="J1893" s="31"/>
      <c r="K1893" s="31"/>
      <c r="L1893" s="31"/>
      <c r="M1893" s="31"/>
      <c r="N1893" s="31"/>
      <c r="O1893" s="31"/>
      <c r="P1893" s="31"/>
      <c r="Q1893" s="31"/>
      <c r="R1893" s="31"/>
    </row>
    <row r="1894" spans="2:18">
      <c r="B1894" s="34"/>
      <c r="C1894" s="13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</row>
    <row r="1895" spans="2:18">
      <c r="B1895" s="21"/>
      <c r="C1895" s="46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</row>
    <row r="1896" spans="2:18" ht="39.75">
      <c r="B1896" s="26"/>
      <c r="C1896" s="13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</row>
    <row r="1897" spans="2:18" ht="58.5">
      <c r="B1897" s="30">
        <f>B1893+1</f>
        <v>474</v>
      </c>
      <c r="C1897" s="13"/>
      <c r="D1897" s="31"/>
      <c r="E1897" s="31"/>
      <c r="F1897" s="31"/>
      <c r="G1897" s="31"/>
      <c r="H1897" s="31"/>
      <c r="I1897" s="31"/>
      <c r="J1897" s="31"/>
      <c r="K1897" s="31"/>
      <c r="L1897" s="31"/>
      <c r="M1897" s="31"/>
      <c r="N1897" s="31"/>
      <c r="O1897" s="31"/>
      <c r="P1897" s="31"/>
      <c r="Q1897" s="31"/>
      <c r="R1897" s="31"/>
    </row>
    <row r="1898" spans="2:18">
      <c r="B1898" s="34"/>
      <c r="C1898" s="13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</row>
    <row r="1899" spans="2:18">
      <c r="B1899" s="21"/>
      <c r="C1899" s="46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</row>
    <row r="1900" spans="2:18" ht="39.75">
      <c r="B1900" s="26"/>
      <c r="C1900" s="13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</row>
    <row r="1901" spans="2:18" ht="58.5">
      <c r="B1901" s="30">
        <f>B1897+1</f>
        <v>475</v>
      </c>
      <c r="C1901" s="13"/>
      <c r="D1901" s="31"/>
      <c r="E1901" s="31"/>
      <c r="F1901" s="31"/>
      <c r="G1901" s="31"/>
      <c r="H1901" s="31"/>
      <c r="I1901" s="31"/>
      <c r="J1901" s="31"/>
      <c r="K1901" s="31"/>
      <c r="L1901" s="31"/>
      <c r="M1901" s="31"/>
      <c r="N1901" s="31"/>
      <c r="O1901" s="31"/>
      <c r="P1901" s="31"/>
      <c r="Q1901" s="31"/>
      <c r="R1901" s="31"/>
    </row>
    <row r="1902" spans="2:18">
      <c r="B1902" s="34"/>
      <c r="C1902" s="13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</row>
    <row r="1903" spans="2:18">
      <c r="B1903" s="21"/>
      <c r="C1903" s="46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</row>
    <row r="1904" spans="2:18" ht="39.75">
      <c r="B1904" s="26"/>
      <c r="C1904" s="13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</row>
    <row r="1905" spans="2:18" ht="58.5">
      <c r="B1905" s="30">
        <f>B1901+1</f>
        <v>476</v>
      </c>
      <c r="C1905" s="13"/>
      <c r="D1905" s="31"/>
      <c r="E1905" s="31"/>
      <c r="F1905" s="31"/>
      <c r="G1905" s="31"/>
      <c r="H1905" s="31"/>
      <c r="I1905" s="31"/>
      <c r="J1905" s="31"/>
      <c r="K1905" s="31"/>
      <c r="L1905" s="31"/>
      <c r="M1905" s="31"/>
      <c r="N1905" s="31"/>
      <c r="O1905" s="31"/>
      <c r="P1905" s="31"/>
      <c r="Q1905" s="31"/>
      <c r="R1905" s="31"/>
    </row>
    <row r="1906" spans="2:18">
      <c r="B1906" s="34"/>
      <c r="C1906" s="13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</row>
    <row r="1907" spans="2:18">
      <c r="B1907" s="21"/>
      <c r="C1907" s="46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</row>
    <row r="1908" spans="2:18" ht="39.75">
      <c r="B1908" s="26"/>
      <c r="C1908" s="13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</row>
    <row r="1909" spans="2:18" ht="58.5">
      <c r="B1909" s="30">
        <f>B1905+1</f>
        <v>477</v>
      </c>
      <c r="C1909" s="13"/>
      <c r="D1909" s="31"/>
      <c r="E1909" s="31"/>
      <c r="F1909" s="31"/>
      <c r="G1909" s="31"/>
      <c r="H1909" s="31"/>
      <c r="I1909" s="31"/>
      <c r="J1909" s="31"/>
      <c r="K1909" s="31"/>
      <c r="L1909" s="31"/>
      <c r="M1909" s="31"/>
      <c r="N1909" s="31"/>
      <c r="O1909" s="31"/>
      <c r="P1909" s="31"/>
      <c r="Q1909" s="31"/>
      <c r="R1909" s="31"/>
    </row>
    <row r="1910" spans="2:18">
      <c r="B1910" s="34"/>
      <c r="C1910" s="13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  <c r="R1910" s="36"/>
    </row>
    <row r="1911" spans="2:18">
      <c r="B1911" s="21"/>
      <c r="C1911" s="46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</row>
    <row r="1912" spans="2:18" ht="39.75">
      <c r="B1912" s="26"/>
      <c r="C1912" s="13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</row>
    <row r="1913" spans="2:18" ht="58.5">
      <c r="B1913" s="30">
        <f t="shared" ref="B1913" si="211">B1909+1</f>
        <v>478</v>
      </c>
      <c r="C1913" s="13"/>
      <c r="D1913" s="31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  <c r="O1913" s="31"/>
      <c r="P1913" s="31"/>
      <c r="Q1913" s="31"/>
      <c r="R1913" s="31"/>
    </row>
    <row r="1914" spans="2:18">
      <c r="B1914" s="34"/>
      <c r="C1914" s="13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</row>
    <row r="1915" spans="2:18">
      <c r="B1915" s="21"/>
      <c r="C1915" s="46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</row>
    <row r="1916" spans="2:18" ht="39.75">
      <c r="B1916" s="26"/>
      <c r="C1916" s="13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</row>
    <row r="1917" spans="2:18" ht="58.5">
      <c r="B1917" s="30">
        <f t="shared" ref="B1917" si="212">B1913+1</f>
        <v>479</v>
      </c>
      <c r="C1917" s="13"/>
      <c r="D1917" s="31"/>
      <c r="E1917" s="31"/>
      <c r="F1917" s="31"/>
      <c r="G1917" s="31"/>
      <c r="H1917" s="31"/>
      <c r="I1917" s="31"/>
      <c r="J1917" s="31"/>
      <c r="K1917" s="31"/>
      <c r="L1917" s="31"/>
      <c r="M1917" s="31"/>
      <c r="N1917" s="31"/>
      <c r="O1917" s="31"/>
      <c r="P1917" s="31"/>
      <c r="Q1917" s="31"/>
      <c r="R1917" s="31"/>
    </row>
    <row r="1918" spans="2:18">
      <c r="B1918" s="34"/>
      <c r="C1918" s="13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</row>
    <row r="1919" spans="2:18">
      <c r="B1919" s="21"/>
      <c r="C1919" s="46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</row>
    <row r="1920" spans="2:18" ht="39.75">
      <c r="B1920" s="26"/>
      <c r="C1920" s="13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</row>
    <row r="1921" spans="2:18" ht="58.5">
      <c r="B1921" s="30">
        <f t="shared" ref="B1921" si="213">B1917+1</f>
        <v>480</v>
      </c>
      <c r="C1921" s="13"/>
      <c r="D1921" s="31"/>
      <c r="E1921" s="31"/>
      <c r="F1921" s="31"/>
      <c r="G1921" s="31"/>
      <c r="H1921" s="31"/>
      <c r="I1921" s="31"/>
      <c r="J1921" s="31"/>
      <c r="K1921" s="31"/>
      <c r="L1921" s="31"/>
      <c r="M1921" s="31"/>
      <c r="N1921" s="31"/>
      <c r="O1921" s="31"/>
      <c r="P1921" s="31"/>
      <c r="Q1921" s="31"/>
      <c r="R1921" s="31"/>
    </row>
    <row r="1922" spans="2:18">
      <c r="B1922" s="34"/>
      <c r="C1922" s="13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</row>
    <row r="1923" spans="2:18">
      <c r="B1923" s="21"/>
      <c r="C1923" s="46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</row>
    <row r="1924" spans="2:18" ht="39.75">
      <c r="B1924" s="26"/>
      <c r="C1924" s="13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</row>
    <row r="1925" spans="2:18" ht="58.5">
      <c r="B1925" s="30">
        <f t="shared" ref="B1925" si="214">B1921+1</f>
        <v>481</v>
      </c>
      <c r="C1925" s="13"/>
      <c r="D1925" s="31"/>
      <c r="E1925" s="31"/>
      <c r="F1925" s="31"/>
      <c r="G1925" s="31"/>
      <c r="H1925" s="31"/>
      <c r="I1925" s="31"/>
      <c r="J1925" s="31"/>
      <c r="K1925" s="31"/>
      <c r="L1925" s="31"/>
      <c r="M1925" s="31"/>
      <c r="N1925" s="31"/>
      <c r="O1925" s="31"/>
      <c r="P1925" s="31"/>
      <c r="Q1925" s="31"/>
      <c r="R1925" s="31"/>
    </row>
    <row r="1926" spans="2:18">
      <c r="B1926" s="34"/>
      <c r="C1926" s="13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</row>
    <row r="1927" spans="2:18">
      <c r="B1927" s="21"/>
      <c r="C1927" s="46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</row>
    <row r="1928" spans="2:18" ht="39.75">
      <c r="B1928" s="26"/>
      <c r="C1928" s="13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</row>
    <row r="1929" spans="2:18" ht="58.5">
      <c r="B1929" s="30">
        <f t="shared" ref="B1929" si="215">B1925+1</f>
        <v>482</v>
      </c>
      <c r="C1929" s="13"/>
      <c r="D1929" s="31"/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  <c r="P1929" s="31"/>
      <c r="Q1929" s="31"/>
      <c r="R1929" s="31"/>
    </row>
    <row r="1930" spans="2:18">
      <c r="B1930" s="34"/>
      <c r="C1930" s="13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</row>
    <row r="1931" spans="2:18">
      <c r="B1931" s="21"/>
      <c r="C1931" s="46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</row>
    <row r="1932" spans="2:18" ht="39.75">
      <c r="B1932" s="26"/>
      <c r="C1932" s="13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</row>
    <row r="1933" spans="2:18" ht="58.5">
      <c r="B1933" s="30">
        <f t="shared" ref="B1933" si="216">B1929+1</f>
        <v>483</v>
      </c>
      <c r="C1933" s="13"/>
      <c r="D1933" s="31"/>
      <c r="E1933" s="31"/>
      <c r="F1933" s="31"/>
      <c r="G1933" s="31"/>
      <c r="H1933" s="31"/>
      <c r="I1933" s="31"/>
      <c r="J1933" s="31"/>
      <c r="K1933" s="31"/>
      <c r="L1933" s="31"/>
      <c r="M1933" s="31"/>
      <c r="N1933" s="31"/>
      <c r="O1933" s="31"/>
      <c r="P1933" s="31"/>
      <c r="Q1933" s="31"/>
      <c r="R1933" s="31"/>
    </row>
    <row r="1934" spans="2:18">
      <c r="B1934" s="34"/>
      <c r="C1934" s="13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</row>
    <row r="1935" spans="2:18">
      <c r="B1935" s="21"/>
      <c r="C1935" s="46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</row>
    <row r="1936" spans="2:18" ht="39.75">
      <c r="B1936" s="26"/>
      <c r="C1936" s="13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</row>
    <row r="1937" spans="2:18" ht="58.5">
      <c r="B1937" s="30">
        <f t="shared" ref="B1937" si="217">B1933+1</f>
        <v>484</v>
      </c>
      <c r="C1937" s="13"/>
      <c r="D1937" s="31"/>
      <c r="E1937" s="31"/>
      <c r="F1937" s="31"/>
      <c r="G1937" s="31"/>
      <c r="H1937" s="31"/>
      <c r="I1937" s="31"/>
      <c r="J1937" s="31"/>
      <c r="K1937" s="31"/>
      <c r="L1937" s="31"/>
      <c r="M1937" s="31"/>
      <c r="N1937" s="31"/>
      <c r="O1937" s="31"/>
      <c r="P1937" s="31"/>
      <c r="Q1937" s="31"/>
      <c r="R1937" s="31"/>
    </row>
    <row r="1938" spans="2:18">
      <c r="B1938" s="34"/>
      <c r="C1938" s="13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</row>
    <row r="1939" spans="2:18">
      <c r="B1939" s="21"/>
      <c r="C1939" s="46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</row>
    <row r="1940" spans="2:18" ht="39.75">
      <c r="B1940" s="26"/>
      <c r="C1940" s="13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</row>
    <row r="1941" spans="2:18" ht="58.5">
      <c r="B1941" s="30">
        <f t="shared" ref="B1941" si="218">B1937+1</f>
        <v>485</v>
      </c>
      <c r="C1941" s="13"/>
      <c r="D1941" s="31"/>
      <c r="E1941" s="31"/>
      <c r="F1941" s="31"/>
      <c r="G1941" s="31"/>
      <c r="H1941" s="31"/>
      <c r="I1941" s="31"/>
      <c r="J1941" s="31"/>
      <c r="K1941" s="31"/>
      <c r="L1941" s="31"/>
      <c r="M1941" s="31"/>
      <c r="N1941" s="31"/>
      <c r="O1941" s="31"/>
      <c r="P1941" s="31"/>
      <c r="Q1941" s="31"/>
      <c r="R1941" s="31"/>
    </row>
    <row r="1942" spans="2:18">
      <c r="B1942" s="34"/>
      <c r="C1942" s="13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</row>
    <row r="1943" spans="2:18">
      <c r="B1943" s="21"/>
      <c r="C1943" s="46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</row>
    <row r="1944" spans="2:18" ht="39.75">
      <c r="B1944" s="26"/>
      <c r="C1944" s="13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</row>
    <row r="1945" spans="2:18" ht="58.5">
      <c r="B1945" s="30">
        <f t="shared" ref="B1945" si="219">B1941+1</f>
        <v>486</v>
      </c>
      <c r="C1945" s="13"/>
      <c r="D1945" s="31"/>
      <c r="E1945" s="31"/>
      <c r="F1945" s="31"/>
      <c r="G1945" s="31"/>
      <c r="H1945" s="31"/>
      <c r="I1945" s="31"/>
      <c r="J1945" s="31"/>
      <c r="K1945" s="31"/>
      <c r="L1945" s="31"/>
      <c r="M1945" s="31"/>
      <c r="N1945" s="31"/>
      <c r="O1945" s="31"/>
      <c r="P1945" s="31"/>
      <c r="Q1945" s="31"/>
      <c r="R1945" s="31"/>
    </row>
    <row r="1946" spans="2:18">
      <c r="B1946" s="34"/>
      <c r="C1946" s="13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</row>
    <row r="1947" spans="2:18">
      <c r="B1947" s="21"/>
      <c r="C1947" s="46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2:18" ht="39.75">
      <c r="B1948" s="26"/>
      <c r="C1948" s="13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</row>
    <row r="1949" spans="2:18" ht="58.5">
      <c r="B1949" s="30">
        <f t="shared" ref="B1949" si="220">B1945+1</f>
        <v>487</v>
      </c>
      <c r="C1949" s="13"/>
      <c r="D1949" s="31"/>
      <c r="E1949" s="31"/>
      <c r="F1949" s="31"/>
      <c r="G1949" s="31"/>
      <c r="H1949" s="31"/>
      <c r="I1949" s="31"/>
      <c r="J1949" s="31"/>
      <c r="K1949" s="31"/>
      <c r="L1949" s="31"/>
      <c r="M1949" s="31"/>
      <c r="N1949" s="31"/>
      <c r="O1949" s="31"/>
      <c r="P1949" s="31"/>
      <c r="Q1949" s="31"/>
      <c r="R1949" s="31"/>
    </row>
    <row r="1950" spans="2:18">
      <c r="B1950" s="34"/>
      <c r="C1950" s="13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</row>
    <row r="1951" spans="2:18">
      <c r="B1951" s="21"/>
      <c r="C1951" s="46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</row>
    <row r="1952" spans="2:18" ht="39.75">
      <c r="B1952" s="26"/>
      <c r="C1952" s="13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</row>
    <row r="1953" spans="2:18" ht="58.5">
      <c r="B1953" s="30">
        <f t="shared" ref="B1953" si="221">B1949+1</f>
        <v>488</v>
      </c>
      <c r="C1953" s="13"/>
      <c r="D1953" s="31"/>
      <c r="E1953" s="31"/>
      <c r="F1953" s="31"/>
      <c r="G1953" s="31"/>
      <c r="H1953" s="31"/>
      <c r="I1953" s="31"/>
      <c r="J1953" s="31"/>
      <c r="K1953" s="31"/>
      <c r="L1953" s="31"/>
      <c r="M1953" s="31"/>
      <c r="N1953" s="31"/>
      <c r="O1953" s="31"/>
      <c r="P1953" s="31"/>
      <c r="Q1953" s="31"/>
      <c r="R1953" s="31"/>
    </row>
    <row r="1954" spans="2:18">
      <c r="B1954" s="34"/>
      <c r="C1954" s="13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</row>
    <row r="1955" spans="2:18">
      <c r="B1955" s="21"/>
      <c r="C1955" s="46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</row>
    <row r="1956" spans="2:18" ht="39.75">
      <c r="B1956" s="26"/>
      <c r="C1956" s="13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</row>
    <row r="1957" spans="2:18" ht="58.5">
      <c r="B1957" s="30">
        <f t="shared" ref="B1957" si="222">B1953+1</f>
        <v>489</v>
      </c>
      <c r="C1957" s="13"/>
      <c r="D1957" s="31"/>
      <c r="E1957" s="31"/>
      <c r="F1957" s="31"/>
      <c r="G1957" s="31"/>
      <c r="H1957" s="31"/>
      <c r="I1957" s="31"/>
      <c r="J1957" s="31"/>
      <c r="K1957" s="31"/>
      <c r="L1957" s="31"/>
      <c r="M1957" s="31"/>
      <c r="N1957" s="31"/>
      <c r="O1957" s="31"/>
      <c r="P1957" s="31"/>
      <c r="Q1957" s="31"/>
      <c r="R1957" s="31"/>
    </row>
    <row r="1958" spans="2:18">
      <c r="B1958" s="34"/>
      <c r="C1958" s="13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</row>
    <row r="1959" spans="2:18">
      <c r="B1959" s="21"/>
      <c r="C1959" s="46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</row>
    <row r="1960" spans="2:18" ht="39.75">
      <c r="B1960" s="26"/>
      <c r="C1960" s="13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</row>
    <row r="1961" spans="2:18" ht="58.5">
      <c r="B1961" s="30">
        <f t="shared" ref="B1961" si="223">B1957+1</f>
        <v>490</v>
      </c>
      <c r="C1961" s="13"/>
      <c r="D1961" s="31"/>
      <c r="E1961" s="31"/>
      <c r="F1961" s="31"/>
      <c r="G1961" s="31"/>
      <c r="H1961" s="31"/>
      <c r="I1961" s="31"/>
      <c r="J1961" s="31"/>
      <c r="K1961" s="31"/>
      <c r="L1961" s="31"/>
      <c r="M1961" s="31"/>
      <c r="N1961" s="31"/>
      <c r="O1961" s="31"/>
      <c r="P1961" s="31"/>
      <c r="Q1961" s="31"/>
      <c r="R1961" s="31"/>
    </row>
    <row r="1962" spans="2:18">
      <c r="B1962" s="34"/>
      <c r="C1962" s="13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  <c r="R1962" s="36"/>
    </row>
    <row r="1963" spans="2:18">
      <c r="B1963" s="21"/>
      <c r="C1963" s="46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</row>
    <row r="1964" spans="2:18" ht="39.75">
      <c r="B1964" s="26"/>
      <c r="C1964" s="13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</row>
    <row r="1965" spans="2:18" ht="58.5">
      <c r="B1965" s="30">
        <f t="shared" ref="B1965" si="224">B1961+1</f>
        <v>491</v>
      </c>
      <c r="C1965" s="13"/>
      <c r="D1965" s="31"/>
      <c r="E1965" s="31"/>
      <c r="F1965" s="31"/>
      <c r="G1965" s="31"/>
      <c r="H1965" s="31"/>
      <c r="I1965" s="31"/>
      <c r="J1965" s="31"/>
      <c r="K1965" s="31"/>
      <c r="L1965" s="31"/>
      <c r="M1965" s="31"/>
      <c r="N1965" s="31"/>
      <c r="O1965" s="31"/>
      <c r="P1965" s="31"/>
      <c r="Q1965" s="31"/>
      <c r="R1965" s="31"/>
    </row>
    <row r="1966" spans="2:18">
      <c r="B1966" s="34"/>
      <c r="C1966" s="13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</row>
    <row r="1967" spans="2:18">
      <c r="B1967" s="21"/>
      <c r="C1967" s="46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</row>
    <row r="1968" spans="2:18" ht="39.75">
      <c r="B1968" s="26"/>
      <c r="C1968" s="13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</row>
    <row r="1969" spans="2:18" ht="58.5">
      <c r="B1969" s="30">
        <f t="shared" ref="B1969" si="225">B1965+1</f>
        <v>492</v>
      </c>
      <c r="C1969" s="13"/>
      <c r="D1969" s="31"/>
      <c r="E1969" s="31"/>
      <c r="F1969" s="31"/>
      <c r="G1969" s="31"/>
      <c r="H1969" s="31"/>
      <c r="I1969" s="31"/>
      <c r="J1969" s="31"/>
      <c r="K1969" s="31"/>
      <c r="L1969" s="31"/>
      <c r="M1969" s="31"/>
      <c r="N1969" s="31"/>
      <c r="O1969" s="31"/>
      <c r="P1969" s="31"/>
      <c r="Q1969" s="31"/>
      <c r="R1969" s="31"/>
    </row>
    <row r="1970" spans="2:18">
      <c r="B1970" s="34"/>
      <c r="C1970" s="13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  <c r="R1970" s="36"/>
    </row>
    <row r="1971" spans="2:18">
      <c r="B1971" s="21"/>
      <c r="C1971" s="46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</row>
    <row r="1972" spans="2:18" ht="39.75">
      <c r="B1972" s="26"/>
      <c r="C1972" s="13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</row>
    <row r="1973" spans="2:18" ht="58.5">
      <c r="B1973" s="30">
        <f t="shared" ref="B1973" si="226">B1969+1</f>
        <v>493</v>
      </c>
      <c r="C1973" s="13"/>
      <c r="D1973" s="31"/>
      <c r="E1973" s="31"/>
      <c r="F1973" s="31"/>
      <c r="G1973" s="31"/>
      <c r="H1973" s="31"/>
      <c r="I1973" s="31"/>
      <c r="J1973" s="31"/>
      <c r="K1973" s="31"/>
      <c r="L1973" s="31"/>
      <c r="M1973" s="31"/>
      <c r="N1973" s="31"/>
      <c r="O1973" s="31"/>
      <c r="P1973" s="31"/>
      <c r="Q1973" s="31"/>
      <c r="R1973" s="31"/>
    </row>
    <row r="1974" spans="2:18">
      <c r="B1974" s="34"/>
      <c r="C1974" s="13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  <c r="R1974" s="36"/>
    </row>
    <row r="1975" spans="2:18">
      <c r="B1975" s="21"/>
      <c r="C1975" s="46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</row>
    <row r="1976" spans="2:18" ht="39.75">
      <c r="B1976" s="26"/>
      <c r="C1976" s="13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</row>
    <row r="1977" spans="2:18" ht="58.5">
      <c r="B1977" s="30">
        <f t="shared" ref="B1977" si="227">B1973+1</f>
        <v>494</v>
      </c>
      <c r="C1977" s="13"/>
      <c r="D1977" s="31"/>
      <c r="E1977" s="31"/>
      <c r="F1977" s="31"/>
      <c r="G1977" s="31"/>
      <c r="H1977" s="31"/>
      <c r="I1977" s="31"/>
      <c r="J1977" s="31"/>
      <c r="K1977" s="31"/>
      <c r="L1977" s="31"/>
      <c r="M1977" s="31"/>
      <c r="N1977" s="31"/>
      <c r="O1977" s="31"/>
      <c r="P1977" s="31"/>
      <c r="Q1977" s="31"/>
      <c r="R1977" s="31"/>
    </row>
    <row r="1978" spans="2:18">
      <c r="B1978" s="34"/>
      <c r="C1978" s="13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  <c r="R1978" s="36"/>
    </row>
    <row r="1979" spans="2:18">
      <c r="B1979" s="21"/>
      <c r="C1979" s="46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</row>
    <row r="1980" spans="2:18" ht="39.75">
      <c r="B1980" s="26"/>
      <c r="C1980" s="13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</row>
    <row r="1981" spans="2:18" ht="58.5">
      <c r="B1981" s="30">
        <f t="shared" ref="B1981" si="228">B1977+1</f>
        <v>495</v>
      </c>
      <c r="C1981" s="13"/>
      <c r="D1981" s="31"/>
      <c r="E1981" s="31"/>
      <c r="F1981" s="31"/>
      <c r="G1981" s="31"/>
      <c r="H1981" s="31"/>
      <c r="I1981" s="31"/>
      <c r="J1981" s="31"/>
      <c r="K1981" s="31"/>
      <c r="L1981" s="31"/>
      <c r="M1981" s="31"/>
      <c r="N1981" s="31"/>
      <c r="O1981" s="31"/>
      <c r="P1981" s="31"/>
      <c r="Q1981" s="31"/>
      <c r="R1981" s="31"/>
    </row>
    <row r="1982" spans="2:18">
      <c r="B1982" s="34"/>
      <c r="C1982" s="13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  <c r="R1982" s="36"/>
    </row>
    <row r="1983" spans="2:18">
      <c r="B1983" s="21"/>
      <c r="C1983" s="46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</row>
    <row r="1984" spans="2:18" ht="39.75">
      <c r="B1984" s="26"/>
      <c r="C1984" s="13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</row>
    <row r="1985" spans="2:18" ht="58.5">
      <c r="B1985" s="30">
        <f t="shared" ref="B1985" si="229">B1981+1</f>
        <v>496</v>
      </c>
      <c r="C1985" s="13"/>
      <c r="D1985" s="31"/>
      <c r="E1985" s="31"/>
      <c r="F1985" s="31"/>
      <c r="G1985" s="31"/>
      <c r="H1985" s="31"/>
      <c r="I1985" s="31"/>
      <c r="J1985" s="31"/>
      <c r="K1985" s="31"/>
      <c r="L1985" s="31"/>
      <c r="M1985" s="31"/>
      <c r="N1985" s="31"/>
      <c r="O1985" s="31"/>
      <c r="P1985" s="31"/>
      <c r="Q1985" s="31"/>
      <c r="R1985" s="31"/>
    </row>
    <row r="1986" spans="2:18">
      <c r="B1986" s="34"/>
      <c r="C1986" s="13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</row>
    <row r="1987" spans="2:18">
      <c r="B1987" s="21"/>
      <c r="C1987" s="46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</row>
    <row r="1988" spans="2:18" ht="39.75">
      <c r="B1988" s="26"/>
      <c r="C1988" s="13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</row>
    <row r="1989" spans="2:18" ht="58.5">
      <c r="B1989" s="30">
        <f t="shared" ref="B1989" si="230">B1985+1</f>
        <v>497</v>
      </c>
      <c r="C1989" s="13"/>
      <c r="D1989" s="31"/>
      <c r="E1989" s="31"/>
      <c r="F1989" s="31"/>
      <c r="G1989" s="31"/>
      <c r="H1989" s="31"/>
      <c r="I1989" s="31"/>
      <c r="J1989" s="31"/>
      <c r="K1989" s="31"/>
      <c r="L1989" s="31"/>
      <c r="M1989" s="31"/>
      <c r="N1989" s="31"/>
      <c r="O1989" s="31"/>
      <c r="P1989" s="31"/>
      <c r="Q1989" s="31"/>
      <c r="R1989" s="31"/>
    </row>
    <row r="1990" spans="2:18">
      <c r="B1990" s="34"/>
      <c r="C1990" s="13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</row>
    <row r="1991" spans="2:18">
      <c r="B1991" s="21"/>
      <c r="C1991" s="46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</row>
    <row r="1992" spans="2:18" ht="39.75">
      <c r="B1992" s="26"/>
      <c r="C1992" s="13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</row>
    <row r="1993" spans="2:18" ht="58.5">
      <c r="B1993" s="30">
        <f t="shared" ref="B1993" si="231">B1989+1</f>
        <v>498</v>
      </c>
      <c r="C1993" s="13"/>
      <c r="D1993" s="31"/>
      <c r="E1993" s="31"/>
      <c r="F1993" s="31"/>
      <c r="G1993" s="31"/>
      <c r="H1993" s="31"/>
      <c r="I1993" s="31"/>
      <c r="J1993" s="31"/>
      <c r="K1993" s="31"/>
      <c r="L1993" s="31"/>
      <c r="M1993" s="31"/>
      <c r="N1993" s="31"/>
      <c r="O1993" s="31"/>
      <c r="P1993" s="31"/>
      <c r="Q1993" s="31"/>
      <c r="R1993" s="31"/>
    </row>
    <row r="1994" spans="2:18">
      <c r="B1994" s="34"/>
      <c r="C1994" s="13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  <c r="R1994" s="36"/>
    </row>
    <row r="1995" spans="2:18">
      <c r="B1995" s="21"/>
      <c r="C1995" s="46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</row>
    <row r="1996" spans="2:18" ht="39.75">
      <c r="B1996" s="26"/>
      <c r="C1996" s="13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</row>
    <row r="1997" spans="2:18" ht="58.5">
      <c r="B1997" s="30">
        <f t="shared" ref="B1997" si="232">B1993+1</f>
        <v>499</v>
      </c>
      <c r="C1997" s="13"/>
      <c r="D1997" s="31"/>
      <c r="E1997" s="31"/>
      <c r="F1997" s="31"/>
      <c r="G1997" s="31"/>
      <c r="H1997" s="31"/>
      <c r="I1997" s="31"/>
      <c r="J1997" s="31"/>
      <c r="K1997" s="31"/>
      <c r="L1997" s="31"/>
      <c r="M1997" s="31"/>
      <c r="N1997" s="31"/>
      <c r="O1997" s="31"/>
      <c r="P1997" s="31"/>
      <c r="Q1997" s="31"/>
      <c r="R1997" s="31"/>
    </row>
    <row r="1998" spans="2:18">
      <c r="B1998" s="34"/>
      <c r="C1998" s="13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  <c r="R1998" s="36"/>
    </row>
    <row r="1999" spans="2:18">
      <c r="B1999" s="21"/>
      <c r="C1999" s="46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2:18" ht="39.75">
      <c r="B2000" s="26"/>
      <c r="C2000" s="13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</row>
    <row r="2001" spans="2:18" ht="58.5">
      <c r="B2001" s="30">
        <f t="shared" ref="B2001" si="233">B1997+1</f>
        <v>500</v>
      </c>
      <c r="C2001" s="13"/>
      <c r="D2001" s="31"/>
      <c r="E2001" s="31"/>
      <c r="F2001" s="31"/>
      <c r="G2001" s="31"/>
      <c r="H2001" s="31"/>
      <c r="I2001" s="31"/>
      <c r="J2001" s="31"/>
      <c r="K2001" s="31"/>
      <c r="L2001" s="31"/>
      <c r="M2001" s="31"/>
      <c r="N2001" s="31"/>
      <c r="O2001" s="31"/>
      <c r="P2001" s="31"/>
      <c r="Q2001" s="31"/>
      <c r="R2001" s="31"/>
    </row>
    <row r="2002" spans="2:18">
      <c r="B2002" s="34"/>
      <c r="C2002" s="13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  <c r="R2002" s="36"/>
    </row>
  </sheetData>
  <mergeCells count="1">
    <mergeCell ref="V3:V82"/>
  </mergeCells>
  <phoneticPr fontId="1" type="noConversion"/>
  <conditionalFormatting sqref="D3:R3">
    <cfRule type="expression" dxfId="74" priority="47">
      <formula>顯示注音輸入</formula>
    </cfRule>
    <cfRule type="expression" dxfId="73" priority="48">
      <formula>"'= TRUE(顯示注音輸入)"</formula>
    </cfRule>
  </conditionalFormatting>
  <conditionalFormatting sqref="D7:R7">
    <cfRule type="expression" dxfId="72" priority="45">
      <formula>顯示注音輸入</formula>
    </cfRule>
    <cfRule type="expression" dxfId="71" priority="46">
      <formula>"'= TRUE(顯示注音輸入)"</formula>
    </cfRule>
  </conditionalFormatting>
  <conditionalFormatting sqref="D11:R11">
    <cfRule type="expression" dxfId="70" priority="43">
      <formula>顯示注音輸入</formula>
    </cfRule>
    <cfRule type="expression" dxfId="69" priority="44">
      <formula>"'= TRUE(顯示注音輸入)"</formula>
    </cfRule>
  </conditionalFormatting>
  <conditionalFormatting sqref="D15:R15">
    <cfRule type="expression" dxfId="68" priority="41">
      <formula>顯示注音輸入</formula>
    </cfRule>
    <cfRule type="expression" dxfId="67" priority="42">
      <formula>"'= TRUE(顯示注音輸入)"</formula>
    </cfRule>
  </conditionalFormatting>
  <conditionalFormatting sqref="D19:R19">
    <cfRule type="expression" dxfId="66" priority="39">
      <formula>顯示注音輸入</formula>
    </cfRule>
    <cfRule type="expression" dxfId="65" priority="40">
      <formula>"'= TRUE(顯示注音輸入)"</formula>
    </cfRule>
  </conditionalFormatting>
  <conditionalFormatting sqref="D23:R23">
    <cfRule type="expression" dxfId="64" priority="37">
      <formula>顯示注音輸入</formula>
    </cfRule>
    <cfRule type="expression" dxfId="63" priority="38">
      <formula>"'= TRUE(顯示注音輸入)"</formula>
    </cfRule>
  </conditionalFormatting>
  <conditionalFormatting sqref="D27:R27">
    <cfRule type="expression" dxfId="62" priority="35">
      <formula>顯示注音輸入</formula>
    </cfRule>
    <cfRule type="expression" dxfId="61" priority="36">
      <formula>"'= TRUE(顯示注音輸入)"</formula>
    </cfRule>
  </conditionalFormatting>
  <conditionalFormatting sqref="D31:R31">
    <cfRule type="expression" dxfId="60" priority="33">
      <formula>顯示注音輸入</formula>
    </cfRule>
    <cfRule type="expression" dxfId="59" priority="34">
      <formula>"'= TRUE(顯示注音輸入)"</formula>
    </cfRule>
  </conditionalFormatting>
  <conditionalFormatting sqref="D35:R35">
    <cfRule type="expression" dxfId="58" priority="31">
      <formula>顯示注音輸入</formula>
    </cfRule>
    <cfRule type="expression" dxfId="57" priority="32">
      <formula>"'= TRUE(顯示注音輸入)"</formula>
    </cfRule>
  </conditionalFormatting>
  <conditionalFormatting sqref="D39:R39">
    <cfRule type="expression" dxfId="56" priority="29">
      <formula>顯示注音輸入</formula>
    </cfRule>
    <cfRule type="expression" dxfId="55" priority="30">
      <formula>"'= TRUE(顯示注音輸入)"</formula>
    </cfRule>
  </conditionalFormatting>
  <conditionalFormatting sqref="D43:R43">
    <cfRule type="expression" dxfId="54" priority="27">
      <formula>顯示注音輸入</formula>
    </cfRule>
    <cfRule type="expression" dxfId="53" priority="28">
      <formula>"'= TRUE(顯示注音輸入)"</formula>
    </cfRule>
  </conditionalFormatting>
  <conditionalFormatting sqref="D47:R47">
    <cfRule type="expression" dxfId="52" priority="25">
      <formula>顯示注音輸入</formula>
    </cfRule>
    <cfRule type="expression" dxfId="51" priority="26">
      <formula>"'= TRUE(顯示注音輸入)"</formula>
    </cfRule>
  </conditionalFormatting>
  <conditionalFormatting sqref="D51:R51">
    <cfRule type="expression" dxfId="50" priority="23">
      <formula>顯示注音輸入</formula>
    </cfRule>
    <cfRule type="expression" dxfId="49" priority="24">
      <formula>"'= TRUE(顯示注音輸入)"</formula>
    </cfRule>
  </conditionalFormatting>
  <conditionalFormatting sqref="D55:R55">
    <cfRule type="expression" dxfId="48" priority="21">
      <formula>顯示注音輸入</formula>
    </cfRule>
    <cfRule type="expression" dxfId="47" priority="22">
      <formula>"'= TRUE(顯示注音輸入)"</formula>
    </cfRule>
  </conditionalFormatting>
  <conditionalFormatting sqref="D59:R59">
    <cfRule type="expression" dxfId="46" priority="19">
      <formula>顯示注音輸入</formula>
    </cfRule>
    <cfRule type="expression" dxfId="45" priority="20">
      <formula>"'= TRUE(顯示注音輸入)"</formula>
    </cfRule>
  </conditionalFormatting>
  <conditionalFormatting sqref="D63:R63">
    <cfRule type="expression" dxfId="44" priority="17">
      <formula>顯示注音輸入</formula>
    </cfRule>
    <cfRule type="expression" dxfId="43" priority="18">
      <formula>"'= TRUE(顯示注音輸入)"</formula>
    </cfRule>
  </conditionalFormatting>
  <conditionalFormatting sqref="D67:R67">
    <cfRule type="expression" dxfId="42" priority="15">
      <formula>顯示注音輸入</formula>
    </cfRule>
    <cfRule type="expression" dxfId="41" priority="16">
      <formula>"'= TRUE(顯示注音輸入)"</formula>
    </cfRule>
  </conditionalFormatting>
  <conditionalFormatting sqref="D71:R71">
    <cfRule type="expression" dxfId="40" priority="13">
      <formula>顯示注音輸入</formula>
    </cfRule>
    <cfRule type="expression" dxfId="39" priority="14">
      <formula>"'= TRUE(顯示注音輸入)"</formula>
    </cfRule>
  </conditionalFormatting>
  <conditionalFormatting sqref="D75:R75">
    <cfRule type="expression" dxfId="38" priority="11">
      <formula>顯示注音輸入</formula>
    </cfRule>
    <cfRule type="expression" dxfId="37" priority="12">
      <formula>"'= TRUE(顯示注音輸入)"</formula>
    </cfRule>
  </conditionalFormatting>
  <conditionalFormatting sqref="D79:R79">
    <cfRule type="expression" dxfId="36" priority="9">
      <formula>顯示注音輸入</formula>
    </cfRule>
    <cfRule type="expression" dxfId="35" priority="10">
      <formula>"'= TRUE(顯示注音輸入)"</formula>
    </cfRule>
  </conditionalFormatting>
  <conditionalFormatting sqref="D83:R83">
    <cfRule type="expression" dxfId="34" priority="7">
      <formula>顯示注音輸入</formula>
    </cfRule>
    <cfRule type="expression" dxfId="33" priority="8">
      <formula>"'= TRUE(顯示注音輸入)"</formula>
    </cfRule>
  </conditionalFormatting>
  <conditionalFormatting sqref="D87:R87">
    <cfRule type="expression" dxfId="32" priority="5">
      <formula>顯示注音輸入</formula>
    </cfRule>
    <cfRule type="expression" dxfId="31" priority="6">
      <formula>"'= TRUE(顯示注音輸入)"</formula>
    </cfRule>
  </conditionalFormatting>
  <conditionalFormatting sqref="D91:R91">
    <cfRule type="expression" dxfId="30" priority="3">
      <formula>顯示注音輸入</formula>
    </cfRule>
    <cfRule type="expression" dxfId="29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28" priority="1">
      <formula>顯示注音輸入</formula>
    </cfRule>
    <cfRule type="expression" dxfId="27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5CCA-2546-4548-98E2-4801AECB1F50}">
  <dimension ref="A1:N23"/>
  <sheetViews>
    <sheetView workbookViewId="0">
      <selection activeCell="Q4" sqref="Q4"/>
    </sheetView>
  </sheetViews>
  <sheetFormatPr defaultRowHeight="16.5" outlineLevelCol="1"/>
  <cols>
    <col min="1" max="3" width="9.875" customWidth="1"/>
    <col min="4" max="5" width="13" customWidth="1"/>
    <col min="6" max="7" width="15" customWidth="1"/>
    <col min="8" max="9" width="15" hidden="1" customWidth="1" outlineLevel="1"/>
    <col min="10" max="10" width="15" customWidth="1" collapsed="1"/>
    <col min="11" max="14" width="15" customWidth="1"/>
    <col min="15" max="15" width="14.5" customWidth="1"/>
  </cols>
  <sheetData>
    <row r="1" spans="1:14" s="73" customFormat="1" ht="23.25">
      <c r="A1" s="122" t="s">
        <v>108</v>
      </c>
      <c r="B1" s="122" t="s">
        <v>485</v>
      </c>
      <c r="C1" s="122" t="s">
        <v>486</v>
      </c>
      <c r="D1" s="122" t="s">
        <v>487</v>
      </c>
      <c r="E1" s="123" t="s">
        <v>1004</v>
      </c>
      <c r="F1" s="123" t="s">
        <v>488</v>
      </c>
      <c r="G1" s="123" t="s">
        <v>489</v>
      </c>
      <c r="H1" s="123" t="s">
        <v>490</v>
      </c>
      <c r="I1" s="123" t="s">
        <v>491</v>
      </c>
      <c r="J1" s="123" t="s">
        <v>492</v>
      </c>
      <c r="K1" s="123" t="s">
        <v>493</v>
      </c>
      <c r="L1" s="123" t="s">
        <v>494</v>
      </c>
      <c r="M1" s="123" t="s">
        <v>325</v>
      </c>
      <c r="N1" s="123" t="s">
        <v>495</v>
      </c>
    </row>
    <row r="2" spans="1:14" ht="44.25">
      <c r="A2" s="124">
        <v>1</v>
      </c>
      <c r="B2" s="124">
        <v>11</v>
      </c>
      <c r="C2" s="125" t="s">
        <v>496</v>
      </c>
      <c r="D2" s="126" t="s">
        <v>497</v>
      </c>
      <c r="E2" s="126" t="s">
        <v>497</v>
      </c>
      <c r="F2" s="127" t="s">
        <v>284</v>
      </c>
      <c r="G2" s="127" t="s">
        <v>469</v>
      </c>
      <c r="H2" s="127" t="s">
        <v>284</v>
      </c>
      <c r="I2" s="127" t="s">
        <v>284</v>
      </c>
      <c r="J2" s="127" t="s">
        <v>469</v>
      </c>
      <c r="K2" s="127" t="s">
        <v>469</v>
      </c>
      <c r="L2" s="127" t="s">
        <v>469</v>
      </c>
      <c r="M2" s="127" t="s">
        <v>469</v>
      </c>
      <c r="N2" s="127" t="s">
        <v>469</v>
      </c>
    </row>
    <row r="3" spans="1:14" ht="44.25">
      <c r="A3" s="124">
        <v>2</v>
      </c>
      <c r="B3" s="124">
        <v>2</v>
      </c>
      <c r="C3" s="125" t="s">
        <v>498</v>
      </c>
      <c r="D3" s="126" t="s">
        <v>499</v>
      </c>
      <c r="E3" s="126" t="s">
        <v>499</v>
      </c>
      <c r="F3" s="127" t="s">
        <v>329</v>
      </c>
      <c r="G3" s="127" t="s">
        <v>329</v>
      </c>
      <c r="H3" s="127" t="s">
        <v>329</v>
      </c>
      <c r="I3" s="127" t="s">
        <v>329</v>
      </c>
      <c r="J3" s="127" t="s">
        <v>330</v>
      </c>
      <c r="K3" s="127" t="s">
        <v>330</v>
      </c>
      <c r="L3" s="127" t="s">
        <v>330</v>
      </c>
      <c r="M3" s="127" t="s">
        <v>213</v>
      </c>
      <c r="N3" s="127" t="s">
        <v>213</v>
      </c>
    </row>
    <row r="4" spans="1:14" ht="44.25">
      <c r="A4" s="124">
        <v>3</v>
      </c>
      <c r="B4" s="124">
        <v>6</v>
      </c>
      <c r="C4" s="125" t="s">
        <v>500</v>
      </c>
      <c r="D4" s="126" t="s">
        <v>501</v>
      </c>
      <c r="E4" s="126" t="s">
        <v>501</v>
      </c>
      <c r="F4" s="127" t="s">
        <v>502</v>
      </c>
      <c r="G4" s="127" t="s">
        <v>336</v>
      </c>
      <c r="H4" s="127" t="s">
        <v>336</v>
      </c>
      <c r="I4" s="127" t="s">
        <v>336</v>
      </c>
      <c r="J4" s="127" t="s">
        <v>329</v>
      </c>
      <c r="K4" s="127" t="s">
        <v>329</v>
      </c>
      <c r="L4" s="127" t="s">
        <v>329</v>
      </c>
      <c r="M4" s="127" t="s">
        <v>222</v>
      </c>
      <c r="N4" s="127" t="s">
        <v>222</v>
      </c>
    </row>
    <row r="5" spans="1:14" ht="44.25">
      <c r="A5" s="128">
        <v>4</v>
      </c>
      <c r="B5" s="128">
        <v>12</v>
      </c>
      <c r="C5" s="129" t="s">
        <v>503</v>
      </c>
      <c r="D5" s="130" t="s">
        <v>180</v>
      </c>
      <c r="E5" s="130" t="s">
        <v>180</v>
      </c>
      <c r="F5" s="131" t="s">
        <v>330</v>
      </c>
      <c r="G5" s="131" t="s">
        <v>330</v>
      </c>
      <c r="H5" s="131" t="s">
        <v>330</v>
      </c>
      <c r="I5" s="131" t="s">
        <v>330</v>
      </c>
      <c r="J5" s="131" t="s">
        <v>504</v>
      </c>
      <c r="K5" s="131" t="s">
        <v>504</v>
      </c>
      <c r="L5" s="131" t="s">
        <v>504</v>
      </c>
      <c r="M5" s="131" t="s">
        <v>228</v>
      </c>
      <c r="N5" s="131" t="s">
        <v>505</v>
      </c>
    </row>
    <row r="6" spans="1:14" ht="44.25">
      <c r="A6" s="132">
        <v>5</v>
      </c>
      <c r="B6" s="132">
        <v>12</v>
      </c>
      <c r="C6" s="133" t="s">
        <v>506</v>
      </c>
      <c r="D6" s="134" t="s">
        <v>71</v>
      </c>
      <c r="E6" s="134" t="s">
        <v>506</v>
      </c>
      <c r="F6" s="135" t="s">
        <v>345</v>
      </c>
      <c r="G6" s="135" t="s">
        <v>346</v>
      </c>
      <c r="H6" s="135" t="s">
        <v>345</v>
      </c>
      <c r="I6" s="135" t="s">
        <v>345</v>
      </c>
      <c r="J6" s="135" t="s">
        <v>507</v>
      </c>
      <c r="K6" s="135" t="s">
        <v>345</v>
      </c>
      <c r="L6" s="135" t="s">
        <v>508</v>
      </c>
      <c r="M6" s="135" t="s">
        <v>347</v>
      </c>
      <c r="N6" s="135" t="s">
        <v>347</v>
      </c>
    </row>
    <row r="7" spans="1:14" ht="44.25">
      <c r="A7" s="124">
        <v>6</v>
      </c>
      <c r="B7" s="124">
        <v>5</v>
      </c>
      <c r="C7" s="125" t="s">
        <v>509</v>
      </c>
      <c r="D7" s="126" t="s">
        <v>510</v>
      </c>
      <c r="E7" s="126" t="s">
        <v>510</v>
      </c>
      <c r="F7" s="127" t="s">
        <v>334</v>
      </c>
      <c r="G7" s="127" t="s">
        <v>334</v>
      </c>
      <c r="H7" s="127" t="s">
        <v>334</v>
      </c>
      <c r="I7" s="127" t="s">
        <v>334</v>
      </c>
      <c r="J7" s="127" t="s">
        <v>335</v>
      </c>
      <c r="K7" s="127" t="s">
        <v>335</v>
      </c>
      <c r="L7" s="127" t="s">
        <v>335</v>
      </c>
      <c r="M7" s="127" t="s">
        <v>234</v>
      </c>
      <c r="N7" s="127" t="s">
        <v>234</v>
      </c>
    </row>
    <row r="8" spans="1:14" ht="44.25">
      <c r="A8" s="124">
        <v>7</v>
      </c>
      <c r="B8" s="124">
        <v>7</v>
      </c>
      <c r="C8" s="125" t="s">
        <v>511</v>
      </c>
      <c r="D8" s="126" t="s">
        <v>512</v>
      </c>
      <c r="E8" s="126" t="s">
        <v>512</v>
      </c>
      <c r="F8" s="127" t="s">
        <v>513</v>
      </c>
      <c r="G8" s="127" t="s">
        <v>337</v>
      </c>
      <c r="H8" s="127" t="s">
        <v>337</v>
      </c>
      <c r="I8" s="127" t="s">
        <v>337</v>
      </c>
      <c r="J8" s="127" t="s">
        <v>334</v>
      </c>
      <c r="K8" s="127" t="s">
        <v>334</v>
      </c>
      <c r="L8" s="127" t="s">
        <v>334</v>
      </c>
      <c r="M8" s="127" t="s">
        <v>338</v>
      </c>
      <c r="N8" s="127" t="s">
        <v>338</v>
      </c>
    </row>
    <row r="9" spans="1:14" ht="44.25">
      <c r="A9" s="128">
        <v>8</v>
      </c>
      <c r="B9" s="128">
        <v>1</v>
      </c>
      <c r="C9" s="129" t="s">
        <v>514</v>
      </c>
      <c r="D9" s="130" t="s">
        <v>168</v>
      </c>
      <c r="E9" s="130" t="s">
        <v>168</v>
      </c>
      <c r="F9" s="131" t="s">
        <v>326</v>
      </c>
      <c r="G9" s="131" t="s">
        <v>326</v>
      </c>
      <c r="H9" s="131" t="s">
        <v>326</v>
      </c>
      <c r="I9" s="131" t="s">
        <v>326</v>
      </c>
      <c r="J9" s="131" t="s">
        <v>326</v>
      </c>
      <c r="K9" s="131" t="s">
        <v>326</v>
      </c>
      <c r="L9" s="131" t="s">
        <v>326</v>
      </c>
      <c r="M9" s="131" t="s">
        <v>192</v>
      </c>
      <c r="N9" s="131" t="s">
        <v>192</v>
      </c>
    </row>
    <row r="10" spans="1:14" ht="44.25">
      <c r="A10" s="132">
        <v>9</v>
      </c>
      <c r="B10" s="132">
        <v>1</v>
      </c>
      <c r="C10" s="133" t="s">
        <v>515</v>
      </c>
      <c r="D10" s="134" t="s">
        <v>168</v>
      </c>
      <c r="E10" s="134" t="s">
        <v>515</v>
      </c>
      <c r="F10" s="135" t="s">
        <v>327</v>
      </c>
      <c r="G10" s="135" t="s">
        <v>327</v>
      </c>
      <c r="H10" s="135" t="s">
        <v>327</v>
      </c>
      <c r="I10" s="135" t="s">
        <v>327</v>
      </c>
      <c r="J10" s="135" t="s">
        <v>516</v>
      </c>
      <c r="K10" s="135" t="s">
        <v>327</v>
      </c>
      <c r="L10" s="135" t="s">
        <v>517</v>
      </c>
      <c r="M10" s="135" t="s">
        <v>328</v>
      </c>
      <c r="N10" s="135" t="s">
        <v>328</v>
      </c>
    </row>
    <row r="11" spans="1:14" ht="44.25">
      <c r="A11" s="124">
        <v>10</v>
      </c>
      <c r="B11" s="124">
        <v>3</v>
      </c>
      <c r="C11" s="125" t="s">
        <v>518</v>
      </c>
      <c r="D11" s="126" t="s">
        <v>519</v>
      </c>
      <c r="E11" s="126" t="s">
        <v>519</v>
      </c>
      <c r="F11" s="127" t="s">
        <v>331</v>
      </c>
      <c r="G11" s="127" t="s">
        <v>331</v>
      </c>
      <c r="H11" s="127" t="s">
        <v>331</v>
      </c>
      <c r="I11" s="127" t="s">
        <v>331</v>
      </c>
      <c r="J11" s="127" t="s">
        <v>332</v>
      </c>
      <c r="K11" s="127" t="s">
        <v>332</v>
      </c>
      <c r="L11" s="127" t="s">
        <v>332</v>
      </c>
      <c r="M11" s="127" t="s">
        <v>218</v>
      </c>
      <c r="N11" s="127" t="s">
        <v>218</v>
      </c>
    </row>
    <row r="12" spans="1:14" ht="44.25">
      <c r="A12" s="124">
        <v>11</v>
      </c>
      <c r="B12" s="124">
        <v>4</v>
      </c>
      <c r="C12" s="125" t="s">
        <v>520</v>
      </c>
      <c r="D12" s="126" t="s">
        <v>521</v>
      </c>
      <c r="E12" s="126" t="s">
        <v>521</v>
      </c>
      <c r="F12" s="127" t="s">
        <v>522</v>
      </c>
      <c r="G12" s="127" t="s">
        <v>333</v>
      </c>
      <c r="H12" s="127" t="s">
        <v>333</v>
      </c>
      <c r="I12" s="127" t="s">
        <v>333</v>
      </c>
      <c r="J12" s="127" t="s">
        <v>331</v>
      </c>
      <c r="K12" s="127" t="s">
        <v>331</v>
      </c>
      <c r="L12" s="127" t="s">
        <v>331</v>
      </c>
      <c r="M12" s="127" t="s">
        <v>232</v>
      </c>
      <c r="N12" s="127" t="s">
        <v>232</v>
      </c>
    </row>
    <row r="13" spans="1:14" ht="44.25">
      <c r="A13" s="128">
        <v>12</v>
      </c>
      <c r="B13" s="128">
        <v>13</v>
      </c>
      <c r="C13" s="129" t="s">
        <v>523</v>
      </c>
      <c r="D13" s="130" t="s">
        <v>524</v>
      </c>
      <c r="E13" s="130" t="s">
        <v>524</v>
      </c>
      <c r="F13" s="131" t="s">
        <v>525</v>
      </c>
      <c r="G13" s="131" t="s">
        <v>332</v>
      </c>
      <c r="H13" s="131" t="s">
        <v>332</v>
      </c>
      <c r="I13" s="131" t="s">
        <v>332</v>
      </c>
      <c r="J13" s="131" t="s">
        <v>526</v>
      </c>
      <c r="K13" s="131" t="s">
        <v>526</v>
      </c>
      <c r="L13" s="131" t="s">
        <v>526</v>
      </c>
      <c r="M13" s="131" t="s">
        <v>245</v>
      </c>
      <c r="N13" s="131" t="s">
        <v>348</v>
      </c>
    </row>
    <row r="14" spans="1:14" ht="44.25">
      <c r="A14" s="132">
        <v>13</v>
      </c>
      <c r="B14" s="132">
        <v>13</v>
      </c>
      <c r="C14" s="133" t="s">
        <v>527</v>
      </c>
      <c r="D14" s="134" t="s">
        <v>528</v>
      </c>
      <c r="E14" s="134" t="s">
        <v>527</v>
      </c>
      <c r="F14" s="135" t="s">
        <v>529</v>
      </c>
      <c r="G14" s="135" t="s">
        <v>530</v>
      </c>
      <c r="H14" s="135" t="s">
        <v>349</v>
      </c>
      <c r="I14" s="135" t="s">
        <v>349</v>
      </c>
      <c r="J14" s="135" t="s">
        <v>531</v>
      </c>
      <c r="K14" s="135" t="s">
        <v>349</v>
      </c>
      <c r="L14" s="135" t="s">
        <v>532</v>
      </c>
      <c r="M14" s="135" t="s">
        <v>348</v>
      </c>
      <c r="N14" s="135" t="s">
        <v>533</v>
      </c>
    </row>
    <row r="15" spans="1:14" ht="44.25">
      <c r="A15" s="124">
        <v>14</v>
      </c>
      <c r="B15" s="124">
        <v>15</v>
      </c>
      <c r="C15" s="125" t="s">
        <v>534</v>
      </c>
      <c r="D15" s="126" t="s">
        <v>535</v>
      </c>
      <c r="E15" s="126" t="s">
        <v>535</v>
      </c>
      <c r="F15" s="127" t="s">
        <v>352</v>
      </c>
      <c r="G15" s="127" t="s">
        <v>352</v>
      </c>
      <c r="H15" s="127" t="s">
        <v>352</v>
      </c>
      <c r="I15" s="127" t="s">
        <v>352</v>
      </c>
      <c r="J15" s="127" t="s">
        <v>352</v>
      </c>
      <c r="K15" s="127" t="s">
        <v>352</v>
      </c>
      <c r="L15" s="127" t="s">
        <v>352</v>
      </c>
      <c r="M15" s="136" t="s">
        <v>536</v>
      </c>
      <c r="N15" s="127" t="s">
        <v>204</v>
      </c>
    </row>
    <row r="16" spans="1:14" ht="44.25">
      <c r="A16" s="124">
        <v>15</v>
      </c>
      <c r="B16" s="124">
        <v>8</v>
      </c>
      <c r="C16" s="125" t="s">
        <v>537</v>
      </c>
      <c r="D16" s="126" t="s">
        <v>538</v>
      </c>
      <c r="E16" s="126" t="s">
        <v>538</v>
      </c>
      <c r="F16" s="127" t="s">
        <v>539</v>
      </c>
      <c r="G16" s="127" t="s">
        <v>540</v>
      </c>
      <c r="H16" s="127" t="s">
        <v>339</v>
      </c>
      <c r="I16" s="127" t="s">
        <v>541</v>
      </c>
      <c r="J16" s="127" t="s">
        <v>339</v>
      </c>
      <c r="K16" s="127" t="s">
        <v>339</v>
      </c>
      <c r="L16" s="127" t="s">
        <v>339</v>
      </c>
      <c r="M16" s="127" t="s">
        <v>340</v>
      </c>
      <c r="N16" s="127" t="s">
        <v>340</v>
      </c>
    </row>
    <row r="17" spans="1:14" ht="44.25">
      <c r="A17" s="137">
        <v>16</v>
      </c>
      <c r="B17" s="137">
        <v>8</v>
      </c>
      <c r="C17" s="138" t="s">
        <v>542</v>
      </c>
      <c r="D17" s="139" t="s">
        <v>538</v>
      </c>
      <c r="E17" s="139" t="s">
        <v>538</v>
      </c>
      <c r="F17" s="140" t="s">
        <v>543</v>
      </c>
      <c r="G17" s="140" t="s">
        <v>544</v>
      </c>
      <c r="H17" s="140" t="s">
        <v>545</v>
      </c>
      <c r="I17" s="140" t="s">
        <v>546</v>
      </c>
      <c r="J17" s="140" t="s">
        <v>545</v>
      </c>
      <c r="K17" s="140" t="s">
        <v>547</v>
      </c>
      <c r="L17" s="140" t="s">
        <v>548</v>
      </c>
      <c r="M17" s="140" t="s">
        <v>196</v>
      </c>
      <c r="N17" s="140" t="s">
        <v>196</v>
      </c>
    </row>
    <row r="18" spans="1:14" ht="44.25">
      <c r="A18" s="124">
        <v>17</v>
      </c>
      <c r="B18" s="124">
        <v>14</v>
      </c>
      <c r="C18" s="125" t="s">
        <v>549</v>
      </c>
      <c r="D18" s="126" t="s">
        <v>550</v>
      </c>
      <c r="E18" s="126" t="s">
        <v>550</v>
      </c>
      <c r="F18" s="127" t="s">
        <v>551</v>
      </c>
      <c r="G18" s="127" t="s">
        <v>552</v>
      </c>
      <c r="H18" s="127" t="s">
        <v>350</v>
      </c>
      <c r="I18" s="127" t="s">
        <v>553</v>
      </c>
      <c r="J18" s="127" t="s">
        <v>350</v>
      </c>
      <c r="K18" s="127" t="s">
        <v>350</v>
      </c>
      <c r="L18" s="127" t="s">
        <v>350</v>
      </c>
      <c r="M18" s="127" t="s">
        <v>240</v>
      </c>
      <c r="N18" s="127" t="s">
        <v>240</v>
      </c>
    </row>
    <row r="19" spans="1:14" ht="44.25">
      <c r="A19" s="137">
        <v>18</v>
      </c>
      <c r="B19" s="137">
        <v>14</v>
      </c>
      <c r="C19" s="138" t="s">
        <v>554</v>
      </c>
      <c r="D19" s="139" t="s">
        <v>555</v>
      </c>
      <c r="E19" s="139" t="s">
        <v>555</v>
      </c>
      <c r="F19" s="140" t="s">
        <v>556</v>
      </c>
      <c r="G19" s="140" t="s">
        <v>557</v>
      </c>
      <c r="H19" s="140" t="s">
        <v>558</v>
      </c>
      <c r="I19" s="140" t="s">
        <v>559</v>
      </c>
      <c r="J19" s="140" t="s">
        <v>558</v>
      </c>
      <c r="K19" s="140" t="s">
        <v>560</v>
      </c>
      <c r="L19" s="140" t="s">
        <v>561</v>
      </c>
      <c r="M19" s="140" t="s">
        <v>351</v>
      </c>
      <c r="N19" s="140" t="s">
        <v>351</v>
      </c>
    </row>
    <row r="20" spans="1:14" ht="44.25">
      <c r="A20" s="124">
        <v>19</v>
      </c>
      <c r="B20" s="124">
        <v>9</v>
      </c>
      <c r="C20" s="125" t="s">
        <v>562</v>
      </c>
      <c r="D20" s="126" t="s">
        <v>342</v>
      </c>
      <c r="E20" s="126" t="s">
        <v>342</v>
      </c>
      <c r="F20" s="127" t="s">
        <v>563</v>
      </c>
      <c r="G20" s="127" t="s">
        <v>341</v>
      </c>
      <c r="H20" s="127" t="s">
        <v>341</v>
      </c>
      <c r="I20" s="127" t="s">
        <v>341</v>
      </c>
      <c r="J20" s="127" t="s">
        <v>564</v>
      </c>
      <c r="K20" s="127" t="s">
        <v>564</v>
      </c>
      <c r="L20" s="127" t="s">
        <v>564</v>
      </c>
      <c r="M20" s="127" t="s">
        <v>343</v>
      </c>
      <c r="N20" s="127" t="s">
        <v>565</v>
      </c>
    </row>
    <row r="21" spans="1:14" ht="44.25">
      <c r="A21" s="137">
        <v>20</v>
      </c>
      <c r="B21" s="137">
        <v>9</v>
      </c>
      <c r="C21" s="138" t="s">
        <v>566</v>
      </c>
      <c r="D21" s="139" t="s">
        <v>567</v>
      </c>
      <c r="E21" s="139" t="s">
        <v>567</v>
      </c>
      <c r="F21" s="140" t="s">
        <v>568</v>
      </c>
      <c r="G21" s="140" t="s">
        <v>547</v>
      </c>
      <c r="H21" s="140" t="s">
        <v>569</v>
      </c>
      <c r="I21" s="140" t="s">
        <v>569</v>
      </c>
      <c r="J21" s="140" t="s">
        <v>570</v>
      </c>
      <c r="K21" s="140" t="s">
        <v>571</v>
      </c>
      <c r="L21" s="140" t="s">
        <v>572</v>
      </c>
      <c r="M21" s="140" t="s">
        <v>229</v>
      </c>
      <c r="N21" s="140" t="s">
        <v>565</v>
      </c>
    </row>
    <row r="22" spans="1:14" ht="44.25">
      <c r="A22" s="124">
        <v>21</v>
      </c>
      <c r="B22" s="124">
        <v>10</v>
      </c>
      <c r="C22" s="125" t="s">
        <v>573</v>
      </c>
      <c r="D22" s="126" t="s">
        <v>574</v>
      </c>
      <c r="E22" s="126" t="s">
        <v>574</v>
      </c>
      <c r="F22" s="127" t="s">
        <v>344</v>
      </c>
      <c r="G22" s="127" t="s">
        <v>344</v>
      </c>
      <c r="H22" s="127" t="s">
        <v>344</v>
      </c>
      <c r="I22" s="127" t="s">
        <v>344</v>
      </c>
      <c r="J22" s="127" t="s">
        <v>344</v>
      </c>
      <c r="K22" s="127" t="s">
        <v>344</v>
      </c>
      <c r="L22" s="127" t="s">
        <v>344</v>
      </c>
      <c r="M22" s="127" t="s">
        <v>199</v>
      </c>
      <c r="N22" s="127" t="s">
        <v>199</v>
      </c>
    </row>
    <row r="23" spans="1:14" ht="44.25">
      <c r="A23" s="141">
        <v>22</v>
      </c>
      <c r="B23" s="141">
        <v>10</v>
      </c>
      <c r="C23" s="142" t="s">
        <v>575</v>
      </c>
      <c r="D23" s="143" t="s">
        <v>574</v>
      </c>
      <c r="E23" s="143" t="s">
        <v>574</v>
      </c>
      <c r="F23" s="144" t="s">
        <v>576</v>
      </c>
      <c r="G23" s="144" t="s">
        <v>577</v>
      </c>
      <c r="H23" s="144" t="s">
        <v>577</v>
      </c>
      <c r="I23" s="144" t="s">
        <v>577</v>
      </c>
      <c r="J23" s="144" t="s">
        <v>577</v>
      </c>
      <c r="K23" s="144" t="s">
        <v>578</v>
      </c>
      <c r="L23" s="144" t="s">
        <v>579</v>
      </c>
      <c r="M23" s="144" t="s">
        <v>211</v>
      </c>
      <c r="N23" s="144" t="s">
        <v>211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D9F0-89A5-4BE6-B8F8-C3116D3A3823}">
  <dimension ref="A1:Q101"/>
  <sheetViews>
    <sheetView workbookViewId="0">
      <selection activeCell="D23" sqref="D23"/>
    </sheetView>
  </sheetViews>
  <sheetFormatPr defaultRowHeight="16.5"/>
  <cols>
    <col min="1" max="2" width="8.125" customWidth="1"/>
    <col min="3" max="3" width="10.625" customWidth="1"/>
    <col min="4" max="13" width="14.25" customWidth="1"/>
  </cols>
  <sheetData>
    <row r="1" spans="1:17" ht="25.5">
      <c r="A1" s="145" t="s">
        <v>108</v>
      </c>
      <c r="B1" s="145" t="s">
        <v>580</v>
      </c>
      <c r="C1" s="145" t="s">
        <v>581</v>
      </c>
      <c r="D1" s="145" t="s">
        <v>285</v>
      </c>
      <c r="E1" s="145" t="s">
        <v>488</v>
      </c>
      <c r="F1" s="145" t="s">
        <v>582</v>
      </c>
      <c r="G1" s="145" t="s">
        <v>438</v>
      </c>
      <c r="H1" s="146" t="s">
        <v>490</v>
      </c>
      <c r="I1" s="146" t="s">
        <v>491</v>
      </c>
      <c r="J1" s="146" t="s">
        <v>492</v>
      </c>
      <c r="K1" s="146" t="s">
        <v>493</v>
      </c>
      <c r="L1" s="146" t="s">
        <v>325</v>
      </c>
      <c r="M1" s="146" t="s">
        <v>495</v>
      </c>
      <c r="O1" t="str">
        <f xml:space="preserve"> _xlfn.CONCAT("ɛ", _xlfn.UNICHAR(HEX2DEC(RIGHT("U+0303",4))))</f>
        <v>ɛ̃</v>
      </c>
      <c r="P1" t="str">
        <f xml:space="preserve"> _xlfn.CONCAT("ɛ", _xlfn.UNICHAR(HEX2DEC(RIGHT("U+0294",4))))</f>
        <v>ɛʔ</v>
      </c>
      <c r="Q1" t="s">
        <v>583</v>
      </c>
    </row>
    <row r="2" spans="1:17" ht="44.25">
      <c r="A2" s="147">
        <v>1</v>
      </c>
      <c r="B2" s="147">
        <f xml:space="preserve"> IF(MOD(十五音韻母表[[#This Row],[序號]],2)=0, 十五音韻母表[[#This Row],[序號]]/2, ROUNDUP(十五音韻母表[[#This Row],[序號]]/2,0))</f>
        <v>1</v>
      </c>
      <c r="C2" s="148" t="s">
        <v>584</v>
      </c>
      <c r="D2" s="149" t="s">
        <v>585</v>
      </c>
      <c r="E2" s="150" t="s">
        <v>586</v>
      </c>
      <c r="F2" s="150"/>
      <c r="G2" s="151" t="s">
        <v>586</v>
      </c>
      <c r="H2" s="151" t="s">
        <v>586</v>
      </c>
      <c r="I2" s="151" t="s">
        <v>586</v>
      </c>
      <c r="J2" s="151" t="s">
        <v>586</v>
      </c>
      <c r="K2" s="151" t="s">
        <v>586</v>
      </c>
      <c r="L2" s="151" t="s">
        <v>587</v>
      </c>
      <c r="M2" s="151" t="s">
        <v>587</v>
      </c>
    </row>
    <row r="3" spans="1:17" ht="44.25">
      <c r="A3" s="152">
        <v>2</v>
      </c>
      <c r="B3" s="152">
        <f xml:space="preserve"> IF(MOD(十五音韻母表[[#This Row],[序號]],2)=0, 十五音韻母表[[#This Row],[序號]]/2, ROUNDUP(十五音韻母表[[#This Row],[序號]]/2,0))</f>
        <v>1</v>
      </c>
      <c r="C3" s="153" t="s">
        <v>588</v>
      </c>
      <c r="D3" s="154" t="s">
        <v>589</v>
      </c>
      <c r="E3" s="155" t="s">
        <v>590</v>
      </c>
      <c r="F3" s="155"/>
      <c r="G3" s="156" t="s">
        <v>591</v>
      </c>
      <c r="H3" s="156" t="s">
        <v>591</v>
      </c>
      <c r="I3" s="156" t="s">
        <v>591</v>
      </c>
      <c r="J3" s="156" t="s">
        <v>591</v>
      </c>
      <c r="K3" s="156" t="s">
        <v>591</v>
      </c>
      <c r="L3" s="156" t="s">
        <v>592</v>
      </c>
      <c r="M3" s="156" t="s">
        <v>593</v>
      </c>
    </row>
    <row r="4" spans="1:17" ht="44.25">
      <c r="A4" s="152">
        <v>3</v>
      </c>
      <c r="B4" s="152">
        <f xml:space="preserve"> IF(MOD(十五音韻母表[[#This Row],[序號]],2)=0, 十五音韻母表[[#This Row],[序號]]/2, ROUNDUP(十五音韻母表[[#This Row],[序號]]/2,0))</f>
        <v>2</v>
      </c>
      <c r="C4" s="153" t="s">
        <v>594</v>
      </c>
      <c r="D4" s="154" t="s">
        <v>595</v>
      </c>
      <c r="E4" s="155" t="s">
        <v>596</v>
      </c>
      <c r="F4" s="155"/>
      <c r="G4" s="156" t="s">
        <v>597</v>
      </c>
      <c r="H4" s="156" t="s">
        <v>597</v>
      </c>
      <c r="I4" s="156" t="s">
        <v>597</v>
      </c>
      <c r="J4" s="156" t="s">
        <v>597</v>
      </c>
      <c r="K4" s="156" t="s">
        <v>597</v>
      </c>
      <c r="L4" s="156" t="s">
        <v>598</v>
      </c>
      <c r="M4" s="156" t="s">
        <v>598</v>
      </c>
    </row>
    <row r="5" spans="1:17" ht="44.25">
      <c r="A5" s="152">
        <v>4</v>
      </c>
      <c r="B5" s="152">
        <f xml:space="preserve"> IF(MOD(十五音韻母表[[#This Row],[序號]],2)=0, 十五音韻母表[[#This Row],[序號]]/2, ROUNDUP(十五音韻母表[[#This Row],[序號]]/2,0))</f>
        <v>2</v>
      </c>
      <c r="C5" s="153" t="s">
        <v>599</v>
      </c>
      <c r="D5" s="154" t="s">
        <v>600</v>
      </c>
      <c r="E5" s="155" t="s">
        <v>601</v>
      </c>
      <c r="F5" s="155"/>
      <c r="G5" s="156" t="s">
        <v>602</v>
      </c>
      <c r="H5" s="156" t="s">
        <v>602</v>
      </c>
      <c r="I5" s="156" t="s">
        <v>602</v>
      </c>
      <c r="J5" s="156" t="s">
        <v>602</v>
      </c>
      <c r="K5" s="156" t="s">
        <v>602</v>
      </c>
      <c r="L5" s="156" t="s">
        <v>603</v>
      </c>
      <c r="M5" s="156" t="s">
        <v>604</v>
      </c>
    </row>
    <row r="6" spans="1:17" ht="44.25">
      <c r="A6" s="152">
        <v>5</v>
      </c>
      <c r="B6" s="152">
        <f xml:space="preserve"> IF(MOD(十五音韻母表[[#This Row],[序號]],2)=0, 十五音韻母表[[#This Row],[序號]]/2, ROUNDUP(十五音韻母表[[#This Row],[序號]]/2,0))</f>
        <v>3</v>
      </c>
      <c r="C6" s="153" t="s">
        <v>605</v>
      </c>
      <c r="D6" s="154" t="s">
        <v>606</v>
      </c>
      <c r="E6" s="155" t="s">
        <v>607</v>
      </c>
      <c r="F6" s="155"/>
      <c r="G6" s="156" t="s">
        <v>607</v>
      </c>
      <c r="H6" s="156" t="s">
        <v>607</v>
      </c>
      <c r="I6" s="156" t="s">
        <v>607</v>
      </c>
      <c r="J6" s="156" t="s">
        <v>607</v>
      </c>
      <c r="K6" s="156" t="s">
        <v>607</v>
      </c>
      <c r="L6" s="156" t="s">
        <v>608</v>
      </c>
      <c r="M6" s="156" t="s">
        <v>609</v>
      </c>
    </row>
    <row r="7" spans="1:17" ht="44.25">
      <c r="A7" s="152">
        <v>6</v>
      </c>
      <c r="B7" s="152">
        <f xml:space="preserve"> IF(MOD(十五音韻母表[[#This Row],[序號]],2)=0, 十五音韻母表[[#This Row],[序號]]/2, ROUNDUP(十五音韻母表[[#This Row],[序號]]/2,0))</f>
        <v>3</v>
      </c>
      <c r="C7" s="153" t="s">
        <v>610</v>
      </c>
      <c r="D7" s="154" t="s">
        <v>611</v>
      </c>
      <c r="E7" s="155" t="s">
        <v>612</v>
      </c>
      <c r="F7" s="155"/>
      <c r="G7" s="156" t="s">
        <v>613</v>
      </c>
      <c r="H7" s="156" t="s">
        <v>613</v>
      </c>
      <c r="I7" s="156" t="s">
        <v>613</v>
      </c>
      <c r="J7" s="156" t="s">
        <v>613</v>
      </c>
      <c r="K7" s="156" t="s">
        <v>613</v>
      </c>
      <c r="L7" s="156" t="s">
        <v>614</v>
      </c>
      <c r="M7" s="156" t="s">
        <v>615</v>
      </c>
    </row>
    <row r="8" spans="1:17" ht="44.25">
      <c r="A8" s="152">
        <v>7</v>
      </c>
      <c r="B8" s="152">
        <f xml:space="preserve"> IF(MOD(十五音韻母表[[#This Row],[序號]],2)=0, 十五音韻母表[[#This Row],[序號]]/2, ROUNDUP(十五音韻母表[[#This Row],[序號]]/2,0))</f>
        <v>4</v>
      </c>
      <c r="C8" s="153" t="s">
        <v>616</v>
      </c>
      <c r="D8" s="154" t="s">
        <v>617</v>
      </c>
      <c r="E8" s="155" t="s">
        <v>618</v>
      </c>
      <c r="F8" s="155"/>
      <c r="G8" s="156" t="s">
        <v>618</v>
      </c>
      <c r="H8" s="156" t="s">
        <v>618</v>
      </c>
      <c r="I8" s="156" t="s">
        <v>618</v>
      </c>
      <c r="J8" s="156" t="s">
        <v>618</v>
      </c>
      <c r="K8" s="156" t="s">
        <v>618</v>
      </c>
      <c r="L8" s="156" t="s">
        <v>619</v>
      </c>
      <c r="M8" s="156" t="s">
        <v>619</v>
      </c>
    </row>
    <row r="9" spans="1:17" ht="32.25">
      <c r="A9" s="157">
        <v>8</v>
      </c>
      <c r="B9" s="157">
        <f xml:space="preserve"> IF(MOD(十五音韻母表[[#This Row],[序號]],2)=0, 十五音韻母表[[#This Row],[序號]]/2, ROUNDUP(十五音韻母表[[#This Row],[序號]]/2,0))</f>
        <v>4</v>
      </c>
      <c r="C9" s="158"/>
      <c r="D9" s="159" t="s">
        <v>620</v>
      </c>
      <c r="E9" s="160" t="s">
        <v>284</v>
      </c>
      <c r="F9" s="160"/>
      <c r="G9" s="156" t="s">
        <v>618</v>
      </c>
      <c r="H9" s="156" t="s">
        <v>618</v>
      </c>
      <c r="I9" s="156" t="s">
        <v>618</v>
      </c>
      <c r="J9" s="156" t="s">
        <v>618</v>
      </c>
      <c r="K9" s="156" t="s">
        <v>618</v>
      </c>
      <c r="L9" s="161" t="s">
        <v>621</v>
      </c>
      <c r="M9" s="162" t="s">
        <v>284</v>
      </c>
    </row>
    <row r="10" spans="1:17" ht="44.25">
      <c r="A10" s="152">
        <v>9</v>
      </c>
      <c r="B10" s="152">
        <f xml:space="preserve"> IF(MOD(十五音韻母表[[#This Row],[序號]],2)=0, 十五音韻母表[[#This Row],[序號]]/2, ROUNDUP(十五音韻母表[[#This Row],[序號]]/2,0))</f>
        <v>5</v>
      </c>
      <c r="C10" s="163" t="s">
        <v>622</v>
      </c>
      <c r="D10" s="164" t="s">
        <v>623</v>
      </c>
      <c r="E10" s="155" t="s">
        <v>444</v>
      </c>
      <c r="F10" s="155" t="s">
        <v>624</v>
      </c>
      <c r="G10" s="156" t="s">
        <v>625</v>
      </c>
      <c r="H10" s="156" t="s">
        <v>625</v>
      </c>
      <c r="I10" s="156"/>
      <c r="J10" s="156"/>
      <c r="K10" s="156"/>
      <c r="L10" s="156" t="s">
        <v>626</v>
      </c>
      <c r="M10" s="156" t="s">
        <v>626</v>
      </c>
    </row>
    <row r="11" spans="1:17" ht="44.25">
      <c r="A11" s="152">
        <v>10</v>
      </c>
      <c r="B11" s="152">
        <f xml:space="preserve"> IF(MOD(十五音韻母表[[#This Row],[序號]],2)=0, 十五音韻母表[[#This Row],[序號]]/2, ROUNDUP(十五音韻母表[[#This Row],[序號]]/2,0))</f>
        <v>5</v>
      </c>
      <c r="C11" s="163" t="s">
        <v>627</v>
      </c>
      <c r="D11" s="164" t="s">
        <v>628</v>
      </c>
      <c r="E11" s="155" t="s">
        <v>629</v>
      </c>
      <c r="F11" s="155" t="s">
        <v>630</v>
      </c>
      <c r="G11" s="156" t="str">
        <f xml:space="preserve"> IF(G10="", "", _xlfn.CONCAT(G10, "h"))</f>
        <v>eeh</v>
      </c>
      <c r="H11" s="156" t="str">
        <f t="shared" ref="H11:K11" si="0" xml:space="preserve"> IF(H10="", "", _xlfn.CONCAT(H10, "h"))</f>
        <v>eeh</v>
      </c>
      <c r="I11" s="156" t="str">
        <f t="shared" si="0"/>
        <v/>
      </c>
      <c r="J11" s="156" t="str">
        <f t="shared" si="0"/>
        <v/>
      </c>
      <c r="K11" s="156" t="str">
        <f t="shared" si="0"/>
        <v/>
      </c>
      <c r="L11" s="161" t="str">
        <f xml:space="preserve"> IF(L10="", "", _xlfn.CONCAT(L10, "ㆷ"))</f>
        <v>ㄝㆷ</v>
      </c>
      <c r="M11" s="161" t="str">
        <f xml:space="preserve"> IF(M10="", "", _xlfn.CONCAT(M10, "ㄏ"))</f>
        <v>ㄝㄏ</v>
      </c>
    </row>
    <row r="12" spans="1:17" ht="44.25">
      <c r="A12" s="152">
        <v>11</v>
      </c>
      <c r="B12" s="152">
        <f xml:space="preserve"> IF(MOD(十五音韻母表[[#This Row],[序號]],2)=0, 十五音韻母表[[#This Row],[序號]]/2, ROUNDUP(十五音韻母表[[#This Row],[序號]]/2,0))</f>
        <v>6</v>
      </c>
      <c r="C12" s="153" t="s">
        <v>631</v>
      </c>
      <c r="D12" s="154" t="s">
        <v>632</v>
      </c>
      <c r="E12" s="155" t="s">
        <v>408</v>
      </c>
      <c r="F12" s="155"/>
      <c r="G12" s="156" t="s">
        <v>408</v>
      </c>
      <c r="H12" s="156" t="s">
        <v>408</v>
      </c>
      <c r="I12" s="156" t="s">
        <v>408</v>
      </c>
      <c r="J12" s="156" t="s">
        <v>408</v>
      </c>
      <c r="K12" s="156" t="s">
        <v>408</v>
      </c>
      <c r="L12" s="156" t="s">
        <v>205</v>
      </c>
      <c r="M12" s="156" t="s">
        <v>205</v>
      </c>
    </row>
    <row r="13" spans="1:17" ht="44.25">
      <c r="A13" s="152">
        <v>12</v>
      </c>
      <c r="B13" s="152">
        <f xml:space="preserve"> IF(MOD(十五音韻母表[[#This Row],[序號]],2)=0, 十五音韻母表[[#This Row],[序號]]/2, ROUNDUP(十五音韻母表[[#This Row],[序號]]/2,0))</f>
        <v>6</v>
      </c>
      <c r="C13" s="153" t="s">
        <v>633</v>
      </c>
      <c r="D13" s="154" t="s">
        <v>634</v>
      </c>
      <c r="E13" s="155" t="s">
        <v>635</v>
      </c>
      <c r="F13" s="155"/>
      <c r="G13" s="156" t="s">
        <v>636</v>
      </c>
      <c r="H13" s="156" t="s">
        <v>636</v>
      </c>
      <c r="I13" s="156" t="s">
        <v>636</v>
      </c>
      <c r="J13" s="156" t="s">
        <v>636</v>
      </c>
      <c r="K13" s="156" t="s">
        <v>636</v>
      </c>
      <c r="L13" s="156" t="s">
        <v>637</v>
      </c>
      <c r="M13" s="156" t="s">
        <v>638</v>
      </c>
    </row>
    <row r="14" spans="1:17" ht="44.25">
      <c r="A14" s="152">
        <v>13</v>
      </c>
      <c r="B14" s="152">
        <f xml:space="preserve"> IF(MOD(十五音韻母表[[#This Row],[序號]],2)=0, 十五音韻母表[[#This Row],[序號]]/2, ROUNDUP(十五音韻母表[[#This Row],[序號]]/2,0))</f>
        <v>7</v>
      </c>
      <c r="C14" s="153" t="s">
        <v>67</v>
      </c>
      <c r="D14" s="154" t="s">
        <v>639</v>
      </c>
      <c r="E14" s="155" t="s">
        <v>640</v>
      </c>
      <c r="F14" s="155"/>
      <c r="G14" s="156" t="s">
        <v>413</v>
      </c>
      <c r="H14" s="156" t="s">
        <v>413</v>
      </c>
      <c r="I14" s="156" t="s">
        <v>413</v>
      </c>
      <c r="J14" s="156" t="s">
        <v>413</v>
      </c>
      <c r="K14" s="156" t="s">
        <v>413</v>
      </c>
      <c r="L14" s="156" t="s">
        <v>201</v>
      </c>
      <c r="M14" s="156" t="s">
        <v>641</v>
      </c>
    </row>
    <row r="15" spans="1:17" ht="44.25">
      <c r="A15" s="152">
        <v>14</v>
      </c>
      <c r="B15" s="152">
        <f xml:space="preserve"> IF(MOD(十五音韻母表[[#This Row],[序號]],2)=0, 十五音韻母表[[#This Row],[序號]]/2, ROUNDUP(十五音韻母表[[#This Row],[序號]]/2,0))</f>
        <v>7</v>
      </c>
      <c r="C15" s="153" t="s">
        <v>642</v>
      </c>
      <c r="D15" s="154" t="s">
        <v>643</v>
      </c>
      <c r="E15" s="155" t="s">
        <v>644</v>
      </c>
      <c r="F15" s="155"/>
      <c r="G15" s="156" t="s">
        <v>645</v>
      </c>
      <c r="H15" s="156" t="s">
        <v>645</v>
      </c>
      <c r="I15" s="156" t="s">
        <v>645</v>
      </c>
      <c r="J15" s="156" t="s">
        <v>645</v>
      </c>
      <c r="K15" s="156" t="s">
        <v>645</v>
      </c>
      <c r="L15" s="156" t="s">
        <v>646</v>
      </c>
      <c r="M15" s="156" t="s">
        <v>647</v>
      </c>
    </row>
    <row r="16" spans="1:17" ht="44.25">
      <c r="A16" s="152">
        <v>15</v>
      </c>
      <c r="B16" s="152">
        <f xml:space="preserve"> IF(MOD(十五音韻母表[[#This Row],[序號]],2)=0, 十五音韻母表[[#This Row],[序號]]/2, ROUNDUP(十五音韻母表[[#This Row],[序號]]/2,0))</f>
        <v>8</v>
      </c>
      <c r="C16" s="153" t="s">
        <v>648</v>
      </c>
      <c r="D16" s="154" t="s">
        <v>649</v>
      </c>
      <c r="E16" s="155" t="s">
        <v>650</v>
      </c>
      <c r="F16" s="155"/>
      <c r="G16" s="156" t="s">
        <v>650</v>
      </c>
      <c r="H16" s="156" t="s">
        <v>650</v>
      </c>
      <c r="I16" s="156" t="s">
        <v>651</v>
      </c>
      <c r="J16" s="156" t="s">
        <v>650</v>
      </c>
      <c r="K16" s="156" t="s">
        <v>650</v>
      </c>
      <c r="L16" s="156" t="s">
        <v>652</v>
      </c>
      <c r="M16" s="156" t="s">
        <v>652</v>
      </c>
    </row>
    <row r="17" spans="1:13" ht="44.25">
      <c r="A17" s="152">
        <v>16</v>
      </c>
      <c r="B17" s="152">
        <f xml:space="preserve"> IF(MOD(十五音韻母表[[#This Row],[序號]],2)=0, 十五音韻母表[[#This Row],[序號]]/2, ROUNDUP(十五音韻母表[[#This Row],[序號]]/2,0))</f>
        <v>8</v>
      </c>
      <c r="C17" s="165" t="s">
        <v>653</v>
      </c>
      <c r="D17" s="166" t="s">
        <v>654</v>
      </c>
      <c r="E17" s="155" t="s">
        <v>655</v>
      </c>
      <c r="F17" s="155"/>
      <c r="G17" s="156" t="str">
        <f xml:space="preserve"> IF(G16="", "", _xlfn.CONCAT(G16, "h"))</f>
        <v>uaih</v>
      </c>
      <c r="H17" s="156" t="str">
        <f t="shared" ref="H17:K17" si="1" xml:space="preserve"> IF(H16="", "", _xlfn.CONCAT(H16, "h"))</f>
        <v>uaih</v>
      </c>
      <c r="I17" s="156" t="str">
        <f t="shared" si="1"/>
        <v>oaih</v>
      </c>
      <c r="J17" s="156" t="str">
        <f t="shared" si="1"/>
        <v>uaih</v>
      </c>
      <c r="K17" s="156" t="str">
        <f t="shared" si="1"/>
        <v>uaih</v>
      </c>
      <c r="L17" s="161" t="str">
        <f xml:space="preserve"> IF(L16="", "", _xlfn.CONCAT(L16, "ㆷ"))</f>
        <v>ㄨㄞㆷ</v>
      </c>
      <c r="M17" s="161" t="str">
        <f xml:space="preserve"> IF(M16="", "", _xlfn.CONCAT(M16, "ㄏ"))</f>
        <v>ㄨㄞㄏ</v>
      </c>
    </row>
    <row r="18" spans="1:13" ht="44.25">
      <c r="A18" s="152">
        <v>17</v>
      </c>
      <c r="B18" s="152">
        <f xml:space="preserve"> IF(MOD(十五音韻母表[[#This Row],[序號]],2)=0, 十五音韻母表[[#This Row],[序號]]/2, ROUNDUP(十五音韻母表[[#This Row],[序號]]/2,0))</f>
        <v>9</v>
      </c>
      <c r="C18" s="153" t="s">
        <v>656</v>
      </c>
      <c r="D18" s="154" t="s">
        <v>657</v>
      </c>
      <c r="E18" s="155" t="s">
        <v>658</v>
      </c>
      <c r="F18" s="155" t="s">
        <v>659</v>
      </c>
      <c r="G18" s="156" t="s">
        <v>660</v>
      </c>
      <c r="H18" s="156" t="s">
        <v>660</v>
      </c>
      <c r="I18" s="156" t="s">
        <v>661</v>
      </c>
      <c r="J18" s="156" t="s">
        <v>660</v>
      </c>
      <c r="K18" s="156" t="s">
        <v>660</v>
      </c>
      <c r="L18" s="156" t="s">
        <v>662</v>
      </c>
      <c r="M18" s="156" t="s">
        <v>662</v>
      </c>
    </row>
    <row r="19" spans="1:13" ht="44.25">
      <c r="A19" s="152">
        <v>18</v>
      </c>
      <c r="B19" s="152">
        <f xml:space="preserve"> IF(MOD(十五音韻母表[[#This Row],[序號]],2)=0, 十五音韻母表[[#This Row],[序號]]/2, ROUNDUP(十五音韻母表[[#This Row],[序號]]/2,0))</f>
        <v>9</v>
      </c>
      <c r="C19" s="153" t="s">
        <v>554</v>
      </c>
      <c r="D19" s="154" t="s">
        <v>663</v>
      </c>
      <c r="E19" s="155" t="s">
        <v>664</v>
      </c>
      <c r="F19" s="155" t="s">
        <v>665</v>
      </c>
      <c r="G19" s="156" t="s">
        <v>666</v>
      </c>
      <c r="H19" s="156" t="s">
        <v>666</v>
      </c>
      <c r="I19" s="156" t="s">
        <v>667</v>
      </c>
      <c r="J19" s="156" t="s">
        <v>666</v>
      </c>
      <c r="K19" s="156" t="s">
        <v>666</v>
      </c>
      <c r="L19" s="156" t="s">
        <v>668</v>
      </c>
      <c r="M19" s="156" t="s">
        <v>669</v>
      </c>
    </row>
    <row r="20" spans="1:13" ht="44.25">
      <c r="A20" s="152">
        <v>19</v>
      </c>
      <c r="B20" s="152">
        <f xml:space="preserve"> IF(MOD(十五音韻母表[[#This Row],[序號]],2)=0, 十五音韻母表[[#This Row],[序號]]/2, ROUNDUP(十五音韻母表[[#This Row],[序號]]/2,0))</f>
        <v>10</v>
      </c>
      <c r="C20" s="153" t="s">
        <v>670</v>
      </c>
      <c r="D20" s="154" t="s">
        <v>671</v>
      </c>
      <c r="E20" s="155" t="s">
        <v>672</v>
      </c>
      <c r="F20" s="155"/>
      <c r="G20" s="156" t="s">
        <v>672</v>
      </c>
      <c r="H20" s="156" t="s">
        <v>672</v>
      </c>
      <c r="I20" s="156" t="s">
        <v>673</v>
      </c>
      <c r="J20" s="156" t="s">
        <v>672</v>
      </c>
      <c r="K20" s="156" t="s">
        <v>672</v>
      </c>
      <c r="L20" s="156" t="s">
        <v>674</v>
      </c>
      <c r="M20" s="156" t="s">
        <v>674</v>
      </c>
    </row>
    <row r="21" spans="1:13" ht="44.25">
      <c r="A21" s="152">
        <v>20</v>
      </c>
      <c r="B21" s="152">
        <f xml:space="preserve"> IF(MOD(十五音韻母表[[#This Row],[序號]],2)=0, 十五音韻母表[[#This Row],[序號]]/2, ROUNDUP(十五音韻母表[[#This Row],[序號]]/2,0))</f>
        <v>10</v>
      </c>
      <c r="C21" s="153" t="s">
        <v>675</v>
      </c>
      <c r="D21" s="154" t="s">
        <v>676</v>
      </c>
      <c r="E21" s="155" t="s">
        <v>677</v>
      </c>
      <c r="F21" s="155"/>
      <c r="G21" s="156" t="s">
        <v>678</v>
      </c>
      <c r="H21" s="156" t="s">
        <v>678</v>
      </c>
      <c r="I21" s="156" t="s">
        <v>679</v>
      </c>
      <c r="J21" s="156" t="s">
        <v>678</v>
      </c>
      <c r="K21" s="156" t="s">
        <v>678</v>
      </c>
      <c r="L21" s="156" t="s">
        <v>680</v>
      </c>
      <c r="M21" s="156" t="s">
        <v>681</v>
      </c>
    </row>
    <row r="22" spans="1:13" ht="44.25">
      <c r="A22" s="152">
        <v>21</v>
      </c>
      <c r="B22" s="152">
        <f xml:space="preserve"> IF(MOD(十五音韻母表[[#This Row],[序號]],2)=0, 十五音韻母表[[#This Row],[序號]]/2, ROUNDUP(十五音韻母表[[#This Row],[序號]]/2,0))</f>
        <v>11</v>
      </c>
      <c r="C22" s="153" t="s">
        <v>682</v>
      </c>
      <c r="D22" s="154" t="s">
        <v>683</v>
      </c>
      <c r="E22" s="155" t="s">
        <v>684</v>
      </c>
      <c r="F22" s="155" t="s">
        <v>685</v>
      </c>
      <c r="G22" s="156" t="s">
        <v>384</v>
      </c>
      <c r="H22" s="156" t="s">
        <v>384</v>
      </c>
      <c r="I22" s="156" t="s">
        <v>686</v>
      </c>
      <c r="J22" s="156" t="s">
        <v>384</v>
      </c>
      <c r="K22" s="156" t="s">
        <v>384</v>
      </c>
      <c r="L22" s="156" t="s">
        <v>224</v>
      </c>
      <c r="M22" s="156" t="s">
        <v>687</v>
      </c>
    </row>
    <row r="23" spans="1:13" ht="44.25">
      <c r="A23" s="152">
        <v>22</v>
      </c>
      <c r="B23" s="152">
        <f xml:space="preserve"> IF(MOD(十五音韻母表[[#This Row],[序號]],2)=0, 十五音韻母表[[#This Row],[序號]]/2, ROUNDUP(十五音韻母表[[#This Row],[序號]]/2,0))</f>
        <v>11</v>
      </c>
      <c r="C23" s="153"/>
      <c r="D23" s="154" t="s">
        <v>688</v>
      </c>
      <c r="E23" s="155" t="str">
        <f xml:space="preserve"> _xlfn.CONCAT(E22, "h")</f>
        <v>ɔh</v>
      </c>
      <c r="F23" s="155"/>
      <c r="G23" s="156" t="str">
        <f xml:space="preserve"> IF(G22="", "", _xlfn.CONCAT(G22, "h"))</f>
        <v>ooh</v>
      </c>
      <c r="H23" s="156" t="str">
        <f t="shared" ref="H23:K23" si="2" xml:space="preserve"> IF(H22="", "", _xlfn.CONCAT(H22, "h"))</f>
        <v>ooh</v>
      </c>
      <c r="I23" s="156" t="str">
        <f t="shared" si="2"/>
        <v>o͘h</v>
      </c>
      <c r="J23" s="156" t="str">
        <f t="shared" si="2"/>
        <v>ooh</v>
      </c>
      <c r="K23" s="156" t="str">
        <f t="shared" si="2"/>
        <v>ooh</v>
      </c>
      <c r="L23" s="161" t="str">
        <f xml:space="preserve"> IF(L22="", "", _xlfn.CONCAT(L22, "ㆷ"))</f>
        <v>ㆦㆷ</v>
      </c>
      <c r="M23" s="161" t="str">
        <f xml:space="preserve"> IF(M22="", "", _xlfn.CONCAT(M22, "ㄏ"))</f>
        <v>ㄛㄏ</v>
      </c>
    </row>
    <row r="24" spans="1:13" ht="44.25">
      <c r="A24" s="152">
        <v>23</v>
      </c>
      <c r="B24" s="152">
        <f xml:space="preserve"> IF(MOD(十五音韻母表[[#This Row],[序號]],2)=0, 十五音韻母表[[#This Row],[序號]]/2, ROUNDUP(十五音韻母表[[#This Row],[序號]]/2,0))</f>
        <v>12</v>
      </c>
      <c r="C24" s="153" t="s">
        <v>689</v>
      </c>
      <c r="D24" s="154" t="s">
        <v>690</v>
      </c>
      <c r="E24" s="155" t="s">
        <v>691</v>
      </c>
      <c r="F24" s="155"/>
      <c r="G24" s="156" t="s">
        <v>692</v>
      </c>
      <c r="H24" s="156" t="s">
        <v>692</v>
      </c>
      <c r="I24" s="156" t="s">
        <v>692</v>
      </c>
      <c r="J24" s="156" t="s">
        <v>693</v>
      </c>
      <c r="K24" s="156" t="s">
        <v>692</v>
      </c>
      <c r="L24" s="156" t="s">
        <v>694</v>
      </c>
      <c r="M24" s="156" t="s">
        <v>694</v>
      </c>
    </row>
    <row r="25" spans="1:13" ht="44.25">
      <c r="A25" s="152">
        <v>24</v>
      </c>
      <c r="B25" s="152">
        <f xml:space="preserve"> IF(MOD(十五音韻母表[[#This Row],[序號]],2)=0, 十五音韻母表[[#This Row],[序號]]/2, ROUNDUP(十五音韻母表[[#This Row],[序號]]/2,0))</f>
        <v>12</v>
      </c>
      <c r="C25" s="167" t="s">
        <v>695</v>
      </c>
      <c r="D25" s="168" t="s">
        <v>696</v>
      </c>
      <c r="E25" s="155" t="s">
        <v>697</v>
      </c>
      <c r="F25" s="155"/>
      <c r="G25" s="156" t="s">
        <v>698</v>
      </c>
      <c r="H25" s="156" t="s">
        <v>698</v>
      </c>
      <c r="I25" s="156" t="s">
        <v>698</v>
      </c>
      <c r="J25" s="156" t="s">
        <v>699</v>
      </c>
      <c r="K25" s="156" t="s">
        <v>698</v>
      </c>
      <c r="L25" s="156" t="s">
        <v>700</v>
      </c>
      <c r="M25" s="156" t="s">
        <v>701</v>
      </c>
    </row>
    <row r="26" spans="1:13" ht="44.25">
      <c r="A26" s="152">
        <v>25</v>
      </c>
      <c r="B26" s="152">
        <f xml:space="preserve"> IF(MOD(十五音韻母表[[#This Row],[序號]],2)=0, 十五音韻母表[[#This Row],[序號]]/2, ROUNDUP(十五音韻母表[[#This Row],[序號]]/2,0))</f>
        <v>13</v>
      </c>
      <c r="C26" s="163" t="s">
        <v>702</v>
      </c>
      <c r="D26" s="164" t="s">
        <v>703</v>
      </c>
      <c r="E26" s="155" t="s">
        <v>444</v>
      </c>
      <c r="F26" s="155" t="s">
        <v>704</v>
      </c>
      <c r="G26" s="156" t="s">
        <v>363</v>
      </c>
      <c r="H26" s="156" t="s">
        <v>704</v>
      </c>
      <c r="I26" s="156" t="s">
        <v>363</v>
      </c>
      <c r="J26" s="156" t="s">
        <v>363</v>
      </c>
      <c r="K26" s="156" t="s">
        <v>363</v>
      </c>
      <c r="L26" s="156" t="s">
        <v>383</v>
      </c>
      <c r="M26" s="156" t="s">
        <v>626</v>
      </c>
    </row>
    <row r="27" spans="1:13" ht="44.25">
      <c r="A27" s="152">
        <v>26</v>
      </c>
      <c r="B27" s="152">
        <f xml:space="preserve"> IF(MOD(十五音韻母表[[#This Row],[序號]],2)=0, 十五音韻母表[[#This Row],[序號]]/2, ROUNDUP(十五音韻母表[[#This Row],[序號]]/2,0))</f>
        <v>13</v>
      </c>
      <c r="C27" s="167"/>
      <c r="D27" s="168"/>
      <c r="E27" s="155" t="s">
        <v>284</v>
      </c>
      <c r="F27" s="155"/>
      <c r="G27" s="156" t="str">
        <f xml:space="preserve"> IF(G26="", "", _xlfn.CONCAT(G26, "h"))</f>
        <v>eh</v>
      </c>
      <c r="H27" s="156" t="str">
        <f t="shared" ref="H27:K27" si="3" xml:space="preserve"> IF(H26="", "", _xlfn.CONCAT(H26, "h"))</f>
        <v>eih</v>
      </c>
      <c r="I27" s="156" t="str">
        <f t="shared" si="3"/>
        <v>eh</v>
      </c>
      <c r="J27" s="156" t="str">
        <f t="shared" si="3"/>
        <v>eh</v>
      </c>
      <c r="K27" s="156" t="str">
        <f t="shared" si="3"/>
        <v>eh</v>
      </c>
      <c r="L27" s="161" t="str">
        <f xml:space="preserve"> IF(L26="", "", _xlfn.CONCAT(L26, "ㆷ"))</f>
        <v>ㆤㆷ</v>
      </c>
      <c r="M27" s="161" t="str">
        <f xml:space="preserve"> IF(M26="", "", _xlfn.CONCAT(M26, "ㄏ"))</f>
        <v>ㄝㄏ</v>
      </c>
    </row>
    <row r="28" spans="1:13" ht="44.25">
      <c r="A28" s="152">
        <v>27</v>
      </c>
      <c r="B28" s="152">
        <f xml:space="preserve"> IF(MOD(十五音韻母表[[#This Row],[序號]],2)=0, 十五音韻母表[[#This Row],[序號]]/2, ROUNDUP(十五音韻母表[[#This Row],[序號]]/2,0))</f>
        <v>14</v>
      </c>
      <c r="C28" s="153" t="s">
        <v>705</v>
      </c>
      <c r="D28" s="154" t="s">
        <v>706</v>
      </c>
      <c r="E28" s="155" t="s">
        <v>707</v>
      </c>
      <c r="F28" s="155"/>
      <c r="G28" s="156" t="s">
        <v>708</v>
      </c>
      <c r="H28" s="156" t="s">
        <v>708</v>
      </c>
      <c r="I28" s="156" t="s">
        <v>708</v>
      </c>
      <c r="J28" s="156" t="s">
        <v>708</v>
      </c>
      <c r="K28" s="156" t="s">
        <v>708</v>
      </c>
      <c r="L28" s="156" t="s">
        <v>709</v>
      </c>
      <c r="M28" s="156" t="s">
        <v>710</v>
      </c>
    </row>
    <row r="29" spans="1:13" ht="44.25">
      <c r="A29" s="152">
        <v>28</v>
      </c>
      <c r="B29" s="152">
        <f xml:space="preserve"> IF(MOD(十五音韻母表[[#This Row],[序號]],2)=0, 十五音韻母表[[#This Row],[序號]]/2, ROUNDUP(十五音韻母表[[#This Row],[序號]]/2,0))</f>
        <v>14</v>
      </c>
      <c r="C29" s="153" t="s">
        <v>711</v>
      </c>
      <c r="D29" s="154" t="s">
        <v>712</v>
      </c>
      <c r="E29" s="155" t="s">
        <v>713</v>
      </c>
      <c r="F29" s="155"/>
      <c r="G29" s="156" t="s">
        <v>714</v>
      </c>
      <c r="H29" s="156" t="s">
        <v>714</v>
      </c>
      <c r="I29" s="156" t="s">
        <v>714</v>
      </c>
      <c r="J29" s="156" t="s">
        <v>714</v>
      </c>
      <c r="K29" s="156" t="s">
        <v>715</v>
      </c>
      <c r="L29" s="156" t="s">
        <v>716</v>
      </c>
      <c r="M29" s="156" t="s">
        <v>717</v>
      </c>
    </row>
    <row r="30" spans="1:13" ht="44.25">
      <c r="A30" s="152">
        <v>29</v>
      </c>
      <c r="B30" s="152">
        <f xml:space="preserve"> IF(MOD(十五音韻母表[[#This Row],[序號]],2)=0, 十五音韻母表[[#This Row],[序號]]/2, ROUNDUP(十五音韻母表[[#This Row],[序號]]/2,0))</f>
        <v>15</v>
      </c>
      <c r="C30" s="153" t="s">
        <v>718</v>
      </c>
      <c r="D30" s="154" t="s">
        <v>719</v>
      </c>
      <c r="E30" s="155" t="s">
        <v>720</v>
      </c>
      <c r="F30" s="155"/>
      <c r="G30" s="156" t="s">
        <v>386</v>
      </c>
      <c r="H30" s="156" t="s">
        <v>386</v>
      </c>
      <c r="I30" s="156" t="s">
        <v>386</v>
      </c>
      <c r="J30" s="156" t="s">
        <v>386</v>
      </c>
      <c r="K30" s="156" t="s">
        <v>721</v>
      </c>
      <c r="L30" s="156" t="s">
        <v>208</v>
      </c>
      <c r="M30" s="156" t="s">
        <v>208</v>
      </c>
    </row>
    <row r="31" spans="1:13" ht="44.25">
      <c r="A31" s="152">
        <v>30</v>
      </c>
      <c r="B31" s="152">
        <f xml:space="preserve"> IF(MOD(十五音韻母表[[#This Row],[序號]],2)=0, 十五音韻母表[[#This Row],[序號]]/2, ROUNDUP(十五音韻母表[[#This Row],[序號]]/2,0))</f>
        <v>15</v>
      </c>
      <c r="C31" s="153" t="s">
        <v>722</v>
      </c>
      <c r="D31" s="154" t="s">
        <v>723</v>
      </c>
      <c r="E31" s="155" t="s">
        <v>724</v>
      </c>
      <c r="F31" s="155"/>
      <c r="G31" s="156" t="str">
        <f xml:space="preserve"> IF(G30="", "", _xlfn.CONCAT(G30, "h"))</f>
        <v>oh</v>
      </c>
      <c r="H31" s="156" t="str">
        <f t="shared" ref="H31:K31" si="4" xml:space="preserve"> IF(H30="", "", _xlfn.CONCAT(H30, "h"))</f>
        <v>oh</v>
      </c>
      <c r="I31" s="156" t="str">
        <f t="shared" si="4"/>
        <v>oh</v>
      </c>
      <c r="J31" s="156" t="str">
        <f t="shared" si="4"/>
        <v>oh</v>
      </c>
      <c r="K31" s="156" t="str">
        <f t="shared" si="4"/>
        <v>orh</v>
      </c>
      <c r="L31" s="161" t="str">
        <f xml:space="preserve"> IF(L30="", "", _xlfn.CONCAT(L30, "ㆷ"))</f>
        <v>ㄜㆷ</v>
      </c>
      <c r="M31" s="161" t="str">
        <f xml:space="preserve"> IF(M30="", "", _xlfn.CONCAT(M30, "ㄏ"))</f>
        <v>ㄜㄏ</v>
      </c>
    </row>
    <row r="32" spans="1:13" ht="44.25">
      <c r="A32" s="152">
        <v>31</v>
      </c>
      <c r="B32" s="152">
        <f xml:space="preserve"> IF(MOD(十五音韻母表[[#This Row],[序號]],2)=0, 十五音韻母表[[#This Row],[序號]]/2, ROUNDUP(十五音韻母表[[#This Row],[序號]]/2,0))</f>
        <v>16</v>
      </c>
      <c r="C32" s="153" t="s">
        <v>725</v>
      </c>
      <c r="D32" s="154" t="s">
        <v>726</v>
      </c>
      <c r="E32" s="155" t="s">
        <v>727</v>
      </c>
      <c r="F32" s="155"/>
      <c r="G32" s="156" t="s">
        <v>399</v>
      </c>
      <c r="H32" s="156" t="s">
        <v>399</v>
      </c>
      <c r="I32" s="156" t="s">
        <v>399</v>
      </c>
      <c r="J32" s="156" t="s">
        <v>399</v>
      </c>
      <c r="K32" s="156" t="s">
        <v>399</v>
      </c>
      <c r="L32" s="156" t="s">
        <v>402</v>
      </c>
      <c r="M32" s="156" t="s">
        <v>402</v>
      </c>
    </row>
    <row r="33" spans="1:13" ht="44.25">
      <c r="A33" s="152">
        <v>32</v>
      </c>
      <c r="B33" s="152">
        <f xml:space="preserve"> IF(MOD(十五音韻母表[[#This Row],[序號]],2)=0, 十五音韻母表[[#This Row],[序號]]/2, ROUNDUP(十五音韻母表[[#This Row],[序號]]/2,0))</f>
        <v>16</v>
      </c>
      <c r="C33" s="167"/>
      <c r="D33" s="168"/>
      <c r="E33" s="155"/>
      <c r="F33" s="155"/>
      <c r="G33" s="156" t="str">
        <f xml:space="preserve"> IF(G32="", "", _xlfn.CONCAT(G32, "h"))</f>
        <v>aih</v>
      </c>
      <c r="H33" s="156" t="str">
        <f t="shared" ref="H33:K33" si="5" xml:space="preserve"> IF(H32="", "", _xlfn.CONCAT(H32, "h"))</f>
        <v>aih</v>
      </c>
      <c r="I33" s="156" t="str">
        <f t="shared" si="5"/>
        <v>aih</v>
      </c>
      <c r="J33" s="156" t="str">
        <f t="shared" si="5"/>
        <v>aih</v>
      </c>
      <c r="K33" s="156" t="str">
        <f t="shared" si="5"/>
        <v>aih</v>
      </c>
      <c r="L33" s="161" t="str">
        <f xml:space="preserve"> IF(L32="", "", _xlfn.CONCAT(L32, "ㆷ"))</f>
        <v>ㄞㆷ</v>
      </c>
      <c r="M33" s="161" t="str">
        <f xml:space="preserve"> IF(M32="", "", _xlfn.CONCAT(M32, "ㄏ"))</f>
        <v>ㄞㄏ</v>
      </c>
    </row>
    <row r="34" spans="1:13" ht="44.25">
      <c r="A34" s="152">
        <v>33</v>
      </c>
      <c r="B34" s="152">
        <f xml:space="preserve"> IF(MOD(十五音韻母表[[#This Row],[序號]],2)=0, 十五音韻母表[[#This Row],[序號]]/2, ROUNDUP(十五音韻母表[[#This Row],[序號]]/2,0))</f>
        <v>17</v>
      </c>
      <c r="C34" s="153" t="s">
        <v>728</v>
      </c>
      <c r="D34" s="154" t="s">
        <v>729</v>
      </c>
      <c r="E34" s="155" t="s">
        <v>730</v>
      </c>
      <c r="F34" s="155"/>
      <c r="G34" s="156" t="s">
        <v>730</v>
      </c>
      <c r="H34" s="156" t="s">
        <v>730</v>
      </c>
      <c r="I34" s="156" t="s">
        <v>730</v>
      </c>
      <c r="J34" s="156" t="s">
        <v>730</v>
      </c>
      <c r="K34" s="156" t="s">
        <v>730</v>
      </c>
      <c r="L34" s="156" t="s">
        <v>731</v>
      </c>
      <c r="M34" s="156" t="s">
        <v>731</v>
      </c>
    </row>
    <row r="35" spans="1:13" ht="44.25">
      <c r="A35" s="152">
        <v>34</v>
      </c>
      <c r="B35" s="152">
        <f xml:space="preserve"> IF(MOD(十五音韻母表[[#This Row],[序號]],2)=0, 十五音韻母表[[#This Row],[序號]]/2, ROUNDUP(十五音韻母表[[#This Row],[序號]]/2,0))</f>
        <v>17</v>
      </c>
      <c r="C35" s="153" t="s">
        <v>732</v>
      </c>
      <c r="D35" s="154" t="s">
        <v>733</v>
      </c>
      <c r="E35" s="155" t="s">
        <v>734</v>
      </c>
      <c r="F35" s="155"/>
      <c r="G35" s="156" t="s">
        <v>735</v>
      </c>
      <c r="H35" s="156" t="s">
        <v>735</v>
      </c>
      <c r="I35" s="156" t="s">
        <v>735</v>
      </c>
      <c r="J35" s="156" t="s">
        <v>735</v>
      </c>
      <c r="K35" s="156" t="s">
        <v>735</v>
      </c>
      <c r="L35" s="156" t="s">
        <v>219</v>
      </c>
      <c r="M35" s="156" t="s">
        <v>736</v>
      </c>
    </row>
    <row r="36" spans="1:13" ht="44.25">
      <c r="A36" s="152">
        <v>35</v>
      </c>
      <c r="B36" s="152">
        <f xml:space="preserve"> IF(MOD(十五音韻母表[[#This Row],[序號]],2)=0, 十五音韻母表[[#This Row],[序號]]/2, ROUNDUP(十五音韻母表[[#This Row],[序號]]/2,0))</f>
        <v>18</v>
      </c>
      <c r="C36" s="153" t="s">
        <v>737</v>
      </c>
      <c r="D36" s="154" t="s">
        <v>738</v>
      </c>
      <c r="E36" s="155" t="s">
        <v>739</v>
      </c>
      <c r="F36" s="155"/>
      <c r="G36" s="156" t="s">
        <v>740</v>
      </c>
      <c r="H36" s="156" t="s">
        <v>740</v>
      </c>
      <c r="I36" s="156" t="s">
        <v>740</v>
      </c>
      <c r="J36" s="156" t="s">
        <v>740</v>
      </c>
      <c r="K36" s="156" t="s">
        <v>740</v>
      </c>
      <c r="L36" s="156" t="s">
        <v>741</v>
      </c>
      <c r="M36" s="156" t="s">
        <v>741</v>
      </c>
    </row>
    <row r="37" spans="1:13" ht="44.25">
      <c r="A37" s="152">
        <v>36</v>
      </c>
      <c r="B37" s="152">
        <f xml:space="preserve"> IF(MOD(十五音韻母表[[#This Row],[序號]],2)=0, 十五音韻母表[[#This Row],[序號]]/2, ROUNDUP(十五音韻母表[[#This Row],[序號]]/2,0))</f>
        <v>18</v>
      </c>
      <c r="C37" s="153" t="s">
        <v>742</v>
      </c>
      <c r="D37" s="154" t="s">
        <v>743</v>
      </c>
      <c r="E37" s="155" t="s">
        <v>744</v>
      </c>
      <c r="F37" s="155"/>
      <c r="G37" s="156" t="s">
        <v>745</v>
      </c>
      <c r="H37" s="156" t="s">
        <v>745</v>
      </c>
      <c r="I37" s="156" t="s">
        <v>745</v>
      </c>
      <c r="J37" s="156" t="s">
        <v>745</v>
      </c>
      <c r="K37" s="156" t="s">
        <v>745</v>
      </c>
      <c r="L37" s="156" t="s">
        <v>746</v>
      </c>
      <c r="M37" s="156" t="s">
        <v>747</v>
      </c>
    </row>
    <row r="38" spans="1:13" ht="44.25">
      <c r="A38" s="152">
        <v>37</v>
      </c>
      <c r="B38" s="152">
        <f xml:space="preserve"> IF(MOD(十五音韻母表[[#This Row],[序號]],2)=0, 十五音韻母表[[#This Row],[序號]]/2, ROUNDUP(十五音韻母表[[#This Row],[序號]]/2,0))</f>
        <v>19</v>
      </c>
      <c r="C38" s="153" t="s">
        <v>281</v>
      </c>
      <c r="D38" s="154" t="s">
        <v>748</v>
      </c>
      <c r="E38" s="155" t="s">
        <v>406</v>
      </c>
      <c r="F38" s="155"/>
      <c r="G38" s="156" t="s">
        <v>406</v>
      </c>
      <c r="H38" s="156" t="s">
        <v>406</v>
      </c>
      <c r="I38" s="156" t="s">
        <v>406</v>
      </c>
      <c r="J38" s="156" t="s">
        <v>406</v>
      </c>
      <c r="K38" s="156" t="s">
        <v>406</v>
      </c>
      <c r="L38" s="156" t="s">
        <v>407</v>
      </c>
      <c r="M38" s="156" t="s">
        <v>749</v>
      </c>
    </row>
    <row r="39" spans="1:13" ht="44.25">
      <c r="A39" s="152">
        <v>38</v>
      </c>
      <c r="B39" s="152">
        <f xml:space="preserve"> IF(MOD(十五音韻母表[[#This Row],[序號]],2)=0, 十五音韻母表[[#This Row],[序號]]/2, ROUNDUP(十五音韻母表[[#This Row],[序號]]/2,0))</f>
        <v>19</v>
      </c>
      <c r="C39" s="153" t="s">
        <v>750</v>
      </c>
      <c r="D39" s="154" t="s">
        <v>751</v>
      </c>
      <c r="E39" s="155" t="s">
        <v>752</v>
      </c>
      <c r="F39" s="155"/>
      <c r="G39" s="156" t="s">
        <v>753</v>
      </c>
      <c r="H39" s="156" t="s">
        <v>753</v>
      </c>
      <c r="I39" s="156" t="s">
        <v>753</v>
      </c>
      <c r="J39" s="156" t="s">
        <v>753</v>
      </c>
      <c r="K39" s="156" t="s">
        <v>753</v>
      </c>
      <c r="L39" s="156" t="s">
        <v>754</v>
      </c>
      <c r="M39" s="156" t="s">
        <v>755</v>
      </c>
    </row>
    <row r="40" spans="1:13" ht="44.25">
      <c r="A40" s="152">
        <v>39</v>
      </c>
      <c r="B40" s="152">
        <f xml:space="preserve"> IF(MOD(十五音韻母表[[#This Row],[序號]],2)=0, 十五音韻母表[[#This Row],[序號]]/2, ROUNDUP(十五音韻母表[[#This Row],[序號]]/2,0))</f>
        <v>20</v>
      </c>
      <c r="C40" s="153" t="s">
        <v>756</v>
      </c>
      <c r="D40" s="154" t="s">
        <v>757</v>
      </c>
      <c r="E40" s="155" t="s">
        <v>758</v>
      </c>
      <c r="F40" s="155"/>
      <c r="G40" s="156" t="s">
        <v>758</v>
      </c>
      <c r="H40" s="156" t="s">
        <v>758</v>
      </c>
      <c r="I40" s="156" t="s">
        <v>759</v>
      </c>
      <c r="J40" s="156" t="s">
        <v>758</v>
      </c>
      <c r="K40" s="156" t="s">
        <v>758</v>
      </c>
      <c r="L40" s="156" t="s">
        <v>760</v>
      </c>
      <c r="M40" s="156" t="s">
        <v>760</v>
      </c>
    </row>
    <row r="41" spans="1:13" ht="44.25">
      <c r="A41" s="152">
        <v>40</v>
      </c>
      <c r="B41" s="152">
        <f xml:space="preserve"> IF(MOD(十五音韻母表[[#This Row],[序號]],2)=0, 十五音韻母表[[#This Row],[序號]]/2, ROUNDUP(十五音韻母表[[#This Row],[序號]]/2,0))</f>
        <v>20</v>
      </c>
      <c r="C41" s="153" t="s">
        <v>761</v>
      </c>
      <c r="D41" s="154" t="s">
        <v>762</v>
      </c>
      <c r="E41" s="155" t="s">
        <v>763</v>
      </c>
      <c r="F41" s="155"/>
      <c r="G41" s="156" t="str">
        <f xml:space="preserve"> IF(G40="", "", _xlfn.CONCAT(G40, "h"))</f>
        <v>uah</v>
      </c>
      <c r="H41" s="156" t="str">
        <f t="shared" ref="H41:K41" si="6" xml:space="preserve"> IF(H40="", "", _xlfn.CONCAT(H40, "h"))</f>
        <v>uah</v>
      </c>
      <c r="I41" s="156" t="str">
        <f t="shared" si="6"/>
        <v>oah</v>
      </c>
      <c r="J41" s="156" t="str">
        <f t="shared" si="6"/>
        <v>uah</v>
      </c>
      <c r="K41" s="156" t="str">
        <f t="shared" si="6"/>
        <v>uah</v>
      </c>
      <c r="L41" s="161" t="str">
        <f xml:space="preserve"> IF(L40="", "", _xlfn.CONCAT(L40, "ㆷ"))</f>
        <v>ㄨㄚㆷ</v>
      </c>
      <c r="M41" s="161" t="str">
        <f xml:space="preserve"> IF(M40="", "", _xlfn.CONCAT(M40, "ㄏ"))</f>
        <v>ㄨㄚㄏ</v>
      </c>
    </row>
    <row r="42" spans="1:13" ht="44.25">
      <c r="A42" s="152">
        <v>41</v>
      </c>
      <c r="B42" s="152">
        <f xml:space="preserve"> IF(MOD(十五音韻母表[[#This Row],[序號]],2)=0, 十五音韻母表[[#This Row],[序號]]/2, ROUNDUP(十五音韻母表[[#This Row],[序號]]/2,0))</f>
        <v>21</v>
      </c>
      <c r="C42" s="153" t="s">
        <v>764</v>
      </c>
      <c r="D42" s="154" t="s">
        <v>765</v>
      </c>
      <c r="E42" s="155" t="s">
        <v>766</v>
      </c>
      <c r="F42" s="155"/>
      <c r="G42" s="156" t="s">
        <v>410</v>
      </c>
      <c r="H42" s="156" t="s">
        <v>410</v>
      </c>
      <c r="I42" s="156" t="s">
        <v>410</v>
      </c>
      <c r="J42" s="156" t="s">
        <v>410</v>
      </c>
      <c r="K42" s="156" t="s">
        <v>410</v>
      </c>
      <c r="L42" s="156" t="s">
        <v>194</v>
      </c>
      <c r="M42" s="156" t="s">
        <v>194</v>
      </c>
    </row>
    <row r="43" spans="1:13" ht="44.25">
      <c r="A43" s="152">
        <v>42</v>
      </c>
      <c r="B43" s="152">
        <f xml:space="preserve"> IF(MOD(十五音韻母表[[#This Row],[序號]],2)=0, 十五音韻母表[[#This Row],[序號]]/2, ROUNDUP(十五音韻母表[[#This Row],[序號]]/2,0))</f>
        <v>21</v>
      </c>
      <c r="C43" s="153" t="s">
        <v>767</v>
      </c>
      <c r="D43" s="154" t="s">
        <v>768</v>
      </c>
      <c r="E43" s="155" t="s">
        <v>769</v>
      </c>
      <c r="F43" s="155"/>
      <c r="G43" s="156" t="s">
        <v>770</v>
      </c>
      <c r="H43" s="156" t="s">
        <v>770</v>
      </c>
      <c r="I43" s="156" t="s">
        <v>770</v>
      </c>
      <c r="J43" s="156" t="s">
        <v>770</v>
      </c>
      <c r="K43" s="156" t="s">
        <v>770</v>
      </c>
      <c r="L43" s="156" t="s">
        <v>771</v>
      </c>
      <c r="M43" s="156" t="s">
        <v>772</v>
      </c>
    </row>
    <row r="44" spans="1:13" ht="44.25">
      <c r="A44" s="152">
        <v>43</v>
      </c>
      <c r="B44" s="152">
        <f xml:space="preserve"> IF(MOD(十五音韻母表[[#This Row],[序號]],2)=0, 十五音韻母表[[#This Row],[序號]]/2, ROUNDUP(十五音韻母表[[#This Row],[序號]]/2,0))</f>
        <v>22</v>
      </c>
      <c r="C44" s="153" t="s">
        <v>773</v>
      </c>
      <c r="D44" s="154" t="s">
        <v>774</v>
      </c>
      <c r="E44" s="155" t="s">
        <v>775</v>
      </c>
      <c r="F44" s="155"/>
      <c r="G44" s="156" t="s">
        <v>776</v>
      </c>
      <c r="H44" s="156" t="s">
        <v>776</v>
      </c>
      <c r="I44" s="156" t="s">
        <v>776</v>
      </c>
      <c r="J44" s="156" t="s">
        <v>776</v>
      </c>
      <c r="K44" s="156" t="s">
        <v>776</v>
      </c>
      <c r="L44" s="156" t="s">
        <v>777</v>
      </c>
      <c r="M44" s="156" t="s">
        <v>778</v>
      </c>
    </row>
    <row r="45" spans="1:13" ht="44.25">
      <c r="A45" s="152">
        <v>44</v>
      </c>
      <c r="B45" s="152">
        <f xml:space="preserve"> IF(MOD(十五音韻母表[[#This Row],[序號]],2)=0, 十五音韻母表[[#This Row],[序號]]/2, ROUNDUP(十五音韻母表[[#This Row],[序號]]/2,0))</f>
        <v>22</v>
      </c>
      <c r="C45" s="153" t="s">
        <v>779</v>
      </c>
      <c r="D45" s="154" t="s">
        <v>780</v>
      </c>
      <c r="E45" s="155" t="s">
        <v>781</v>
      </c>
      <c r="F45" s="155"/>
      <c r="G45" s="156" t="s">
        <v>782</v>
      </c>
      <c r="H45" s="156" t="s">
        <v>782</v>
      </c>
      <c r="I45" s="156" t="s">
        <v>782</v>
      </c>
      <c r="J45" s="156" t="s">
        <v>782</v>
      </c>
      <c r="K45" s="156" t="s">
        <v>782</v>
      </c>
      <c r="L45" s="156" t="s">
        <v>783</v>
      </c>
      <c r="M45" s="156" t="s">
        <v>784</v>
      </c>
    </row>
    <row r="46" spans="1:13" ht="44.25">
      <c r="A46" s="152">
        <v>45</v>
      </c>
      <c r="B46" s="152">
        <f xml:space="preserve"> IF(MOD(十五音韻母表[[#This Row],[序號]],2)=0, 十五音韻母表[[#This Row],[序號]]/2, ROUNDUP(十五音韻母表[[#This Row],[序號]]/2,0))</f>
        <v>23</v>
      </c>
      <c r="C46" s="153" t="s">
        <v>785</v>
      </c>
      <c r="D46" s="154" t="s">
        <v>786</v>
      </c>
      <c r="E46" s="155" t="s">
        <v>787</v>
      </c>
      <c r="F46" s="155"/>
      <c r="G46" s="156" t="s">
        <v>403</v>
      </c>
      <c r="H46" s="156" t="s">
        <v>403</v>
      </c>
      <c r="I46" s="156" t="s">
        <v>403</v>
      </c>
      <c r="J46" s="156" t="s">
        <v>788</v>
      </c>
      <c r="K46" s="156" t="s">
        <v>403</v>
      </c>
      <c r="L46" s="156" t="s">
        <v>405</v>
      </c>
      <c r="M46" s="156" t="s">
        <v>405</v>
      </c>
    </row>
    <row r="47" spans="1:13" ht="44.25">
      <c r="A47" s="152">
        <v>46</v>
      </c>
      <c r="B47" s="152">
        <f xml:space="preserve"> IF(MOD(十五音韻母表[[#This Row],[序號]],2)=0, 十五音韻母表[[#This Row],[序號]]/2, ROUNDUP(十五音韻母表[[#This Row],[序號]]/2,0))</f>
        <v>23</v>
      </c>
      <c r="C47" s="153" t="s">
        <v>789</v>
      </c>
      <c r="D47" s="154" t="s">
        <v>790</v>
      </c>
      <c r="E47" s="155" t="s">
        <v>791</v>
      </c>
      <c r="F47" s="155"/>
      <c r="G47" s="156" t="str">
        <f xml:space="preserve"> IF(G46="", "", _xlfn.CONCAT(G46, "h"))</f>
        <v>auh</v>
      </c>
      <c r="H47" s="156" t="str">
        <f t="shared" ref="H47:K47" si="7" xml:space="preserve"> IF(H46="", "", _xlfn.CONCAT(H46, "h"))</f>
        <v>auh</v>
      </c>
      <c r="I47" s="156" t="str">
        <f t="shared" si="7"/>
        <v>auh</v>
      </c>
      <c r="J47" s="156" t="str">
        <f t="shared" si="7"/>
        <v>aoh</v>
      </c>
      <c r="K47" s="156" t="str">
        <f t="shared" si="7"/>
        <v>auh</v>
      </c>
      <c r="L47" s="161" t="str">
        <f xml:space="preserve"> IF(L46="", "", _xlfn.CONCAT(L46, "ㆷ"))</f>
        <v>ㄠㆷ</v>
      </c>
      <c r="M47" s="161" t="str">
        <f xml:space="preserve"> IF(M46="", "", _xlfn.CONCAT(M46, "ㄏ"))</f>
        <v>ㄠㄏ</v>
      </c>
    </row>
    <row r="48" spans="1:13" ht="44.25">
      <c r="A48" s="152">
        <v>47</v>
      </c>
      <c r="B48" s="152">
        <f xml:space="preserve"> IF(MOD(十五音韻母表[[#This Row],[序號]],2)=0, 十五音韻母表[[#This Row],[序號]]/2, ROUNDUP(十五音韻母表[[#This Row],[序號]]/2,0))</f>
        <v>24</v>
      </c>
      <c r="C48" s="153" t="s">
        <v>792</v>
      </c>
      <c r="D48" s="154" t="s">
        <v>793</v>
      </c>
      <c r="E48" s="155" t="s">
        <v>794</v>
      </c>
      <c r="F48" s="155"/>
      <c r="G48" s="156" t="s">
        <v>795</v>
      </c>
      <c r="H48" s="156" t="s">
        <v>795</v>
      </c>
      <c r="I48" s="156" t="s">
        <v>795</v>
      </c>
      <c r="J48" s="156" t="s">
        <v>795</v>
      </c>
      <c r="K48" s="156" t="s">
        <v>795</v>
      </c>
      <c r="L48" s="156" t="s">
        <v>796</v>
      </c>
      <c r="M48" s="156" t="s">
        <v>796</v>
      </c>
    </row>
    <row r="49" spans="1:13" ht="44.25">
      <c r="A49" s="152">
        <v>48</v>
      </c>
      <c r="B49" s="152">
        <f xml:space="preserve"> IF(MOD(十五音韻母表[[#This Row],[序號]],2)=0, 十五音韻母表[[#This Row],[序號]]/2, ROUNDUP(十五音韻母表[[#This Row],[序號]]/2,0))</f>
        <v>24</v>
      </c>
      <c r="C49" s="153" t="s">
        <v>797</v>
      </c>
      <c r="D49" s="154" t="s">
        <v>798</v>
      </c>
      <c r="E49" s="155" t="s">
        <v>799</v>
      </c>
      <c r="F49" s="155"/>
      <c r="G49" s="156" t="str">
        <f xml:space="preserve"> IF(G48="", "", _xlfn.CONCAT(G48, "h"))</f>
        <v>iah</v>
      </c>
      <c r="H49" s="156" t="str">
        <f t="shared" ref="H49:K49" si="8" xml:space="preserve"> IF(H48="", "", _xlfn.CONCAT(H48, "h"))</f>
        <v>iah</v>
      </c>
      <c r="I49" s="156" t="str">
        <f t="shared" si="8"/>
        <v>iah</v>
      </c>
      <c r="J49" s="156" t="str">
        <f t="shared" si="8"/>
        <v>iah</v>
      </c>
      <c r="K49" s="156" t="str">
        <f t="shared" si="8"/>
        <v>iah</v>
      </c>
      <c r="L49" s="161" t="str">
        <f xml:space="preserve"> IF(L48="", "", _xlfn.CONCAT(L48, "ㆷ"))</f>
        <v>ㄧㄚㆷ</v>
      </c>
      <c r="M49" s="161" t="str">
        <f xml:space="preserve"> IF(M48="", "", _xlfn.CONCAT(M48, "ㄏ"))</f>
        <v>ㄧㄚㄏ</v>
      </c>
    </row>
    <row r="50" spans="1:13" ht="44.25">
      <c r="A50" s="152">
        <v>49</v>
      </c>
      <c r="B50" s="152">
        <f xml:space="preserve"> IF(MOD(十五音韻母表[[#This Row],[序號]],2)=0, 十五音韻母表[[#This Row],[序號]]/2, ROUNDUP(十五音韻母表[[#This Row],[序號]]/2,0))</f>
        <v>25</v>
      </c>
      <c r="C50" s="153" t="s">
        <v>800</v>
      </c>
      <c r="D50" s="154" t="s">
        <v>801</v>
      </c>
      <c r="E50" s="155" t="s">
        <v>802</v>
      </c>
      <c r="F50" s="155" t="s">
        <v>803</v>
      </c>
      <c r="G50" s="156" t="s">
        <v>804</v>
      </c>
      <c r="H50" s="156" t="s">
        <v>804</v>
      </c>
      <c r="I50" s="156" t="s">
        <v>805</v>
      </c>
      <c r="J50" s="156" t="s">
        <v>804</v>
      </c>
      <c r="K50" s="156" t="s">
        <v>804</v>
      </c>
      <c r="L50" s="156" t="s">
        <v>806</v>
      </c>
      <c r="M50" s="156" t="s">
        <v>807</v>
      </c>
    </row>
    <row r="51" spans="1:13" ht="44.25">
      <c r="A51" s="152">
        <v>50</v>
      </c>
      <c r="B51" s="152">
        <f xml:space="preserve"> IF(MOD(十五音韻母表[[#This Row],[序號]],2)=0, 十五音韻母表[[#This Row],[序號]]/2, ROUNDUP(十五音韻母表[[#This Row],[序號]]/2,0))</f>
        <v>25</v>
      </c>
      <c r="C51" s="153" t="s">
        <v>808</v>
      </c>
      <c r="D51" s="154" t="s">
        <v>809</v>
      </c>
      <c r="E51" s="155" t="s">
        <v>810</v>
      </c>
      <c r="F51" s="155" t="s">
        <v>811</v>
      </c>
      <c r="G51" s="156" t="str">
        <f xml:space="preserve"> IF(G50="", "", _xlfn.CONCAT(G50, "h"))</f>
        <v>ueh</v>
      </c>
      <c r="H51" s="156" t="str">
        <f t="shared" ref="H51:K51" si="9" xml:space="preserve"> IF(H50="", "", _xlfn.CONCAT(H50, "h"))</f>
        <v>ueh</v>
      </c>
      <c r="I51" s="156" t="str">
        <f t="shared" si="9"/>
        <v>oeh</v>
      </c>
      <c r="J51" s="156" t="str">
        <f t="shared" si="9"/>
        <v>ueh</v>
      </c>
      <c r="K51" s="156" t="str">
        <f t="shared" si="9"/>
        <v>ueh</v>
      </c>
      <c r="L51" s="161" t="str">
        <f xml:space="preserve"> IF(L50="", "", _xlfn.CONCAT(L50, "ㆷ"))</f>
        <v>ㄨㆤㆷ</v>
      </c>
      <c r="M51" s="161" t="str">
        <f xml:space="preserve"> IF(M50="", "", _xlfn.CONCAT(M50, "ㄏ"))</f>
        <v>ㄨㄝㄏ</v>
      </c>
    </row>
    <row r="52" spans="1:13" ht="44.25">
      <c r="A52" s="152">
        <v>51</v>
      </c>
      <c r="B52" s="152">
        <f xml:space="preserve"> IF(MOD(十五音韻母表[[#This Row],[序號]],2)=0, 十五音韻母表[[#This Row],[序號]]/2, ROUNDUP(十五音韻母表[[#This Row],[序號]]/2,0))</f>
        <v>26</v>
      </c>
      <c r="C52" s="153" t="s">
        <v>812</v>
      </c>
      <c r="D52" s="154" t="s">
        <v>813</v>
      </c>
      <c r="E52" s="155" t="s">
        <v>814</v>
      </c>
      <c r="F52" s="155"/>
      <c r="G52" s="156" t="s">
        <v>815</v>
      </c>
      <c r="H52" s="156" t="s">
        <v>815</v>
      </c>
      <c r="I52" s="156" t="s">
        <v>414</v>
      </c>
      <c r="J52" s="156" t="s">
        <v>816</v>
      </c>
      <c r="K52" s="156" t="s">
        <v>815</v>
      </c>
      <c r="L52" s="156" t="s">
        <v>416</v>
      </c>
      <c r="M52" s="156" t="s">
        <v>817</v>
      </c>
    </row>
    <row r="53" spans="1:13" ht="44.25">
      <c r="A53" s="152">
        <v>52</v>
      </c>
      <c r="B53" s="152">
        <f xml:space="preserve"> IF(MOD(十五音韻母表[[#This Row],[序號]],2)=0, 十五音韻母表[[#This Row],[序號]]/2, ROUNDUP(十五音韻母表[[#This Row],[序號]]/2,0))</f>
        <v>26</v>
      </c>
      <c r="C53" s="169" t="s">
        <v>818</v>
      </c>
      <c r="D53" s="154" t="s">
        <v>819</v>
      </c>
      <c r="E53" s="155" t="s">
        <v>820</v>
      </c>
      <c r="F53" s="155"/>
      <c r="G53" s="156" t="str">
        <f xml:space="preserve"> IF(G52="", "", _xlfn.CONCAT(G52, "h"))</f>
        <v>annh</v>
      </c>
      <c r="H53" s="156" t="str">
        <f t="shared" ref="H53:K53" si="10" xml:space="preserve"> IF(H52="", "", _xlfn.CONCAT(H52, "h"))</f>
        <v>annh</v>
      </c>
      <c r="I53" s="156" t="str">
        <f t="shared" si="10"/>
        <v>aⁿh</v>
      </c>
      <c r="J53" s="156" t="str">
        <f t="shared" si="10"/>
        <v>nah</v>
      </c>
      <c r="K53" s="156" t="str">
        <f t="shared" si="10"/>
        <v>annh</v>
      </c>
      <c r="L53" s="161" t="str">
        <f xml:space="preserve"> IF(L52="", "", _xlfn.CONCAT(L52, "ㆷ"))</f>
        <v>ㆩㆷ</v>
      </c>
      <c r="M53" s="161" t="str">
        <f xml:space="preserve"> IF(M52="", "", _xlfn.CONCAT(M52, "ㄏ"))</f>
        <v>⁰ㄚㄏ</v>
      </c>
    </row>
    <row r="54" spans="1:13" ht="44.25">
      <c r="A54" s="152">
        <v>53</v>
      </c>
      <c r="B54" s="152">
        <f xml:space="preserve"> IF(MOD(十五音韻母表[[#This Row],[序號]],2)=0, 十五音韻母表[[#This Row],[序號]]/2, ROUNDUP(十五音韻母表[[#This Row],[序號]]/2,0))</f>
        <v>27</v>
      </c>
      <c r="C54" s="153" t="s">
        <v>821</v>
      </c>
      <c r="D54" s="154" t="s">
        <v>822</v>
      </c>
      <c r="E54" s="155" t="s">
        <v>379</v>
      </c>
      <c r="F54" s="155"/>
      <c r="G54" s="156" t="s">
        <v>379</v>
      </c>
      <c r="H54" s="156" t="s">
        <v>379</v>
      </c>
      <c r="I54" s="156" t="s">
        <v>379</v>
      </c>
      <c r="J54" s="156" t="s">
        <v>379</v>
      </c>
      <c r="K54" s="156" t="s">
        <v>379</v>
      </c>
      <c r="L54" s="156" t="s">
        <v>197</v>
      </c>
      <c r="M54" s="156" t="s">
        <v>197</v>
      </c>
    </row>
    <row r="55" spans="1:13" ht="44.25">
      <c r="A55" s="152">
        <v>54</v>
      </c>
      <c r="B55" s="152">
        <f xml:space="preserve"> IF(MOD(十五音韻母表[[#This Row],[序號]],2)=0, 十五音韻母表[[#This Row],[序號]]/2, ROUNDUP(十五音韻母表[[#This Row],[序號]]/2,0))</f>
        <v>27</v>
      </c>
      <c r="C55" s="153" t="s">
        <v>823</v>
      </c>
      <c r="D55" s="154" t="s">
        <v>824</v>
      </c>
      <c r="E55" s="155" t="s">
        <v>825</v>
      </c>
      <c r="F55" s="155"/>
      <c r="G55" s="156" t="str">
        <f xml:space="preserve"> IF(G54="", "", _xlfn.CONCAT(G54, "h"))</f>
        <v>uh</v>
      </c>
      <c r="H55" s="156" t="str">
        <f t="shared" ref="H55:K55" si="11" xml:space="preserve"> IF(H54="", "", _xlfn.CONCAT(H54, "h"))</f>
        <v>uh</v>
      </c>
      <c r="I55" s="156" t="str">
        <f t="shared" si="11"/>
        <v>uh</v>
      </c>
      <c r="J55" s="156" t="str">
        <f t="shared" si="11"/>
        <v>uh</v>
      </c>
      <c r="K55" s="156" t="str">
        <f t="shared" si="11"/>
        <v>uh</v>
      </c>
      <c r="L55" s="161" t="str">
        <f xml:space="preserve"> IF(L54="", "", _xlfn.CONCAT(L54, "ㆷ"))</f>
        <v>ㄨㆷ</v>
      </c>
      <c r="M55" s="161" t="str">
        <f xml:space="preserve"> IF(M54="", "", _xlfn.CONCAT(M54, "ㄏ"))</f>
        <v>ㄨㄏ</v>
      </c>
    </row>
    <row r="56" spans="1:13" ht="44.25">
      <c r="A56" s="152">
        <v>55</v>
      </c>
      <c r="B56" s="152">
        <f xml:space="preserve"> IF(MOD(十五音韻母表[[#This Row],[序號]],2)=0, 十五音韻母表[[#This Row],[序號]]/2, ROUNDUP(十五音韻母表[[#This Row],[序號]]/2,0))</f>
        <v>28</v>
      </c>
      <c r="C56" s="153" t="s">
        <v>826</v>
      </c>
      <c r="D56" s="154" t="s">
        <v>827</v>
      </c>
      <c r="E56" s="155" t="s">
        <v>358</v>
      </c>
      <c r="F56" s="155"/>
      <c r="G56" s="156" t="s">
        <v>358</v>
      </c>
      <c r="H56" s="156" t="s">
        <v>358</v>
      </c>
      <c r="I56" s="156" t="s">
        <v>358</v>
      </c>
      <c r="J56" s="156" t="s">
        <v>358</v>
      </c>
      <c r="K56" s="156" t="s">
        <v>358</v>
      </c>
      <c r="L56" s="156" t="s">
        <v>377</v>
      </c>
      <c r="M56" s="156" t="s">
        <v>377</v>
      </c>
    </row>
    <row r="57" spans="1:13" ht="44.25">
      <c r="A57" s="152">
        <v>56</v>
      </c>
      <c r="B57" s="152">
        <f xml:space="preserve"> IF(MOD(十五音韻母表[[#This Row],[序號]],2)=0, 十五音韻母表[[#This Row],[序號]]/2, ROUNDUP(十五音韻母表[[#This Row],[序號]]/2,0))</f>
        <v>28</v>
      </c>
      <c r="C57" s="153" t="s">
        <v>828</v>
      </c>
      <c r="D57" s="154" t="s">
        <v>829</v>
      </c>
      <c r="E57" s="155" t="s">
        <v>830</v>
      </c>
      <c r="F57" s="155"/>
      <c r="G57" s="156" t="str">
        <f xml:space="preserve"> IF(G56="", "", _xlfn.CONCAT(G56, "h"))</f>
        <v>ah</v>
      </c>
      <c r="H57" s="156" t="str">
        <f t="shared" ref="H57:K57" si="12" xml:space="preserve"> IF(H56="", "", _xlfn.CONCAT(H56, "h"))</f>
        <v>ah</v>
      </c>
      <c r="I57" s="156" t="str">
        <f t="shared" si="12"/>
        <v>ah</v>
      </c>
      <c r="J57" s="156" t="str">
        <f t="shared" si="12"/>
        <v>ah</v>
      </c>
      <c r="K57" s="156" t="str">
        <f t="shared" si="12"/>
        <v>ah</v>
      </c>
      <c r="L57" s="161" t="str">
        <f xml:space="preserve"> IF(L56="", "", _xlfn.CONCAT(L56, "ㆷ"))</f>
        <v>ㄚㆷ</v>
      </c>
      <c r="M57" s="161" t="str">
        <f xml:space="preserve"> IF(M56="", "", _xlfn.CONCAT(M56, "ㄏ"))</f>
        <v>ㄚㄏ</v>
      </c>
    </row>
    <row r="58" spans="1:13" ht="44.25">
      <c r="A58" s="152">
        <v>57</v>
      </c>
      <c r="B58" s="152">
        <f xml:space="preserve"> IF(MOD(十五音韻母表[[#This Row],[序號]],2)=0, 十五音韻母表[[#This Row],[序號]]/2, ROUNDUP(十五音韻母表[[#This Row],[序號]]/2,0))</f>
        <v>29</v>
      </c>
      <c r="C58" s="153" t="s">
        <v>831</v>
      </c>
      <c r="D58" s="154" t="s">
        <v>832</v>
      </c>
      <c r="E58" s="155" t="s">
        <v>378</v>
      </c>
      <c r="F58" s="155"/>
      <c r="G58" s="156" t="s">
        <v>378</v>
      </c>
      <c r="H58" s="156" t="s">
        <v>378</v>
      </c>
      <c r="I58" s="156" t="s">
        <v>378</v>
      </c>
      <c r="J58" s="156" t="s">
        <v>378</v>
      </c>
      <c r="K58" s="156" t="s">
        <v>378</v>
      </c>
      <c r="L58" s="156" t="s">
        <v>193</v>
      </c>
      <c r="M58" s="156" t="s">
        <v>193</v>
      </c>
    </row>
    <row r="59" spans="1:13" ht="44.25">
      <c r="A59" s="152">
        <v>58</v>
      </c>
      <c r="B59" s="152">
        <f xml:space="preserve"> IF(MOD(十五音韻母表[[#This Row],[序號]],2)=0, 十五音韻母表[[#This Row],[序號]]/2, ROUNDUP(十五音韻母表[[#This Row],[序號]]/2,0))</f>
        <v>29</v>
      </c>
      <c r="C59" s="153" t="s">
        <v>833</v>
      </c>
      <c r="D59" s="154" t="s">
        <v>834</v>
      </c>
      <c r="E59" s="155" t="s">
        <v>835</v>
      </c>
      <c r="F59" s="155"/>
      <c r="G59" s="156" t="str">
        <f xml:space="preserve"> IF(G58="", "", _xlfn.CONCAT(G58, "h"))</f>
        <v>ih</v>
      </c>
      <c r="H59" s="156" t="str">
        <f t="shared" ref="H59:K59" si="13" xml:space="preserve"> IF(H58="", "", _xlfn.CONCAT(H58, "h"))</f>
        <v>ih</v>
      </c>
      <c r="I59" s="156" t="str">
        <f t="shared" si="13"/>
        <v>ih</v>
      </c>
      <c r="J59" s="156" t="str">
        <f t="shared" si="13"/>
        <v>ih</v>
      </c>
      <c r="K59" s="156" t="str">
        <f t="shared" si="13"/>
        <v>ih</v>
      </c>
      <c r="L59" s="161" t="str">
        <f xml:space="preserve"> IF(L58="", "", _xlfn.CONCAT(L58, "ㆷ"))</f>
        <v>ㄧㆷ</v>
      </c>
      <c r="M59" s="161" t="str">
        <f xml:space="preserve"> IF(M58="", "", _xlfn.CONCAT(M58, "ㄏ"))</f>
        <v>ㄧㄏ</v>
      </c>
    </row>
    <row r="60" spans="1:13" ht="44.25">
      <c r="A60" s="152">
        <v>59</v>
      </c>
      <c r="B60" s="152">
        <f xml:space="preserve"> IF(MOD(十五音韻母表[[#This Row],[序號]],2)=0, 十五音韻母表[[#This Row],[序號]]/2, ROUNDUP(十五音韻母表[[#This Row],[序號]]/2,0))</f>
        <v>30</v>
      </c>
      <c r="C60" s="153" t="s">
        <v>836</v>
      </c>
      <c r="D60" s="154" t="s">
        <v>837</v>
      </c>
      <c r="E60" s="155" t="s">
        <v>838</v>
      </c>
      <c r="F60" s="155"/>
      <c r="G60" s="156" t="s">
        <v>839</v>
      </c>
      <c r="H60" s="156" t="s">
        <v>839</v>
      </c>
      <c r="I60" s="156" t="s">
        <v>839</v>
      </c>
      <c r="J60" s="156" t="s">
        <v>839</v>
      </c>
      <c r="K60" s="156" t="s">
        <v>839</v>
      </c>
      <c r="L60" s="156" t="s">
        <v>840</v>
      </c>
      <c r="M60" s="156" t="s">
        <v>840</v>
      </c>
    </row>
    <row r="61" spans="1:13" ht="44.25">
      <c r="A61" s="152">
        <v>60</v>
      </c>
      <c r="B61" s="152">
        <f xml:space="preserve"> IF(MOD(十五音韻母表[[#This Row],[序號]],2)=0, 十五音韻母表[[#This Row],[序號]]/2, ROUNDUP(十五音韻母表[[#This Row],[序號]]/2,0))</f>
        <v>30</v>
      </c>
      <c r="C61" s="167"/>
      <c r="D61" s="168"/>
      <c r="E61" s="155" t="s">
        <v>284</v>
      </c>
      <c r="F61" s="155"/>
      <c r="G61" s="156" t="str">
        <f xml:space="preserve"> IF(G60="", "", _xlfn.CONCAT(G60, "h"))</f>
        <v>iuh</v>
      </c>
      <c r="H61" s="156" t="str">
        <f t="shared" ref="H61:K61" si="14" xml:space="preserve"> IF(H60="", "", _xlfn.CONCAT(H60, "h"))</f>
        <v>iuh</v>
      </c>
      <c r="I61" s="156" t="str">
        <f t="shared" si="14"/>
        <v>iuh</v>
      </c>
      <c r="J61" s="156" t="str">
        <f t="shared" si="14"/>
        <v>iuh</v>
      </c>
      <c r="K61" s="156" t="str">
        <f t="shared" si="14"/>
        <v>iuh</v>
      </c>
      <c r="L61" s="161" t="str">
        <f xml:space="preserve"> IF(L60="", "", _xlfn.CONCAT(L60, "ㆷ"))</f>
        <v>ㄧㄨㆷ</v>
      </c>
      <c r="M61" s="161" t="str">
        <f xml:space="preserve"> IF(M60="", "", _xlfn.CONCAT(M60, "ㄏ"))</f>
        <v>ㄧㄨㄏ</v>
      </c>
    </row>
    <row r="62" spans="1:13" ht="44.25">
      <c r="A62" s="152">
        <v>61</v>
      </c>
      <c r="B62" s="152">
        <f xml:space="preserve"> IF(MOD(十五音韻母表[[#This Row],[序號]],2)=0, 十五音韻母表[[#This Row],[序號]]/2, ROUNDUP(十五音韻母表[[#This Row],[序號]]/2,0))</f>
        <v>31</v>
      </c>
      <c r="C62" s="153" t="s">
        <v>841</v>
      </c>
      <c r="D62" s="154" t="s">
        <v>842</v>
      </c>
      <c r="E62" s="155" t="str">
        <f xml:space="preserve"> _xlfn.CONCAT("e", _xlfn.UNICHAR(HEX2DEC(RIGHT("U+0303",4))))</f>
        <v>ẽ</v>
      </c>
      <c r="F62" s="155" t="str">
        <f xml:space="preserve"> _xlfn.CONCAT("ɛ", _xlfn.UNICHAR(HEX2DEC(RIGHT("U+0303",4))))</f>
        <v>ɛ̃</v>
      </c>
      <c r="G62" s="156" t="s">
        <v>843</v>
      </c>
      <c r="H62" s="156" t="s">
        <v>843</v>
      </c>
      <c r="I62" s="156" t="s">
        <v>421</v>
      </c>
      <c r="J62" s="156" t="s">
        <v>844</v>
      </c>
      <c r="K62" s="156" t="s">
        <v>843</v>
      </c>
      <c r="L62" s="156" t="s">
        <v>423</v>
      </c>
      <c r="M62" s="156" t="s">
        <v>845</v>
      </c>
    </row>
    <row r="63" spans="1:13" ht="44.25">
      <c r="A63" s="152">
        <v>62</v>
      </c>
      <c r="B63" s="152">
        <f xml:space="preserve"> IF(MOD(十五音韻母表[[#This Row],[序號]],2)=0, 十五音韻母表[[#This Row],[序號]]/2, ROUNDUP(十五音韻母表[[#This Row],[序號]]/2,0))</f>
        <v>31</v>
      </c>
      <c r="C63" s="153" t="s">
        <v>846</v>
      </c>
      <c r="D63" s="154" t="s">
        <v>847</v>
      </c>
      <c r="E63" s="155" t="str">
        <f xml:space="preserve"> _xlfn.CONCAT(E62, _xlfn.UNICHAR(HEX2DEC(RIGHT("U+0294",4))))</f>
        <v>ẽʔ</v>
      </c>
      <c r="F63" s="155" t="str">
        <f xml:space="preserve"> _xlfn.CONCAT(F62, _xlfn.UNICHAR(HEX2DEC(RIGHT("U+0294",4))))</f>
        <v>ɛ̃ʔ</v>
      </c>
      <c r="G63" s="156" t="str">
        <f xml:space="preserve"> IF(G62="", "", _xlfn.CONCAT(G62, "h"))</f>
        <v>ennh</v>
      </c>
      <c r="H63" s="156" t="str">
        <f t="shared" ref="H63:K63" si="15" xml:space="preserve"> IF(H62="", "", _xlfn.CONCAT(H62, "h"))</f>
        <v>ennh</v>
      </c>
      <c r="I63" s="156" t="str">
        <f t="shared" si="15"/>
        <v>eⁿh</v>
      </c>
      <c r="J63" s="156" t="str">
        <f t="shared" si="15"/>
        <v>neh</v>
      </c>
      <c r="K63" s="156" t="str">
        <f t="shared" si="15"/>
        <v>ennh</v>
      </c>
      <c r="L63" s="161" t="str">
        <f xml:space="preserve"> IF(L62="", "", _xlfn.CONCAT(L62, "ㆷ"))</f>
        <v>ㆥㆷ</v>
      </c>
      <c r="M63" s="161" t="str">
        <f xml:space="preserve"> IF(M62="", "", _xlfn.CONCAT(M62, "ㄏ"))</f>
        <v>⁰ㄝㄏ</v>
      </c>
    </row>
    <row r="64" spans="1:13" ht="44.25">
      <c r="A64" s="152">
        <v>63</v>
      </c>
      <c r="B64" s="152">
        <f xml:space="preserve"> IF(MOD(十五音韻母表[[#This Row],[序號]],2)=0, 十五音韻母表[[#This Row],[序號]]/2, ROUNDUP(十五音韻母表[[#This Row],[序號]]/2,0))</f>
        <v>32</v>
      </c>
      <c r="C64" s="153" t="s">
        <v>848</v>
      </c>
      <c r="D64" s="168" t="s">
        <v>849</v>
      </c>
      <c r="E64" s="155" t="s">
        <v>850</v>
      </c>
      <c r="F64" s="155"/>
      <c r="G64" s="156" t="s">
        <v>851</v>
      </c>
      <c r="H64" s="156" t="s">
        <v>851</v>
      </c>
      <c r="I64" s="156" t="s">
        <v>852</v>
      </c>
      <c r="J64" s="156" t="s">
        <v>853</v>
      </c>
      <c r="K64" s="156" t="s">
        <v>851</v>
      </c>
      <c r="L64" s="156" t="s">
        <v>854</v>
      </c>
      <c r="M64" s="156" t="s">
        <v>855</v>
      </c>
    </row>
    <row r="65" spans="1:13" ht="44.25">
      <c r="A65" s="152">
        <v>64</v>
      </c>
      <c r="B65" s="152">
        <f xml:space="preserve"> IF(MOD(十五音韻母表[[#This Row],[序號]],2)=0, 十五音韻母表[[#This Row],[序號]]/2, ROUNDUP(十五音韻母表[[#This Row],[序號]]/2,0))</f>
        <v>32</v>
      </c>
      <c r="C65" s="167"/>
      <c r="D65" s="168"/>
      <c r="E65" s="155"/>
      <c r="F65" s="155"/>
      <c r="G65" s="156" t="str">
        <f xml:space="preserve"> IF(G64="", "", _xlfn.CONCAT(G64, "h"))</f>
        <v>uinnh</v>
      </c>
      <c r="H65" s="156" t="str">
        <f t="shared" ref="H65:K65" si="16" xml:space="preserve"> IF(H64="", "", _xlfn.CONCAT(H64, "h"))</f>
        <v>uinnh</v>
      </c>
      <c r="I65" s="156" t="str">
        <f t="shared" si="16"/>
        <v>uiⁿh</v>
      </c>
      <c r="J65" s="156" t="str">
        <f t="shared" si="16"/>
        <v>nuih</v>
      </c>
      <c r="K65" s="156" t="str">
        <f t="shared" si="16"/>
        <v>uinnh</v>
      </c>
      <c r="L65" s="161" t="str">
        <f xml:space="preserve"> IF(L64="", "", _xlfn.CONCAT(L64, "ㆷ"))</f>
        <v>ㄨㆪㆷ</v>
      </c>
      <c r="M65" s="161" t="str">
        <f xml:space="preserve"> IF(M64="", "", _xlfn.CONCAT(M64, "ㄏ"))</f>
        <v>⁰ㄨㄧㄏ</v>
      </c>
    </row>
    <row r="66" spans="1:13" ht="44.25">
      <c r="A66" s="152">
        <v>65</v>
      </c>
      <c r="B66" s="152">
        <f xml:space="preserve"> IF(MOD(十五音韻母表[[#This Row],[序號]],2)=0, 十五音韻母表[[#This Row],[序號]]/2, ROUNDUP(十五音韻母表[[#This Row],[序號]]/2,0))</f>
        <v>33</v>
      </c>
      <c r="C66" s="153" t="s">
        <v>856</v>
      </c>
      <c r="D66" s="154" t="s">
        <v>857</v>
      </c>
      <c r="E66" s="155" t="s">
        <v>858</v>
      </c>
      <c r="F66" s="155"/>
      <c r="G66" s="156" t="s">
        <v>859</v>
      </c>
      <c r="H66" s="156" t="s">
        <v>859</v>
      </c>
      <c r="I66" s="156" t="s">
        <v>859</v>
      </c>
      <c r="J66" s="156" t="s">
        <v>859</v>
      </c>
      <c r="K66" s="156" t="s">
        <v>860</v>
      </c>
      <c r="L66" s="156" t="s">
        <v>861</v>
      </c>
      <c r="M66" s="156" t="s">
        <v>861</v>
      </c>
    </row>
    <row r="67" spans="1:13" ht="44.25">
      <c r="A67" s="152">
        <v>66</v>
      </c>
      <c r="B67" s="152">
        <f xml:space="preserve"> IF(MOD(十五音韻母表[[#This Row],[序號]],2)=0, 十五音韻母表[[#This Row],[序號]]/2, ROUNDUP(十五音韻母表[[#This Row],[序號]]/2,0))</f>
        <v>33</v>
      </c>
      <c r="C67" s="153" t="s">
        <v>862</v>
      </c>
      <c r="D67" s="154" t="s">
        <v>863</v>
      </c>
      <c r="E67" s="155" t="s">
        <v>864</v>
      </c>
      <c r="F67" s="155"/>
      <c r="G67" s="156" t="str">
        <f xml:space="preserve"> IF(G66="", "", _xlfn.CONCAT(G66, "h"))</f>
        <v>ioh</v>
      </c>
      <c r="H67" s="156" t="str">
        <f t="shared" ref="H67:K67" si="17" xml:space="preserve"> IF(H66="", "", _xlfn.CONCAT(H66, "h"))</f>
        <v>ioh</v>
      </c>
      <c r="I67" s="156" t="str">
        <f t="shared" si="17"/>
        <v>ioh</v>
      </c>
      <c r="J67" s="156" t="str">
        <f t="shared" si="17"/>
        <v>ioh</v>
      </c>
      <c r="K67" s="156" t="str">
        <f t="shared" si="17"/>
        <v>iorh</v>
      </c>
      <c r="L67" s="161" t="str">
        <f xml:space="preserve"> IF(L66="", "", _xlfn.CONCAT(L66, "ㆷ"))</f>
        <v>ㄧㄜㆷ</v>
      </c>
      <c r="M67" s="161" t="str">
        <f xml:space="preserve"> IF(M66="", "", _xlfn.CONCAT(M66, "ㄏ"))</f>
        <v>ㄧㄜㄏ</v>
      </c>
    </row>
    <row r="68" spans="1:13" ht="44.25">
      <c r="A68" s="152">
        <v>67</v>
      </c>
      <c r="B68" s="152">
        <f xml:space="preserve"> IF(MOD(十五音韻母表[[#This Row],[序號]],2)=0, 十五音韻母表[[#This Row],[序號]]/2, ROUNDUP(十五音韻母表[[#This Row],[序號]]/2,0))</f>
        <v>34</v>
      </c>
      <c r="C68" s="153" t="s">
        <v>865</v>
      </c>
      <c r="D68" s="154" t="s">
        <v>866</v>
      </c>
      <c r="E68" s="155" t="s">
        <v>867</v>
      </c>
      <c r="F68" s="155"/>
      <c r="G68" s="156" t="s">
        <v>868</v>
      </c>
      <c r="H68" s="156" t="s">
        <v>868</v>
      </c>
      <c r="I68" s="156" t="s">
        <v>417</v>
      </c>
      <c r="J68" s="156" t="s">
        <v>869</v>
      </c>
      <c r="K68" s="156" t="s">
        <v>868</v>
      </c>
      <c r="L68" s="156" t="s">
        <v>418</v>
      </c>
      <c r="M68" s="156" t="s">
        <v>870</v>
      </c>
    </row>
    <row r="69" spans="1:13" ht="44.25">
      <c r="A69" s="152">
        <v>68</v>
      </c>
      <c r="B69" s="152">
        <f xml:space="preserve"> IF(MOD(十五音韻母表[[#This Row],[序號]],2)=0, 十五音韻母表[[#This Row],[序號]]/2, ROUNDUP(十五音韻母表[[#This Row],[序號]]/2,0))</f>
        <v>34</v>
      </c>
      <c r="C69" s="167"/>
      <c r="D69" s="168" t="s">
        <v>871</v>
      </c>
      <c r="E69" s="155" t="s">
        <v>872</v>
      </c>
      <c r="F69" s="155"/>
      <c r="G69" s="156" t="str">
        <f xml:space="preserve"> IF(G68="", "", _xlfn.CONCAT(G68, "h"))</f>
        <v>innh</v>
      </c>
      <c r="H69" s="156" t="str">
        <f t="shared" ref="H69:K69" si="18" xml:space="preserve"> IF(H68="", "", _xlfn.CONCAT(H68, "h"))</f>
        <v>innh</v>
      </c>
      <c r="I69" s="156" t="str">
        <f t="shared" si="18"/>
        <v>iⁿh</v>
      </c>
      <c r="J69" s="156" t="str">
        <f t="shared" si="18"/>
        <v>nih</v>
      </c>
      <c r="K69" s="156" t="str">
        <f t="shared" si="18"/>
        <v>innh</v>
      </c>
      <c r="L69" s="161" t="str">
        <f xml:space="preserve"> IF(L68="", "", _xlfn.CONCAT(L68, "ㆷ"))</f>
        <v>ㆪㆷ</v>
      </c>
      <c r="M69" s="161" t="str">
        <f xml:space="preserve"> IF(M68="", "", _xlfn.CONCAT(M68, "ㄏ"))</f>
        <v>⁰ㄧㄏ</v>
      </c>
    </row>
    <row r="70" spans="1:13" ht="44.25">
      <c r="A70" s="152">
        <v>69</v>
      </c>
      <c r="B70" s="152">
        <f xml:space="preserve"> IF(MOD(十五音韻母表[[#This Row],[序號]],2)=0, 十五音韻母表[[#This Row],[序號]]/2, ROUNDUP(十五音韻母表[[#This Row],[序號]]/2,0))</f>
        <v>35</v>
      </c>
      <c r="C70" s="170" t="s">
        <v>873</v>
      </c>
      <c r="D70" s="168" t="s">
        <v>874</v>
      </c>
      <c r="E70" s="155" t="s">
        <v>875</v>
      </c>
      <c r="F70" s="155"/>
      <c r="G70" s="156" t="s">
        <v>876</v>
      </c>
      <c r="H70" s="156" t="s">
        <v>876</v>
      </c>
      <c r="I70" s="156" t="s">
        <v>877</v>
      </c>
      <c r="J70" s="156" t="s">
        <v>878</v>
      </c>
      <c r="K70" s="156" t="s">
        <v>879</v>
      </c>
      <c r="L70" s="156" t="s">
        <v>880</v>
      </c>
      <c r="M70" s="156" t="s">
        <v>881</v>
      </c>
    </row>
    <row r="71" spans="1:13" ht="44.25">
      <c r="A71" s="152">
        <v>70</v>
      </c>
      <c r="B71" s="152">
        <f xml:space="preserve"> IF(MOD(十五音韻母表[[#This Row],[序號]],2)=0, 十五音韻母表[[#This Row],[序號]]/2, ROUNDUP(十五音韻母表[[#This Row],[序號]]/2,0))</f>
        <v>35</v>
      </c>
      <c r="C71" s="167"/>
      <c r="D71" s="168"/>
      <c r="E71" s="155" t="s">
        <v>284</v>
      </c>
      <c r="F71" s="155"/>
      <c r="G71" s="156" t="str">
        <f xml:space="preserve"> IF(G70="", "", _xlfn.CONCAT(G70, "h"))</f>
        <v>ionnh</v>
      </c>
      <c r="H71" s="156" t="str">
        <f t="shared" ref="H71:K71" si="19" xml:space="preserve"> IF(H70="", "", _xlfn.CONCAT(H70, "h"))</f>
        <v>ionnh</v>
      </c>
      <c r="I71" s="156" t="str">
        <f t="shared" si="19"/>
        <v>ioⁿh</v>
      </c>
      <c r="J71" s="156" t="str">
        <f t="shared" si="19"/>
        <v>niooh</v>
      </c>
      <c r="K71" s="156" t="str">
        <f t="shared" si="19"/>
        <v>ioonnh</v>
      </c>
      <c r="L71" s="161" t="str">
        <f xml:space="preserve"> IF(L70="", "", _xlfn.CONCAT(L70, "ㆷ"))</f>
        <v>ㄧㆧㆷ</v>
      </c>
      <c r="M71" s="161" t="str">
        <f xml:space="preserve"> IF(M70="", "", _xlfn.CONCAT(M70, "ㄏ"))</f>
        <v>⁰ㄧㄛㄏ</v>
      </c>
    </row>
    <row r="72" spans="1:13" ht="44.25">
      <c r="A72" s="152">
        <v>71</v>
      </c>
      <c r="B72" s="152">
        <f xml:space="preserve"> IF(MOD(十五音韻母表[[#This Row],[序號]],2)=0, 十五音韻母表[[#This Row],[序號]]/2, ROUNDUP(十五音韻母表[[#This Row],[序號]]/2,0))</f>
        <v>36</v>
      </c>
      <c r="C72" s="153" t="s">
        <v>882</v>
      </c>
      <c r="D72" s="154" t="s">
        <v>883</v>
      </c>
      <c r="E72" s="155" t="s">
        <v>884</v>
      </c>
      <c r="F72" s="155"/>
      <c r="G72" s="156" t="s">
        <v>885</v>
      </c>
      <c r="H72" s="156" t="s">
        <v>885</v>
      </c>
      <c r="I72" s="156" t="s">
        <v>886</v>
      </c>
      <c r="J72" s="156" t="s">
        <v>887</v>
      </c>
      <c r="K72" s="156" t="s">
        <v>885</v>
      </c>
      <c r="L72" s="156" t="s">
        <v>888</v>
      </c>
      <c r="M72" s="156" t="s">
        <v>889</v>
      </c>
    </row>
    <row r="73" spans="1:13" ht="44.25">
      <c r="A73" s="152">
        <v>72</v>
      </c>
      <c r="B73" s="152">
        <f xml:space="preserve"> IF(MOD(十五音韻母表[[#This Row],[序號]],2)=0, 十五音韻母表[[#This Row],[序號]]/2, ROUNDUP(十五音韻母表[[#This Row],[序號]]/2,0))</f>
        <v>36</v>
      </c>
      <c r="C73" s="167"/>
      <c r="D73" s="154" t="s">
        <v>890</v>
      </c>
      <c r="E73" s="155" t="str">
        <f xml:space="preserve"> _xlfn.CONCAT(E72, "h")</f>
        <v>ɪãh</v>
      </c>
      <c r="F73" s="155"/>
      <c r="G73" s="156" t="str">
        <f xml:space="preserve"> IF(G72="", "", _xlfn.CONCAT(G72, "h"))</f>
        <v>iannh</v>
      </c>
      <c r="H73" s="156" t="str">
        <f t="shared" ref="H73:K73" si="20" xml:space="preserve"> IF(H72="", "", _xlfn.CONCAT(H72, "h"))</f>
        <v>iannh</v>
      </c>
      <c r="I73" s="156" t="str">
        <f t="shared" si="20"/>
        <v>iaⁿh</v>
      </c>
      <c r="J73" s="156" t="str">
        <f t="shared" si="20"/>
        <v>niah</v>
      </c>
      <c r="K73" s="156" t="str">
        <f t="shared" si="20"/>
        <v>iannh</v>
      </c>
      <c r="L73" s="161" t="str">
        <f xml:space="preserve"> IF(L72="", "", _xlfn.CONCAT(L72, "ㆷ"))</f>
        <v>ㄧㆩㆷ</v>
      </c>
      <c r="M73" s="161" t="str">
        <f xml:space="preserve"> IF(M72="", "", _xlfn.CONCAT(M72, "ㄏ"))</f>
        <v>⁰ㄧㄚㄏ</v>
      </c>
    </row>
    <row r="74" spans="1:13" ht="44.25">
      <c r="A74" s="152">
        <v>73</v>
      </c>
      <c r="B74" s="152">
        <f xml:space="preserve"> IF(MOD(十五音韻母表[[#This Row],[序號]],2)=0, 十五音韻母表[[#This Row],[序號]]/2, ROUNDUP(十五音韻母表[[#This Row],[序號]]/2,0))</f>
        <v>37</v>
      </c>
      <c r="C74" s="153" t="s">
        <v>891</v>
      </c>
      <c r="D74" s="154" t="s">
        <v>892</v>
      </c>
      <c r="E74" s="155" t="s">
        <v>893</v>
      </c>
      <c r="F74" s="155"/>
      <c r="G74" s="156" t="s">
        <v>894</v>
      </c>
      <c r="H74" s="156" t="s">
        <v>894</v>
      </c>
      <c r="I74" s="156" t="s">
        <v>895</v>
      </c>
      <c r="J74" s="156" t="s">
        <v>896</v>
      </c>
      <c r="K74" s="156" t="s">
        <v>894</v>
      </c>
      <c r="L74" s="156" t="s">
        <v>897</v>
      </c>
      <c r="M74" s="156" t="s">
        <v>898</v>
      </c>
    </row>
    <row r="75" spans="1:13" ht="44.25">
      <c r="A75" s="152">
        <v>74</v>
      </c>
      <c r="B75" s="152">
        <f xml:space="preserve"> IF(MOD(十五音韻母表[[#This Row],[序號]],2)=0, 十五音韻母表[[#This Row],[序號]]/2, ROUNDUP(十五音韻母表[[#This Row],[序號]]/2,0))</f>
        <v>37</v>
      </c>
      <c r="C75" s="167"/>
      <c r="D75" s="168"/>
      <c r="E75" s="155" t="s">
        <v>284</v>
      </c>
      <c r="F75" s="155"/>
      <c r="G75" s="156" t="str">
        <f xml:space="preserve"> IF(G74="", "", _xlfn.CONCAT(G74, "h"))</f>
        <v>uannh</v>
      </c>
      <c r="H75" s="156" t="str">
        <f t="shared" ref="H75:K75" si="21" xml:space="preserve"> IF(H74="", "", _xlfn.CONCAT(H74, "h"))</f>
        <v>uannh</v>
      </c>
      <c r="I75" s="156" t="str">
        <f t="shared" si="21"/>
        <v>oaⁿh</v>
      </c>
      <c r="J75" s="156" t="str">
        <f t="shared" si="21"/>
        <v>nuah</v>
      </c>
      <c r="K75" s="156" t="str">
        <f t="shared" si="21"/>
        <v>uannh</v>
      </c>
      <c r="L75" s="161" t="str">
        <f xml:space="preserve"> IF(L74="", "", _xlfn.CONCAT(L74, "ㆷ"))</f>
        <v>ㄨㆩㆷ</v>
      </c>
      <c r="M75" s="161" t="str">
        <f xml:space="preserve"> IF(M74="", "", _xlfn.CONCAT(M74, "ㄏ"))</f>
        <v>⁰ㄨㄚㄏ</v>
      </c>
    </row>
    <row r="76" spans="1:13" ht="44.25">
      <c r="A76" s="152">
        <v>75</v>
      </c>
      <c r="B76" s="152">
        <f xml:space="preserve"> IF(MOD(十五音韻母表[[#This Row],[序號]],2)=0, 十五音韻母表[[#This Row],[序號]]/2, ROUNDUP(十五音韻母表[[#This Row],[序號]]/2,0))</f>
        <v>38</v>
      </c>
      <c r="C76" s="153" t="s">
        <v>899</v>
      </c>
      <c r="D76" s="154" t="s">
        <v>900</v>
      </c>
      <c r="E76" s="155" t="s">
        <v>901</v>
      </c>
      <c r="F76" s="155"/>
      <c r="G76" s="156" t="s">
        <v>349</v>
      </c>
      <c r="H76" s="156" t="s">
        <v>349</v>
      </c>
      <c r="I76" s="156" t="s">
        <v>349</v>
      </c>
      <c r="J76" s="156" t="s">
        <v>349</v>
      </c>
      <c r="K76" s="156" t="s">
        <v>349</v>
      </c>
      <c r="L76" s="156" t="s">
        <v>392</v>
      </c>
      <c r="M76" s="156" t="s">
        <v>226</v>
      </c>
    </row>
    <row r="77" spans="1:13" ht="44.25">
      <c r="A77" s="152">
        <v>76</v>
      </c>
      <c r="B77" s="152">
        <f xml:space="preserve"> IF(MOD(十五音韻母表[[#This Row],[序號]],2)=0, 十五音韻母表[[#This Row],[序號]]/2, ROUNDUP(十五音韻母表[[#This Row],[序號]]/2,0))</f>
        <v>38</v>
      </c>
      <c r="C77" s="167"/>
      <c r="D77" s="154" t="s">
        <v>902</v>
      </c>
      <c r="E77" s="155" t="str">
        <f xml:space="preserve"> _xlfn.CONCAT(E76, "h")</f>
        <v>ŋ̍h</v>
      </c>
      <c r="F77" s="155"/>
      <c r="G77" s="156" t="str">
        <f xml:space="preserve"> IF(G76="", "", _xlfn.CONCAT(G76, "h"))</f>
        <v>ngh</v>
      </c>
      <c r="H77" s="156" t="str">
        <f t="shared" ref="H77:K77" si="22" xml:space="preserve"> IF(H76="", "", _xlfn.CONCAT(H76, "h"))</f>
        <v>ngh</v>
      </c>
      <c r="I77" s="156" t="str">
        <f t="shared" si="22"/>
        <v>ngh</v>
      </c>
      <c r="J77" s="156" t="str">
        <f t="shared" si="22"/>
        <v>ngh</v>
      </c>
      <c r="K77" s="156" t="str">
        <f t="shared" si="22"/>
        <v>ngh</v>
      </c>
      <c r="L77" s="161" t="str">
        <f xml:space="preserve"> IF(L76="", "", _xlfn.CONCAT(L76, "ㆷ"))</f>
        <v>ㆭㆷ</v>
      </c>
      <c r="M77" s="161" t="str">
        <f xml:space="preserve"> IF(M76="", "", _xlfn.CONCAT(M76, "ㄏ"))</f>
        <v>ㄥㄏ</v>
      </c>
    </row>
    <row r="78" spans="1:13" ht="44.25">
      <c r="A78" s="152">
        <v>77</v>
      </c>
      <c r="B78" s="152">
        <f xml:space="preserve"> IF(MOD(十五音韻母表[[#This Row],[序號]],2)=0, 十五音韻母表[[#This Row],[序號]]/2, ROUNDUP(十五音韻母表[[#This Row],[序號]]/2,0))</f>
        <v>39</v>
      </c>
      <c r="C78" s="153" t="s">
        <v>903</v>
      </c>
      <c r="D78" s="154" t="s">
        <v>904</v>
      </c>
      <c r="E78" s="155" t="s">
        <v>444</v>
      </c>
      <c r="F78" s="155"/>
      <c r="G78" s="156" t="s">
        <v>444</v>
      </c>
      <c r="H78" s="156" t="s">
        <v>444</v>
      </c>
      <c r="I78" s="156" t="s">
        <v>444</v>
      </c>
      <c r="J78" s="156" t="s">
        <v>444</v>
      </c>
      <c r="K78" s="156" t="s">
        <v>444</v>
      </c>
      <c r="L78" s="171" t="s">
        <v>905</v>
      </c>
      <c r="M78" s="172" t="s">
        <v>906</v>
      </c>
    </row>
    <row r="79" spans="1:13" ht="44.25">
      <c r="A79" s="152">
        <v>78</v>
      </c>
      <c r="B79" s="152">
        <f xml:space="preserve"> IF(MOD(十五音韻母表[[#This Row],[序號]],2)=0, 十五音韻母表[[#This Row],[序號]]/2, ROUNDUP(十五音韻母表[[#This Row],[序號]]/2,0))</f>
        <v>39</v>
      </c>
      <c r="C79" s="153" t="s">
        <v>907</v>
      </c>
      <c r="D79" s="154" t="s">
        <v>908</v>
      </c>
      <c r="E79" s="155" t="s">
        <v>909</v>
      </c>
      <c r="F79" s="155"/>
      <c r="G79" s="156" t="str">
        <f xml:space="preserve"> IF(G78="", "", _xlfn.CONCAT(G78, "h"))</f>
        <v>eh</v>
      </c>
      <c r="H79" s="156" t="str">
        <f t="shared" ref="H79:K79" si="23" xml:space="preserve"> IF(H78="", "", _xlfn.CONCAT(H78, "h"))</f>
        <v>eh</v>
      </c>
      <c r="I79" s="156" t="str">
        <f t="shared" si="23"/>
        <v>eh</v>
      </c>
      <c r="J79" s="156" t="str">
        <f t="shared" si="23"/>
        <v>eh</v>
      </c>
      <c r="K79" s="156" t="str">
        <f t="shared" si="23"/>
        <v>eh</v>
      </c>
      <c r="L79" s="161" t="str">
        <f xml:space="preserve"> IF(L78="", "", _xlfn.CONCAT(L78, "ㆷ"))</f>
        <v>ㆤㆷ</v>
      </c>
      <c r="M79" s="161" t="str">
        <f xml:space="preserve"> IF(M78="", "", _xlfn.CONCAT(M78, "ㄏ"))</f>
        <v>ㄝㄏ</v>
      </c>
    </row>
    <row r="80" spans="1:13" ht="44.25">
      <c r="A80" s="152">
        <v>79</v>
      </c>
      <c r="B80" s="152">
        <f xml:space="preserve"> IF(MOD(十五音韻母表[[#This Row],[序號]],2)=0, 十五音韻母表[[#This Row],[序號]]/2, ROUNDUP(十五音韻母表[[#This Row],[序號]]/2,0))</f>
        <v>40</v>
      </c>
      <c r="C80" s="153" t="s">
        <v>910</v>
      </c>
      <c r="D80" s="154" t="s">
        <v>911</v>
      </c>
      <c r="E80" s="155" t="s">
        <v>912</v>
      </c>
      <c r="F80" s="155"/>
      <c r="G80" s="156" t="s">
        <v>913</v>
      </c>
      <c r="H80" s="156" t="s">
        <v>913</v>
      </c>
      <c r="I80" s="156" t="s">
        <v>426</v>
      </c>
      <c r="J80" s="156" t="s">
        <v>914</v>
      </c>
      <c r="K80" s="156" t="s">
        <v>913</v>
      </c>
      <c r="L80" s="156" t="s">
        <v>428</v>
      </c>
      <c r="M80" s="156" t="s">
        <v>915</v>
      </c>
    </row>
    <row r="81" spans="1:15" ht="44.25">
      <c r="A81" s="152">
        <v>80</v>
      </c>
      <c r="B81" s="152">
        <f xml:space="preserve"> IF(MOD(十五音韻母表[[#This Row],[序號]],2)=0, 十五音韻母表[[#This Row],[序號]]/2, ROUNDUP(十五音韻母表[[#This Row],[序號]]/2,0))</f>
        <v>40</v>
      </c>
      <c r="C81" s="167"/>
      <c r="D81" s="168"/>
      <c r="E81" s="155" t="s">
        <v>284</v>
      </c>
      <c r="F81" s="155"/>
      <c r="G81" s="156" t="str">
        <f xml:space="preserve"> IF(G80="", "", _xlfn.CONCAT(G80, "h"))</f>
        <v>ainnh</v>
      </c>
      <c r="H81" s="156" t="str">
        <f t="shared" ref="H81:K81" si="24" xml:space="preserve"> IF(H80="", "", _xlfn.CONCAT(H80, "h"))</f>
        <v>ainnh</v>
      </c>
      <c r="I81" s="156" t="str">
        <f t="shared" si="24"/>
        <v>aiⁿh</v>
      </c>
      <c r="J81" s="156" t="str">
        <f t="shared" si="24"/>
        <v>naih</v>
      </c>
      <c r="K81" s="156" t="str">
        <f t="shared" si="24"/>
        <v>ainnh</v>
      </c>
      <c r="L81" s="161" t="str">
        <f xml:space="preserve"> IF(L80="", "", _xlfn.CONCAT(L80, "ㆷ"))</f>
        <v>ㆮㆷ</v>
      </c>
      <c r="M81" s="161" t="str">
        <f xml:space="preserve"> IF(M80="", "", _xlfn.CONCAT(M80, "ㄏ"))</f>
        <v>⁰ㄞㄏ</v>
      </c>
    </row>
    <row r="82" spans="1:15" ht="44.25">
      <c r="A82" s="152">
        <v>81</v>
      </c>
      <c r="B82" s="152">
        <f xml:space="preserve"> IF(MOD(十五音韻母表[[#This Row],[序號]],2)=0, 十五音韻母表[[#This Row],[序號]]/2, ROUNDUP(十五音韻母表[[#This Row],[序號]]/2,0))</f>
        <v>41</v>
      </c>
      <c r="C82" s="167" t="s">
        <v>682</v>
      </c>
      <c r="D82" s="168" t="s">
        <v>916</v>
      </c>
      <c r="E82" s="155" t="str">
        <f xml:space="preserve"> _xlfn.CONCAT("ɔ", _xlfn.UNICHAR(HEX2DEC(RIGHT("U+0303",4))))</f>
        <v>ɔ̃</v>
      </c>
      <c r="F82" s="155" t="str">
        <f xml:space="preserve"> _xlfn.CONCAT("o", _xlfn.UNICHAR(HEX2DEC(RIGHT("U+0303",4))), "u")</f>
        <v>õu</v>
      </c>
      <c r="G82" s="156" t="s">
        <v>917</v>
      </c>
      <c r="H82" s="156" t="s">
        <v>917</v>
      </c>
      <c r="I82" s="156" t="s">
        <v>424</v>
      </c>
      <c r="J82" s="156" t="s">
        <v>918</v>
      </c>
      <c r="K82" s="156" t="s">
        <v>919</v>
      </c>
      <c r="L82" s="156" t="s">
        <v>425</v>
      </c>
      <c r="M82" s="156" t="s">
        <v>920</v>
      </c>
    </row>
    <row r="83" spans="1:15" ht="44.25">
      <c r="A83" s="152">
        <v>82</v>
      </c>
      <c r="B83" s="152">
        <f xml:space="preserve"> IF(MOD(十五音韻母表[[#This Row],[序號]],2)=0, 十五音韻母表[[#This Row],[序號]]/2, ROUNDUP(十五音韻母表[[#This Row],[序號]]/2,0))</f>
        <v>41</v>
      </c>
      <c r="C83" s="167"/>
      <c r="D83" s="168"/>
      <c r="E83" s="155" t="s">
        <v>284</v>
      </c>
      <c r="F83" s="155"/>
      <c r="G83" s="156" t="str">
        <f xml:space="preserve"> IF(G82="", "", _xlfn.CONCAT(G82, "h"))</f>
        <v>onnh</v>
      </c>
      <c r="H83" s="156" t="str">
        <f t="shared" ref="H83:K83" si="25" xml:space="preserve"> IF(H82="", "", _xlfn.CONCAT(H82, "h"))</f>
        <v>onnh</v>
      </c>
      <c r="I83" s="156" t="str">
        <f t="shared" si="25"/>
        <v>oⁿh</v>
      </c>
      <c r="J83" s="156" t="str">
        <f t="shared" si="25"/>
        <v>nooh</v>
      </c>
      <c r="K83" s="156" t="str">
        <f t="shared" si="25"/>
        <v>oonnh</v>
      </c>
      <c r="L83" s="161" t="str">
        <f xml:space="preserve"> IF(L82="", "", _xlfn.CONCAT(L82, "ㆷ"))</f>
        <v>ㆧㆷ</v>
      </c>
      <c r="M83" s="161" t="str">
        <f xml:space="preserve"> IF(M82="", "", _xlfn.CONCAT(M82, "ㄏ"))</f>
        <v>⁰ㄛㄏ</v>
      </c>
    </row>
    <row r="84" spans="1:15" ht="44.25">
      <c r="A84" s="152">
        <v>83</v>
      </c>
      <c r="B84" s="152">
        <f xml:space="preserve"> IF(MOD(十五音韻母表[[#This Row],[序號]],2)=0, 十五音韻母表[[#This Row],[序號]]/2, ROUNDUP(十五音韻母表[[#This Row],[序號]]/2,0))</f>
        <v>42</v>
      </c>
      <c r="C84" s="153" t="s">
        <v>921</v>
      </c>
      <c r="D84" s="154" t="s">
        <v>922</v>
      </c>
      <c r="E84" s="155" t="s">
        <v>923</v>
      </c>
      <c r="F84" s="155"/>
      <c r="G84" s="156" t="s">
        <v>345</v>
      </c>
      <c r="H84" s="156" t="s">
        <v>345</v>
      </c>
      <c r="I84" s="156" t="s">
        <v>345</v>
      </c>
      <c r="J84" s="156" t="s">
        <v>345</v>
      </c>
      <c r="K84" s="156" t="s">
        <v>345</v>
      </c>
      <c r="L84" s="156" t="s">
        <v>389</v>
      </c>
      <c r="M84" s="156" t="s">
        <v>347</v>
      </c>
    </row>
    <row r="85" spans="1:15" ht="44.25">
      <c r="A85" s="152">
        <v>84</v>
      </c>
      <c r="B85" s="152">
        <f xml:space="preserve"> IF(MOD(十五音韻母表[[#This Row],[序號]],2)=0, 十五音韻母表[[#This Row],[序號]]/2, ROUNDUP(十五音韻母表[[#This Row],[序號]]/2,0))</f>
        <v>42</v>
      </c>
      <c r="C85" s="167"/>
      <c r="D85" s="154" t="s">
        <v>924</v>
      </c>
      <c r="E85" s="155" t="str">
        <f xml:space="preserve"> _xlfn.CONCAT(E84, "h")</f>
        <v>m̩h</v>
      </c>
      <c r="F85" s="155"/>
      <c r="G85" s="156" t="str">
        <f xml:space="preserve"> IF(G84="", "", _xlfn.CONCAT(G84, "h"))</f>
        <v>mh</v>
      </c>
      <c r="H85" s="156" t="str">
        <f t="shared" ref="H85:K85" si="26" xml:space="preserve"> IF(H84="", "", _xlfn.CONCAT(H84, "h"))</f>
        <v>mh</v>
      </c>
      <c r="I85" s="156" t="str">
        <f t="shared" si="26"/>
        <v>mh</v>
      </c>
      <c r="J85" s="156" t="str">
        <f t="shared" si="26"/>
        <v>mh</v>
      </c>
      <c r="K85" s="156" t="str">
        <f t="shared" si="26"/>
        <v>mh</v>
      </c>
      <c r="L85" s="161" t="str">
        <f xml:space="preserve"> IF(L84="", "", _xlfn.CONCAT(L84, "ㆷ"))</f>
        <v>ㆬㆷ</v>
      </c>
      <c r="M85" s="161" t="str">
        <f xml:space="preserve"> IF(M84="", "", _xlfn.CONCAT(M84, "ㄏ"))</f>
        <v>ㄇㄏ</v>
      </c>
    </row>
    <row r="86" spans="1:15" ht="44.25">
      <c r="A86" s="152">
        <v>85</v>
      </c>
      <c r="B86" s="152">
        <f xml:space="preserve"> IF(MOD(十五音韻母表[[#This Row],[序號]],2)=0, 十五音韻母表[[#This Row],[序號]]/2, ROUNDUP(十五音韻母表[[#This Row],[序號]]/2,0))</f>
        <v>43</v>
      </c>
      <c r="C86" s="153" t="s">
        <v>925</v>
      </c>
      <c r="D86" s="154" t="s">
        <v>926</v>
      </c>
      <c r="E86" s="155" t="s">
        <v>927</v>
      </c>
      <c r="F86" s="155"/>
      <c r="G86" s="156" t="s">
        <v>928</v>
      </c>
      <c r="H86" s="156" t="s">
        <v>928</v>
      </c>
      <c r="I86" s="156" t="s">
        <v>929</v>
      </c>
      <c r="J86" s="156" t="s">
        <v>928</v>
      </c>
      <c r="K86" s="156" t="s">
        <v>928</v>
      </c>
      <c r="L86" s="156" t="s">
        <v>930</v>
      </c>
      <c r="M86" s="156" t="s">
        <v>930</v>
      </c>
    </row>
    <row r="87" spans="1:15" ht="44.25">
      <c r="A87" s="152">
        <v>86</v>
      </c>
      <c r="B87" s="152">
        <f xml:space="preserve"> IF(MOD(十五音韻母表[[#This Row],[序號]],2)=0, 十五音韻母表[[#This Row],[序號]]/2, ROUNDUP(十五音韻母表[[#This Row],[序號]]/2,0))</f>
        <v>43</v>
      </c>
      <c r="C87" s="167"/>
      <c r="D87" s="168" t="s">
        <v>931</v>
      </c>
      <c r="E87" s="155" t="s">
        <v>932</v>
      </c>
      <c r="F87" s="155"/>
      <c r="G87" s="156" t="str">
        <f xml:space="preserve"> IF(G86="", "", _xlfn.CONCAT(G86, "h"))</f>
        <v>uangh</v>
      </c>
      <c r="H87" s="156" t="str">
        <f t="shared" ref="H87:K87" si="27" xml:space="preserve"> IF(H86="", "", _xlfn.CONCAT(H86, "h"))</f>
        <v>uangh</v>
      </c>
      <c r="I87" s="156" t="str">
        <f t="shared" si="27"/>
        <v>oangh</v>
      </c>
      <c r="J87" s="156" t="str">
        <f t="shared" si="27"/>
        <v>uangh</v>
      </c>
      <c r="K87" s="156" t="str">
        <f t="shared" si="27"/>
        <v>uangh</v>
      </c>
      <c r="L87" s="161" t="str">
        <f xml:space="preserve"> IF(L86="", "", _xlfn.CONCAT(L86, "ㆷ"))</f>
        <v>ㄨㄤㆷ</v>
      </c>
      <c r="M87" s="161" t="str">
        <f xml:space="preserve"> IF(M86="", "", _xlfn.CONCAT(M86, "ㄏ"))</f>
        <v>ㄨㄤㄏ</v>
      </c>
    </row>
    <row r="88" spans="1:15" ht="44.25">
      <c r="A88" s="152">
        <v>87</v>
      </c>
      <c r="B88" s="152">
        <f xml:space="preserve"> IF(MOD(十五音韻母表[[#This Row],[序號]],2)=0, 十五音韻母表[[#This Row],[序號]]/2, ROUNDUP(十五音韻母表[[#This Row],[序號]]/2,0))</f>
        <v>44</v>
      </c>
      <c r="C88" s="167"/>
      <c r="D88" s="168" t="s">
        <v>933</v>
      </c>
      <c r="E88" s="155" t="s">
        <v>934</v>
      </c>
      <c r="F88" s="155"/>
      <c r="G88" s="156" t="s">
        <v>935</v>
      </c>
      <c r="H88" s="156" t="s">
        <v>935</v>
      </c>
      <c r="I88" s="156" t="s">
        <v>936</v>
      </c>
      <c r="J88" s="156" t="s">
        <v>937</v>
      </c>
      <c r="K88" s="156" t="s">
        <v>935</v>
      </c>
      <c r="L88" s="156" t="s">
        <v>938</v>
      </c>
      <c r="M88" s="156" t="s">
        <v>939</v>
      </c>
    </row>
    <row r="89" spans="1:15" ht="44.25">
      <c r="A89" s="152">
        <v>88</v>
      </c>
      <c r="B89" s="152">
        <f xml:space="preserve"> IF(MOD(十五音韻母表[[#This Row],[序號]],2)=0, 十五音韻母表[[#This Row],[序號]]/2, ROUNDUP(十五音韻母表[[#This Row],[序號]]/2,0))</f>
        <v>44</v>
      </c>
      <c r="C89" s="167"/>
      <c r="D89" s="168" t="s">
        <v>940</v>
      </c>
      <c r="E89" s="155" t="s">
        <v>941</v>
      </c>
      <c r="F89" s="155"/>
      <c r="G89" s="156" t="str">
        <f xml:space="preserve"> IF(G88="", "", _xlfn.CONCAT(G88, "h"))</f>
        <v>uainnh</v>
      </c>
      <c r="H89" s="156" t="str">
        <f t="shared" ref="H89:K89" si="28" xml:space="preserve"> IF(H88="", "", _xlfn.CONCAT(H88, "h"))</f>
        <v>uainnh</v>
      </c>
      <c r="I89" s="156" t="str">
        <f t="shared" si="28"/>
        <v>oaiⁿh</v>
      </c>
      <c r="J89" s="156" t="str">
        <f t="shared" si="28"/>
        <v>nuaih</v>
      </c>
      <c r="K89" s="156" t="str">
        <f t="shared" si="28"/>
        <v>uainnh</v>
      </c>
      <c r="L89" s="161" t="str">
        <f xml:space="preserve"> IF(L88="", "", _xlfn.CONCAT(L88, "ㆷ"))</f>
        <v>ㄨㆮㆷ</v>
      </c>
      <c r="M89" s="161" t="str">
        <f xml:space="preserve"> IF(M88="", "", _xlfn.CONCAT(M88, "ㄏ"))</f>
        <v>⁰ㄨㄞㄏ</v>
      </c>
    </row>
    <row r="90" spans="1:15" ht="44.25">
      <c r="A90" s="152">
        <v>89</v>
      </c>
      <c r="B90" s="152">
        <f xml:space="preserve"> IF(MOD(十五音韻母表[[#This Row],[序號]],2)=0, 十五音韻母表[[#This Row],[序號]]/2, ROUNDUP(十五音韻母表[[#This Row],[序號]]/2,0))</f>
        <v>45</v>
      </c>
      <c r="C90" s="170" t="s">
        <v>942</v>
      </c>
      <c r="D90" s="168" t="s">
        <v>943</v>
      </c>
      <c r="E90" s="155" t="s">
        <v>944</v>
      </c>
      <c r="F90" s="155"/>
      <c r="G90" s="156" t="s">
        <v>802</v>
      </c>
      <c r="H90" s="156" t="s">
        <v>802</v>
      </c>
      <c r="I90" s="156" t="s">
        <v>945</v>
      </c>
      <c r="J90" s="156" t="s">
        <v>802</v>
      </c>
      <c r="K90" s="156" t="s">
        <v>802</v>
      </c>
      <c r="L90" s="171" t="s">
        <v>946</v>
      </c>
      <c r="M90" s="156" t="s">
        <v>947</v>
      </c>
      <c r="O90" s="173"/>
    </row>
    <row r="91" spans="1:15" ht="44.25">
      <c r="A91" s="152">
        <v>90</v>
      </c>
      <c r="B91" s="152">
        <f xml:space="preserve"> IF(MOD(十五音韻母表[[#This Row],[序號]],2)=0, 十五音韻母表[[#This Row],[序號]]/2, ROUNDUP(十五音韻母表[[#This Row],[序號]]/2,0))</f>
        <v>45</v>
      </c>
      <c r="C91" s="170" t="s">
        <v>948</v>
      </c>
      <c r="D91" s="168" t="s">
        <v>949</v>
      </c>
      <c r="E91" s="155" t="s">
        <v>950</v>
      </c>
      <c r="F91" s="155"/>
      <c r="G91" s="156" t="str">
        <f xml:space="preserve"> IF(G90="", "", _xlfn.CONCAT(G90, "h"))</f>
        <v>ueh</v>
      </c>
      <c r="H91" s="156" t="str">
        <f t="shared" ref="H91:K91" si="29" xml:space="preserve"> IF(H90="", "", _xlfn.CONCAT(H90, "h"))</f>
        <v>ueh</v>
      </c>
      <c r="I91" s="156" t="str">
        <f t="shared" si="29"/>
        <v>oeh</v>
      </c>
      <c r="J91" s="156" t="str">
        <f t="shared" si="29"/>
        <v>ueh</v>
      </c>
      <c r="K91" s="156" t="str">
        <f t="shared" si="29"/>
        <v>ueh</v>
      </c>
      <c r="L91" s="161" t="str">
        <f xml:space="preserve"> IF(L90="", "", _xlfn.CONCAT(L90, "ㆷ"))</f>
        <v>ㄨㆥㆷ</v>
      </c>
      <c r="M91" s="161" t="str">
        <f xml:space="preserve"> IF(M90="", "", _xlfn.CONCAT(M90, "ㄏ"))</f>
        <v>⁰ㄨㄝㄏ</v>
      </c>
    </row>
    <row r="92" spans="1:15" ht="44.25">
      <c r="A92" s="152">
        <v>91</v>
      </c>
      <c r="B92" s="152">
        <f xml:space="preserve"> IF(MOD(十五音韻母表[[#This Row],[序號]],2)=0, 十五音韻母表[[#This Row],[序號]]/2, ROUNDUP(十五音韻母表[[#This Row],[序號]]/2,0))</f>
        <v>46</v>
      </c>
      <c r="C92" s="153" t="s">
        <v>951</v>
      </c>
      <c r="D92" s="168" t="s">
        <v>952</v>
      </c>
      <c r="E92" s="155" t="s">
        <v>953</v>
      </c>
      <c r="F92" s="155"/>
      <c r="G92" s="156" t="s">
        <v>954</v>
      </c>
      <c r="H92" s="156" t="s">
        <v>954</v>
      </c>
      <c r="I92" s="156" t="s">
        <v>955</v>
      </c>
      <c r="J92" s="156" t="s">
        <v>956</v>
      </c>
      <c r="K92" s="156" t="s">
        <v>954</v>
      </c>
      <c r="L92" s="156" t="s">
        <v>957</v>
      </c>
      <c r="M92" s="156" t="s">
        <v>958</v>
      </c>
    </row>
    <row r="93" spans="1:15" ht="44.25">
      <c r="A93" s="152">
        <v>92</v>
      </c>
      <c r="B93" s="152">
        <f xml:space="preserve"> IF(MOD(十五音韻母表[[#This Row],[序號]],2)=0, 十五音韻母表[[#This Row],[序號]]/2, ROUNDUP(十五音韻母表[[#This Row],[序號]]/2,0))</f>
        <v>46</v>
      </c>
      <c r="C93" s="153" t="s">
        <v>959</v>
      </c>
      <c r="D93" s="168" t="s">
        <v>960</v>
      </c>
      <c r="E93" s="155" t="s">
        <v>961</v>
      </c>
      <c r="F93" s="155"/>
      <c r="G93" s="156" t="str">
        <f xml:space="preserve"> IF(G92="", "", _xlfn.CONCAT(G92, "h"))</f>
        <v>iaunnh</v>
      </c>
      <c r="H93" s="156" t="str">
        <f t="shared" ref="H93:K93" si="30" xml:space="preserve"> IF(H92="", "", _xlfn.CONCAT(H92, "h"))</f>
        <v>iaunnh</v>
      </c>
      <c r="I93" s="156" t="str">
        <f t="shared" si="30"/>
        <v>iauⁿh</v>
      </c>
      <c r="J93" s="156" t="str">
        <f t="shared" si="30"/>
        <v>niaoh</v>
      </c>
      <c r="K93" s="156" t="str">
        <f t="shared" si="30"/>
        <v>iaunnh</v>
      </c>
      <c r="L93" s="161" t="str">
        <f xml:space="preserve"> IF(L92="", "", _xlfn.CONCAT(L92, "ㆷ"))</f>
        <v>ㄧㆯㆷ</v>
      </c>
      <c r="M93" s="161" t="str">
        <f xml:space="preserve"> IF(M92="", "", _xlfn.CONCAT(M92, "ㄏ"))</f>
        <v>⁰ㄧㄠㄏ</v>
      </c>
    </row>
    <row r="94" spans="1:15" ht="44.25">
      <c r="A94" s="152">
        <v>93</v>
      </c>
      <c r="B94" s="152">
        <f xml:space="preserve"> IF(MOD(十五音韻母表[[#This Row],[序號]],2)=0, 十五音韻母表[[#This Row],[序號]]/2, ROUNDUP(十五音韻母表[[#This Row],[序號]]/2,0))</f>
        <v>47</v>
      </c>
      <c r="C94" s="153" t="s">
        <v>282</v>
      </c>
      <c r="D94" s="154" t="s">
        <v>962</v>
      </c>
      <c r="E94" s="155" t="s">
        <v>963</v>
      </c>
      <c r="F94" s="155"/>
      <c r="G94" s="156" t="s">
        <v>411</v>
      </c>
      <c r="H94" s="156" t="s">
        <v>411</v>
      </c>
      <c r="I94" s="156" t="s">
        <v>411</v>
      </c>
      <c r="J94" s="156" t="s">
        <v>411</v>
      </c>
      <c r="K94" s="156" t="s">
        <v>964</v>
      </c>
      <c r="L94" s="156" t="s">
        <v>412</v>
      </c>
      <c r="M94" s="156" t="s">
        <v>965</v>
      </c>
    </row>
    <row r="95" spans="1:15" ht="44.25">
      <c r="A95" s="152">
        <v>94</v>
      </c>
      <c r="B95" s="152">
        <f xml:space="preserve"> IF(MOD(十五音韻母表[[#This Row],[序號]],2)=0, 十五音韻母表[[#This Row],[序號]]/2, ROUNDUP(十五音韻母表[[#This Row],[序號]]/2,0))</f>
        <v>47</v>
      </c>
      <c r="C95" s="153" t="s">
        <v>966</v>
      </c>
      <c r="D95" s="168" t="s">
        <v>967</v>
      </c>
      <c r="E95" s="155" t="s">
        <v>968</v>
      </c>
      <c r="F95" s="155"/>
      <c r="G95" s="156" t="s">
        <v>969</v>
      </c>
      <c r="H95" s="156" t="s">
        <v>969</v>
      </c>
      <c r="I95" s="156" t="s">
        <v>969</v>
      </c>
      <c r="J95" s="156" t="s">
        <v>969</v>
      </c>
      <c r="K95" s="156" t="s">
        <v>970</v>
      </c>
      <c r="L95" s="156" t="s">
        <v>971</v>
      </c>
      <c r="M95" s="156" t="s">
        <v>972</v>
      </c>
    </row>
    <row r="96" spans="1:15" ht="32.25">
      <c r="A96" s="152">
        <v>95</v>
      </c>
      <c r="B96" s="152">
        <f xml:space="preserve"> IF(MOD(十五音韻母表[[#This Row],[序號]],2)=0, 十五音韻母表[[#This Row],[序號]]/2, ROUNDUP(十五音韻母表[[#This Row],[序號]]/2,0))</f>
        <v>48</v>
      </c>
      <c r="C96" s="174" t="s">
        <v>973</v>
      </c>
      <c r="D96" s="154" t="s">
        <v>974</v>
      </c>
      <c r="E96" s="155" t="s">
        <v>975</v>
      </c>
      <c r="F96" s="155"/>
      <c r="G96" s="156" t="s">
        <v>976</v>
      </c>
      <c r="H96" s="156" t="s">
        <v>976</v>
      </c>
      <c r="I96" s="156" t="s">
        <v>977</v>
      </c>
      <c r="J96" s="156" t="s">
        <v>978</v>
      </c>
      <c r="K96" s="156" t="s">
        <v>976</v>
      </c>
      <c r="L96" s="171" t="s">
        <v>280</v>
      </c>
      <c r="M96" s="156" t="s">
        <v>979</v>
      </c>
    </row>
    <row r="97" spans="1:13" ht="44.25">
      <c r="A97" s="152">
        <v>96</v>
      </c>
      <c r="B97" s="152">
        <f xml:space="preserve"> IF(MOD(十五音韻母表[[#This Row],[序號]],2)=0, 十五音韻母表[[#This Row],[序號]]/2, ROUNDUP(十五音韻母表[[#This Row],[序號]]/2,0))</f>
        <v>48</v>
      </c>
      <c r="C97" s="153"/>
      <c r="D97" s="168"/>
      <c r="E97" s="155" t="s">
        <v>284</v>
      </c>
      <c r="F97" s="155"/>
      <c r="G97" s="156" t="str">
        <f xml:space="preserve"> IF(G96="", "", _xlfn.CONCAT(G96, "h"))</f>
        <v>aunnh</v>
      </c>
      <c r="H97" s="156" t="str">
        <f t="shared" ref="H97:K97" si="31" xml:space="preserve"> IF(H96="", "", _xlfn.CONCAT(H96, "h"))</f>
        <v>aunnh</v>
      </c>
      <c r="I97" s="156" t="str">
        <f t="shared" si="31"/>
        <v>aoⁿh</v>
      </c>
      <c r="J97" s="156" t="str">
        <f t="shared" si="31"/>
        <v>nauh</v>
      </c>
      <c r="K97" s="156" t="str">
        <f t="shared" si="31"/>
        <v>aunnh</v>
      </c>
      <c r="L97" s="161" t="str">
        <f xml:space="preserve"> IF(L96="", "", _xlfn.CONCAT(L96, "ㆷ"))</f>
        <v>ㆯㆷ</v>
      </c>
      <c r="M97" s="161" t="str">
        <f xml:space="preserve"> IF(M96="", "", _xlfn.CONCAT(M96, "ㄏ"))</f>
        <v>⁰ㄠㄏ</v>
      </c>
    </row>
    <row r="98" spans="1:13" ht="44.25">
      <c r="A98" s="152">
        <v>97</v>
      </c>
      <c r="B98" s="152">
        <f xml:space="preserve"> IF(MOD(十五音韻母表[[#This Row],[序號]],2)=0, 十五音韻母表[[#This Row],[序號]]/2, ROUNDUP(十五音韻母表[[#This Row],[序號]]/2,0))</f>
        <v>49</v>
      </c>
      <c r="C98" s="153"/>
      <c r="D98" s="168" t="s">
        <v>980</v>
      </c>
      <c r="E98" s="175" t="s">
        <v>981</v>
      </c>
      <c r="F98" s="175"/>
      <c r="G98" s="156" t="s">
        <v>982</v>
      </c>
      <c r="H98" s="156" t="s">
        <v>982</v>
      </c>
      <c r="I98" s="156"/>
      <c r="J98" s="156"/>
      <c r="K98" s="156" t="s">
        <v>982</v>
      </c>
      <c r="L98" s="156" t="s">
        <v>284</v>
      </c>
      <c r="M98" s="156" t="s">
        <v>284</v>
      </c>
    </row>
    <row r="99" spans="1:13" ht="44.25">
      <c r="A99" s="152">
        <v>98</v>
      </c>
      <c r="B99" s="152">
        <f xml:space="preserve"> IF(MOD(十五音韻母表[[#This Row],[序號]],2)=0, 十五音韻母表[[#This Row],[序號]]/2, ROUNDUP(十五音韻母表[[#This Row],[序號]]/2,0))</f>
        <v>49</v>
      </c>
      <c r="C99" s="153"/>
      <c r="D99" s="168" t="s">
        <v>983</v>
      </c>
      <c r="E99" s="155" t="s">
        <v>984</v>
      </c>
      <c r="F99" s="155"/>
      <c r="G99" s="156" t="s">
        <v>985</v>
      </c>
      <c r="H99" s="156" t="s">
        <v>986</v>
      </c>
      <c r="I99" s="156" t="s">
        <v>987</v>
      </c>
      <c r="J99" s="156"/>
      <c r="K99" s="156" t="s">
        <v>985</v>
      </c>
      <c r="L99" s="156" t="s">
        <v>988</v>
      </c>
      <c r="M99" s="156" t="s">
        <v>989</v>
      </c>
    </row>
    <row r="100" spans="1:13" ht="44.25">
      <c r="A100" s="152">
        <v>99</v>
      </c>
      <c r="B100" s="152">
        <f xml:space="preserve"> IF(MOD(十五音韻母表[[#This Row],[序號]],2)=0, 十五音韻母表[[#This Row],[序號]]/2, ROUNDUP(十五音韻母表[[#This Row],[序號]]/2,0))</f>
        <v>50</v>
      </c>
      <c r="C100" s="153" t="s">
        <v>873</v>
      </c>
      <c r="D100" s="154" t="s">
        <v>990</v>
      </c>
      <c r="E100" s="155" t="s">
        <v>991</v>
      </c>
      <c r="F100" s="155"/>
      <c r="G100" s="156" t="s">
        <v>992</v>
      </c>
      <c r="H100" s="156" t="s">
        <v>992</v>
      </c>
      <c r="I100" s="156" t="s">
        <v>993</v>
      </c>
      <c r="J100" s="156" t="s">
        <v>994</v>
      </c>
      <c r="K100" s="156" t="s">
        <v>992</v>
      </c>
      <c r="L100" s="156" t="s">
        <v>995</v>
      </c>
      <c r="M100" s="156" t="s">
        <v>996</v>
      </c>
    </row>
    <row r="101" spans="1:13" ht="44.25">
      <c r="A101" s="176">
        <v>100</v>
      </c>
      <c r="B101" s="176">
        <f xml:space="preserve"> IF(MOD(十五音韻母表[[#This Row],[序號]],2)=0, 十五音韻母表[[#This Row],[序號]]/2, ROUNDUP(十五音韻母表[[#This Row],[序號]]/2,0))</f>
        <v>50</v>
      </c>
      <c r="C101" s="177"/>
      <c r="D101" s="178" t="s">
        <v>997</v>
      </c>
      <c r="E101" s="179" t="s">
        <v>998</v>
      </c>
      <c r="F101" s="179"/>
      <c r="G101" s="180" t="s">
        <v>999</v>
      </c>
      <c r="H101" s="180" t="s">
        <v>999</v>
      </c>
      <c r="I101" s="180" t="s">
        <v>1000</v>
      </c>
      <c r="J101" s="180" t="s">
        <v>1001</v>
      </c>
      <c r="K101" s="180" t="s">
        <v>999</v>
      </c>
      <c r="L101" s="180" t="s">
        <v>1002</v>
      </c>
      <c r="M101" s="180" t="s">
        <v>1003</v>
      </c>
    </row>
  </sheetData>
  <phoneticPr fontId="1" type="noConversion"/>
  <conditionalFormatting sqref="A2:M101">
    <cfRule type="expression" dxfId="26" priority="1">
      <formula>MOD($B2,2)&lt;&gt;0</formula>
    </cfRule>
    <cfRule type="expression" dxfId="25" priority="2">
      <formula>MOD($A2,2)&lt;&gt;0</formula>
    </cfRule>
    <cfRule type="expression" dxfId="24" priority="3">
      <formula>MOD($A2,2)=0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2:P9"/>
  <sheetViews>
    <sheetView showGridLines="0" zoomScale="80" zoomScaleNormal="80" workbookViewId="0">
      <selection activeCell="K3" sqref="K3"/>
    </sheetView>
  </sheetViews>
  <sheetFormatPr defaultRowHeight="25.5"/>
  <cols>
    <col min="1" max="1" width="3.375" customWidth="1"/>
    <col min="2" max="2" width="10.5" style="3" customWidth="1"/>
    <col min="3" max="3" width="18.25" style="3" customWidth="1"/>
    <col min="4" max="4" width="22.75" style="3" customWidth="1"/>
    <col min="5" max="5" width="16.75" style="3" customWidth="1"/>
    <col min="6" max="6" width="15.375" style="3" customWidth="1"/>
    <col min="7" max="9" width="16.25" style="3" customWidth="1"/>
    <col min="10" max="12" width="16" style="3" customWidth="1"/>
    <col min="13" max="13" width="17.375" style="3" customWidth="1"/>
    <col min="14" max="15" width="17.375" customWidth="1"/>
    <col min="16" max="16" width="24.5" customWidth="1"/>
  </cols>
  <sheetData>
    <row r="2" spans="2:16" ht="60.75" thickBot="1">
      <c r="B2" s="186" t="s">
        <v>108</v>
      </c>
      <c r="C2" s="187" t="s">
        <v>116</v>
      </c>
      <c r="D2" s="187" t="s">
        <v>263</v>
      </c>
      <c r="E2" s="187" t="s">
        <v>1006</v>
      </c>
      <c r="F2" s="188" t="s">
        <v>107</v>
      </c>
      <c r="G2" s="188" t="s">
        <v>271</v>
      </c>
      <c r="H2" s="188" t="s">
        <v>1017</v>
      </c>
      <c r="I2" s="188" t="s">
        <v>1018</v>
      </c>
      <c r="J2" s="188" t="s">
        <v>1019</v>
      </c>
      <c r="K2" s="188" t="s">
        <v>1020</v>
      </c>
      <c r="L2" s="188" t="s">
        <v>3</v>
      </c>
      <c r="M2" s="187" t="s">
        <v>9</v>
      </c>
      <c r="N2" s="187" t="s">
        <v>10</v>
      </c>
      <c r="O2" s="187" t="s">
        <v>255</v>
      </c>
      <c r="P2" s="189" t="s">
        <v>1012</v>
      </c>
    </row>
    <row r="3" spans="2:16" ht="49.5" customHeight="1" thickBot="1">
      <c r="B3" s="183">
        <v>1</v>
      </c>
      <c r="C3" s="50" t="s">
        <v>109</v>
      </c>
      <c r="D3" s="50" t="s">
        <v>11</v>
      </c>
      <c r="E3" s="181" t="s">
        <v>51</v>
      </c>
      <c r="F3" s="49">
        <v>1</v>
      </c>
      <c r="G3" s="49">
        <v>1</v>
      </c>
      <c r="H3" s="60">
        <v>1</v>
      </c>
      <c r="I3" s="49" t="s">
        <v>12</v>
      </c>
      <c r="J3" s="203" t="s">
        <v>51</v>
      </c>
      <c r="K3" s="53" t="s">
        <v>321</v>
      </c>
      <c r="L3" s="54" t="s">
        <v>13</v>
      </c>
      <c r="M3" s="55" t="s">
        <v>35</v>
      </c>
      <c r="N3" s="55" t="s">
        <v>249</v>
      </c>
      <c r="O3" s="57" t="s">
        <v>256</v>
      </c>
      <c r="P3" s="185" t="s">
        <v>264</v>
      </c>
    </row>
    <row r="4" spans="2:16" ht="49.5" customHeight="1" thickBot="1">
      <c r="B4" s="183">
        <v>2</v>
      </c>
      <c r="C4" s="50" t="s">
        <v>110</v>
      </c>
      <c r="D4" s="50" t="s">
        <v>270</v>
      </c>
      <c r="E4" s="181" t="s">
        <v>1007</v>
      </c>
      <c r="F4" s="49">
        <v>7</v>
      </c>
      <c r="G4" s="49">
        <v>6</v>
      </c>
      <c r="H4" s="61" t="s">
        <v>272</v>
      </c>
      <c r="I4" s="49" t="s">
        <v>27</v>
      </c>
      <c r="J4" s="61" t="s">
        <v>273</v>
      </c>
      <c r="K4" s="49">
        <v>5</v>
      </c>
      <c r="L4" s="56" t="s">
        <v>28</v>
      </c>
      <c r="M4" s="55" t="s">
        <v>39</v>
      </c>
      <c r="N4" s="55" t="s">
        <v>248</v>
      </c>
      <c r="O4" s="58" t="s">
        <v>257</v>
      </c>
      <c r="P4" s="185" t="s">
        <v>265</v>
      </c>
    </row>
    <row r="5" spans="2:16" ht="49.5" customHeight="1" thickBot="1">
      <c r="B5" s="183">
        <v>3</v>
      </c>
      <c r="C5" s="50" t="s">
        <v>111</v>
      </c>
      <c r="D5" s="50" t="s">
        <v>17</v>
      </c>
      <c r="E5" s="181" t="s">
        <v>1008</v>
      </c>
      <c r="F5" s="49">
        <v>3</v>
      </c>
      <c r="G5" s="49">
        <v>5</v>
      </c>
      <c r="H5" s="61" t="s">
        <v>274</v>
      </c>
      <c r="I5" s="49" t="s">
        <v>18</v>
      </c>
      <c r="J5" s="61" t="s">
        <v>275</v>
      </c>
      <c r="K5" s="49">
        <v>3</v>
      </c>
      <c r="L5" s="56" t="s">
        <v>19</v>
      </c>
      <c r="M5" s="55" t="s">
        <v>37</v>
      </c>
      <c r="N5" s="55" t="s">
        <v>250</v>
      </c>
      <c r="O5" s="58" t="s">
        <v>258</v>
      </c>
      <c r="P5" s="185" t="s">
        <v>265</v>
      </c>
    </row>
    <row r="6" spans="2:16" ht="49.5" customHeight="1" thickBot="1">
      <c r="B6" s="184">
        <v>4</v>
      </c>
      <c r="C6" s="52" t="s">
        <v>112</v>
      </c>
      <c r="D6" s="52" t="s">
        <v>14</v>
      </c>
      <c r="E6" s="182" t="s">
        <v>566</v>
      </c>
      <c r="F6" s="51">
        <v>2</v>
      </c>
      <c r="G6" s="51">
        <v>3</v>
      </c>
      <c r="H6" s="62" t="s">
        <v>276</v>
      </c>
      <c r="I6" s="51" t="s">
        <v>15</v>
      </c>
      <c r="J6" s="61" t="s">
        <v>274</v>
      </c>
      <c r="K6" s="51">
        <v>4</v>
      </c>
      <c r="L6" s="56" t="s">
        <v>16</v>
      </c>
      <c r="M6" s="55" t="s">
        <v>36</v>
      </c>
      <c r="N6" s="55" t="s">
        <v>251</v>
      </c>
      <c r="O6" s="58" t="s">
        <v>259</v>
      </c>
      <c r="P6" s="185" t="s">
        <v>266</v>
      </c>
    </row>
    <row r="7" spans="2:16" ht="49.5" customHeight="1" thickBot="1">
      <c r="B7" s="183">
        <v>6</v>
      </c>
      <c r="C7" s="52" t="s">
        <v>113</v>
      </c>
      <c r="D7" s="50" t="s">
        <v>24</v>
      </c>
      <c r="E7" s="181" t="s">
        <v>1009</v>
      </c>
      <c r="F7" s="49">
        <v>5</v>
      </c>
      <c r="G7" s="49">
        <v>2</v>
      </c>
      <c r="H7" s="61" t="s">
        <v>277</v>
      </c>
      <c r="I7" s="49" t="s">
        <v>25</v>
      </c>
      <c r="J7" s="61" t="s">
        <v>276</v>
      </c>
      <c r="K7" s="49">
        <v>6</v>
      </c>
      <c r="L7" s="56" t="s">
        <v>26</v>
      </c>
      <c r="M7" s="55" t="s">
        <v>38</v>
      </c>
      <c r="N7" s="55" t="s">
        <v>252</v>
      </c>
      <c r="O7" s="59" t="s">
        <v>260</v>
      </c>
      <c r="P7" s="185" t="s">
        <v>267</v>
      </c>
    </row>
    <row r="8" spans="2:16" ht="49.5" customHeight="1" thickBot="1">
      <c r="B8" s="184">
        <v>7</v>
      </c>
      <c r="C8" s="52" t="s">
        <v>114</v>
      </c>
      <c r="D8" s="52" t="s">
        <v>20</v>
      </c>
      <c r="E8" s="182" t="s">
        <v>1010</v>
      </c>
      <c r="F8" s="51">
        <v>4</v>
      </c>
      <c r="G8" s="51">
        <v>7</v>
      </c>
      <c r="H8" s="60">
        <v>4</v>
      </c>
      <c r="I8" s="51" t="s">
        <v>21</v>
      </c>
      <c r="J8" s="203" t="s">
        <v>1010</v>
      </c>
      <c r="K8" s="53" t="s">
        <v>322</v>
      </c>
      <c r="L8" s="56" t="s">
        <v>22</v>
      </c>
      <c r="M8" s="55" t="s">
        <v>23</v>
      </c>
      <c r="N8" s="55" t="s">
        <v>253</v>
      </c>
      <c r="O8" s="55" t="s">
        <v>261</v>
      </c>
      <c r="P8" s="185" t="s">
        <v>268</v>
      </c>
    </row>
    <row r="9" spans="2:16" ht="49.5" customHeight="1">
      <c r="B9" s="190">
        <v>8</v>
      </c>
      <c r="C9" s="191" t="s">
        <v>115</v>
      </c>
      <c r="D9" s="191" t="s">
        <v>29</v>
      </c>
      <c r="E9" s="192" t="s">
        <v>1011</v>
      </c>
      <c r="F9" s="193">
        <v>8</v>
      </c>
      <c r="G9" s="193">
        <v>8</v>
      </c>
      <c r="H9" s="194" t="s">
        <v>278</v>
      </c>
      <c r="I9" s="193" t="s">
        <v>30</v>
      </c>
      <c r="J9" s="193" t="s">
        <v>279</v>
      </c>
      <c r="K9" s="193" t="s">
        <v>323</v>
      </c>
      <c r="L9" s="195" t="s">
        <v>31</v>
      </c>
      <c r="M9" s="196" t="s">
        <v>32</v>
      </c>
      <c r="N9" s="196" t="s">
        <v>254</v>
      </c>
      <c r="O9" s="197" t="s">
        <v>262</v>
      </c>
      <c r="P9" s="198" t="s">
        <v>269</v>
      </c>
    </row>
  </sheetData>
  <sortState xmlns:xlrd2="http://schemas.microsoft.com/office/spreadsheetml/2017/richdata2" ref="B3:K9">
    <sortCondition ref="B3:B9"/>
  </sortState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49E-C63C-408C-A5EA-426463E68588}">
  <dimension ref="B1:O63"/>
  <sheetViews>
    <sheetView showGridLines="0" zoomScale="70" zoomScaleNormal="70" workbookViewId="0">
      <pane ySplit="2" topLeftCell="A48" activePane="bottomLeft" state="frozen"/>
      <selection pane="bottomLeft" activeCell="C60" sqref="C60"/>
    </sheetView>
  </sheetViews>
  <sheetFormatPr defaultRowHeight="16.5" outlineLevelCol="1"/>
  <cols>
    <col min="1" max="1" width="3.875" customWidth="1"/>
    <col min="2" max="2" width="9.125" customWidth="1"/>
    <col min="3" max="4" width="18.375" customWidth="1"/>
    <col min="5" max="5" width="27.75" bestFit="1" customWidth="1"/>
    <col min="6" max="8" width="18.375" customWidth="1"/>
    <col min="9" max="9" width="14.25" customWidth="1" outlineLevel="1"/>
    <col min="10" max="10" width="59.5" style="96" customWidth="1" outlineLevel="1"/>
    <col min="11" max="11" width="12.75" style="73" customWidth="1"/>
  </cols>
  <sheetData>
    <row r="1" spans="2:11" ht="30">
      <c r="B1" s="71" t="s">
        <v>460</v>
      </c>
      <c r="C1" s="93" t="s">
        <v>459</v>
      </c>
      <c r="D1" s="93"/>
      <c r="E1" s="93"/>
      <c r="I1" t="s">
        <v>475</v>
      </c>
      <c r="J1" s="96" t="s">
        <v>476</v>
      </c>
    </row>
    <row r="2" spans="2:11" s="73" customFormat="1" ht="25.5">
      <c r="B2" s="90" t="s">
        <v>353</v>
      </c>
      <c r="C2" s="76" t="s">
        <v>325</v>
      </c>
      <c r="D2" s="204" t="s">
        <v>1026</v>
      </c>
      <c r="E2" s="76" t="s">
        <v>1027</v>
      </c>
      <c r="F2" s="74" t="s">
        <v>438</v>
      </c>
      <c r="G2" s="75" t="s">
        <v>354</v>
      </c>
      <c r="H2" s="79" t="s">
        <v>441</v>
      </c>
      <c r="I2" s="73" t="s">
        <v>474</v>
      </c>
      <c r="J2" s="96" t="s">
        <v>472</v>
      </c>
      <c r="K2" s="73" t="s">
        <v>473</v>
      </c>
    </row>
    <row r="3" spans="2:11" ht="39">
      <c r="B3" s="91">
        <v>1</v>
      </c>
      <c r="C3" s="78" t="s">
        <v>213</v>
      </c>
      <c r="D3" s="78" t="s">
        <v>213</v>
      </c>
      <c r="E3" s="78" t="str">
        <f xml:space="preserve"> _xlfn.CONCAT(按鍵位置表[[#This Row],[鍵盤按鍵]], " [",按鍵位置表[[#This Row],[方音符號]], "]")</f>
        <v>1 [ㄅ]</v>
      </c>
      <c r="F3" s="77" t="s">
        <v>329</v>
      </c>
      <c r="G3" s="80" t="s">
        <v>356</v>
      </c>
      <c r="H3" s="84" t="s">
        <v>356</v>
      </c>
      <c r="J3" s="96" t="str">
        <f t="shared" ref="J3:J34" si="0">_xlfn.CONCAT(URL, H3, ".png", "?ver=$H$1")</f>
        <v>https://alanjui.github.io/Blogger/assets/images/keys/key_1.png?ver=$H$1</v>
      </c>
      <c r="K3" s="73" t="e" vm="1">
        <f xml:space="preserve"> IFERROR( _xlfn.IMAGE(按鍵位置表[[#This Row],[Pict URL]]), "")</f>
        <v>#VALUE!</v>
      </c>
    </row>
    <row r="4" spans="2:11" ht="39">
      <c r="B4" s="92">
        <v>2</v>
      </c>
      <c r="C4" s="83" t="s">
        <v>228</v>
      </c>
      <c r="D4" s="83" t="s">
        <v>228</v>
      </c>
      <c r="E4" s="83" t="str">
        <f xml:space="preserve"> _xlfn.CONCAT(按鍵位置表[[#This Row],[鍵盤按鍵]], " [",按鍵位置表[[#This Row],[方音符號]], "]")</f>
        <v>! [ㆠ]</v>
      </c>
      <c r="F4" s="77" t="s">
        <v>330</v>
      </c>
      <c r="G4" s="80" t="s">
        <v>355</v>
      </c>
      <c r="H4" s="85">
        <v>1</v>
      </c>
      <c r="J4" s="96" t="str">
        <f t="shared" si="0"/>
        <v>https://alanjui.github.io/Blogger/assets/images/keys/key_1.png?ver=$H$1</v>
      </c>
      <c r="K4" s="73" t="e" vm="1">
        <f xml:space="preserve"> IFERROR( _xlfn.IMAGE(按鍵位置表[[#This Row],[Pict URL]]), "")</f>
        <v>#VALUE!</v>
      </c>
    </row>
    <row r="5" spans="2:11" ht="39">
      <c r="B5" s="91">
        <v>3</v>
      </c>
      <c r="C5" s="78" t="s">
        <v>222</v>
      </c>
      <c r="D5" s="78" t="s">
        <v>222</v>
      </c>
      <c r="E5" s="78" t="str">
        <f xml:space="preserve"> _xlfn.CONCAT(按鍵位置表[[#This Row],[鍵盤按鍵]], " [",按鍵位置表[[#This Row],[方音符號]], "]")</f>
        <v>q [ㄆ]</v>
      </c>
      <c r="F5" s="77" t="s">
        <v>336</v>
      </c>
      <c r="G5" s="80" t="s">
        <v>357</v>
      </c>
      <c r="H5" s="82" t="s">
        <v>357</v>
      </c>
      <c r="J5" s="96" t="str">
        <f t="shared" si="0"/>
        <v>https://alanjui.github.io/Blogger/assets/images/keys/key_q.png?ver=$H$1</v>
      </c>
      <c r="K5" s="73" t="e" vm="2">
        <f xml:space="preserve"> IFERROR( _xlfn.IMAGE(按鍵位置表[[#This Row],[Pict URL]]), "")</f>
        <v>#VALUE!</v>
      </c>
    </row>
    <row r="6" spans="2:11" ht="39">
      <c r="B6" s="92">
        <v>4</v>
      </c>
      <c r="C6" s="78" t="s">
        <v>347</v>
      </c>
      <c r="D6" s="78" t="s">
        <v>347</v>
      </c>
      <c r="E6" s="78" t="str">
        <f xml:space="preserve"> _xlfn.CONCAT(按鍵位置表[[#This Row],[鍵盤按鍵]], " [",按鍵位置表[[#This Row],[方音符號]], "]")</f>
        <v>a [ㄇ]</v>
      </c>
      <c r="F6" s="77" t="s">
        <v>345</v>
      </c>
      <c r="G6" s="80" t="s">
        <v>358</v>
      </c>
      <c r="H6" s="82" t="s">
        <v>358</v>
      </c>
      <c r="J6" s="96" t="str">
        <f t="shared" si="0"/>
        <v>https://alanjui.github.io/Blogger/assets/images/keys/key_a.png?ver=$H$1</v>
      </c>
      <c r="K6" s="73" t="e" vm="3">
        <f xml:space="preserve"> IFERROR( _xlfn.IMAGE(按鍵位置表[[#This Row],[Pict URL]]), "")</f>
        <v>#VALUE!</v>
      </c>
    </row>
    <row r="7" spans="2:11" ht="39">
      <c r="B7" s="91">
        <v>5</v>
      </c>
      <c r="C7" s="78" t="s">
        <v>234</v>
      </c>
      <c r="D7" s="78" t="s">
        <v>234</v>
      </c>
      <c r="E7" s="78" t="str">
        <f xml:space="preserve"> _xlfn.CONCAT(按鍵位置表[[#This Row],[鍵盤按鍵]], " [",按鍵位置表[[#This Row],[方音符號]], "]")</f>
        <v>2 [ㄉ]</v>
      </c>
      <c r="F7" s="77" t="s">
        <v>334</v>
      </c>
      <c r="G7" s="80" t="s">
        <v>359</v>
      </c>
      <c r="H7" s="82" t="s">
        <v>359</v>
      </c>
      <c r="J7" s="96" t="str">
        <f t="shared" si="0"/>
        <v>https://alanjui.github.io/Blogger/assets/images/keys/key_2.png?ver=$H$1</v>
      </c>
      <c r="K7" s="73" t="e" vm="4">
        <f xml:space="preserve"> IFERROR( _xlfn.IMAGE(按鍵位置表[[#This Row],[Pict URL]]), "")</f>
        <v>#VALUE!</v>
      </c>
    </row>
    <row r="8" spans="2:11" ht="39">
      <c r="B8" s="92">
        <v>6</v>
      </c>
      <c r="C8" s="78" t="s">
        <v>338</v>
      </c>
      <c r="D8" s="78" t="s">
        <v>338</v>
      </c>
      <c r="E8" s="78" t="str">
        <f xml:space="preserve"> _xlfn.CONCAT(按鍵位置表[[#This Row],[鍵盤按鍵]], " [",按鍵位置表[[#This Row],[方音符號]], "]")</f>
        <v>w [ㄊ]</v>
      </c>
      <c r="F8" s="77" t="s">
        <v>337</v>
      </c>
      <c r="G8" s="80" t="s">
        <v>360</v>
      </c>
      <c r="H8" s="82" t="s">
        <v>360</v>
      </c>
      <c r="J8" s="96" t="str">
        <f t="shared" si="0"/>
        <v>https://alanjui.github.io/Blogger/assets/images/keys/key_w.png?ver=$H$1</v>
      </c>
      <c r="K8" s="73" t="e" vm="5">
        <f xml:space="preserve"> IFERROR( _xlfn.IMAGE(按鍵位置表[[#This Row],[Pict URL]]), "")</f>
        <v>#VALUE!</v>
      </c>
    </row>
    <row r="9" spans="2:11" ht="39">
      <c r="B9" s="91">
        <v>7</v>
      </c>
      <c r="C9" s="78" t="s">
        <v>328</v>
      </c>
      <c r="D9" s="78" t="s">
        <v>328</v>
      </c>
      <c r="E9" s="78" t="str">
        <f xml:space="preserve"> _xlfn.CONCAT(按鍵位置表[[#This Row],[鍵盤按鍵]], " [",按鍵位置表[[#This Row],[方音符號]], "]")</f>
        <v>s [ㄋ]</v>
      </c>
      <c r="F9" s="77" t="s">
        <v>327</v>
      </c>
      <c r="G9" s="80" t="s">
        <v>344</v>
      </c>
      <c r="H9" s="82" t="s">
        <v>344</v>
      </c>
      <c r="J9" s="96" t="str">
        <f t="shared" si="0"/>
        <v>https://alanjui.github.io/Blogger/assets/images/keys/key_s.png?ver=$H$1</v>
      </c>
      <c r="K9" s="73" t="e" vm="6">
        <f xml:space="preserve"> IFERROR( _xlfn.IMAGE(按鍵位置表[[#This Row],[Pict URL]]), "")</f>
        <v>#VALUE!</v>
      </c>
    </row>
    <row r="10" spans="2:11" ht="39">
      <c r="B10" s="92">
        <v>8</v>
      </c>
      <c r="C10" s="78" t="s">
        <v>192</v>
      </c>
      <c r="D10" s="78" t="s">
        <v>192</v>
      </c>
      <c r="E10" s="78" t="str">
        <f xml:space="preserve"> _xlfn.CONCAT(按鍵位置表[[#This Row],[鍵盤按鍵]], " [",按鍵位置表[[#This Row],[方音符號]], "]")</f>
        <v>x [ㄌ]</v>
      </c>
      <c r="F10" s="77" t="s">
        <v>326</v>
      </c>
      <c r="G10" s="80" t="s">
        <v>361</v>
      </c>
      <c r="H10" s="82" t="s">
        <v>361</v>
      </c>
      <c r="J10" s="96" t="str">
        <f t="shared" si="0"/>
        <v>https://alanjui.github.io/Blogger/assets/images/keys/key_x.png?ver=$H$1</v>
      </c>
      <c r="K10" s="73" t="e" vm="7">
        <f xml:space="preserve"> IFERROR( _xlfn.IMAGE(按鍵位置表[[#This Row],[Pict URL]]), "")</f>
        <v>#VALUE!</v>
      </c>
    </row>
    <row r="11" spans="2:11" ht="39">
      <c r="B11" s="91">
        <v>9</v>
      </c>
      <c r="C11" s="78" t="s">
        <v>218</v>
      </c>
      <c r="D11" s="78" t="s">
        <v>218</v>
      </c>
      <c r="E11" s="78" t="str">
        <f xml:space="preserve"> _xlfn.CONCAT(按鍵位置表[[#This Row],[鍵盤按鍵]], " [",按鍵位置表[[#This Row],[方音符號]], "]")</f>
        <v>e [ㄍ]</v>
      </c>
      <c r="F11" s="77" t="s">
        <v>331</v>
      </c>
      <c r="G11" s="80" t="s">
        <v>363</v>
      </c>
      <c r="H11" s="84" t="s">
        <v>363</v>
      </c>
      <c r="J11" s="96" t="str">
        <f t="shared" si="0"/>
        <v>https://alanjui.github.io/Blogger/assets/images/keys/key_e.png?ver=$H$1</v>
      </c>
      <c r="K11" s="73" t="e" vm="8">
        <f xml:space="preserve"> IFERROR( _xlfn.IMAGE(按鍵位置表[[#This Row],[Pict URL]]), "")</f>
        <v>#VALUE!</v>
      </c>
    </row>
    <row r="12" spans="2:11" ht="39">
      <c r="B12" s="92">
        <v>10</v>
      </c>
      <c r="C12" s="83" t="s">
        <v>245</v>
      </c>
      <c r="D12" s="83" t="s">
        <v>245</v>
      </c>
      <c r="E12" s="83" t="str">
        <f xml:space="preserve"> _xlfn.CONCAT(按鍵位置表[[#This Row],[鍵盤按鍵]], " [",按鍵位置表[[#This Row],[方音符號]], "]")</f>
        <v>E [ㆣ]</v>
      </c>
      <c r="F12" s="77" t="s">
        <v>332</v>
      </c>
      <c r="G12" s="80" t="s">
        <v>362</v>
      </c>
      <c r="H12" s="85" t="s">
        <v>444</v>
      </c>
      <c r="J12" s="96" t="str">
        <f t="shared" si="0"/>
        <v>https://alanjui.github.io/Blogger/assets/images/keys/key_e.png?ver=$H$1</v>
      </c>
      <c r="K12" s="73" t="e" vm="8">
        <f xml:space="preserve"> IFERROR( _xlfn.IMAGE(按鍵位置表[[#This Row],[Pict URL]]), "")</f>
        <v>#VALUE!</v>
      </c>
    </row>
    <row r="13" spans="2:11" ht="39">
      <c r="B13" s="91">
        <v>11</v>
      </c>
      <c r="C13" s="78" t="s">
        <v>232</v>
      </c>
      <c r="D13" s="78" t="s">
        <v>232</v>
      </c>
      <c r="E13" s="78" t="str">
        <f xml:space="preserve"> _xlfn.CONCAT(按鍵位置表[[#This Row],[鍵盤按鍵]], " [",按鍵位置表[[#This Row],[方音符號]], "]")</f>
        <v>d [ㄎ]</v>
      </c>
      <c r="F13" s="77" t="s">
        <v>333</v>
      </c>
      <c r="G13" s="80" t="s">
        <v>335</v>
      </c>
      <c r="H13" s="82" t="s">
        <v>335</v>
      </c>
      <c r="J13" s="96" t="str">
        <f t="shared" si="0"/>
        <v>https://alanjui.github.io/Blogger/assets/images/keys/key_d.png?ver=$H$1</v>
      </c>
      <c r="K13" s="73" t="e" vm="9">
        <f xml:space="preserve"> IFERROR( _xlfn.IMAGE(按鍵位置表[[#This Row],[Pict URL]]), "")</f>
        <v>#VALUE!</v>
      </c>
    </row>
    <row r="14" spans="2:11" ht="39">
      <c r="B14" s="92">
        <v>12</v>
      </c>
      <c r="C14" s="78" t="s">
        <v>204</v>
      </c>
      <c r="D14" s="78" t="s">
        <v>204</v>
      </c>
      <c r="E14" s="78" t="str">
        <f xml:space="preserve"> _xlfn.CONCAT(按鍵位置表[[#This Row],[鍵盤按鍵]], " [",按鍵位置表[[#This Row],[方音符號]], "]")</f>
        <v>c [ㄏ]</v>
      </c>
      <c r="F14" s="77" t="s">
        <v>352</v>
      </c>
      <c r="G14" s="80" t="s">
        <v>350</v>
      </c>
      <c r="H14" s="82" t="s">
        <v>350</v>
      </c>
      <c r="J14" s="96" t="str">
        <f t="shared" si="0"/>
        <v>https://alanjui.github.io/Blogger/assets/images/keys/key_c.png?ver=$H$1</v>
      </c>
      <c r="K14" s="73" t="e" vm="10">
        <f xml:space="preserve"> IFERROR( _xlfn.IMAGE(按鍵位置表[[#This Row],[Pict URL]]), "")</f>
        <v>#VALUE!</v>
      </c>
    </row>
    <row r="15" spans="2:11" ht="39">
      <c r="B15" s="91">
        <v>13</v>
      </c>
      <c r="C15" s="78" t="s">
        <v>196</v>
      </c>
      <c r="D15" s="78" t="s">
        <v>196</v>
      </c>
      <c r="E15" s="78" t="str">
        <f xml:space="preserve"> _xlfn.CONCAT(按鍵位置表[[#This Row],[鍵盤按鍵]], " [",按鍵位置表[[#This Row],[方音符號]], "]")</f>
        <v>r [ㄐ]</v>
      </c>
      <c r="F15" s="77" t="s">
        <v>370</v>
      </c>
      <c r="G15" s="80" t="s">
        <v>371</v>
      </c>
      <c r="H15" s="82" t="s">
        <v>371</v>
      </c>
      <c r="J15" s="96" t="str">
        <f t="shared" si="0"/>
        <v>https://alanjui.github.io/Blogger/assets/images/keys/key_r.png?ver=$H$1</v>
      </c>
      <c r="K15" s="73" t="e" vm="11">
        <f xml:space="preserve"> IFERROR( _xlfn.IMAGE(按鍵位置表[[#This Row],[Pict URL]]), "")</f>
        <v>#VALUE!</v>
      </c>
    </row>
    <row r="16" spans="2:11" ht="39">
      <c r="B16" s="92">
        <v>14</v>
      </c>
      <c r="C16" s="83" t="s">
        <v>229</v>
      </c>
      <c r="D16" s="83" t="s">
        <v>229</v>
      </c>
      <c r="E16" s="83" t="str">
        <f xml:space="preserve"> _xlfn.CONCAT(按鍵位置表[[#This Row],[鍵盤按鍵]], " [",按鍵位置表[[#This Row],[方音符號]], "]")</f>
        <v>R [ㆢ]</v>
      </c>
      <c r="F16" s="77" t="s">
        <v>367</v>
      </c>
      <c r="G16" s="80" t="s">
        <v>369</v>
      </c>
      <c r="H16" s="82" t="s">
        <v>445</v>
      </c>
      <c r="J16" s="96" t="str">
        <f t="shared" si="0"/>
        <v>https://alanjui.github.io/Blogger/assets/images/keys/key_r.png?ver=$H$1</v>
      </c>
      <c r="K16" s="73" t="e" vm="11">
        <f xml:space="preserve"> IFERROR( _xlfn.IMAGE(按鍵位置表[[#This Row],[Pict URL]]), "")</f>
        <v>#VALUE!</v>
      </c>
    </row>
    <row r="17" spans="2:11" ht="39">
      <c r="B17" s="91">
        <v>15</v>
      </c>
      <c r="C17" s="78" t="s">
        <v>351</v>
      </c>
      <c r="D17" s="78" t="s">
        <v>351</v>
      </c>
      <c r="E17" s="78" t="str">
        <f xml:space="preserve"> _xlfn.CONCAT(按鍵位置表[[#This Row],[鍵盤按鍵]], " [",按鍵位置表[[#This Row],[方音符號]], "]")</f>
        <v>f [ㄑ]</v>
      </c>
      <c r="F17" s="77" t="s">
        <v>372</v>
      </c>
      <c r="G17" s="80" t="s">
        <v>373</v>
      </c>
      <c r="H17" s="82" t="s">
        <v>373</v>
      </c>
      <c r="J17" s="96" t="str">
        <f t="shared" si="0"/>
        <v>https://alanjui.github.io/Blogger/assets/images/keys/key_f.png?ver=$H$1</v>
      </c>
      <c r="K17" s="73" t="e" vm="12">
        <f xml:space="preserve"> IFERROR( _xlfn.IMAGE(按鍵位置表[[#This Row],[Pict URL]]), "")</f>
        <v>#VALUE!</v>
      </c>
    </row>
    <row r="18" spans="2:11" ht="39">
      <c r="B18" s="92">
        <v>16</v>
      </c>
      <c r="C18" s="78" t="s">
        <v>211</v>
      </c>
      <c r="D18" s="78" t="s">
        <v>211</v>
      </c>
      <c r="E18" s="78" t="str">
        <f xml:space="preserve"> _xlfn.CONCAT(按鍵位置表[[#This Row],[鍵盤按鍵]], " [",按鍵位置表[[#This Row],[方音符號]], "]")</f>
        <v>v [ㄒ]</v>
      </c>
      <c r="F18" s="77" t="s">
        <v>374</v>
      </c>
      <c r="G18" s="80" t="s">
        <v>375</v>
      </c>
      <c r="H18" s="82" t="s">
        <v>375</v>
      </c>
      <c r="J18" s="96" t="str">
        <f t="shared" si="0"/>
        <v>https://alanjui.github.io/Blogger/assets/images/keys/key_v.png?ver=$H$1</v>
      </c>
      <c r="K18" s="73" t="e" vm="13">
        <f xml:space="preserve"> IFERROR( _xlfn.IMAGE(按鍵位置表[[#This Row],[Pict URL]]), "")</f>
        <v>#VALUE!</v>
      </c>
    </row>
    <row r="19" spans="2:11" ht="39">
      <c r="B19" s="91">
        <v>17</v>
      </c>
      <c r="C19" s="78" t="s">
        <v>340</v>
      </c>
      <c r="D19" s="78" t="s">
        <v>340</v>
      </c>
      <c r="E19" s="78" t="str">
        <f xml:space="preserve"> _xlfn.CONCAT(按鍵位置表[[#This Row],[鍵盤按鍵]], " [",按鍵位置表[[#This Row],[方音符號]], "]")</f>
        <v>y [ㄗ]</v>
      </c>
      <c r="F19" s="77" t="s">
        <v>439</v>
      </c>
      <c r="G19" s="80" t="s">
        <v>366</v>
      </c>
      <c r="H19" s="84" t="s">
        <v>366</v>
      </c>
      <c r="J19" s="96" t="str">
        <f t="shared" si="0"/>
        <v>https://alanjui.github.io/Blogger/assets/images/keys/key_y.png?ver=$H$1</v>
      </c>
      <c r="K19" s="73" t="e" vm="14">
        <f xml:space="preserve"> IFERROR( _xlfn.IMAGE(按鍵位置表[[#This Row],[Pict URL]]), "")</f>
        <v>#VALUE!</v>
      </c>
    </row>
    <row r="20" spans="2:11" ht="39">
      <c r="B20" s="92">
        <v>18</v>
      </c>
      <c r="C20" s="83" t="s">
        <v>343</v>
      </c>
      <c r="D20" s="83" t="s">
        <v>343</v>
      </c>
      <c r="E20" s="83" t="str">
        <f xml:space="preserve"> _xlfn.CONCAT(按鍵位置表[[#This Row],[鍵盤按鍵]], " [",按鍵位置表[[#This Row],[方音符號]], "]")</f>
        <v>Y [ㆡ]</v>
      </c>
      <c r="F20" s="77" t="s">
        <v>341</v>
      </c>
      <c r="G20" s="80" t="s">
        <v>365</v>
      </c>
      <c r="H20" s="85" t="s">
        <v>446</v>
      </c>
      <c r="J20" s="96" t="str">
        <f t="shared" si="0"/>
        <v>https://alanjui.github.io/Blogger/assets/images/keys/key_y.png?ver=$H$1</v>
      </c>
      <c r="K20" s="73" t="e" vm="14">
        <f xml:space="preserve"> IFERROR( _xlfn.IMAGE(按鍵位置表[[#This Row],[Pict URL]]), "")</f>
        <v>#VALUE!</v>
      </c>
    </row>
    <row r="21" spans="2:11" ht="39">
      <c r="B21" s="91">
        <v>19</v>
      </c>
      <c r="C21" s="78" t="s">
        <v>240</v>
      </c>
      <c r="D21" s="78" t="s">
        <v>240</v>
      </c>
      <c r="E21" s="78" t="str">
        <f xml:space="preserve"> _xlfn.CONCAT(按鍵位置表[[#This Row],[鍵盤按鍵]], " [",按鍵位置表[[#This Row],[方音符號]], "]")</f>
        <v>h [ㄘ]</v>
      </c>
      <c r="F21" s="77" t="s">
        <v>440</v>
      </c>
      <c r="G21" s="80" t="s">
        <v>352</v>
      </c>
      <c r="H21" s="82" t="s">
        <v>352</v>
      </c>
      <c r="J21" s="96" t="str">
        <f t="shared" si="0"/>
        <v>https://alanjui.github.io/Blogger/assets/images/keys/key_h.png?ver=$H$1</v>
      </c>
      <c r="K21" s="73" t="e" vm="15">
        <f xml:space="preserve"> IFERROR( _xlfn.IMAGE(按鍵位置表[[#This Row],[Pict URL]]), "")</f>
        <v>#VALUE!</v>
      </c>
    </row>
    <row r="22" spans="2:11" ht="39">
      <c r="B22" s="92">
        <v>20</v>
      </c>
      <c r="C22" s="78" t="s">
        <v>199</v>
      </c>
      <c r="D22" s="78" t="s">
        <v>199</v>
      </c>
      <c r="E22" s="78" t="str">
        <f xml:space="preserve"> _xlfn.CONCAT(按鍵位置表[[#This Row],[鍵盤按鍵]], " [",按鍵位置表[[#This Row],[方音符號]], "]")</f>
        <v>n [ㄙ]</v>
      </c>
      <c r="F22" s="77" t="s">
        <v>344</v>
      </c>
      <c r="G22" s="80" t="s">
        <v>327</v>
      </c>
      <c r="H22" s="84" t="s">
        <v>327</v>
      </c>
      <c r="J22" s="96" t="str">
        <f t="shared" si="0"/>
        <v>https://alanjui.github.io/Blogger/assets/images/keys/key_n.png?ver=$H$1</v>
      </c>
      <c r="K22" s="73" t="e" vm="16">
        <f xml:space="preserve"> IFERROR( _xlfn.IMAGE(按鍵位置表[[#This Row],[Pict URL]]), "")</f>
        <v>#VALUE!</v>
      </c>
    </row>
    <row r="23" spans="2:11" ht="39">
      <c r="B23" s="91">
        <v>21</v>
      </c>
      <c r="C23" s="83" t="s">
        <v>348</v>
      </c>
      <c r="D23" s="83" t="s">
        <v>348</v>
      </c>
      <c r="E23" s="83" t="str">
        <f xml:space="preserve"> _xlfn.CONCAT(按鍵位置表[[#This Row],[鍵盤按鍵]], " [",按鍵位置表[[#This Row],[方音符號]], "]")</f>
        <v>N [ㄫ]</v>
      </c>
      <c r="F23" s="77" t="s">
        <v>349</v>
      </c>
      <c r="G23" s="80" t="s">
        <v>448</v>
      </c>
      <c r="H23" s="85" t="s">
        <v>447</v>
      </c>
      <c r="J23" s="96" t="str">
        <f t="shared" si="0"/>
        <v>https://alanjui.github.io/Blogger/assets/images/keys/key_n.png?ver=$H$1</v>
      </c>
      <c r="K23" s="73" t="e" vm="16">
        <f xml:space="preserve"> IFERROR( _xlfn.IMAGE(按鍵位置表[[#This Row],[Pict URL]]), "")</f>
        <v>#VALUE!</v>
      </c>
    </row>
    <row r="24" spans="2:11" ht="39">
      <c r="B24" s="92">
        <v>22</v>
      </c>
      <c r="C24" s="78" t="s">
        <v>377</v>
      </c>
      <c r="D24" s="78" t="s">
        <v>377</v>
      </c>
      <c r="E24" s="78" t="str">
        <f xml:space="preserve"> _xlfn.CONCAT(按鍵位置表[[#This Row],[鍵盤按鍵]], " [",按鍵位置表[[#This Row],[方音符號]], "]")</f>
        <v>8 [ㄚ]</v>
      </c>
      <c r="F24" s="77" t="s">
        <v>358</v>
      </c>
      <c r="G24" s="80" t="s">
        <v>376</v>
      </c>
      <c r="H24" s="84" t="s">
        <v>376</v>
      </c>
      <c r="J24" s="96" t="str">
        <f t="shared" si="0"/>
        <v>https://alanjui.github.io/Blogger/assets/images/keys/key_8.png?ver=$H$1</v>
      </c>
      <c r="K24" s="73" t="e" vm="17">
        <f xml:space="preserve"> IFERROR( _xlfn.IMAGE(按鍵位置表[[#This Row],[Pict URL]]), "")</f>
        <v>#VALUE!</v>
      </c>
    </row>
    <row r="25" spans="2:11" ht="39">
      <c r="B25" s="91">
        <v>23</v>
      </c>
      <c r="C25" s="83" t="s">
        <v>416</v>
      </c>
      <c r="D25" s="83" t="s">
        <v>416</v>
      </c>
      <c r="E25" s="83" t="str">
        <f xml:space="preserve"> _xlfn.CONCAT(按鍵位置表[[#This Row],[鍵盤按鍵]], " [",按鍵位置表[[#This Row],[方音符號]], "]")</f>
        <v>* [ㆩ]</v>
      </c>
      <c r="F25" s="77" t="s">
        <v>414</v>
      </c>
      <c r="G25" s="80" t="s">
        <v>415</v>
      </c>
      <c r="H25" s="85">
        <v>8</v>
      </c>
      <c r="J25" s="96" t="str">
        <f t="shared" si="0"/>
        <v>https://alanjui.github.io/Blogger/assets/images/keys/key_8.png?ver=$H$1</v>
      </c>
      <c r="K25" s="73" t="e" vm="17">
        <f xml:space="preserve"> IFERROR( _xlfn.IMAGE(按鍵位置表[[#This Row],[Pict URL]]), "")</f>
        <v>#VALUE!</v>
      </c>
    </row>
    <row r="26" spans="2:11" ht="39">
      <c r="B26" s="92">
        <v>24</v>
      </c>
      <c r="C26" s="78" t="s">
        <v>193</v>
      </c>
      <c r="D26" s="78" t="s">
        <v>193</v>
      </c>
      <c r="E26" s="78" t="str">
        <f xml:space="preserve"> _xlfn.CONCAT(按鍵位置表[[#This Row],[鍵盤按鍵]], " [",按鍵位置表[[#This Row],[方音符號]], "]")</f>
        <v>u [ㄧ]</v>
      </c>
      <c r="F26" s="77" t="s">
        <v>378</v>
      </c>
      <c r="G26" s="80" t="s">
        <v>379</v>
      </c>
      <c r="H26" s="84" t="s">
        <v>379</v>
      </c>
      <c r="J26" s="96" t="str">
        <f t="shared" si="0"/>
        <v>https://alanjui.github.io/Blogger/assets/images/keys/key_u.png?ver=$H$1</v>
      </c>
      <c r="K26" s="73" t="e" vm="18">
        <f xml:space="preserve"> IFERROR( _xlfn.IMAGE(按鍵位置表[[#This Row],[Pict URL]]), "")</f>
        <v>#VALUE!</v>
      </c>
    </row>
    <row r="27" spans="2:11" ht="39">
      <c r="B27" s="91">
        <v>25</v>
      </c>
      <c r="C27" s="83" t="s">
        <v>418</v>
      </c>
      <c r="D27" s="83" t="s">
        <v>418</v>
      </c>
      <c r="E27" s="83" t="str">
        <f xml:space="preserve"> _xlfn.CONCAT(按鍵位置表[[#This Row],[鍵盤按鍵]], " [",按鍵位置表[[#This Row],[方音符號]], "]")</f>
        <v>U [ㆪ]</v>
      </c>
      <c r="F27" s="77" t="s">
        <v>417</v>
      </c>
      <c r="G27" s="80" t="s">
        <v>404</v>
      </c>
      <c r="H27" s="85" t="s">
        <v>449</v>
      </c>
      <c r="J27" s="96" t="str">
        <f t="shared" si="0"/>
        <v>https://alanjui.github.io/Blogger/assets/images/keys/key_u.png?ver=$H$1</v>
      </c>
      <c r="K27" s="73" t="e" vm="18">
        <f xml:space="preserve"> IFERROR( _xlfn.IMAGE(按鍵位置表[[#This Row],[Pict URL]]), "")</f>
        <v>#VALUE!</v>
      </c>
    </row>
    <row r="28" spans="2:11" ht="39">
      <c r="B28" s="92">
        <v>26</v>
      </c>
      <c r="C28" s="78" t="s">
        <v>197</v>
      </c>
      <c r="D28" s="78" t="s">
        <v>197</v>
      </c>
      <c r="E28" s="78" t="str">
        <f xml:space="preserve"> _xlfn.CONCAT(按鍵位置表[[#This Row],[鍵盤按鍵]], " [",按鍵位置表[[#This Row],[方音符號]], "]")</f>
        <v>j [ㄨ]</v>
      </c>
      <c r="F28" s="77" t="s">
        <v>379</v>
      </c>
      <c r="G28" s="80" t="s">
        <v>341</v>
      </c>
      <c r="H28" s="85" t="s">
        <v>341</v>
      </c>
      <c r="J28" s="96" t="str">
        <f t="shared" si="0"/>
        <v>https://alanjui.github.io/Blogger/assets/images/keys/key_j.png?ver=$H$1</v>
      </c>
      <c r="K28" s="73" t="e" vm="19">
        <f xml:space="preserve"> IFERROR( _xlfn.IMAGE(按鍵位置表[[#This Row],[Pict URL]]), "")</f>
        <v>#VALUE!</v>
      </c>
    </row>
    <row r="29" spans="2:11" ht="39">
      <c r="B29" s="91">
        <v>27</v>
      </c>
      <c r="C29" s="83" t="s">
        <v>420</v>
      </c>
      <c r="D29" s="83" t="s">
        <v>420</v>
      </c>
      <c r="E29" s="83" t="str">
        <f xml:space="preserve"> _xlfn.CONCAT(按鍵位置表[[#This Row],[鍵盤按鍵]], " [",按鍵位置表[[#This Row],[方音符號]], "]")</f>
        <v>J [ㆫ]</v>
      </c>
      <c r="F29" s="77" t="s">
        <v>419</v>
      </c>
      <c r="G29" s="80" t="s">
        <v>368</v>
      </c>
      <c r="H29" s="85" t="s">
        <v>450</v>
      </c>
      <c r="J29" s="96" t="str">
        <f t="shared" si="0"/>
        <v>https://alanjui.github.io/Blogger/assets/images/keys/key_j.png?ver=$H$1</v>
      </c>
      <c r="K29" s="73" t="e" vm="19">
        <f xml:space="preserve"> IFERROR( _xlfn.IMAGE(按鍵位置表[[#This Row],[Pict URL]]), "")</f>
        <v>#VALUE!</v>
      </c>
    </row>
    <row r="30" spans="2:11" ht="39">
      <c r="B30" s="92">
        <v>28</v>
      </c>
      <c r="C30" s="78" t="s">
        <v>383</v>
      </c>
      <c r="D30" s="78" t="s">
        <v>383</v>
      </c>
      <c r="E30" s="78" t="str">
        <f xml:space="preserve"> _xlfn.CONCAT(按鍵位置表[[#This Row],[鍵盤按鍵]], " [",按鍵位置表[[#This Row],[方音符號]], "]")</f>
        <v>, [ㆤ]</v>
      </c>
      <c r="F30" s="77" t="s">
        <v>363</v>
      </c>
      <c r="G30" s="80" t="s">
        <v>382</v>
      </c>
      <c r="H30" s="85" t="s">
        <v>451</v>
      </c>
      <c r="J30" s="96" t="str">
        <f t="shared" si="0"/>
        <v>https://alanjui.github.io/Blogger/assets/images/keys/key_comma.png?ver=$H$1</v>
      </c>
      <c r="K30" s="73" t="e" vm="20">
        <f xml:space="preserve"> IFERROR( _xlfn.IMAGE(按鍵位置表[[#This Row],[Pict URL]]), "")</f>
        <v>#VALUE!</v>
      </c>
    </row>
    <row r="31" spans="2:11" ht="39">
      <c r="B31" s="91">
        <v>29</v>
      </c>
      <c r="C31" s="83" t="s">
        <v>423</v>
      </c>
      <c r="D31" s="83" t="s">
        <v>423</v>
      </c>
      <c r="E31" s="83" t="str">
        <f xml:space="preserve"> _xlfn.CONCAT(按鍵位置表[[#This Row],[鍵盤按鍵]], " [",按鍵位置表[[#This Row],[方音符號]], "]")</f>
        <v>&lt; [ㆥ]</v>
      </c>
      <c r="F31" s="77" t="s">
        <v>421</v>
      </c>
      <c r="G31" s="80" t="s">
        <v>422</v>
      </c>
      <c r="H31" s="85" t="s">
        <v>451</v>
      </c>
      <c r="J31" s="96" t="str">
        <f t="shared" si="0"/>
        <v>https://alanjui.github.io/Blogger/assets/images/keys/key_comma.png?ver=$H$1</v>
      </c>
      <c r="K31" s="73" t="e" vm="20">
        <f xml:space="preserve"> IFERROR( _xlfn.IMAGE(按鍵位置表[[#This Row],[Pict URL]]), "")</f>
        <v>#VALUE!</v>
      </c>
    </row>
    <row r="32" spans="2:11" ht="39">
      <c r="B32" s="92">
        <v>30</v>
      </c>
      <c r="C32" s="78" t="s">
        <v>224</v>
      </c>
      <c r="D32" s="78" t="s">
        <v>224</v>
      </c>
      <c r="E32" s="78" t="str">
        <f xml:space="preserve"> _xlfn.CONCAT(按鍵位置表[[#This Row],[鍵盤按鍵]], " [",按鍵位置表[[#This Row],[方音符號]], "]")</f>
        <v>i [ㆦ]</v>
      </c>
      <c r="F32" s="77" t="s">
        <v>384</v>
      </c>
      <c r="G32" s="80" t="s">
        <v>378</v>
      </c>
      <c r="H32" s="85" t="s">
        <v>378</v>
      </c>
      <c r="J32" s="96" t="str">
        <f t="shared" si="0"/>
        <v>https://alanjui.github.io/Blogger/assets/images/keys/key_i.png?ver=$H$1</v>
      </c>
      <c r="K32" s="73" t="e" vm="21">
        <f xml:space="preserve"> IFERROR( _xlfn.IMAGE(按鍵位置表[[#This Row],[Pict URL]]), "")</f>
        <v>#VALUE!</v>
      </c>
    </row>
    <row r="33" spans="2:13" ht="39">
      <c r="B33" s="91">
        <v>31</v>
      </c>
      <c r="C33" s="83" t="s">
        <v>425</v>
      </c>
      <c r="D33" s="83" t="s">
        <v>425</v>
      </c>
      <c r="E33" s="83" t="str">
        <f xml:space="preserve"> _xlfn.CONCAT(按鍵位置表[[#This Row],[鍵盤按鍵]], " [",按鍵位置表[[#This Row],[方音符號]], "]")</f>
        <v>I [ㆧ]</v>
      </c>
      <c r="F33" s="77" t="s">
        <v>424</v>
      </c>
      <c r="G33" s="80" t="s">
        <v>400</v>
      </c>
      <c r="H33" s="85" t="s">
        <v>452</v>
      </c>
      <c r="J33" s="96" t="str">
        <f t="shared" si="0"/>
        <v>https://alanjui.github.io/Blogger/assets/images/keys/key_i.png?ver=$H$1</v>
      </c>
      <c r="K33" s="73" t="e" vm="21">
        <f xml:space="preserve"> IFERROR( _xlfn.IMAGE(按鍵位置表[[#This Row],[Pict URL]]), "")</f>
        <v>#VALUE!</v>
      </c>
    </row>
    <row r="34" spans="2:13" ht="39">
      <c r="B34" s="92">
        <v>32</v>
      </c>
      <c r="C34" s="78" t="s">
        <v>208</v>
      </c>
      <c r="D34" s="78" t="s">
        <v>208</v>
      </c>
      <c r="E34" s="78" t="str">
        <f xml:space="preserve"> _xlfn.CONCAT(按鍵位置表[[#This Row],[鍵盤按鍵]], " [",按鍵位置表[[#This Row],[方音符號]], "]")</f>
        <v>k [ㄜ]</v>
      </c>
      <c r="F34" s="77" t="s">
        <v>386</v>
      </c>
      <c r="G34" s="80" t="s">
        <v>331</v>
      </c>
      <c r="H34" s="85" t="s">
        <v>331</v>
      </c>
      <c r="J34" s="96" t="str">
        <f t="shared" si="0"/>
        <v>https://alanjui.github.io/Blogger/assets/images/keys/key_k.png?ver=$H$1</v>
      </c>
      <c r="K34" s="73" t="e" vm="22">
        <f xml:space="preserve"> IFERROR( _xlfn.IMAGE(按鍵位置表[[#This Row],[Pict URL]]), "")</f>
        <v>#VALUE!</v>
      </c>
    </row>
    <row r="35" spans="2:13" ht="39">
      <c r="B35" s="91">
        <v>33</v>
      </c>
      <c r="C35" s="83" t="s">
        <v>381</v>
      </c>
      <c r="D35" s="83" t="s">
        <v>381</v>
      </c>
      <c r="E35" s="83" t="str">
        <f xml:space="preserve"> _xlfn.CONCAT(按鍵位置表[[#This Row],[鍵盤按鍵]], " [",按鍵位置表[[#This Row],[方音符號]], "]")</f>
        <v>K [ㆨ]</v>
      </c>
      <c r="F35" s="77" t="s">
        <v>380</v>
      </c>
      <c r="G35" s="80" t="s">
        <v>364</v>
      </c>
      <c r="H35" s="85" t="s">
        <v>453</v>
      </c>
      <c r="J35" s="96" t="str">
        <f t="shared" ref="J35:J63" si="1">_xlfn.CONCAT(URL, H35, ".png", "?ver=$H$1")</f>
        <v>https://alanjui.github.io/Blogger/assets/images/keys/key_k.png?ver=$H$1</v>
      </c>
      <c r="K35" s="73" t="e" vm="22">
        <f xml:space="preserve"> IFERROR( _xlfn.IMAGE(按鍵位置表[[#This Row],[Pict URL]]), "")</f>
        <v>#VALUE!</v>
      </c>
    </row>
    <row r="36" spans="2:13" ht="39">
      <c r="B36" s="92">
        <v>34</v>
      </c>
      <c r="C36" s="78" t="s">
        <v>402</v>
      </c>
      <c r="D36" s="78" t="s">
        <v>402</v>
      </c>
      <c r="E36" s="78" t="str">
        <f xml:space="preserve"> _xlfn.CONCAT(按鍵位置表[[#This Row],[鍵盤按鍵]], " [",按鍵位置表[[#This Row],[方音符號]], "]")</f>
        <v>9 [ㄞ]</v>
      </c>
      <c r="F36" s="77" t="s">
        <v>399</v>
      </c>
      <c r="G36" s="80" t="s">
        <v>401</v>
      </c>
      <c r="H36" s="84" t="s">
        <v>401</v>
      </c>
      <c r="J36" s="96" t="str">
        <f t="shared" si="1"/>
        <v>https://alanjui.github.io/Blogger/assets/images/keys/key_9.png?ver=$H$1</v>
      </c>
      <c r="K36" s="73" t="e" vm="23">
        <f xml:space="preserve"> IFERROR( _xlfn.IMAGE(按鍵位置表[[#This Row],[Pict URL]]), "")</f>
        <v>#VALUE!</v>
      </c>
    </row>
    <row r="37" spans="2:13" ht="39">
      <c r="B37" s="91">
        <v>35</v>
      </c>
      <c r="C37" s="83" t="s">
        <v>428</v>
      </c>
      <c r="D37" s="83" t="s">
        <v>428</v>
      </c>
      <c r="E37" s="83" t="str">
        <f xml:space="preserve"> _xlfn.CONCAT(按鍵位置表[[#This Row],[鍵盤按鍵]], " [",按鍵位置表[[#This Row],[方音符號]], "]")</f>
        <v>( [ㆮ]</v>
      </c>
      <c r="F37" s="77" t="s">
        <v>426</v>
      </c>
      <c r="G37" s="80" t="s">
        <v>427</v>
      </c>
      <c r="H37" s="85">
        <v>9</v>
      </c>
      <c r="J37" s="96" t="str">
        <f t="shared" si="1"/>
        <v>https://alanjui.github.io/Blogger/assets/images/keys/key_9.png?ver=$H$1</v>
      </c>
      <c r="K37" s="73" t="e" vm="23">
        <f xml:space="preserve"> IFERROR( _xlfn.IMAGE(按鍵位置表[[#This Row],[Pict URL]]), "")</f>
        <v>#VALUE!</v>
      </c>
    </row>
    <row r="38" spans="2:13" ht="39">
      <c r="B38" s="92">
        <v>36</v>
      </c>
      <c r="C38" s="78" t="s">
        <v>405</v>
      </c>
      <c r="D38" s="78" t="s">
        <v>405</v>
      </c>
      <c r="E38" s="78" t="str">
        <f xml:space="preserve"> _xlfn.CONCAT(按鍵位置表[[#This Row],[鍵盤按鍵]], " [",按鍵位置表[[#This Row],[方音符號]], "]")</f>
        <v>l [ㄠ]</v>
      </c>
      <c r="F38" s="77" t="s">
        <v>403</v>
      </c>
      <c r="G38" s="80" t="s">
        <v>326</v>
      </c>
      <c r="H38" s="84" t="s">
        <v>326</v>
      </c>
      <c r="J38" s="96" t="str">
        <f t="shared" si="1"/>
        <v>https://alanjui.github.io/Blogger/assets/images/keys/key_l.png?ver=$H$1</v>
      </c>
      <c r="K38" s="73" t="e" vm="24">
        <f xml:space="preserve"> IFERROR( _xlfn.IMAGE(按鍵位置表[[#This Row],[Pict URL]]), "")</f>
        <v>#VALUE!</v>
      </c>
      <c r="M38" t="s">
        <v>1030</v>
      </c>
    </row>
    <row r="39" spans="2:13" ht="39">
      <c r="B39" s="91">
        <v>37</v>
      </c>
      <c r="C39" s="83" t="s">
        <v>431</v>
      </c>
      <c r="D39" s="83" t="s">
        <v>431</v>
      </c>
      <c r="E39" s="83" t="str">
        <f xml:space="preserve"> _xlfn.CONCAT(按鍵位置表[[#This Row],[鍵盤按鍵]], " [",按鍵位置表[[#This Row],[方音符號]], "]")</f>
        <v>L [ㆯ]</v>
      </c>
      <c r="F39" s="77" t="s">
        <v>429</v>
      </c>
      <c r="G39" s="80" t="s">
        <v>430</v>
      </c>
      <c r="H39" s="85" t="s">
        <v>455</v>
      </c>
      <c r="J39" s="96" t="str">
        <f t="shared" si="1"/>
        <v>https://alanjui.github.io/Blogger/assets/images/keys/key_l.png?ver=$H$1</v>
      </c>
      <c r="K39" s="73" t="e" vm="24">
        <f xml:space="preserve"> IFERROR( _xlfn.IMAGE(按鍵位置表[[#This Row],[Pict URL]]), "")</f>
        <v>#VALUE!</v>
      </c>
    </row>
    <row r="40" spans="2:13" ht="39">
      <c r="B40" s="92">
        <v>38</v>
      </c>
      <c r="C40" s="78" t="s">
        <v>205</v>
      </c>
      <c r="D40" s="78" t="s">
        <v>205</v>
      </c>
      <c r="E40" s="78" t="str">
        <f xml:space="preserve"> _xlfn.CONCAT(按鍵位置表[[#This Row],[鍵盤按鍵]], " [",按鍵位置表[[#This Row],[方音符號]], "]")</f>
        <v>0 [ㄢ]</v>
      </c>
      <c r="F40" s="77" t="s">
        <v>408</v>
      </c>
      <c r="G40" s="81" t="s">
        <v>409</v>
      </c>
      <c r="H40" s="82" t="s">
        <v>409</v>
      </c>
      <c r="J40" s="96" t="str">
        <f t="shared" si="1"/>
        <v>https://alanjui.github.io/Blogger/assets/images/keys/key_0.png?ver=$H$1</v>
      </c>
      <c r="K40" s="73" t="e" vm="25">
        <f xml:space="preserve"> IFERROR( _xlfn.IMAGE(按鍵位置表[[#This Row],[Pict URL]]), "")</f>
        <v>#VALUE!</v>
      </c>
    </row>
    <row r="41" spans="2:13" ht="39">
      <c r="B41" s="91">
        <v>39</v>
      </c>
      <c r="C41" s="78" t="s">
        <v>216</v>
      </c>
      <c r="D41" s="78" t="s">
        <v>216</v>
      </c>
      <c r="E41" s="78" t="str">
        <f xml:space="preserve"> _xlfn.CONCAT(按鍵位置表[[#This Row],[鍵盤按鍵]], " [",按鍵位置表[[#This Row],[方音符號]], "]")</f>
        <v>p [ㄣ]</v>
      </c>
      <c r="F41" s="77" t="s">
        <v>390</v>
      </c>
      <c r="G41" s="80" t="s">
        <v>329</v>
      </c>
      <c r="H41" s="82" t="s">
        <v>329</v>
      </c>
      <c r="J41" s="96" t="str">
        <f t="shared" si="1"/>
        <v>https://alanjui.github.io/Blogger/assets/images/keys/key_p.png?ver=$H$1</v>
      </c>
      <c r="K41" s="73" t="e" vm="26">
        <f xml:space="preserve"> IFERROR( _xlfn.IMAGE(按鍵位置表[[#This Row],[Pict URL]]), "")</f>
        <v>#VALUE!</v>
      </c>
    </row>
    <row r="42" spans="2:13" ht="39">
      <c r="B42" s="92">
        <v>40</v>
      </c>
      <c r="C42" s="78" t="s">
        <v>194</v>
      </c>
      <c r="D42" s="78" t="s">
        <v>194</v>
      </c>
      <c r="E42" s="78" t="str">
        <f xml:space="preserve"> _xlfn.CONCAT(按鍵位置表[[#This Row],[鍵盤按鍵]], " [",按鍵位置表[[#This Row],[方音符號]], "]")</f>
        <v>; [ㄤ]</v>
      </c>
      <c r="F42" s="77" t="s">
        <v>410</v>
      </c>
      <c r="G42" s="80" t="s">
        <v>12</v>
      </c>
      <c r="H42" s="82" t="s">
        <v>456</v>
      </c>
      <c r="J42" s="96" t="str">
        <f t="shared" si="1"/>
        <v>https://alanjui.github.io/Blogger/assets/images/keys/key_semicolon.png?ver=$H$1</v>
      </c>
      <c r="K42" s="73" t="e" vm="27">
        <f xml:space="preserve"> IFERROR( _xlfn.IMAGE(按鍵位置表[[#This Row],[Pict URL]]), "")</f>
        <v>#VALUE!</v>
      </c>
    </row>
    <row r="43" spans="2:13" ht="39">
      <c r="B43" s="91">
        <v>41</v>
      </c>
      <c r="C43" s="78" t="s">
        <v>392</v>
      </c>
      <c r="D43" s="78" t="s">
        <v>392</v>
      </c>
      <c r="E43" s="78" t="str">
        <f xml:space="preserve"> _xlfn.CONCAT(按鍵位置表[[#This Row],[鍵盤按鍵]], " [",按鍵位置表[[#This Row],[方音符號]], "]")</f>
        <v>/ [ㆭ]</v>
      </c>
      <c r="F43" s="77" t="s">
        <v>391</v>
      </c>
      <c r="G43" s="80" t="s">
        <v>25</v>
      </c>
      <c r="H43" s="82" t="s">
        <v>457</v>
      </c>
      <c r="J43" s="96" t="str">
        <f t="shared" si="1"/>
        <v>https://alanjui.github.io/Blogger/assets/images/keys/key_slash.png?ver=$H$1</v>
      </c>
      <c r="K43" s="73" t="e" vm="28">
        <f xml:space="preserve"> IFERROR( _xlfn.IMAGE(按鍵位置表[[#This Row],[Pict URL]]), "")</f>
        <v>#VALUE!</v>
      </c>
    </row>
    <row r="44" spans="2:13" ht="39">
      <c r="B44" s="91">
        <v>41</v>
      </c>
      <c r="C44" s="78" t="s">
        <v>226</v>
      </c>
      <c r="D44" s="78" t="s">
        <v>226</v>
      </c>
      <c r="E44" s="78" t="str">
        <f>E43</f>
        <v>/ [ㆭ]</v>
      </c>
      <c r="F44" s="77" t="s">
        <v>391</v>
      </c>
      <c r="G44" s="80" t="s">
        <v>25</v>
      </c>
      <c r="H44" s="82" t="s">
        <v>457</v>
      </c>
      <c r="J44" s="96" t="str">
        <f t="shared" ref="J44" si="2">_xlfn.CONCAT(URL, H44, ".png", "?ver=$H$1")</f>
        <v>https://alanjui.github.io/Blogger/assets/images/keys/key_slash.png?ver=$H$1</v>
      </c>
      <c r="K44" s="73" t="e" vm="28">
        <f xml:space="preserve"> IFERROR( _xlfn.IMAGE(按鍵位置表[[#This Row],[Pict URL]]), "")</f>
        <v>#VALUE!</v>
      </c>
    </row>
    <row r="45" spans="2:13" ht="39">
      <c r="B45" s="92">
        <v>42</v>
      </c>
      <c r="C45" s="78" t="s">
        <v>389</v>
      </c>
      <c r="D45" s="78" t="s">
        <v>389</v>
      </c>
      <c r="E45" s="78" t="str">
        <f xml:space="preserve"> _xlfn.CONCAT(按鍵位置表[[#This Row],[鍵盤按鍵]], " [",按鍵位置表[[#This Row],[方音符號]], "]")</f>
        <v>m [ㆬ]</v>
      </c>
      <c r="F45" s="77" t="s">
        <v>387</v>
      </c>
      <c r="G45" s="80" t="s">
        <v>345</v>
      </c>
      <c r="H45" s="84" t="s">
        <v>345</v>
      </c>
      <c r="J45" s="96" t="str">
        <f t="shared" si="1"/>
        <v>https://alanjui.github.io/Blogger/assets/images/keys/key_m.png?ver=$H$1</v>
      </c>
      <c r="K45" s="73" t="e" vm="29">
        <f xml:space="preserve"> IFERROR( _xlfn.IMAGE(按鍵位置表[[#This Row],[Pict URL]]), "")</f>
        <v>#VALUE!</v>
      </c>
    </row>
    <row r="46" spans="2:13" ht="39">
      <c r="B46" s="91">
        <v>43</v>
      </c>
      <c r="C46" s="83" t="s">
        <v>407</v>
      </c>
      <c r="D46" s="83" t="s">
        <v>407</v>
      </c>
      <c r="E46" s="83" t="str">
        <f xml:space="preserve"> _xlfn.CONCAT(按鍵位置表[[#This Row],[鍵盤按鍵]], " [",按鍵位置表[[#This Row],[方音符號]], "]")</f>
        <v>M [ㆰ]</v>
      </c>
      <c r="F46" s="77" t="s">
        <v>406</v>
      </c>
      <c r="G46" s="80" t="s">
        <v>388</v>
      </c>
      <c r="H46" s="85" t="s">
        <v>346</v>
      </c>
      <c r="J46" s="96" t="str">
        <f t="shared" si="1"/>
        <v>https://alanjui.github.io/Blogger/assets/images/keys/key_m.png?ver=$H$1</v>
      </c>
      <c r="K46" s="73" t="e" vm="29">
        <f xml:space="preserve"> IFERROR( _xlfn.IMAGE(按鍵位置表[[#This Row],[Pict URL]]), "")</f>
        <v>#VALUE!</v>
      </c>
    </row>
    <row r="47" spans="2:13" ht="39">
      <c r="B47" s="92">
        <v>44</v>
      </c>
      <c r="C47" s="78" t="s">
        <v>201</v>
      </c>
      <c r="D47" s="78" t="s">
        <v>201</v>
      </c>
      <c r="E47" s="78" t="str">
        <f xml:space="preserve"> _xlfn.CONCAT(按鍵位置表[[#This Row],[鍵盤按鍵]], " [",按鍵位置表[[#This Row],[方音符號]], "]")</f>
        <v>o [ㆲ]</v>
      </c>
      <c r="F47" s="77" t="s">
        <v>413</v>
      </c>
      <c r="G47" s="80" t="s">
        <v>386</v>
      </c>
      <c r="H47" s="84" t="s">
        <v>386</v>
      </c>
      <c r="J47" s="96" t="str">
        <f t="shared" si="1"/>
        <v>https://alanjui.github.io/Blogger/assets/images/keys/key_o.png?ver=$H$1</v>
      </c>
      <c r="K47" s="73" t="e" vm="30">
        <f xml:space="preserve"> IFERROR( _xlfn.IMAGE(按鍵位置表[[#This Row],[Pict URL]]), "")</f>
        <v>#VALUE!</v>
      </c>
    </row>
    <row r="48" spans="2:13" ht="39">
      <c r="B48" s="91">
        <v>45</v>
      </c>
      <c r="C48" s="83" t="s">
        <v>412</v>
      </c>
      <c r="D48" s="83" t="s">
        <v>412</v>
      </c>
      <c r="E48" s="83" t="str">
        <f xml:space="preserve"> _xlfn.CONCAT(按鍵位置表[[#This Row],[鍵盤按鍵]], " [",按鍵位置表[[#This Row],[方音符號]], "]")</f>
        <v>O [ㆱ]</v>
      </c>
      <c r="F48" s="77" t="s">
        <v>411</v>
      </c>
      <c r="G48" s="80" t="s">
        <v>385</v>
      </c>
      <c r="H48" s="85" t="s">
        <v>454</v>
      </c>
      <c r="J48" s="96" t="str">
        <f t="shared" si="1"/>
        <v>https://alanjui.github.io/Blogger/assets/images/keys/key_o.png?ver=$H$1</v>
      </c>
      <c r="K48" s="73" t="e" vm="30">
        <f xml:space="preserve"> IFERROR( _xlfn.IMAGE(按鍵位置表[[#This Row],[Pict URL]]), "")</f>
        <v>#VALUE!</v>
      </c>
    </row>
    <row r="49" spans="2:15" ht="39">
      <c r="B49" s="92">
        <v>46</v>
      </c>
      <c r="C49" s="78" t="s">
        <v>220</v>
      </c>
      <c r="D49" s="78" t="s">
        <v>220</v>
      </c>
      <c r="E49" s="78" t="str">
        <f xml:space="preserve"> _xlfn.CONCAT(按鍵位置表[[#This Row],[鍵盤按鍵]], " [",按鍵位置表[[#This Row],[方音符號]], "]")</f>
        <v>t [ㆵ]</v>
      </c>
      <c r="F49" s="77" t="s">
        <v>395</v>
      </c>
      <c r="G49" s="80" t="s">
        <v>334</v>
      </c>
      <c r="H49" s="82" t="s">
        <v>334</v>
      </c>
      <c r="J49" s="96" t="str">
        <f t="shared" si="1"/>
        <v>https://alanjui.github.io/Blogger/assets/images/keys/key_t.png?ver=$H$1</v>
      </c>
      <c r="K49" s="73" t="e" vm="31">
        <f xml:space="preserve"> IFERROR( _xlfn.IMAGE(按鍵位置表[[#This Row],[Pict URL]]), "")</f>
        <v>#VALUE!</v>
      </c>
    </row>
    <row r="50" spans="2:15" ht="39">
      <c r="B50" s="91">
        <v>47</v>
      </c>
      <c r="C50" s="78" t="s">
        <v>214</v>
      </c>
      <c r="D50" s="78" t="s">
        <v>214</v>
      </c>
      <c r="E50" s="78" t="str">
        <f xml:space="preserve"> _xlfn.CONCAT(按鍵位置表[[#This Row],[鍵盤按鍵]], " [",按鍵位置表[[#This Row],[方音符號]], "]")</f>
        <v>g [ㆻ]</v>
      </c>
      <c r="F50" s="77" t="s">
        <v>396</v>
      </c>
      <c r="G50" s="80" t="s">
        <v>332</v>
      </c>
      <c r="H50" s="82" t="s">
        <v>332</v>
      </c>
      <c r="J50" s="96" t="str">
        <f t="shared" si="1"/>
        <v>https://alanjui.github.io/Blogger/assets/images/keys/key_g.png?ver=$H$1</v>
      </c>
      <c r="K50" s="73" t="e" vm="32">
        <f xml:space="preserve"> IFERROR( _xlfn.IMAGE(按鍵位置表[[#This Row],[Pict URL]]), "")</f>
        <v>#VALUE!</v>
      </c>
    </row>
    <row r="51" spans="2:15" ht="39">
      <c r="B51" s="92">
        <v>48</v>
      </c>
      <c r="C51" s="78" t="s">
        <v>394</v>
      </c>
      <c r="D51" s="78" t="s">
        <v>394</v>
      </c>
      <c r="E51" s="78" t="str">
        <f xml:space="preserve"> _xlfn.CONCAT(按鍵位置表[[#This Row],[鍵盤按鍵]], " [",按鍵位置表[[#This Row],[方音符號]], "]")</f>
        <v>b [ㆴ]</v>
      </c>
      <c r="F51" s="77" t="s">
        <v>393</v>
      </c>
      <c r="G51" s="80" t="s">
        <v>330</v>
      </c>
      <c r="H51" s="82" t="s">
        <v>330</v>
      </c>
      <c r="J51" s="96" t="str">
        <f t="shared" si="1"/>
        <v>https://alanjui.github.io/Blogger/assets/images/keys/key_b.png?ver=$H$1</v>
      </c>
      <c r="K51" s="73" t="e" vm="33">
        <f xml:space="preserve"> IFERROR( _xlfn.IMAGE(按鍵位置表[[#This Row],[Pict URL]]), "")</f>
        <v>#VALUE!</v>
      </c>
    </row>
    <row r="52" spans="2:15" ht="39">
      <c r="B52" s="91">
        <v>49</v>
      </c>
      <c r="C52" s="78" t="s">
        <v>398</v>
      </c>
      <c r="D52" s="78" t="s">
        <v>398</v>
      </c>
      <c r="E52" s="78" t="str">
        <f xml:space="preserve"> _xlfn.CONCAT(按鍵位置表[[#This Row],[鍵盤按鍵]], " [",按鍵位置表[[#This Row],[方音符號]], "]")</f>
        <v>z [ㆷ]</v>
      </c>
      <c r="F52" s="77" t="s">
        <v>397</v>
      </c>
      <c r="G52" s="80" t="s">
        <v>339</v>
      </c>
      <c r="H52" s="82" t="s">
        <v>339</v>
      </c>
      <c r="J52" s="96" t="str">
        <f t="shared" si="1"/>
        <v>https://alanjui.github.io/Blogger/assets/images/keys/key_z.png?ver=$H$1</v>
      </c>
      <c r="K52" s="73" t="e" vm="34">
        <f xml:space="preserve"> IFERROR( _xlfn.IMAGE(按鍵位置表[[#This Row],[Pict URL]]), "")</f>
        <v>#VALUE!</v>
      </c>
    </row>
    <row r="53" spans="2:15" ht="39">
      <c r="B53" s="92">
        <v>50</v>
      </c>
      <c r="C53" s="87" t="s">
        <v>321</v>
      </c>
      <c r="D53" s="205" t="str">
        <f>按鍵位置表[[#This Row],[鍵盤按鍵]]</f>
        <v>"</v>
      </c>
      <c r="E53" s="87" t="str">
        <f xml:space="preserve"> _xlfn.CONCAT(按鍵位置表[[#This Row],[鍵盤按鍵]], " [",按鍵位置表[[#This Row],[方音符號]], "]")</f>
        <v>" ["]</v>
      </c>
      <c r="F53" s="77">
        <v>1</v>
      </c>
      <c r="G53" s="80" t="s">
        <v>321</v>
      </c>
      <c r="H53" s="82" t="s">
        <v>463</v>
      </c>
      <c r="I53" s="73" t="s">
        <v>147</v>
      </c>
      <c r="J53" s="96" t="str">
        <f t="shared" si="1"/>
        <v>https://alanjui.github.io/Blogger/assets/images/keys/key_quote.png?ver=$H$1</v>
      </c>
      <c r="K53" s="73" t="e" vm="35">
        <f xml:space="preserve"> IFERROR( _xlfn.IMAGE(按鍵位置表[[#This Row],[Pict URL]]), "")</f>
        <v>#VALUE!</v>
      </c>
      <c r="O53" t="s">
        <v>461</v>
      </c>
    </row>
    <row r="54" spans="2:15" ht="39">
      <c r="B54" s="91">
        <v>51</v>
      </c>
      <c r="C54" s="88" t="s">
        <v>273</v>
      </c>
      <c r="D54" s="205">
        <f>按鍵位置表[[#This Row],[鍵盤按鍵]]</f>
        <v>5</v>
      </c>
      <c r="E54" s="88" t="str">
        <f xml:space="preserve"> _xlfn.CONCAT(按鍵位置表[[#This Row],[鍵盤按鍵]], " [",按鍵位置表[[#This Row],[方音符號]], "]")</f>
        <v>5 [˫]</v>
      </c>
      <c r="F54" s="77">
        <v>7</v>
      </c>
      <c r="G54" s="80">
        <v>5</v>
      </c>
      <c r="H54" s="82">
        <v>5</v>
      </c>
      <c r="I54" s="73" t="s">
        <v>432</v>
      </c>
      <c r="J54" s="96" t="str">
        <f t="shared" si="1"/>
        <v>https://alanjui.github.io/Blogger/assets/images/keys/key_5.png?ver=$H$1</v>
      </c>
      <c r="K54" s="73" t="e" vm="36">
        <f xml:space="preserve"> IFERROR( _xlfn.IMAGE(按鍵位置表[[#This Row],[Pict URL]]), "")</f>
        <v>#VALUE!</v>
      </c>
    </row>
    <row r="55" spans="2:15" ht="39">
      <c r="B55" s="92">
        <v>52</v>
      </c>
      <c r="C55" s="88" t="s">
        <v>275</v>
      </c>
      <c r="D55" s="205">
        <f>按鍵位置表[[#This Row],[鍵盤按鍵]]</f>
        <v>3</v>
      </c>
      <c r="E55" s="88" t="str">
        <f xml:space="preserve"> _xlfn.CONCAT(按鍵位置表[[#This Row],[鍵盤按鍵]], " [",按鍵位置表[[#This Row],[方音符號]], "]")</f>
        <v>3 [˪]</v>
      </c>
      <c r="F55" s="77">
        <v>3</v>
      </c>
      <c r="G55" s="80">
        <v>3</v>
      </c>
      <c r="H55" s="82">
        <v>3</v>
      </c>
      <c r="I55" s="73" t="s">
        <v>433</v>
      </c>
      <c r="J55" s="96" t="str">
        <f t="shared" si="1"/>
        <v>https://alanjui.github.io/Blogger/assets/images/keys/key_3.png?ver=$H$1</v>
      </c>
      <c r="K55" s="73" t="e" vm="37">
        <f xml:space="preserve"> IFERROR( _xlfn.IMAGE(按鍵位置表[[#This Row],[Pict URL]]), "")</f>
        <v>#VALUE!</v>
      </c>
    </row>
    <row r="56" spans="2:15" ht="39">
      <c r="B56" s="91">
        <v>53</v>
      </c>
      <c r="C56" s="89" t="s">
        <v>274</v>
      </c>
      <c r="D56" s="205">
        <f>按鍵位置表[[#This Row],[鍵盤按鍵]]</f>
        <v>4</v>
      </c>
      <c r="E56" s="89" t="str">
        <f xml:space="preserve"> _xlfn.CONCAT(按鍵位置表[[#This Row],[鍵盤按鍵]], " [",按鍵位置表[[#This Row],[方音符號]], "]")</f>
        <v>4 [ˋ]</v>
      </c>
      <c r="F56" s="77">
        <v>2</v>
      </c>
      <c r="G56" s="80">
        <v>4</v>
      </c>
      <c r="H56" s="82">
        <v>4</v>
      </c>
      <c r="I56" s="73" t="s">
        <v>434</v>
      </c>
      <c r="J56" s="96" t="str">
        <f t="shared" si="1"/>
        <v>https://alanjui.github.io/Blogger/assets/images/keys/key_4.png?ver=$H$1</v>
      </c>
      <c r="K56" s="73" t="e" vm="38">
        <f xml:space="preserve"> IFERROR( _xlfn.IMAGE(按鍵位置表[[#This Row],[Pict URL]]), "")</f>
        <v>#VALUE!</v>
      </c>
    </row>
    <row r="57" spans="2:15" ht="39">
      <c r="B57" s="92">
        <v>54</v>
      </c>
      <c r="C57" s="89" t="s">
        <v>461</v>
      </c>
      <c r="D57" s="205">
        <f>按鍵位置表[[#This Row],[鍵盤按鍵]]</f>
        <v>6</v>
      </c>
      <c r="E57" s="89" t="str">
        <f xml:space="preserve"> _xlfn.CONCAT(按鍵位置表[[#This Row],[鍵盤按鍵]], " [",按鍵位置表[[#This Row],[方音符號]], "]")</f>
        <v>6 [ˊ]</v>
      </c>
      <c r="F57" s="77">
        <v>5</v>
      </c>
      <c r="G57" s="80">
        <v>6</v>
      </c>
      <c r="H57" s="82">
        <v>6</v>
      </c>
      <c r="I57" s="73" t="s">
        <v>435</v>
      </c>
      <c r="J57" s="96" t="str">
        <f t="shared" si="1"/>
        <v>https://alanjui.github.io/Blogger/assets/images/keys/key_6.png?ver=$H$1</v>
      </c>
      <c r="K57" s="73" t="e" vm="39">
        <f xml:space="preserve"> IFERROR( _xlfn.IMAGE(按鍵位置表[[#This Row],[Pict URL]]), "")</f>
        <v>#VALUE!</v>
      </c>
    </row>
    <row r="58" spans="2:15" ht="39">
      <c r="B58" s="91">
        <v>55</v>
      </c>
      <c r="C58" s="87" t="s">
        <v>322</v>
      </c>
      <c r="D58" s="205" t="str">
        <f>按鍵位置表[[#This Row],[鍵盤按鍵]]</f>
        <v>[</v>
      </c>
      <c r="E58" s="87" t="str">
        <f xml:space="preserve"> _xlfn.CONCAT(按鍵位置表[[#This Row],[鍵盤按鍵]], " [",按鍵位置表[[#This Row],[方音符號]], "]")</f>
        <v>[ [[]</v>
      </c>
      <c r="F58" s="77">
        <v>4</v>
      </c>
      <c r="G58" s="80" t="s">
        <v>21</v>
      </c>
      <c r="H58" s="82" t="s">
        <v>442</v>
      </c>
      <c r="I58" s="73" t="s">
        <v>437</v>
      </c>
      <c r="J58" s="96" t="str">
        <f t="shared" si="1"/>
        <v>https://alanjui.github.io/Blogger/assets/images/keys/key_lbracket.png?ver=$H$1</v>
      </c>
      <c r="K58" s="73" t="e" vm="40">
        <f xml:space="preserve"> IFERROR( _xlfn.IMAGE(按鍵位置表[[#This Row],[Pict URL]]), "")</f>
        <v>#VALUE!</v>
      </c>
    </row>
    <row r="59" spans="2:15" ht="39">
      <c r="B59" s="92">
        <v>56</v>
      </c>
      <c r="C59" s="78" t="s">
        <v>462</v>
      </c>
      <c r="D59" s="205" t="str">
        <f>按鍵位置表[[#This Row],[鍵盤按鍵]]</f>
        <v>]</v>
      </c>
      <c r="E59" s="78" t="str">
        <f xml:space="preserve"> _xlfn.CONCAT(按鍵位置表[[#This Row],[鍵盤按鍵]], " [",按鍵位置表[[#This Row],[方音符號]], "]")</f>
        <v>] [˙]</v>
      </c>
      <c r="F59" s="77">
        <v>8</v>
      </c>
      <c r="G59" s="80" t="s">
        <v>30</v>
      </c>
      <c r="H59" s="82" t="s">
        <v>443</v>
      </c>
      <c r="I59" s="73" t="s">
        <v>436</v>
      </c>
      <c r="J59" s="96" t="str">
        <f t="shared" si="1"/>
        <v>https://alanjui.github.io/Blogger/assets/images/keys/key_rbracket.png?ver=$H$1</v>
      </c>
      <c r="K59" s="73" t="e" vm="41">
        <f xml:space="preserve"> IFERROR( _xlfn.IMAGE(按鍵位置表[[#This Row],[Pict URL]]), "")</f>
        <v>#VALUE!</v>
      </c>
    </row>
    <row r="60" spans="2:15" ht="39">
      <c r="B60" s="91">
        <v>57</v>
      </c>
      <c r="C60" s="78" t="s">
        <v>342</v>
      </c>
      <c r="D60" s="205">
        <f>按鍵位置表[[#This Row],[鍵盤按鍵]]</f>
        <v>7</v>
      </c>
      <c r="E60" s="78" t="str">
        <f xml:space="preserve"> _xlfn.CONCAT(按鍵位置表[[#This Row],[鍵盤按鍵]], " [",按鍵位置表[[#This Row],[方音符號]], "]")</f>
        <v>7 [入]</v>
      </c>
      <c r="F60" s="77">
        <v>0</v>
      </c>
      <c r="G60" s="80">
        <v>7</v>
      </c>
      <c r="H60" s="82">
        <v>7</v>
      </c>
      <c r="J60" s="96" t="str">
        <f t="shared" si="1"/>
        <v>https://alanjui.github.io/Blogger/assets/images/keys/key_7.png?ver=$H$1</v>
      </c>
      <c r="K60" s="73" t="e" vm="42">
        <f xml:space="preserve"> IFERROR( _xlfn.IMAGE(按鍵位置表[[#This Row],[Pict URL]]), "")</f>
        <v>#VALUE!</v>
      </c>
    </row>
    <row r="61" spans="2:15" ht="39">
      <c r="B61" s="92">
        <v>58</v>
      </c>
      <c r="C61" s="87" t="s">
        <v>469</v>
      </c>
      <c r="D61" s="205" t="str">
        <f>按鍵位置表[[#This Row],[鍵盤按鍵]]</f>
        <v>=</v>
      </c>
      <c r="E61" s="87" t="str">
        <f xml:space="preserve"> _xlfn.CONCAT(按鍵位置表[[#This Row],[鍵盤按鍵]], " [",按鍵位置表[[#This Row],[方音符號]], "]")</f>
        <v>= [Ø]</v>
      </c>
      <c r="F61" s="77" t="s">
        <v>469</v>
      </c>
      <c r="G61" s="81" t="s">
        <v>458</v>
      </c>
      <c r="H61" s="86" t="s">
        <v>464</v>
      </c>
      <c r="J61" s="96" t="str">
        <f t="shared" si="1"/>
        <v>https://alanjui.github.io/Blogger/assets/images/keys/key_equal.png?ver=$H$1</v>
      </c>
      <c r="K61" s="73" t="e" vm="43">
        <f xml:space="preserve"> IFERROR( _xlfn.IMAGE(按鍵位置表[[#This Row],[Pict URL]]), "")</f>
        <v>#VALUE!</v>
      </c>
    </row>
    <row r="62" spans="2:15" ht="39">
      <c r="B62" s="91">
        <v>59</v>
      </c>
      <c r="C62" s="78" t="s">
        <v>226</v>
      </c>
      <c r="D62" s="205" t="str">
        <f>按鍵位置表[[#This Row],[鍵盤按鍵]]</f>
        <v>-</v>
      </c>
      <c r="E62" s="78" t="str">
        <f xml:space="preserve"> _xlfn.CONCAT(按鍵位置表[[#This Row],[鍵盤按鍵]], " [",按鍵位置表[[#This Row],[方音符號]], "]")</f>
        <v>- [ㄥ]</v>
      </c>
      <c r="F62" s="94" t="s">
        <v>468</v>
      </c>
      <c r="G62" s="81" t="s">
        <v>465</v>
      </c>
      <c r="H62" s="86" t="s">
        <v>466</v>
      </c>
      <c r="I62" s="95" t="s">
        <v>468</v>
      </c>
      <c r="J62" s="97" t="str">
        <f t="shared" si="1"/>
        <v>https://alanjui.github.io/Blogger/assets/images/keys/key_minus.png?ver=$H$1</v>
      </c>
      <c r="K62" s="73" t="e" vm="44">
        <f xml:space="preserve"> IFERROR( _xlfn.IMAGE(按鍵位置表[[#This Row],[Pict URL]]), "")</f>
        <v>#VALUE!</v>
      </c>
      <c r="N62" t="str">
        <f xml:space="preserve"> _xlfn.CONCAT("a",按鍵位置表[[#This Row],[Note]])</f>
        <v>aⁿ</v>
      </c>
    </row>
    <row r="63" spans="2:15" ht="39">
      <c r="B63" s="92">
        <v>60</v>
      </c>
      <c r="C63" s="78" t="str">
        <f xml:space="preserve"> _xlfn.UNICHAR(HEX2DEC(RIGHT("U+207F",4)))</f>
        <v>ⁿ</v>
      </c>
      <c r="D63" s="205" t="str">
        <f>按鍵位置表[[#This Row],[鍵盤按鍵]]</f>
        <v>-</v>
      </c>
      <c r="E63" s="78" t="str">
        <f xml:space="preserve"> _xlfn.CONCAT(按鍵位置表[[#This Row],[鍵盤按鍵]], " [",按鍵位置表[[#This Row],[方音符號]], "]")</f>
        <v>- [ⁿ]</v>
      </c>
      <c r="F63" s="94" t="s">
        <v>467</v>
      </c>
      <c r="G63" s="81" t="s">
        <v>465</v>
      </c>
      <c r="H63" s="82" t="s">
        <v>466</v>
      </c>
      <c r="J63" s="96" t="str">
        <f t="shared" si="1"/>
        <v>https://alanjui.github.io/Blogger/assets/images/keys/key_minus.png?ver=$H$1</v>
      </c>
      <c r="K63" s="73" t="e" vm="44">
        <f xml:space="preserve"> IFERROR( _xlfn.IMAGE(按鍵位置表[[#This Row],[Pict URL]]), "")</f>
        <v>#VALUE!</v>
      </c>
    </row>
  </sheetData>
  <sortState xmlns:xlrd2="http://schemas.microsoft.com/office/spreadsheetml/2017/richdata2" ref="B3:H63">
    <sortCondition ref="G36:G63"/>
  </sortState>
  <phoneticPr fontId="1" type="noConversion"/>
  <hyperlinks>
    <hyperlink ref="C1" r:id="rId1" xr:uid="{72BAB515-8CC2-4F3E-B0D4-7B6AE4598EF7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1:U1997"/>
  <sheetViews>
    <sheetView showGridLines="0" zoomScale="90" zoomScaleNormal="90" workbookViewId="0">
      <selection activeCell="T8" sqref="T8"/>
    </sheetView>
  </sheetViews>
  <sheetFormatPr defaultRowHeight="114" outlineLevelCol="1"/>
  <cols>
    <col min="1" max="1" width="2.75" style="1" customWidth="1"/>
    <col min="2" max="2" width="15.875" style="1" customWidth="1"/>
    <col min="3" max="3" width="17" style="64" customWidth="1"/>
    <col min="4" max="4" width="20" style="1" bestFit="1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G1" s="71" t="s">
        <v>469</v>
      </c>
      <c r="H1" s="71" t="s">
        <v>1022</v>
      </c>
      <c r="I1" s="71" t="s">
        <v>1023</v>
      </c>
    </row>
    <row r="2" spans="2:21" ht="11.25" customHeight="1">
      <c r="C2" s="63"/>
    </row>
    <row r="3" spans="2:21" ht="39">
      <c r="B3" s="209" t="s">
        <v>4</v>
      </c>
      <c r="C3" s="209" t="s">
        <v>285</v>
      </c>
      <c r="D3" s="210" t="s">
        <v>319</v>
      </c>
      <c r="E3" s="209" t="s">
        <v>1021</v>
      </c>
      <c r="F3" s="209" t="s">
        <v>283</v>
      </c>
      <c r="G3" s="209" t="s">
        <v>1005</v>
      </c>
      <c r="H3" s="209" t="s">
        <v>1016</v>
      </c>
      <c r="I3" s="209" t="s">
        <v>8</v>
      </c>
      <c r="J3" s="209" t="s">
        <v>484</v>
      </c>
      <c r="K3" s="210" t="s">
        <v>1013</v>
      </c>
      <c r="L3" s="209" t="s">
        <v>1014</v>
      </c>
      <c r="M3" s="210" t="s">
        <v>1015</v>
      </c>
      <c r="N3" s="209" t="s">
        <v>34</v>
      </c>
      <c r="O3" s="209"/>
      <c r="P3" s="209"/>
      <c r="Q3" s="209"/>
      <c r="R3" s="209"/>
      <c r="S3" s="209"/>
      <c r="T3" s="209"/>
      <c r="U3" s="209"/>
    </row>
    <row r="4" spans="2:21" s="2" customFormat="1" ht="30"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t="shared" ref="E5:E45" si="0" xml:space="preserve"> IF($C5="","", _xlfn.CONCAT($F5, $J5, $G5))</f>
        <v/>
      </c>
      <c r="F5" s="200" t="str">
        <f xml:space="preserve"> IFERROR( _xlfn.XLOOKUP(RIGHT($C5), 十五音聲母表[十八音],十五音聲母表[台羅拼音]),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音調表[羅馬拼音聲調按鍵])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十五音韻母表[十五音],十五音韻母表[台羅拼音]) )</f>
        <v/>
      </c>
      <c r="K5" s="69" t="str">
        <f xml:space="preserve"> IF($C5="","",_xlfn.CONCAT(J5,H5,F5))</f>
        <v/>
      </c>
      <c r="L5" s="70" t="str">
        <f xml:space="preserve"> IF($C5="", "", LEN($D5))</f>
        <v/>
      </c>
      <c r="M5" s="70" t="str">
        <f t="shared" ref="M5:M45" si="1" xml:space="preserve"> IF($C5="", "", LEN($J5)+1)</f>
        <v/>
      </c>
      <c r="N5" s="199" t="str">
        <f t="shared" ref="N5:U14" si="2" xml:space="preserve"> IF($M5="","", IF(MID($K5,N$4,1)="Ø", 零聲母, MID($K5,N$4,1)))</f>
        <v/>
      </c>
      <c r="O5" s="199" t="str">
        <f t="shared" si="2"/>
        <v/>
      </c>
      <c r="P5" s="199" t="str">
        <f t="shared" si="2"/>
        <v/>
      </c>
      <c r="Q5" s="199" t="str">
        <f t="shared" si="2"/>
        <v/>
      </c>
      <c r="R5" s="199" t="str">
        <f t="shared" si="2"/>
        <v/>
      </c>
      <c r="S5" s="199" t="str">
        <f t="shared" si="2"/>
        <v/>
      </c>
      <c r="T5" s="199" t="str">
        <f t="shared" si="2"/>
        <v/>
      </c>
      <c r="U5" s="199" t="str">
        <f t="shared" si="2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liang5</v>
      </c>
      <c r="E6" s="200" t="str">
        <f t="shared" si="0"/>
        <v>liang5</v>
      </c>
      <c r="F6" s="200" t="str">
        <f xml:space="preserve"> IFERROR( _xlfn.XLOOKUP(RIGHT($C6), 十五音聲母表[十八音],十五音聲母表[台羅拼音]), "" )</f>
        <v>l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_xlfn.XLOOKUP(MID($C6,2,1), 音調表[八音調號], 音調表[羅馬拼音聲調按鍵]) )</f>
        <v>/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十五音韻母表[十五音],十五音韻母表[台羅拼音]) )</f>
        <v>iang</v>
      </c>
      <c r="K6" s="69" t="str">
        <f xml:space="preserve"> IF($C6="","",_xlfn.CONCAT(J6,H6,F6))</f>
        <v>iang/l</v>
      </c>
      <c r="L6" s="70">
        <f xml:space="preserve"> IF($C6="", "", LEN($D6))</f>
        <v>6</v>
      </c>
      <c r="M6" s="70">
        <f t="shared" si="1"/>
        <v>5</v>
      </c>
      <c r="N6" s="199" t="str">
        <f t="shared" si="2"/>
        <v>i</v>
      </c>
      <c r="O6" s="199" t="str">
        <f t="shared" si="2"/>
        <v>a</v>
      </c>
      <c r="P6" s="199" t="str">
        <f t="shared" si="2"/>
        <v>n</v>
      </c>
      <c r="Q6" s="199" t="str">
        <f t="shared" si="2"/>
        <v>g</v>
      </c>
      <c r="R6" s="199" t="str">
        <f t="shared" si="2"/>
        <v>/</v>
      </c>
      <c r="S6" s="199" t="str">
        <f t="shared" si="2"/>
        <v>l</v>
      </c>
      <c r="T6" s="199" t="str">
        <f t="shared" si="2"/>
        <v/>
      </c>
      <c r="U6" s="199" t="str">
        <f t="shared" si="2"/>
        <v/>
      </c>
    </row>
    <row r="7" spans="2:21" ht="77.25">
      <c r="B7" s="201" t="s">
        <v>1</v>
      </c>
      <c r="C7" s="68" t="s">
        <v>287</v>
      </c>
      <c r="D7" s="66" t="str">
        <f t="shared" ref="D7:D45" si="3" xml:space="preserve"> IF(LEFT($E7)="Ø",SUBSTITUTE($E7, "Ø", ""), $E7)</f>
        <v>tsiu1</v>
      </c>
      <c r="E7" s="200" t="str">
        <f t="shared" si="0"/>
        <v>tsiu1</v>
      </c>
      <c r="F7" s="200" t="str">
        <f xml:space="preserve"> IFERROR( _xlfn.XLOOKUP(RIGHT($C7), 十五音聲母表[十八音],十五音聲母表[台羅拼音]), "" )</f>
        <v>ts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音調表[羅馬拼音聲調按鍵]) )</f>
        <v>;</v>
      </c>
      <c r="I7" s="200" t="str">
        <f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十五音韻母表[十五音],十五音韻母表[台羅拼音]) )</f>
        <v>iu</v>
      </c>
      <c r="K7" s="69" t="str">
        <f t="shared" ref="K7:K45" si="4" xml:space="preserve"> IF($C7="","",_xlfn.CONCAT(J7,H7,F7))</f>
        <v>iu;ts</v>
      </c>
      <c r="L7" s="70">
        <f t="shared" ref="L7:L45" si="5" xml:space="preserve"> IF($C7="", "", LEN($D7))</f>
        <v>5</v>
      </c>
      <c r="M7" s="70">
        <f t="shared" si="1"/>
        <v>3</v>
      </c>
      <c r="N7" s="199" t="str">
        <f t="shared" si="2"/>
        <v>i</v>
      </c>
      <c r="O7" s="199" t="str">
        <f t="shared" si="2"/>
        <v>u</v>
      </c>
      <c r="P7" s="199" t="str">
        <f t="shared" si="2"/>
        <v>;</v>
      </c>
      <c r="Q7" s="199" t="str">
        <f t="shared" si="2"/>
        <v>t</v>
      </c>
      <c r="R7" s="199" t="str">
        <f t="shared" si="2"/>
        <v>s</v>
      </c>
      <c r="S7" s="199" t="str">
        <f t="shared" si="2"/>
        <v/>
      </c>
      <c r="T7" s="199" t="str">
        <f t="shared" si="2"/>
        <v/>
      </c>
      <c r="U7" s="199" t="str">
        <f t="shared" si="2"/>
        <v/>
      </c>
    </row>
    <row r="8" spans="2:21" ht="77.25">
      <c r="B8" s="201" t="s">
        <v>2</v>
      </c>
      <c r="C8" s="68" t="s">
        <v>288</v>
      </c>
      <c r="D8" s="66" t="str">
        <f t="shared" si="3"/>
        <v>su5</v>
      </c>
      <c r="E8" s="200" t="str">
        <f t="shared" si="0"/>
        <v>su5</v>
      </c>
      <c r="F8" s="200" t="str">
        <f xml:space="preserve"> IFERROR( _xlfn.XLOOKUP(RIGHT($C8), 十五音聲母表[十八音],十五音聲母表[台羅拼音]), "" )</f>
        <v>s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_xlfn.XLOOKUP(MID($C8,2,1), 音調表[八音調號], 音調表[羅馬拼音聲調按鍵]) )</f>
        <v>/</v>
      </c>
      <c r="I8" s="200" t="str">
        <f t="shared" ref="I8:I45" si="6" xml:space="preserve"> IF($C8="", "",  IF(OR($G8=4,$G8=8), _xlfn.CONCAT(LEFT($C8),"（促）"), _xlfn.CONCAT(LEFT($C8),"（舒）")))</f>
        <v>艍（舒）</v>
      </c>
      <c r="J8" s="200" t="str">
        <f xml:space="preserve"> IF($C8="", "", _xlfn.XLOOKUP($I8, 十五音韻母表[十五音],十五音韻母表[台羅拼音]) )</f>
        <v>u</v>
      </c>
      <c r="K8" s="69" t="str">
        <f t="shared" si="4"/>
        <v>u/s</v>
      </c>
      <c r="L8" s="70">
        <f t="shared" si="5"/>
        <v>3</v>
      </c>
      <c r="M8" s="70">
        <f t="shared" si="1"/>
        <v>2</v>
      </c>
      <c r="N8" s="199" t="str">
        <f t="shared" si="2"/>
        <v>u</v>
      </c>
      <c r="O8" s="199" t="str">
        <f t="shared" si="2"/>
        <v>/</v>
      </c>
      <c r="P8" s="199" t="str">
        <f t="shared" si="2"/>
        <v>s</v>
      </c>
      <c r="Q8" s="199" t="str">
        <f t="shared" si="2"/>
        <v/>
      </c>
      <c r="R8" s="199" t="str">
        <f t="shared" si="2"/>
        <v/>
      </c>
      <c r="S8" s="199" t="str">
        <f t="shared" si="2"/>
        <v/>
      </c>
      <c r="T8" s="199" t="str">
        <f t="shared" si="2"/>
        <v/>
      </c>
      <c r="U8" s="199" t="str">
        <f t="shared" si="2"/>
        <v/>
      </c>
    </row>
    <row r="9" spans="2:21" ht="77.25">
      <c r="B9" s="201" t="s">
        <v>122</v>
      </c>
      <c r="C9" s="67"/>
      <c r="D9" s="66" t="str">
        <f t="shared" si="3"/>
        <v/>
      </c>
      <c r="E9" s="200" t="str">
        <f t="shared" si="0"/>
        <v/>
      </c>
      <c r="F9" s="200" t="str">
        <f xml:space="preserve"> IFERROR( _xlfn.XLOOKUP(RIGHT($C9), 十五音聲母表[十八音],十五音聲母表[台羅拼音]),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音調表[羅馬拼音聲調按鍵]) )</f>
        <v/>
      </c>
      <c r="I9" s="200" t="str">
        <f t="shared" si="6"/>
        <v/>
      </c>
      <c r="J9" s="200" t="str">
        <f xml:space="preserve"> IF($C9="", "", _xlfn.XLOOKUP($I9, 十五音韻母表[十五音],十五音韻母表[台羅拼音]) )</f>
        <v/>
      </c>
      <c r="K9" s="69" t="str">
        <f t="shared" si="4"/>
        <v/>
      </c>
      <c r="L9" s="70" t="str">
        <f t="shared" si="5"/>
        <v/>
      </c>
      <c r="M9" s="70" t="str">
        <f t="shared" si="1"/>
        <v/>
      </c>
      <c r="N9" s="199" t="str">
        <f t="shared" si="2"/>
        <v/>
      </c>
      <c r="O9" s="199" t="str">
        <f t="shared" si="2"/>
        <v/>
      </c>
      <c r="P9" s="199" t="str">
        <f t="shared" si="2"/>
        <v/>
      </c>
      <c r="Q9" s="199" t="str">
        <f t="shared" si="2"/>
        <v/>
      </c>
      <c r="R9" s="199" t="str">
        <f t="shared" si="2"/>
        <v/>
      </c>
      <c r="S9" s="199" t="str">
        <f t="shared" si="2"/>
        <v/>
      </c>
      <c r="T9" s="199" t="str">
        <f t="shared" si="2"/>
        <v/>
      </c>
      <c r="U9" s="199" t="str">
        <f t="shared" si="2"/>
        <v/>
      </c>
    </row>
    <row r="10" spans="2:21" ht="77.25">
      <c r="B10" s="201" t="s">
        <v>123</v>
      </c>
      <c r="C10" s="67" t="s">
        <v>289</v>
      </c>
      <c r="D10" s="66" t="str">
        <f t="shared" si="3"/>
        <v>ong5</v>
      </c>
      <c r="E10" s="200" t="str">
        <f t="shared" si="0"/>
        <v>Øong5</v>
      </c>
      <c r="F10" s="200" t="str">
        <f xml:space="preserve"> IFERROR( _xlfn.XLOOKUP(RIGHT($C10), 十五音聲母表[十八音],十五音聲母表[台羅拼音]), "" )</f>
        <v>Ø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_xlfn.XLOOKUP(MID($C10,2,1), 音調表[八音調號], 音調表[羅馬拼音聲調按鍵]) )</f>
        <v>/</v>
      </c>
      <c r="I10" s="200" t="str">
        <f t="shared" si="6"/>
        <v>公（舒）</v>
      </c>
      <c r="J10" s="200" t="str">
        <f xml:space="preserve"> IF($C10="", "", _xlfn.XLOOKUP($I10, 十五音韻母表[十五音],十五音韻母表[台羅拼音]) )</f>
        <v>ong</v>
      </c>
      <c r="K10" s="69" t="str">
        <f t="shared" si="4"/>
        <v>ong/Ø</v>
      </c>
      <c r="L10" s="70">
        <f t="shared" si="5"/>
        <v>4</v>
      </c>
      <c r="M10" s="70">
        <f t="shared" si="1"/>
        <v>4</v>
      </c>
      <c r="N10" s="199" t="str">
        <f t="shared" si="2"/>
        <v>o</v>
      </c>
      <c r="O10" s="199" t="str">
        <f t="shared" si="2"/>
        <v>n</v>
      </c>
      <c r="P10" s="199" t="str">
        <f t="shared" si="2"/>
        <v>g</v>
      </c>
      <c r="Q10" s="199" t="str">
        <f t="shared" si="2"/>
        <v>/</v>
      </c>
      <c r="R10" s="199" t="str">
        <f t="shared" si="2"/>
        <v>q</v>
      </c>
      <c r="S10" s="199" t="str">
        <f t="shared" si="2"/>
        <v/>
      </c>
      <c r="T10" s="199" t="str">
        <f t="shared" si="2"/>
        <v/>
      </c>
      <c r="U10" s="199" t="str">
        <f t="shared" si="2"/>
        <v/>
      </c>
    </row>
    <row r="11" spans="2:21" ht="77.25">
      <c r="B11" s="201" t="s">
        <v>124</v>
      </c>
      <c r="C11" s="67" t="s">
        <v>290</v>
      </c>
      <c r="D11" s="66" t="str">
        <f t="shared" si="3"/>
        <v>tsi1</v>
      </c>
      <c r="E11" s="200" t="str">
        <f t="shared" si="0"/>
        <v>tsi1</v>
      </c>
      <c r="F11" s="200" t="str">
        <f xml:space="preserve"> IFERROR( _xlfn.XLOOKUP(RIGHT($C11), 十五音聲母表[十八音],十五音聲母表[台羅拼音]), "" )</f>
        <v>ts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音調表[羅馬拼音聲調按鍵]) )</f>
        <v>;</v>
      </c>
      <c r="I11" s="200" t="str">
        <f t="shared" si="6"/>
        <v>居（舒）</v>
      </c>
      <c r="J11" s="200" t="str">
        <f xml:space="preserve"> IF($C11="", "", _xlfn.XLOOKUP($I11, 十五音韻母表[十五音],十五音韻母表[台羅拼音]) )</f>
        <v>i</v>
      </c>
      <c r="K11" s="69" t="str">
        <f t="shared" si="4"/>
        <v>i;ts</v>
      </c>
      <c r="L11" s="70">
        <f t="shared" si="5"/>
        <v>4</v>
      </c>
      <c r="M11" s="70">
        <f t="shared" si="1"/>
        <v>2</v>
      </c>
      <c r="N11" s="199" t="str">
        <f t="shared" si="2"/>
        <v>i</v>
      </c>
      <c r="O11" s="199" t="str">
        <f t="shared" si="2"/>
        <v>;</v>
      </c>
      <c r="P11" s="199" t="str">
        <f t="shared" si="2"/>
        <v>t</v>
      </c>
      <c r="Q11" s="199" t="str">
        <f t="shared" si="2"/>
        <v>s</v>
      </c>
      <c r="R11" s="199" t="str">
        <f t="shared" si="2"/>
        <v/>
      </c>
      <c r="S11" s="199" t="str">
        <f t="shared" si="2"/>
        <v/>
      </c>
      <c r="T11" s="199" t="str">
        <f t="shared" si="2"/>
        <v/>
      </c>
      <c r="U11" s="199" t="str">
        <f t="shared" si="2"/>
        <v/>
      </c>
    </row>
    <row r="12" spans="2:21" ht="77.25">
      <c r="B12" s="201" t="s">
        <v>125</v>
      </c>
      <c r="C12" s="67" t="s">
        <v>291</v>
      </c>
      <c r="D12" s="66" t="str">
        <f t="shared" si="3"/>
        <v>huan3</v>
      </c>
      <c r="E12" s="200" t="str">
        <f t="shared" si="0"/>
        <v>huan3</v>
      </c>
      <c r="F12" s="200" t="str">
        <f xml:space="preserve"> IFERROR( _xlfn.XLOOKUP(RIGHT($C12), 十五音聲母表[十八音],十五音聲母表[台羅拼音]), "" )</f>
        <v>h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_xlfn.XLOOKUP(MID($C12,2,1), 音調表[八音調號], 音調表[羅馬拼音聲調按鍵]) )</f>
        <v>_</v>
      </c>
      <c r="I12" s="200" t="str">
        <f t="shared" si="6"/>
        <v>觀（舒）</v>
      </c>
      <c r="J12" s="200" t="str">
        <f xml:space="preserve"> IF($C12="", "", _xlfn.XLOOKUP($I12, 十五音韻母表[十五音],十五音韻母表[台羅拼音]) )</f>
        <v>uan</v>
      </c>
      <c r="K12" s="69" t="str">
        <f t="shared" si="4"/>
        <v>uan_h</v>
      </c>
      <c r="L12" s="70">
        <f t="shared" si="5"/>
        <v>5</v>
      </c>
      <c r="M12" s="70">
        <f t="shared" si="1"/>
        <v>4</v>
      </c>
      <c r="N12" s="199" t="str">
        <f t="shared" si="2"/>
        <v>u</v>
      </c>
      <c r="O12" s="199" t="str">
        <f t="shared" si="2"/>
        <v>a</v>
      </c>
      <c r="P12" s="199" t="str">
        <f t="shared" si="2"/>
        <v>n</v>
      </c>
      <c r="Q12" s="199" t="str">
        <f t="shared" si="2"/>
        <v>_</v>
      </c>
      <c r="R12" s="199" t="str">
        <f t="shared" si="2"/>
        <v>h</v>
      </c>
      <c r="S12" s="199" t="str">
        <f t="shared" si="2"/>
        <v/>
      </c>
      <c r="T12" s="199" t="str">
        <f t="shared" si="2"/>
        <v/>
      </c>
      <c r="U12" s="199" t="str">
        <f t="shared" si="2"/>
        <v/>
      </c>
    </row>
    <row r="13" spans="2:21" ht="77.25">
      <c r="B13" s="201"/>
      <c r="C13" s="67"/>
      <c r="D13" s="66" t="str">
        <f t="shared" si="3"/>
        <v/>
      </c>
      <c r="E13" s="200" t="str">
        <f t="shared" si="0"/>
        <v/>
      </c>
      <c r="F13" s="200" t="str">
        <f xml:space="preserve"> IFERROR( _xlfn.XLOOKUP(RIGHT($C13), 十五音聲母表[十八音],十五音聲母表[台羅拼音]),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音調表[羅馬拼音聲調按鍵]) )</f>
        <v/>
      </c>
      <c r="I13" s="200" t="str">
        <f t="shared" si="6"/>
        <v/>
      </c>
      <c r="J13" s="200" t="str">
        <f xml:space="preserve"> IF($C13="", "", _xlfn.XLOOKUP($I13, 十五音韻母表[十五音],十五音韻母表[台羅拼音]) )</f>
        <v/>
      </c>
      <c r="K13" s="69" t="str">
        <f t="shared" si="4"/>
        <v/>
      </c>
      <c r="L13" s="70" t="str">
        <f t="shared" si="5"/>
        <v/>
      </c>
      <c r="M13" s="70" t="str">
        <f t="shared" si="1"/>
        <v/>
      </c>
      <c r="N13" s="199" t="str">
        <f t="shared" si="2"/>
        <v/>
      </c>
      <c r="O13" s="199" t="str">
        <f t="shared" si="2"/>
        <v/>
      </c>
      <c r="P13" s="199" t="str">
        <f t="shared" si="2"/>
        <v/>
      </c>
      <c r="Q13" s="199" t="str">
        <f t="shared" si="2"/>
        <v/>
      </c>
      <c r="R13" s="199" t="str">
        <f t="shared" si="2"/>
        <v/>
      </c>
      <c r="S13" s="199" t="str">
        <f t="shared" si="2"/>
        <v/>
      </c>
      <c r="T13" s="199" t="str">
        <f t="shared" si="2"/>
        <v/>
      </c>
      <c r="U13" s="199" t="str">
        <f t="shared" si="2"/>
        <v/>
      </c>
    </row>
    <row r="14" spans="2:21" ht="77.25">
      <c r="B14" s="201" t="s">
        <v>132</v>
      </c>
      <c r="C14" s="67" t="s">
        <v>292</v>
      </c>
      <c r="D14" s="66" t="str">
        <f t="shared" si="3"/>
        <v>hong5</v>
      </c>
      <c r="E14" s="200" t="str">
        <f t="shared" si="0"/>
        <v>hong5</v>
      </c>
      <c r="F14" s="200" t="str">
        <f xml:space="preserve"> IFERROR( _xlfn.XLOOKUP(RIGHT($C14), 十五音聲母表[十八音],十五音聲母表[台羅拼音]), "" )</f>
        <v>h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_xlfn.XLOOKUP(MID($C14,2,1), 音調表[八音調號], 音調表[羅馬拼音聲調按鍵]) )</f>
        <v>/</v>
      </c>
      <c r="I14" s="200" t="str">
        <f t="shared" si="6"/>
        <v>公（舒）</v>
      </c>
      <c r="J14" s="200" t="str">
        <f xml:space="preserve"> IF($C14="", "", _xlfn.XLOOKUP($I14, 十五音韻母表[十五音],十五音韻母表[台羅拼音]) )</f>
        <v>ong</v>
      </c>
      <c r="K14" s="69" t="str">
        <f t="shared" si="4"/>
        <v>ong/h</v>
      </c>
      <c r="L14" s="70">
        <f t="shared" si="5"/>
        <v>5</v>
      </c>
      <c r="M14" s="70">
        <f t="shared" si="1"/>
        <v>4</v>
      </c>
      <c r="N14" s="199" t="str">
        <f t="shared" si="2"/>
        <v>o</v>
      </c>
      <c r="O14" s="199" t="str">
        <f t="shared" si="2"/>
        <v>n</v>
      </c>
      <c r="P14" s="199" t="str">
        <f t="shared" si="2"/>
        <v>g</v>
      </c>
      <c r="Q14" s="199" t="str">
        <f t="shared" si="2"/>
        <v>/</v>
      </c>
      <c r="R14" s="199" t="str">
        <f t="shared" si="2"/>
        <v>h</v>
      </c>
      <c r="S14" s="199" t="str">
        <f t="shared" si="2"/>
        <v/>
      </c>
      <c r="T14" s="199" t="str">
        <f t="shared" si="2"/>
        <v/>
      </c>
      <c r="U14" s="199" t="str">
        <f t="shared" si="2"/>
        <v/>
      </c>
    </row>
    <row r="15" spans="2:21" ht="77.25">
      <c r="B15" s="201" t="s">
        <v>133</v>
      </c>
      <c r="C15" s="67" t="s">
        <v>293</v>
      </c>
      <c r="D15" s="66" t="str">
        <f t="shared" si="3"/>
        <v>ho5</v>
      </c>
      <c r="E15" s="200" t="str">
        <f t="shared" si="0"/>
        <v>ho5</v>
      </c>
      <c r="F15" s="200" t="str">
        <f xml:space="preserve"> IFERROR( _xlfn.XLOOKUP(RIGHT($C15), 十五音聲母表[十八音],十五音聲母表[台羅拼音]), "" )</f>
        <v>h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_xlfn.XLOOKUP(MID($C15,2,1), 音調表[八音調號], 音調表[羅馬拼音聲調按鍵]) )</f>
        <v>/</v>
      </c>
      <c r="I15" s="200" t="str">
        <f t="shared" si="6"/>
        <v>高（舒）</v>
      </c>
      <c r="J15" s="200" t="str">
        <f xml:space="preserve"> IF($C15="", "", _xlfn.XLOOKUP($I15, 十五音韻母表[十五音],十五音韻母表[台羅拼音]) )</f>
        <v>o</v>
      </c>
      <c r="K15" s="69" t="str">
        <f t="shared" si="4"/>
        <v>o/h</v>
      </c>
      <c r="L15" s="70">
        <f t="shared" si="5"/>
        <v>3</v>
      </c>
      <c r="M15" s="70">
        <f t="shared" si="1"/>
        <v>2</v>
      </c>
      <c r="N15" s="199" t="str">
        <f t="shared" ref="N15:U24" si="7" xml:space="preserve"> IF($M15="","", IF(MID($K15,N$4,1)="Ø", 零聲母, MID($K15,N$4,1)))</f>
        <v>o</v>
      </c>
      <c r="O15" s="199" t="str">
        <f t="shared" si="7"/>
        <v>/</v>
      </c>
      <c r="P15" s="199" t="str">
        <f t="shared" si="7"/>
        <v>h</v>
      </c>
      <c r="Q15" s="199" t="str">
        <f t="shared" si="7"/>
        <v/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</row>
    <row r="16" spans="2:21" ht="77.25">
      <c r="B16" s="201" t="s">
        <v>134</v>
      </c>
      <c r="C16" s="67" t="s">
        <v>294</v>
      </c>
      <c r="D16" s="66" t="str">
        <f t="shared" si="3"/>
        <v>uan2</v>
      </c>
      <c r="E16" s="200" t="str">
        <f t="shared" si="0"/>
        <v>Øuan2</v>
      </c>
      <c r="F16" s="200" t="str">
        <f xml:space="preserve"> IFERROR( _xlfn.XLOOKUP(RIGHT($C16), 十五音聲母表[十八音],十五音聲母表[台羅拼音]), "" )</f>
        <v>Ø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_xlfn.XLOOKUP(MID($C16,2,1), 音調表[八音調號], 音調表[羅馬拼音聲調按鍵]) )</f>
        <v>\</v>
      </c>
      <c r="I16" s="200" t="str">
        <f t="shared" si="6"/>
        <v>觀（舒）</v>
      </c>
      <c r="J16" s="200" t="str">
        <f xml:space="preserve"> IF($C16="", "", _xlfn.XLOOKUP($I16, 十五音韻母表[十五音],十五音韻母表[台羅拼音]) )</f>
        <v>uan</v>
      </c>
      <c r="K16" s="69" t="str">
        <f t="shared" si="4"/>
        <v>uan\Ø</v>
      </c>
      <c r="L16" s="70">
        <f t="shared" si="5"/>
        <v>4</v>
      </c>
      <c r="M16" s="70">
        <f t="shared" si="1"/>
        <v>4</v>
      </c>
      <c r="N16" s="199" t="str">
        <f t="shared" si="7"/>
        <v>u</v>
      </c>
      <c r="O16" s="199" t="str">
        <f t="shared" si="7"/>
        <v>a</v>
      </c>
      <c r="P16" s="199" t="str">
        <f t="shared" si="7"/>
        <v>n</v>
      </c>
      <c r="Q16" s="199" t="str">
        <f t="shared" si="7"/>
        <v>\</v>
      </c>
      <c r="R16" s="199" t="str">
        <f t="shared" si="7"/>
        <v>q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</row>
    <row r="17" spans="2:21" ht="77.25">
      <c r="B17" s="201" t="s">
        <v>135</v>
      </c>
      <c r="C17" s="67" t="s">
        <v>295</v>
      </c>
      <c r="D17" s="66" t="str">
        <f t="shared" si="3"/>
        <v>siong2</v>
      </c>
      <c r="E17" s="200" t="str">
        <f t="shared" si="0"/>
        <v>siong2</v>
      </c>
      <c r="F17" s="200" t="str">
        <f xml:space="preserve"> IFERROR( _xlfn.XLOOKUP(RIGHT($C17), 十五音聲母表[十八音],十五音聲母表[台羅拼音]), "" )</f>
        <v>s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_xlfn.XLOOKUP(MID($C17,2,1), 音調表[八音調號], 音調表[羅馬拼音聲調按鍵]) )</f>
        <v>\</v>
      </c>
      <c r="I17" s="200" t="str">
        <f t="shared" si="6"/>
        <v>恭（舒）</v>
      </c>
      <c r="J17" s="200" t="str">
        <f xml:space="preserve"> IF($C17="", "", _xlfn.XLOOKUP($I17, 十五音韻母表[十五音],十五音韻母表[台羅拼音]) )</f>
        <v>iong</v>
      </c>
      <c r="K17" s="69" t="str">
        <f t="shared" si="4"/>
        <v>iong\s</v>
      </c>
      <c r="L17" s="70">
        <f t="shared" si="5"/>
        <v>6</v>
      </c>
      <c r="M17" s="70">
        <f t="shared" si="1"/>
        <v>5</v>
      </c>
      <c r="N17" s="199" t="str">
        <f t="shared" si="7"/>
        <v>i</v>
      </c>
      <c r="O17" s="199" t="str">
        <f t="shared" si="7"/>
        <v>o</v>
      </c>
      <c r="P17" s="199" t="str">
        <f t="shared" si="7"/>
        <v>n</v>
      </c>
      <c r="Q17" s="199" t="str">
        <f t="shared" si="7"/>
        <v>g</v>
      </c>
      <c r="R17" s="199" t="str">
        <f t="shared" si="7"/>
        <v>\</v>
      </c>
      <c r="S17" s="199" t="str">
        <f t="shared" si="7"/>
        <v>s</v>
      </c>
      <c r="T17" s="199" t="str">
        <f t="shared" si="7"/>
        <v/>
      </c>
      <c r="U17" s="199" t="str">
        <f t="shared" si="7"/>
        <v/>
      </c>
    </row>
    <row r="18" spans="2:21" ht="77.25">
      <c r="B18" s="201" t="s">
        <v>136</v>
      </c>
      <c r="C18" s="67" t="s">
        <v>296</v>
      </c>
      <c r="D18" s="66" t="str">
        <f t="shared" si="3"/>
        <v>pik8</v>
      </c>
      <c r="E18" s="200" t="str">
        <f t="shared" si="0"/>
        <v>pik8</v>
      </c>
      <c r="F18" s="200" t="str">
        <f xml:space="preserve"> IFERROR( _xlfn.XLOOKUP(RIGHT($C18), 十五音聲母表[十八音],十五音聲母表[台羅拼音]), "" )</f>
        <v>p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音調表[羅馬拼音聲調按鍵]) )</f>
        <v>]</v>
      </c>
      <c r="I18" s="200" t="str">
        <f t="shared" si="6"/>
        <v>經（促）</v>
      </c>
      <c r="J18" s="200" t="str">
        <f xml:space="preserve"> IF($C18="", "", _xlfn.XLOOKUP($I18, 十五音韻母表[十五音],十五音韻母表[台羅拼音]) )</f>
        <v>ik</v>
      </c>
      <c r="K18" s="69" t="str">
        <f t="shared" si="4"/>
        <v>ik]p</v>
      </c>
      <c r="L18" s="70">
        <f t="shared" si="5"/>
        <v>4</v>
      </c>
      <c r="M18" s="70">
        <f t="shared" si="1"/>
        <v>3</v>
      </c>
      <c r="N18" s="199" t="str">
        <f t="shared" si="7"/>
        <v>i</v>
      </c>
      <c r="O18" s="199" t="str">
        <f t="shared" si="7"/>
        <v>k</v>
      </c>
      <c r="P18" s="199" t="str">
        <f t="shared" si="7"/>
        <v>]</v>
      </c>
      <c r="Q18" s="199" t="str">
        <f t="shared" si="7"/>
        <v>p</v>
      </c>
      <c r="R18" s="199" t="str">
        <f t="shared" si="7"/>
        <v/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</row>
    <row r="19" spans="2:21" ht="77.25">
      <c r="B19" s="201" t="s">
        <v>137</v>
      </c>
      <c r="C19" s="67" t="s">
        <v>297</v>
      </c>
      <c r="D19" s="66" t="str">
        <f t="shared" si="3"/>
        <v>hun5</v>
      </c>
      <c r="E19" s="200" t="str">
        <f t="shared" si="0"/>
        <v>hun5</v>
      </c>
      <c r="F19" s="200" t="str">
        <f xml:space="preserve"> IFERROR( _xlfn.XLOOKUP(RIGHT($C19), 十五音聲母表[十八音],十五音聲母表[台羅拼音]), "" )</f>
        <v>h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_xlfn.XLOOKUP(MID($C19,2,1), 音調表[八音調號], 音調表[羅馬拼音聲調按鍵]) )</f>
        <v>/</v>
      </c>
      <c r="I19" s="200" t="str">
        <f t="shared" si="6"/>
        <v>君（舒）</v>
      </c>
      <c r="J19" s="200" t="str">
        <f xml:space="preserve"> IF($C19="", "", _xlfn.XLOOKUP($I19, 十五音韻母表[十五音],十五音韻母表[台羅拼音]) )</f>
        <v>un</v>
      </c>
      <c r="K19" s="69" t="str">
        <f t="shared" si="4"/>
        <v>un/h</v>
      </c>
      <c r="L19" s="70">
        <f t="shared" si="5"/>
        <v>4</v>
      </c>
      <c r="M19" s="70">
        <f t="shared" si="1"/>
        <v>3</v>
      </c>
      <c r="N19" s="199" t="str">
        <f t="shared" si="7"/>
        <v>u</v>
      </c>
      <c r="O19" s="199" t="str">
        <f t="shared" si="7"/>
        <v>n</v>
      </c>
      <c r="P19" s="199" t="str">
        <f t="shared" si="7"/>
        <v>/</v>
      </c>
      <c r="Q19" s="199" t="str">
        <f t="shared" si="7"/>
        <v>h</v>
      </c>
      <c r="R19" s="199" t="str">
        <f t="shared" si="7"/>
        <v/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</row>
    <row r="20" spans="2:21" ht="77.25">
      <c r="B20" s="201" t="s">
        <v>138</v>
      </c>
      <c r="C20" s="67" t="s">
        <v>298</v>
      </c>
      <c r="D20" s="66" t="str">
        <f t="shared" si="3"/>
        <v>kan1</v>
      </c>
      <c r="E20" s="200" t="str">
        <f t="shared" si="0"/>
        <v>kan1</v>
      </c>
      <c r="F20" s="200" t="str">
        <f xml:space="preserve"> IFERROR( _xlfn.XLOOKUP(RIGHT($C20), 十五音聲母表[十八音],十五音聲母表[台羅拼音]), "" )</f>
        <v>k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音調表[羅馬拼音聲調按鍵]) )</f>
        <v>;</v>
      </c>
      <c r="I20" s="200" t="str">
        <f t="shared" si="6"/>
        <v>干（舒）</v>
      </c>
      <c r="J20" s="200" t="str">
        <f xml:space="preserve"> IF($C20="", "", _xlfn.XLOOKUP($I20, 十五音韻母表[十五音],十五音韻母表[台羅拼音]) )</f>
        <v>an</v>
      </c>
      <c r="K20" s="69" t="str">
        <f t="shared" si="4"/>
        <v>an;k</v>
      </c>
      <c r="L20" s="70">
        <f t="shared" si="5"/>
        <v>4</v>
      </c>
      <c r="M20" s="70">
        <f t="shared" si="1"/>
        <v>3</v>
      </c>
      <c r="N20" s="199" t="str">
        <f t="shared" si="7"/>
        <v>a</v>
      </c>
      <c r="O20" s="199" t="str">
        <f t="shared" si="7"/>
        <v>n</v>
      </c>
      <c r="P20" s="199" t="str">
        <f t="shared" si="7"/>
        <v>;</v>
      </c>
      <c r="Q20" s="199" t="str">
        <f t="shared" si="7"/>
        <v>k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</row>
    <row r="21" spans="2:21" ht="77.25">
      <c r="B21" s="201" t="s">
        <v>139</v>
      </c>
      <c r="C21" s="67"/>
      <c r="D21" s="66" t="str">
        <f t="shared" si="3"/>
        <v/>
      </c>
      <c r="E21" s="200" t="str">
        <f t="shared" si="0"/>
        <v/>
      </c>
      <c r="F21" s="200" t="str">
        <f xml:space="preserve"> IFERROR( _xlfn.XLOOKUP(RIGHT($C21), 十五音聲母表[十八音],十五音聲母表[台羅拼音]),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音調表[羅馬拼音聲調按鍵]) )</f>
        <v/>
      </c>
      <c r="I21" s="200" t="str">
        <f t="shared" si="6"/>
        <v/>
      </c>
      <c r="J21" s="200" t="str">
        <f xml:space="preserve"> IF($C21="", "", _xlfn.XLOOKUP($I21, 十五音韻母表[十五音],十五音韻母表[台羅拼音]) )</f>
        <v/>
      </c>
      <c r="K21" s="69" t="str">
        <f t="shared" si="4"/>
        <v/>
      </c>
      <c r="L21" s="70" t="str">
        <f t="shared" si="5"/>
        <v/>
      </c>
      <c r="M21" s="70" t="str">
        <f t="shared" si="1"/>
        <v/>
      </c>
      <c r="N21" s="199" t="str">
        <f t="shared" si="7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</row>
    <row r="22" spans="2:21" ht="77.25">
      <c r="B22" s="201" t="s">
        <v>147</v>
      </c>
      <c r="C22" s="67" t="s">
        <v>299</v>
      </c>
      <c r="D22" s="66" t="str">
        <f t="shared" si="3"/>
        <v>it4</v>
      </c>
      <c r="E22" s="200" t="str">
        <f t="shared" si="0"/>
        <v>Øit4</v>
      </c>
      <c r="F22" s="200" t="str">
        <f xml:space="preserve"> IFERROR( _xlfn.XLOOKUP(RIGHT($C22), 十五音聲母表[十八音],十五音聲母表[台羅拼音]),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音調表[羅馬拼音聲調按鍵]) )</f>
        <v>[</v>
      </c>
      <c r="I22" s="200" t="str">
        <f t="shared" si="6"/>
        <v>巾（促）</v>
      </c>
      <c r="J22" s="200" t="str">
        <f xml:space="preserve"> IF($C22="", "", _xlfn.XLOOKUP($I22, 十五音韻母表[十五音],十五音韻母表[台羅拼音]) )</f>
        <v>it</v>
      </c>
      <c r="K22" s="69" t="str">
        <f t="shared" si="4"/>
        <v>it[Ø</v>
      </c>
      <c r="L22" s="70">
        <f t="shared" si="5"/>
        <v>3</v>
      </c>
      <c r="M22" s="70">
        <f t="shared" si="1"/>
        <v>3</v>
      </c>
      <c r="N22" s="199" t="str">
        <f t="shared" si="7"/>
        <v>i</v>
      </c>
      <c r="O22" s="199" t="str">
        <f t="shared" si="7"/>
        <v>t</v>
      </c>
      <c r="P22" s="199" t="str">
        <f t="shared" si="7"/>
        <v>[</v>
      </c>
      <c r="Q22" s="199" t="str">
        <f t="shared" si="7"/>
        <v>q</v>
      </c>
      <c r="R22" s="199" t="str">
        <f t="shared" si="7"/>
        <v/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</row>
    <row r="23" spans="2:21" ht="77.25">
      <c r="B23" s="201" t="s">
        <v>148</v>
      </c>
      <c r="C23" s="67" t="s">
        <v>300</v>
      </c>
      <c r="D23" s="66" t="str">
        <f t="shared" si="3"/>
        <v>phian3</v>
      </c>
      <c r="E23" s="200" t="str">
        <f t="shared" si="0"/>
        <v>phian3</v>
      </c>
      <c r="F23" s="200" t="str">
        <f xml:space="preserve"> IFERROR( _xlfn.XLOOKUP(RIGHT($C23), 十五音聲母表[十八音],十五音聲母表[台羅拼音]), "" )</f>
        <v>ph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_xlfn.XLOOKUP(MID($C23,2,1), 音調表[八音調號], 音調表[羅馬拼音聲調按鍵]) )</f>
        <v>_</v>
      </c>
      <c r="I23" s="200" t="str">
        <f t="shared" si="6"/>
        <v>堅（舒）</v>
      </c>
      <c r="J23" s="200" t="str">
        <f xml:space="preserve"> IF($C23="", "", _xlfn.XLOOKUP($I23, 十五音韻母表[十五音],十五音韻母表[台羅拼音]) )</f>
        <v>ian</v>
      </c>
      <c r="K23" s="69" t="str">
        <f t="shared" si="4"/>
        <v>ian_ph</v>
      </c>
      <c r="L23" s="70">
        <f t="shared" si="5"/>
        <v>6</v>
      </c>
      <c r="M23" s="70">
        <f t="shared" si="1"/>
        <v>4</v>
      </c>
      <c r="N23" s="199" t="str">
        <f t="shared" si="7"/>
        <v>i</v>
      </c>
      <c r="O23" s="199" t="str">
        <f t="shared" si="7"/>
        <v>a</v>
      </c>
      <c r="P23" s="199" t="str">
        <f t="shared" si="7"/>
        <v>n</v>
      </c>
      <c r="Q23" s="199" t="str">
        <f t="shared" si="7"/>
        <v>_</v>
      </c>
      <c r="R23" s="199" t="str">
        <f t="shared" si="7"/>
        <v>p</v>
      </c>
      <c r="S23" s="199" t="str">
        <f t="shared" si="7"/>
        <v>h</v>
      </c>
      <c r="T23" s="199" t="str">
        <f t="shared" si="7"/>
        <v/>
      </c>
      <c r="U23" s="199" t="str">
        <f t="shared" si="7"/>
        <v/>
      </c>
    </row>
    <row r="24" spans="2:21" ht="77.25">
      <c r="B24" s="201" t="s">
        <v>149</v>
      </c>
      <c r="C24" s="67" t="s">
        <v>301</v>
      </c>
      <c r="D24" s="66" t="str">
        <f t="shared" si="3"/>
        <v>koo1</v>
      </c>
      <c r="E24" s="200" t="str">
        <f t="shared" si="0"/>
        <v>koo1</v>
      </c>
      <c r="F24" s="200" t="str">
        <f xml:space="preserve"> IFERROR( _xlfn.XLOOKUP(RIGHT($C24), 十五音聲母表[十八音],十五音聲母表[台羅拼音]), "" )</f>
        <v>k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音調表[羅馬拼音聲調按鍵]) )</f>
        <v>;</v>
      </c>
      <c r="I24" s="200" t="str">
        <f t="shared" si="6"/>
        <v>沽（舒）</v>
      </c>
      <c r="J24" s="200" t="str">
        <f xml:space="preserve"> IF($C24="", "", _xlfn.XLOOKUP($I24, 十五音韻母表[十五音],十五音韻母表[台羅拼音]) )</f>
        <v>oo</v>
      </c>
      <c r="K24" s="69" t="str">
        <f t="shared" si="4"/>
        <v>oo;k</v>
      </c>
      <c r="L24" s="70">
        <f t="shared" si="5"/>
        <v>4</v>
      </c>
      <c r="M24" s="70">
        <f t="shared" si="1"/>
        <v>3</v>
      </c>
      <c r="N24" s="199" t="str">
        <f t="shared" si="7"/>
        <v>o</v>
      </c>
      <c r="O24" s="199" t="str">
        <f t="shared" si="7"/>
        <v>o</v>
      </c>
      <c r="P24" s="199" t="str">
        <f t="shared" si="7"/>
        <v>;</v>
      </c>
      <c r="Q24" s="199" t="str">
        <f t="shared" si="7"/>
        <v>k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</row>
    <row r="25" spans="2:21" ht="77.25">
      <c r="B25" s="201" t="s">
        <v>150</v>
      </c>
      <c r="C25" s="67" t="s">
        <v>302</v>
      </c>
      <c r="D25" s="66" t="str">
        <f t="shared" si="3"/>
        <v>sing5</v>
      </c>
      <c r="E25" s="200" t="str">
        <f t="shared" si="0"/>
        <v>sing5</v>
      </c>
      <c r="F25" s="200" t="str">
        <f xml:space="preserve"> IFERROR( _xlfn.XLOOKUP(RIGHT($C25), 十五音聲母表[十八音],十五音聲母表[台羅拼音]), "" )</f>
        <v>s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_xlfn.XLOOKUP(MID($C25,2,1), 音調表[八音調號], 音調表[羅馬拼音聲調按鍵]) )</f>
        <v>/</v>
      </c>
      <c r="I25" s="200" t="str">
        <f t="shared" si="6"/>
        <v>經（舒）</v>
      </c>
      <c r="J25" s="200" t="str">
        <f xml:space="preserve"> IF($C25="", "", _xlfn.XLOOKUP($I25, 十五音韻母表[十五音],十五音韻母表[台羅拼音]) )</f>
        <v>ing</v>
      </c>
      <c r="K25" s="69" t="str">
        <f t="shared" si="4"/>
        <v>ing/s</v>
      </c>
      <c r="L25" s="70">
        <f t="shared" si="5"/>
        <v>5</v>
      </c>
      <c r="M25" s="70">
        <f t="shared" si="1"/>
        <v>4</v>
      </c>
      <c r="N25" s="199" t="str">
        <f t="shared" ref="N25:U34" si="8" xml:space="preserve"> IF($M25="","", IF(MID($K25,N$4,1)="Ø", 零聲母, MID($K25,N$4,1)))</f>
        <v>i</v>
      </c>
      <c r="O25" s="199" t="str">
        <f t="shared" si="8"/>
        <v>n</v>
      </c>
      <c r="P25" s="199" t="str">
        <f t="shared" si="8"/>
        <v>g</v>
      </c>
      <c r="Q25" s="199" t="str">
        <f t="shared" si="8"/>
        <v>/</v>
      </c>
      <c r="R25" s="199" t="str">
        <f t="shared" si="8"/>
        <v>s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</row>
    <row r="26" spans="2:21" ht="77.25">
      <c r="B26" s="201" t="s">
        <v>151</v>
      </c>
      <c r="C26" s="67" t="s">
        <v>303</v>
      </c>
      <c r="D26" s="66" t="str">
        <f t="shared" si="3"/>
        <v>ban7</v>
      </c>
      <c r="E26" s="200" t="str">
        <f t="shared" si="0"/>
        <v>ban7</v>
      </c>
      <c r="F26" s="200" t="str">
        <f xml:space="preserve"> IFERROR( _xlfn.XLOOKUP(RIGHT($C26), 十五音聲母表[十八音],十五音聲母表[台羅拼音]), "" )</f>
        <v>b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_xlfn.XLOOKUP(MID($C26,2,1), 音調表[八音調號], 音調表[羅馬拼音聲調按鍵]) )</f>
        <v>-</v>
      </c>
      <c r="I26" s="200" t="str">
        <f t="shared" si="6"/>
        <v>干（舒）</v>
      </c>
      <c r="J26" s="200" t="str">
        <f xml:space="preserve"> IF($C26="", "", _xlfn.XLOOKUP($I26, 十五音韻母表[十五音],十五音韻母表[台羅拼音]) )</f>
        <v>an</v>
      </c>
      <c r="K26" s="69" t="str">
        <f t="shared" si="4"/>
        <v>an-b</v>
      </c>
      <c r="L26" s="70">
        <f t="shared" si="5"/>
        <v>4</v>
      </c>
      <c r="M26" s="70">
        <f t="shared" si="1"/>
        <v>3</v>
      </c>
      <c r="N26" s="199" t="str">
        <f t="shared" si="8"/>
        <v>a</v>
      </c>
      <c r="O26" s="199" t="str">
        <f t="shared" si="8"/>
        <v>n</v>
      </c>
      <c r="P26" s="199" t="str">
        <f t="shared" si="8"/>
        <v>-</v>
      </c>
      <c r="Q26" s="199" t="str">
        <f t="shared" si="8"/>
        <v>b</v>
      </c>
      <c r="R26" s="199" t="str">
        <f t="shared" si="8"/>
        <v/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</row>
    <row r="27" spans="2:21" ht="77.25">
      <c r="B27" s="201" t="s">
        <v>152</v>
      </c>
      <c r="C27" s="67" t="s">
        <v>304</v>
      </c>
      <c r="D27" s="66" t="str">
        <f t="shared" si="3"/>
        <v>jim7</v>
      </c>
      <c r="E27" s="200" t="str">
        <f t="shared" si="0"/>
        <v>jim7</v>
      </c>
      <c r="F27" s="200" t="str">
        <f xml:space="preserve"> IFERROR( _xlfn.XLOOKUP(RIGHT($C27), 十五音聲母表[十八音],十五音聲母表[台羅拼音]), "" )</f>
        <v>j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_xlfn.XLOOKUP(MID($C27,2,1), 音調表[八音調號], 音調表[羅馬拼音聲調按鍵]) )</f>
        <v>-</v>
      </c>
      <c r="I27" s="200" t="str">
        <f t="shared" si="6"/>
        <v>金（舒）</v>
      </c>
      <c r="J27" s="200" t="str">
        <f xml:space="preserve"> IF($C27="", "", _xlfn.XLOOKUP($I27, 十五音韻母表[十五音],十五音韻母表[台羅拼音]) )</f>
        <v>im</v>
      </c>
      <c r="K27" s="69" t="str">
        <f t="shared" si="4"/>
        <v>im-j</v>
      </c>
      <c r="L27" s="70">
        <f t="shared" si="5"/>
        <v>4</v>
      </c>
      <c r="M27" s="70">
        <f t="shared" si="1"/>
        <v>3</v>
      </c>
      <c r="N27" s="199" t="str">
        <f t="shared" si="8"/>
        <v>i</v>
      </c>
      <c r="O27" s="199" t="str">
        <f t="shared" si="8"/>
        <v>m</v>
      </c>
      <c r="P27" s="199" t="str">
        <f t="shared" si="8"/>
        <v>-</v>
      </c>
      <c r="Q27" s="199" t="str">
        <f t="shared" si="8"/>
        <v>j</v>
      </c>
      <c r="R27" s="199" t="str">
        <f t="shared" si="8"/>
        <v/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</row>
    <row r="28" spans="2:21" ht="77.25">
      <c r="B28" s="201" t="s">
        <v>153</v>
      </c>
      <c r="C28" s="67" t="s">
        <v>305</v>
      </c>
      <c r="D28" s="66" t="str">
        <f t="shared" si="3"/>
        <v>san1</v>
      </c>
      <c r="E28" s="200" t="str">
        <f t="shared" si="0"/>
        <v>san1</v>
      </c>
      <c r="F28" s="200" t="str">
        <f xml:space="preserve"> IFERROR( _xlfn.XLOOKUP(RIGHT($C28), 十五音聲母表[十八音],十五音聲母表[台羅拼音]), "" )</f>
        <v>s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音調表[羅馬拼音聲調按鍵]) )</f>
        <v>;</v>
      </c>
      <c r="I28" s="200" t="str">
        <f t="shared" si="6"/>
        <v>干（舒）</v>
      </c>
      <c r="J28" s="200" t="str">
        <f xml:space="preserve"> IF($C28="", "", _xlfn.XLOOKUP($I28, 十五音韻母表[十五音],十五音韻母表[台羅拼音]) )</f>
        <v>an</v>
      </c>
      <c r="K28" s="69" t="str">
        <f t="shared" si="4"/>
        <v>an;s</v>
      </c>
      <c r="L28" s="70">
        <f t="shared" si="5"/>
        <v>4</v>
      </c>
      <c r="M28" s="70">
        <f t="shared" si="1"/>
        <v>3</v>
      </c>
      <c r="N28" s="199" t="str">
        <f t="shared" si="8"/>
        <v>a</v>
      </c>
      <c r="O28" s="199" t="str">
        <f t="shared" si="8"/>
        <v>n</v>
      </c>
      <c r="P28" s="199" t="str">
        <f t="shared" si="8"/>
        <v>;</v>
      </c>
      <c r="Q28" s="199" t="str">
        <f t="shared" si="8"/>
        <v>s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</row>
    <row r="29" spans="2:21" ht="77.25">
      <c r="B29" s="201" t="s">
        <v>154</v>
      </c>
      <c r="C29" s="67"/>
      <c r="D29" s="66" t="str">
        <f t="shared" si="3"/>
        <v/>
      </c>
      <c r="E29" s="200" t="str">
        <f t="shared" si="0"/>
        <v/>
      </c>
      <c r="F29" s="200" t="str">
        <f xml:space="preserve"> IFERROR( _xlfn.XLOOKUP(RIGHT($C29), 十五音聲母表[十八音],十五音聲母表[台羅拼音]),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音調表[羅馬拼音聲調按鍵]) )</f>
        <v/>
      </c>
      <c r="I29" s="200" t="str">
        <f t="shared" si="6"/>
        <v/>
      </c>
      <c r="J29" s="200" t="str">
        <f xml:space="preserve"> IF($C29="", "", _xlfn.XLOOKUP($I29, 十五音韻母表[十五音],十五音韻母表[台羅拼音]) )</f>
        <v/>
      </c>
      <c r="K29" s="69" t="str">
        <f t="shared" si="4"/>
        <v/>
      </c>
      <c r="L29" s="70" t="str">
        <f t="shared" si="5"/>
        <v/>
      </c>
      <c r="M29" s="70" t="str">
        <f t="shared" si="1"/>
        <v/>
      </c>
      <c r="N29" s="199" t="str">
        <f t="shared" si="8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</row>
    <row r="30" spans="2:21" ht="77.25">
      <c r="B30" s="201" t="s">
        <v>162</v>
      </c>
      <c r="C30" s="67" t="s">
        <v>306</v>
      </c>
      <c r="D30" s="66" t="str">
        <f t="shared" si="3"/>
        <v>khiang1</v>
      </c>
      <c r="E30" s="200" t="str">
        <f t="shared" si="0"/>
        <v>khiang1</v>
      </c>
      <c r="F30" s="200" t="str">
        <f xml:space="preserve"> IFERROR( _xlfn.XLOOKUP(RIGHT($C30), 十五音聲母表[十八音],十五音聲母表[台羅拼音]), "" )</f>
        <v>kh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音調表[羅馬拼音聲調按鍵]) )</f>
        <v>;</v>
      </c>
      <c r="I30" s="200" t="str">
        <f t="shared" si="6"/>
        <v>姜（舒）</v>
      </c>
      <c r="J30" s="200" t="str">
        <f xml:space="preserve"> IF($C30="", "", _xlfn.XLOOKUP($I30, 十五音韻母表[十五音],十五音韻母表[台羅拼音]) )</f>
        <v>iang</v>
      </c>
      <c r="K30" s="69" t="str">
        <f t="shared" si="4"/>
        <v>iang;kh</v>
      </c>
      <c r="L30" s="70">
        <f t="shared" si="5"/>
        <v>7</v>
      </c>
      <c r="M30" s="70">
        <f t="shared" si="1"/>
        <v>5</v>
      </c>
      <c r="N30" s="199" t="str">
        <f t="shared" si="8"/>
        <v>i</v>
      </c>
      <c r="O30" s="199" t="str">
        <f t="shared" si="8"/>
        <v>a</v>
      </c>
      <c r="P30" s="199" t="str">
        <f t="shared" si="8"/>
        <v>n</v>
      </c>
      <c r="Q30" s="199" t="str">
        <f t="shared" si="8"/>
        <v>g</v>
      </c>
      <c r="R30" s="199" t="str">
        <f t="shared" si="8"/>
        <v>;</v>
      </c>
      <c r="S30" s="199" t="str">
        <f t="shared" si="8"/>
        <v>k</v>
      </c>
      <c r="T30" s="199" t="str">
        <f t="shared" si="8"/>
        <v>h</v>
      </c>
      <c r="U30" s="199" t="str">
        <f t="shared" si="8"/>
        <v/>
      </c>
    </row>
    <row r="31" spans="2:21" ht="77.25">
      <c r="B31" s="201" t="s">
        <v>163</v>
      </c>
      <c r="C31" s="67" t="s">
        <v>307</v>
      </c>
      <c r="D31" s="66" t="str">
        <f t="shared" si="3"/>
        <v>tik8</v>
      </c>
      <c r="E31" s="200" t="str">
        <f t="shared" si="0"/>
        <v>tik8</v>
      </c>
      <c r="F31" s="200" t="str">
        <f xml:space="preserve"> IFERROR( _xlfn.XLOOKUP(RIGHT($C31), 十五音聲母表[十八音],十五音聲母表[台羅拼音]), "" )</f>
        <v>t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音調表[羅馬拼音聲調按鍵]) )</f>
        <v>]</v>
      </c>
      <c r="I31" s="200" t="str">
        <f t="shared" si="6"/>
        <v>經（促）</v>
      </c>
      <c r="J31" s="200" t="str">
        <f xml:space="preserve"> IF($C31="", "", _xlfn.XLOOKUP($I31, 十五音韻母表[十五音],十五音韻母表[台羅拼音]) )</f>
        <v>ik</v>
      </c>
      <c r="K31" s="69" t="str">
        <f t="shared" si="4"/>
        <v>ik]t</v>
      </c>
      <c r="L31" s="70">
        <f t="shared" si="5"/>
        <v>4</v>
      </c>
      <c r="M31" s="70">
        <f t="shared" si="1"/>
        <v>3</v>
      </c>
      <c r="N31" s="199" t="str">
        <f t="shared" si="8"/>
        <v>i</v>
      </c>
      <c r="O31" s="199" t="str">
        <f t="shared" si="8"/>
        <v>k</v>
      </c>
      <c r="P31" s="199" t="str">
        <f t="shared" si="8"/>
        <v>]</v>
      </c>
      <c r="Q31" s="199" t="str">
        <f t="shared" si="8"/>
        <v>t</v>
      </c>
      <c r="R31" s="199" t="str">
        <f t="shared" si="8"/>
        <v/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</row>
    <row r="32" spans="2:21" ht="77.25">
      <c r="B32" s="201" t="s">
        <v>164</v>
      </c>
      <c r="C32" s="67" t="s">
        <v>293</v>
      </c>
      <c r="D32" s="66" t="str">
        <f t="shared" si="3"/>
        <v>ho5</v>
      </c>
      <c r="E32" s="200" t="str">
        <f t="shared" si="0"/>
        <v>ho5</v>
      </c>
      <c r="F32" s="200" t="str">
        <f xml:space="preserve"> IFERROR( _xlfn.XLOOKUP(RIGHT($C32), 十五音聲母表[十八音],十五音聲母表[台羅拼音]), "" )</f>
        <v>h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_xlfn.XLOOKUP(MID($C32,2,1), 音調表[八音調號], 音調表[羅馬拼音聲調按鍵]) )</f>
        <v>/</v>
      </c>
      <c r="I32" s="200" t="str">
        <f t="shared" si="6"/>
        <v>高（舒）</v>
      </c>
      <c r="J32" s="200" t="str">
        <f xml:space="preserve"> IF($C32="", "", _xlfn.XLOOKUP($I32, 十五音韻母表[十五音],十五音韻母表[台羅拼音]) )</f>
        <v>o</v>
      </c>
      <c r="K32" s="69" t="str">
        <f t="shared" si="4"/>
        <v>o/h</v>
      </c>
      <c r="L32" s="70">
        <f t="shared" si="5"/>
        <v>3</v>
      </c>
      <c r="M32" s="70">
        <f t="shared" si="1"/>
        <v>2</v>
      </c>
      <c r="N32" s="199" t="str">
        <f t="shared" si="8"/>
        <v>o</v>
      </c>
      <c r="O32" s="199" t="str">
        <f t="shared" si="8"/>
        <v>/</v>
      </c>
      <c r="P32" s="199" t="str">
        <f t="shared" si="8"/>
        <v>h</v>
      </c>
      <c r="Q32" s="199" t="str">
        <f t="shared" si="8"/>
        <v/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</row>
    <row r="33" spans="2:21" ht="77.25">
      <c r="B33" s="201" t="s">
        <v>165</v>
      </c>
      <c r="C33" s="68" t="s">
        <v>308</v>
      </c>
      <c r="D33" s="66" t="str">
        <f t="shared" si="3"/>
        <v>su1</v>
      </c>
      <c r="E33" s="200" t="str">
        <f t="shared" si="0"/>
        <v>su1</v>
      </c>
      <c r="F33" s="200" t="str">
        <f xml:space="preserve"> IFERROR( _xlfn.XLOOKUP(RIGHT($C33), 十五音聲母表[十八音],十五音聲母表[台羅拼音]), "" )</f>
        <v>s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音調表[羅馬拼音聲調按鍵]) )</f>
        <v>;</v>
      </c>
      <c r="I33" s="200" t="str">
        <f t="shared" si="6"/>
        <v>艍（舒）</v>
      </c>
      <c r="J33" s="200" t="str">
        <f xml:space="preserve"> IF($C33="", "", _xlfn.XLOOKUP($I33, 十五音韻母表[十五音],十五音韻母表[台羅拼音]) )</f>
        <v>u</v>
      </c>
      <c r="K33" s="69" t="str">
        <f t="shared" si="4"/>
        <v>u;s</v>
      </c>
      <c r="L33" s="70">
        <f t="shared" si="5"/>
        <v>3</v>
      </c>
      <c r="M33" s="70">
        <f t="shared" si="1"/>
        <v>2</v>
      </c>
      <c r="N33" s="199" t="str">
        <f t="shared" si="8"/>
        <v>u</v>
      </c>
      <c r="O33" s="199" t="str">
        <f t="shared" si="8"/>
        <v>;</v>
      </c>
      <c r="P33" s="199" t="str">
        <f t="shared" si="8"/>
        <v>s</v>
      </c>
      <c r="Q33" s="199" t="str">
        <f t="shared" si="8"/>
        <v/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</row>
    <row r="34" spans="2:21" ht="77.25">
      <c r="B34" s="201" t="s">
        <v>166</v>
      </c>
      <c r="C34" s="67" t="s">
        <v>309</v>
      </c>
      <c r="D34" s="66" t="str">
        <f t="shared" si="3"/>
        <v>uan3</v>
      </c>
      <c r="E34" s="200" t="str">
        <f t="shared" si="0"/>
        <v>Øuan3</v>
      </c>
      <c r="F34" s="200" t="str">
        <f xml:space="preserve"> IFERROR( _xlfn.XLOOKUP(RIGHT($C34), 十五音聲母表[十八音],十五音聲母表[台羅拼音]), "" )</f>
        <v>Ø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_xlfn.XLOOKUP(MID($C34,2,1), 音調表[八音調號], 音調表[羅馬拼音聲調按鍵]) )</f>
        <v>_</v>
      </c>
      <c r="I34" s="200" t="str">
        <f t="shared" si="6"/>
        <v>觀（舒）</v>
      </c>
      <c r="J34" s="200" t="str">
        <f xml:space="preserve"> IF($C34="", "", _xlfn.XLOOKUP($I34, 十五音韻母表[十五音],十五音韻母表[台羅拼音]) )</f>
        <v>uan</v>
      </c>
      <c r="K34" s="69" t="str">
        <f t="shared" si="4"/>
        <v>uan_Ø</v>
      </c>
      <c r="L34" s="70">
        <f t="shared" si="5"/>
        <v>4</v>
      </c>
      <c r="M34" s="70">
        <f t="shared" si="1"/>
        <v>4</v>
      </c>
      <c r="N34" s="199" t="str">
        <f t="shared" si="8"/>
        <v>u</v>
      </c>
      <c r="O34" s="199" t="str">
        <f t="shared" si="8"/>
        <v>a</v>
      </c>
      <c r="P34" s="199" t="str">
        <f t="shared" si="8"/>
        <v>n</v>
      </c>
      <c r="Q34" s="199" t="str">
        <f t="shared" si="8"/>
        <v>_</v>
      </c>
      <c r="R34" s="199" t="str">
        <f t="shared" si="8"/>
        <v>q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</row>
    <row r="35" spans="2:21" ht="77.25">
      <c r="B35" s="201" t="s">
        <v>167</v>
      </c>
      <c r="C35" s="67" t="s">
        <v>310</v>
      </c>
      <c r="D35" s="66" t="str">
        <f t="shared" si="3"/>
        <v>iong5</v>
      </c>
      <c r="E35" s="200" t="str">
        <f t="shared" si="0"/>
        <v>Øiong5</v>
      </c>
      <c r="F35" s="200" t="str">
        <f xml:space="preserve"> IFERROR( _xlfn.XLOOKUP(RIGHT($C35), 十五音聲母表[十八音],十五音聲母表[台羅拼音]), "" )</f>
        <v>Ø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_xlfn.XLOOKUP(MID($C35,2,1), 音調表[八音調號], 音調表[羅馬拼音聲調按鍵]) )</f>
        <v>/</v>
      </c>
      <c r="I35" s="200" t="str">
        <f t="shared" si="6"/>
        <v>恭（舒）</v>
      </c>
      <c r="J35" s="200" t="str">
        <f xml:space="preserve"> IF($C35="", "", _xlfn.XLOOKUP($I35, 十五音韻母表[十五音],十五音韻母表[台羅拼音]) )</f>
        <v>iong</v>
      </c>
      <c r="K35" s="69" t="str">
        <f t="shared" si="4"/>
        <v>iong/Ø</v>
      </c>
      <c r="L35" s="70">
        <f t="shared" si="5"/>
        <v>5</v>
      </c>
      <c r="M35" s="70">
        <f t="shared" si="1"/>
        <v>5</v>
      </c>
      <c r="N35" s="199" t="str">
        <f t="shared" ref="N35:U45" si="9" xml:space="preserve"> IF($M35="","", IF(MID($K35,N$4,1)="Ø", 零聲母, MID($K35,N$4,1)))</f>
        <v>i</v>
      </c>
      <c r="O35" s="199" t="str">
        <f t="shared" si="9"/>
        <v>o</v>
      </c>
      <c r="P35" s="199" t="str">
        <f t="shared" si="9"/>
        <v>n</v>
      </c>
      <c r="Q35" s="199" t="str">
        <f t="shared" si="9"/>
        <v>g</v>
      </c>
      <c r="R35" s="199" t="str">
        <f t="shared" si="9"/>
        <v>/</v>
      </c>
      <c r="S35" s="199" t="str">
        <f t="shared" si="9"/>
        <v>q</v>
      </c>
      <c r="T35" s="199" t="str">
        <f t="shared" si="9"/>
        <v/>
      </c>
      <c r="U35" s="199" t="str">
        <f t="shared" si="9"/>
        <v/>
      </c>
    </row>
    <row r="36" spans="2:21" ht="77.25">
      <c r="B36" s="201" t="s">
        <v>168</v>
      </c>
      <c r="C36" s="68" t="s">
        <v>311</v>
      </c>
      <c r="D36" s="66" t="str">
        <f t="shared" si="3"/>
        <v>liu2</v>
      </c>
      <c r="E36" s="200" t="str">
        <f t="shared" si="0"/>
        <v>liu2</v>
      </c>
      <c r="F36" s="200" t="str">
        <f xml:space="preserve"> IFERROR( _xlfn.XLOOKUP(RIGHT($C36), 十五音聲母表[十八音],十五音聲母表[台羅拼音]), "" )</f>
        <v>l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_xlfn.XLOOKUP(MID($C36,2,1), 音調表[八音調號], 音調表[羅馬拼音聲調按鍵]) )</f>
        <v>\</v>
      </c>
      <c r="I36" s="200" t="str">
        <f t="shared" si="6"/>
        <v>丩（舒）</v>
      </c>
      <c r="J36" s="200" t="str">
        <f xml:space="preserve"> IF($C36="", "", _xlfn.XLOOKUP($I36, 十五音韻母表[十五音],十五音韻母表[台羅拼音]) )</f>
        <v>iu</v>
      </c>
      <c r="K36" s="69" t="str">
        <f t="shared" si="4"/>
        <v>iu\l</v>
      </c>
      <c r="L36" s="70">
        <f t="shared" si="5"/>
        <v>4</v>
      </c>
      <c r="M36" s="70">
        <f t="shared" si="1"/>
        <v>3</v>
      </c>
      <c r="N36" s="199" t="str">
        <f t="shared" si="9"/>
        <v>i</v>
      </c>
      <c r="O36" s="199" t="str">
        <f t="shared" si="9"/>
        <v>u</v>
      </c>
      <c r="P36" s="199" t="str">
        <f t="shared" si="9"/>
        <v>\</v>
      </c>
      <c r="Q36" s="199" t="str">
        <f t="shared" si="9"/>
        <v>l</v>
      </c>
      <c r="R36" s="199" t="str">
        <f t="shared" si="9"/>
        <v/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</row>
    <row r="37" spans="2:21" ht="77.25">
      <c r="B37" s="201" t="s">
        <v>139</v>
      </c>
      <c r="C37" s="67"/>
      <c r="D37" s="66" t="str">
        <f t="shared" si="3"/>
        <v/>
      </c>
      <c r="E37" s="200" t="str">
        <f t="shared" si="0"/>
        <v/>
      </c>
      <c r="F37" s="200" t="str">
        <f xml:space="preserve"> IFERROR( _xlfn.XLOOKUP(RIGHT($C37), 十五音聲母表[十八音],十五音聲母表[台羅拼音]),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音調表[羅馬拼音聲調按鍵]) )</f>
        <v/>
      </c>
      <c r="I37" s="200" t="str">
        <f t="shared" si="6"/>
        <v/>
      </c>
      <c r="J37" s="200" t="str">
        <f xml:space="preserve"> IF($C37="", "", _xlfn.XLOOKUP($I37, 十五音韻母表[十五音],十五音韻母表[台羅拼音]) )</f>
        <v/>
      </c>
      <c r="K37" s="69" t="str">
        <f t="shared" si="4"/>
        <v/>
      </c>
      <c r="L37" s="70" t="str">
        <f t="shared" si="5"/>
        <v/>
      </c>
      <c r="M37" s="70" t="str">
        <f t="shared" si="1"/>
        <v/>
      </c>
      <c r="N37" s="199" t="str">
        <f t="shared" si="9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</row>
    <row r="38" spans="2:21" ht="77.25">
      <c r="B38" s="201" t="s">
        <v>175</v>
      </c>
      <c r="C38" s="67" t="s">
        <v>312</v>
      </c>
      <c r="D38" s="66" t="str">
        <f t="shared" si="3"/>
        <v>tshun1</v>
      </c>
      <c r="E38" s="200" t="str">
        <f t="shared" si="0"/>
        <v>tshun1</v>
      </c>
      <c r="F38" s="200" t="str">
        <f xml:space="preserve"> IFERROR( _xlfn.XLOOKUP(RIGHT($C38), 十五音聲母表[十八音],十五音聲母表[台羅拼音]), "" )</f>
        <v>tsh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音調表[羅馬拼音聲調按鍵]) )</f>
        <v>;</v>
      </c>
      <c r="I38" s="200" t="str">
        <f t="shared" si="6"/>
        <v>君（舒）</v>
      </c>
      <c r="J38" s="200" t="str">
        <f xml:space="preserve"> IF($C38="", "", _xlfn.XLOOKUP($I38, 十五音韻母表[十五音],十五音韻母表[台羅拼音]) )</f>
        <v>un</v>
      </c>
      <c r="K38" s="69" t="str">
        <f t="shared" si="4"/>
        <v>un;tsh</v>
      </c>
      <c r="L38" s="70">
        <f t="shared" si="5"/>
        <v>6</v>
      </c>
      <c r="M38" s="70">
        <f t="shared" si="1"/>
        <v>3</v>
      </c>
      <c r="N38" s="199" t="str">
        <f t="shared" si="9"/>
        <v>u</v>
      </c>
      <c r="O38" s="199" t="str">
        <f t="shared" si="9"/>
        <v>n</v>
      </c>
      <c r="P38" s="199" t="str">
        <f t="shared" si="9"/>
        <v>;</v>
      </c>
      <c r="Q38" s="199" t="str">
        <f t="shared" si="9"/>
        <v>t</v>
      </c>
      <c r="R38" s="199" t="str">
        <f t="shared" si="9"/>
        <v>s</v>
      </c>
      <c r="S38" s="199" t="str">
        <f t="shared" si="9"/>
        <v>h</v>
      </c>
      <c r="T38" s="199" t="str">
        <f t="shared" si="9"/>
        <v/>
      </c>
      <c r="U38" s="199" t="str">
        <f t="shared" si="9"/>
        <v/>
      </c>
    </row>
    <row r="39" spans="2:21" ht="77.25">
      <c r="B39" s="201" t="s">
        <v>176</v>
      </c>
      <c r="C39" s="67" t="s">
        <v>313</v>
      </c>
      <c r="D39" s="66" t="str">
        <f t="shared" si="3"/>
        <v>hong1</v>
      </c>
      <c r="E39" s="200" t="str">
        <f t="shared" si="0"/>
        <v>hong1</v>
      </c>
      <c r="F39" s="200" t="str">
        <f xml:space="preserve"> IFERROR( _xlfn.XLOOKUP(RIGHT($C39), 十五音聲母表[十八音],十五音聲母表[台羅拼音]), "" )</f>
        <v>h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音調表[羅馬拼音聲調按鍵]) )</f>
        <v>;</v>
      </c>
      <c r="I39" s="200" t="str">
        <f t="shared" si="6"/>
        <v>公（舒）</v>
      </c>
      <c r="J39" s="200" t="str">
        <f xml:space="preserve"> IF($C39="", "", _xlfn.XLOOKUP($I39, 十五音韻母表[十五音],十五音韻母表[台羅拼音]) )</f>
        <v>ong</v>
      </c>
      <c r="K39" s="69" t="str">
        <f t="shared" si="4"/>
        <v>ong;h</v>
      </c>
      <c r="L39" s="70">
        <f t="shared" si="5"/>
        <v>5</v>
      </c>
      <c r="M39" s="70">
        <f t="shared" si="1"/>
        <v>4</v>
      </c>
      <c r="N39" s="199" t="str">
        <f t="shared" si="9"/>
        <v>o</v>
      </c>
      <c r="O39" s="199" t="str">
        <f t="shared" si="9"/>
        <v>n</v>
      </c>
      <c r="P39" s="199" t="str">
        <f t="shared" si="9"/>
        <v>g</v>
      </c>
      <c r="Q39" s="199" t="str">
        <f t="shared" si="9"/>
        <v>;</v>
      </c>
      <c r="R39" s="199" t="str">
        <f t="shared" si="9"/>
        <v>h</v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</row>
    <row r="40" spans="2:21" ht="77.25">
      <c r="B40" s="201" t="s">
        <v>177</v>
      </c>
      <c r="C40" s="67" t="s">
        <v>314</v>
      </c>
      <c r="D40" s="66" t="str">
        <f t="shared" si="3"/>
        <v>put4</v>
      </c>
      <c r="E40" s="200" t="str">
        <f t="shared" si="0"/>
        <v>put4</v>
      </c>
      <c r="F40" s="200" t="str">
        <f xml:space="preserve"> IFERROR( _xlfn.XLOOKUP(RIGHT($C40), 十五音聲母表[十八音],十五音聲母表[台羅拼音]), "" )</f>
        <v>p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音調表[羅馬拼音聲調按鍵]) )</f>
        <v>[</v>
      </c>
      <c r="I40" s="200" t="str">
        <f t="shared" si="6"/>
        <v>君（促）</v>
      </c>
      <c r="J40" s="200" t="str">
        <f xml:space="preserve"> IF($C40="", "", _xlfn.XLOOKUP($I40, 十五音韻母表[十五音],十五音韻母表[台羅拼音]) )</f>
        <v>ut</v>
      </c>
      <c r="K40" s="69" t="str">
        <f t="shared" si="4"/>
        <v>ut[p</v>
      </c>
      <c r="L40" s="70">
        <f t="shared" si="5"/>
        <v>4</v>
      </c>
      <c r="M40" s="70">
        <f t="shared" si="1"/>
        <v>3</v>
      </c>
      <c r="N40" s="199" t="str">
        <f t="shared" si="9"/>
        <v>u</v>
      </c>
      <c r="O40" s="199" t="str">
        <f t="shared" si="9"/>
        <v>t</v>
      </c>
      <c r="P40" s="199" t="str">
        <f t="shared" si="9"/>
        <v>[</v>
      </c>
      <c r="Q40" s="199" t="str">
        <f t="shared" si="9"/>
        <v>p</v>
      </c>
      <c r="R40" s="199" t="str">
        <f t="shared" si="9"/>
        <v/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</row>
    <row r="41" spans="2:21" ht="77.25">
      <c r="B41" s="201" t="s">
        <v>178</v>
      </c>
      <c r="C41" s="67" t="s">
        <v>315</v>
      </c>
      <c r="D41" s="66" t="str">
        <f t="shared" si="3"/>
        <v>too7</v>
      </c>
      <c r="E41" s="200" t="str">
        <f t="shared" si="0"/>
        <v>too7</v>
      </c>
      <c r="F41" s="200" t="str">
        <f xml:space="preserve"> IFERROR( _xlfn.XLOOKUP(RIGHT($C41), 十五音聲母表[十八音],十五音聲母表[台羅拼音]), "" )</f>
        <v>t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_xlfn.XLOOKUP(MID($C41,2,1), 音調表[八音調號], 音調表[羅馬拼音聲調按鍵]) )</f>
        <v>-</v>
      </c>
      <c r="I41" s="200" t="str">
        <f t="shared" si="6"/>
        <v>沽（舒）</v>
      </c>
      <c r="J41" s="200" t="str">
        <f xml:space="preserve"> IF($C41="", "", _xlfn.XLOOKUP($I41, 十五音韻母表[十五音],十五音韻母表[台羅拼音]) )</f>
        <v>oo</v>
      </c>
      <c r="K41" s="69" t="str">
        <f t="shared" si="4"/>
        <v>oo-t</v>
      </c>
      <c r="L41" s="70">
        <f t="shared" si="5"/>
        <v>4</v>
      </c>
      <c r="M41" s="70">
        <f t="shared" si="1"/>
        <v>3</v>
      </c>
      <c r="N41" s="199" t="str">
        <f t="shared" si="9"/>
        <v>o</v>
      </c>
      <c r="O41" s="199" t="str">
        <f t="shared" si="9"/>
        <v>o</v>
      </c>
      <c r="P41" s="199" t="str">
        <f t="shared" si="9"/>
        <v>-</v>
      </c>
      <c r="Q41" s="199" t="str">
        <f t="shared" si="9"/>
        <v>t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</row>
    <row r="42" spans="2:21" ht="77.25">
      <c r="B42" s="201" t="s">
        <v>179</v>
      </c>
      <c r="C42" s="67" t="s">
        <v>316</v>
      </c>
      <c r="D42" s="66" t="str">
        <f t="shared" si="3"/>
        <v>giok8</v>
      </c>
      <c r="E42" s="200" t="str">
        <f t="shared" si="0"/>
        <v>giok8</v>
      </c>
      <c r="F42" s="200" t="str">
        <f xml:space="preserve"> IFERROR( _xlfn.XLOOKUP(RIGHT($C42), 十五音聲母表[十八音],十五音聲母表[台羅拼音]), "" )</f>
        <v>g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音調表[羅馬拼音聲調按鍵]) )</f>
        <v>]</v>
      </c>
      <c r="I42" s="200" t="str">
        <f t="shared" si="6"/>
        <v>恭（促）</v>
      </c>
      <c r="J42" s="200" t="str">
        <f xml:space="preserve"> IF($C42="", "", _xlfn.XLOOKUP($I42, 十五音韻母表[十五音],十五音韻母表[台羅拼音]) )</f>
        <v>iok</v>
      </c>
      <c r="K42" s="69" t="str">
        <f t="shared" si="4"/>
        <v>iok]g</v>
      </c>
      <c r="L42" s="70">
        <f t="shared" si="5"/>
        <v>5</v>
      </c>
      <c r="M42" s="70">
        <f t="shared" si="1"/>
        <v>4</v>
      </c>
      <c r="N42" s="199" t="str">
        <f t="shared" si="9"/>
        <v>i</v>
      </c>
      <c r="O42" s="199" t="str">
        <f t="shared" si="9"/>
        <v>o</v>
      </c>
      <c r="P42" s="199" t="str">
        <f t="shared" si="9"/>
        <v>k</v>
      </c>
      <c r="Q42" s="199" t="str">
        <f t="shared" si="9"/>
        <v>]</v>
      </c>
      <c r="R42" s="199" t="str">
        <f t="shared" si="9"/>
        <v>g</v>
      </c>
      <c r="S42" s="199" t="str">
        <f t="shared" si="9"/>
        <v/>
      </c>
      <c r="T42" s="199" t="str">
        <f t="shared" si="9"/>
        <v/>
      </c>
      <c r="U42" s="199" t="str">
        <f t="shared" si="9"/>
        <v/>
      </c>
    </row>
    <row r="43" spans="2:21" ht="77.25">
      <c r="B43" s="201" t="s">
        <v>180</v>
      </c>
      <c r="C43" s="67" t="s">
        <v>317</v>
      </c>
      <c r="D43" s="66" t="str">
        <f t="shared" si="3"/>
        <v>bun5</v>
      </c>
      <c r="E43" s="200" t="str">
        <f t="shared" si="0"/>
        <v>bun5</v>
      </c>
      <c r="F43" s="200" t="str">
        <f xml:space="preserve"> IFERROR( _xlfn.XLOOKUP(RIGHT($C43), 十五音聲母表[十八音],十五音聲母表[台羅拼音]), "" )</f>
        <v>b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_xlfn.XLOOKUP(MID($C43,2,1), 音調表[八音調號], 音調表[羅馬拼音聲調按鍵]) )</f>
        <v>/</v>
      </c>
      <c r="I43" s="200" t="str">
        <f t="shared" si="6"/>
        <v>君（舒）</v>
      </c>
      <c r="J43" s="200" t="str">
        <f xml:space="preserve"> IF($C43="", "", _xlfn.XLOOKUP($I43, 十五音韻母表[十五音],十五音韻母表[台羅拼音]) )</f>
        <v>un</v>
      </c>
      <c r="K43" s="69" t="str">
        <f t="shared" si="4"/>
        <v>un/b</v>
      </c>
      <c r="L43" s="70">
        <f t="shared" si="5"/>
        <v>4</v>
      </c>
      <c r="M43" s="70">
        <f t="shared" si="1"/>
        <v>3</v>
      </c>
      <c r="N43" s="199" t="str">
        <f t="shared" si="9"/>
        <v>u</v>
      </c>
      <c r="O43" s="199" t="str">
        <f t="shared" si="9"/>
        <v>n</v>
      </c>
      <c r="P43" s="199" t="str">
        <f t="shared" si="9"/>
        <v>/</v>
      </c>
      <c r="Q43" s="199" t="str">
        <f t="shared" si="9"/>
        <v>b</v>
      </c>
      <c r="R43" s="199" t="str">
        <f t="shared" si="9"/>
        <v/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</row>
    <row r="44" spans="2:21" ht="77.25">
      <c r="B44" s="201" t="s">
        <v>181</v>
      </c>
      <c r="C44" s="67" t="s">
        <v>318</v>
      </c>
      <c r="D44" s="66" t="str">
        <f t="shared" si="3"/>
        <v>kuan1</v>
      </c>
      <c r="E44" s="200" t="str">
        <f t="shared" si="0"/>
        <v>kuan1</v>
      </c>
      <c r="F44" s="200" t="str">
        <f xml:space="preserve"> IFERROR( _xlfn.XLOOKUP(RIGHT($C44), 十五音聲母表[十八音],十五音聲母表[台羅拼音]), "" )</f>
        <v>k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音調表[羅馬拼音聲調按鍵]) )</f>
        <v>;</v>
      </c>
      <c r="I44" s="200" t="str">
        <f t="shared" si="6"/>
        <v>觀（舒）</v>
      </c>
      <c r="J44" s="200" t="str">
        <f xml:space="preserve"> IF($C44="", "", _xlfn.XLOOKUP($I44, 十五音韻母表[十五音],十五音韻母表[台羅拼音]) )</f>
        <v>uan</v>
      </c>
      <c r="K44" s="69" t="str">
        <f t="shared" si="4"/>
        <v>uan;k</v>
      </c>
      <c r="L44" s="70">
        <f t="shared" si="5"/>
        <v>5</v>
      </c>
      <c r="M44" s="70">
        <f t="shared" si="1"/>
        <v>4</v>
      </c>
      <c r="N44" s="199" t="str">
        <f t="shared" si="9"/>
        <v>u</v>
      </c>
      <c r="O44" s="199" t="str">
        <f t="shared" si="9"/>
        <v>a</v>
      </c>
      <c r="P44" s="199" t="str">
        <f t="shared" si="9"/>
        <v>n</v>
      </c>
      <c r="Q44" s="199" t="str">
        <f t="shared" si="9"/>
        <v>;</v>
      </c>
      <c r="R44" s="199" t="str">
        <f t="shared" si="9"/>
        <v>k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</row>
    <row r="45" spans="2:21" ht="77.25">
      <c r="B45" s="201" t="s">
        <v>154</v>
      </c>
      <c r="C45" s="67"/>
      <c r="D45" s="66" t="str">
        <f t="shared" si="3"/>
        <v/>
      </c>
      <c r="E45" s="200" t="str">
        <f t="shared" si="0"/>
        <v/>
      </c>
      <c r="F45" s="200" t="str">
        <f xml:space="preserve"> IFERROR( _xlfn.XLOOKUP(RIGHT($C45), 十五音聲母表[十八音],十五音聲母表[台羅拼音]),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音調表[羅馬拼音聲調按鍵]) )</f>
        <v/>
      </c>
      <c r="I45" s="200" t="str">
        <f t="shared" si="6"/>
        <v/>
      </c>
      <c r="J45" s="200" t="str">
        <f xml:space="preserve"> IF($C45="", "", _xlfn.XLOOKUP($I45, 十五音韻母表[十五音],十五音韻母表[台羅拼音]) )</f>
        <v/>
      </c>
      <c r="K45" s="69" t="str">
        <f t="shared" si="4"/>
        <v/>
      </c>
      <c r="L45" s="70" t="str">
        <f t="shared" si="5"/>
        <v/>
      </c>
      <c r="M45" s="70" t="str">
        <f t="shared" si="1"/>
        <v/>
      </c>
      <c r="N45" s="199" t="str">
        <f t="shared" si="9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</row>
    <row r="46" spans="2:21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B3:B4"/>
    <mergeCell ref="D3:D4"/>
    <mergeCell ref="M3:M4"/>
    <mergeCell ref="C3:C4"/>
    <mergeCell ref="N3:U3"/>
    <mergeCell ref="K3:K4"/>
    <mergeCell ref="F3:F4"/>
    <mergeCell ref="J3:J4"/>
    <mergeCell ref="H3:H4"/>
    <mergeCell ref="G3:G4"/>
    <mergeCell ref="L3:L4"/>
    <mergeCell ref="I3:I4"/>
    <mergeCell ref="E3:E4"/>
  </mergeCells>
  <phoneticPr fontId="1" type="noConversion"/>
  <conditionalFormatting sqref="N5:U45">
    <cfRule type="expression" dxfId="23" priority="1">
      <formula>AND($M5&gt;0, VALUE($M5)=VALUE(N$4))</formula>
    </cfRule>
    <cfRule type="expression" dxfId="22" priority="2">
      <formula>AND($M5&gt;0, VALUE(N$4)&lt;VALUE($M5))</formula>
    </cfRule>
    <cfRule type="expression" dxfId="21" priority="3">
      <formula>AND($M5&gt;0, VALUE($M5)&lt;VALUE(N$4))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B640-C4E3-41FB-BAB1-7C1D50AFAA87}">
  <dimension ref="B1:U1997"/>
  <sheetViews>
    <sheetView showGridLines="0" zoomScale="90" zoomScaleNormal="90" workbookViewId="0">
      <selection activeCell="N5" sqref="N5:U5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D1" s="72"/>
      <c r="H1" s="71" t="s">
        <v>1022</v>
      </c>
      <c r="I1" s="71" t="s">
        <v>1023</v>
      </c>
    </row>
    <row r="2" spans="2:21" ht="21.75" customHeight="1">
      <c r="C2" s="63"/>
      <c r="D2" s="63"/>
    </row>
    <row r="3" spans="2:21" ht="39" customHeight="1">
      <c r="B3" s="209" t="s">
        <v>4</v>
      </c>
      <c r="C3" s="209" t="s">
        <v>285</v>
      </c>
      <c r="D3" s="210" t="s">
        <v>319</v>
      </c>
      <c r="E3" s="209" t="s">
        <v>1021</v>
      </c>
      <c r="F3" s="209" t="s">
        <v>283</v>
      </c>
      <c r="G3" s="209" t="s">
        <v>1005</v>
      </c>
      <c r="H3" s="209" t="s">
        <v>1016</v>
      </c>
      <c r="I3" s="209" t="s">
        <v>8</v>
      </c>
      <c r="J3" s="209" t="s">
        <v>484</v>
      </c>
      <c r="K3" s="210" t="s">
        <v>1013</v>
      </c>
      <c r="L3" s="209" t="s">
        <v>1014</v>
      </c>
      <c r="M3" s="210" t="s">
        <v>1015</v>
      </c>
      <c r="N3" s="209" t="s">
        <v>34</v>
      </c>
      <c r="O3" s="209"/>
      <c r="P3" s="209"/>
      <c r="Q3" s="209"/>
      <c r="R3" s="209"/>
      <c r="S3" s="209"/>
      <c r="T3" s="209"/>
      <c r="U3" s="209"/>
    </row>
    <row r="4" spans="2:21" s="2" customFormat="1" ht="30"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t="shared" ref="E5:E45" si="0" xml:space="preserve"> IF($C5="","", _xlfn.CONCAT($F5, $J5, $G5))</f>
        <v/>
      </c>
      <c r="F5" s="200" t="str">
        <f xml:space="preserve"> IFERROR( _xlfn.XLOOKUP(RIGHT($C5), 十五音聲母表[十八音],十五音聲母表[注音二式]),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音調表[羅馬拼音聲調按鍵])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十五音韻母表[十五音],十五音韻母表[注音二式]) )</f>
        <v/>
      </c>
      <c r="K5" s="69" t="str">
        <f xml:space="preserve"> IF($C5="","",_xlfn.CONCAT(J5,H5,F5))</f>
        <v/>
      </c>
      <c r="L5" s="70" t="str">
        <f xml:space="preserve"> IF($C5="", "", LEN($E5))</f>
        <v/>
      </c>
      <c r="M5" s="70" t="str">
        <f xml:space="preserve"> IF($C5="", "", LEN($J5)+1)</f>
        <v/>
      </c>
      <c r="N5" s="199" t="str">
        <f t="shared" ref="N5:U14" si="1" xml:space="preserve"> IF($M5="","", IF(MID($K5,N$4,1)="Ø", 零聲母, MID($K5,N$4,1)))</f>
        <v/>
      </c>
      <c r="O5" s="199" t="str">
        <f t="shared" si="1"/>
        <v/>
      </c>
      <c r="P5" s="199" t="str">
        <f t="shared" si="1"/>
        <v/>
      </c>
      <c r="Q5" s="199" t="str">
        <f t="shared" si="1"/>
        <v/>
      </c>
      <c r="R5" s="199" t="str">
        <f t="shared" si="1"/>
        <v/>
      </c>
      <c r="S5" s="199" t="str">
        <f t="shared" si="1"/>
        <v/>
      </c>
      <c r="T5" s="199" t="str">
        <f t="shared" si="1"/>
        <v/>
      </c>
      <c r="U5" s="199" t="str">
        <f t="shared" si="1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liang5</v>
      </c>
      <c r="E6" s="200" t="str">
        <f t="shared" si="0"/>
        <v>liang5</v>
      </c>
      <c r="F6" s="200" t="str">
        <f xml:space="preserve"> IFERROR( _xlfn.XLOOKUP(RIGHT($C6), 十五音聲母表[十八音],十五音聲母表[注音二式]), "" )</f>
        <v>l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_xlfn.XLOOKUP(MID($C6,2,1), 音調表[八音調號], 音調表[羅馬拼音聲調按鍵]) )</f>
        <v>/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十五音韻母表[十五音],十五音韻母表[注音二式]) )</f>
        <v>iang</v>
      </c>
      <c r="K6" s="69" t="str">
        <f xml:space="preserve"> IF($C6="","",_xlfn.CONCAT(J6,H6,F6))</f>
        <v>iang/l</v>
      </c>
      <c r="L6" s="70">
        <f xml:space="preserve"> IF($C6="", "", LEN($E6))</f>
        <v>6</v>
      </c>
      <c r="M6" s="70">
        <f xml:space="preserve"> IF($C6="", "", LEN($J6)+1)</f>
        <v>5</v>
      </c>
      <c r="N6" s="199" t="str">
        <f t="shared" si="1"/>
        <v>i</v>
      </c>
      <c r="O6" s="199" t="str">
        <f t="shared" si="1"/>
        <v>a</v>
      </c>
      <c r="P6" s="199" t="str">
        <f t="shared" si="1"/>
        <v>n</v>
      </c>
      <c r="Q6" s="199" t="str">
        <f t="shared" si="1"/>
        <v>g</v>
      </c>
      <c r="R6" s="199" t="str">
        <f t="shared" si="1"/>
        <v>/</v>
      </c>
      <c r="S6" s="199" t="str">
        <f t="shared" si="1"/>
        <v>l</v>
      </c>
      <c r="T6" s="199" t="str">
        <f t="shared" si="1"/>
        <v/>
      </c>
      <c r="U6" s="199" t="str">
        <f t="shared" si="1"/>
        <v/>
      </c>
    </row>
    <row r="7" spans="2:21" ht="77.25">
      <c r="B7" s="201" t="s">
        <v>1</v>
      </c>
      <c r="C7" s="68" t="s">
        <v>287</v>
      </c>
      <c r="D7" s="66" t="str">
        <f t="shared" ref="D7:D45" si="2" xml:space="preserve"> IF(LEFT($E7)="Ø",SUBSTITUTE($E7, "Ø", ""), $E7)</f>
        <v>ziu1</v>
      </c>
      <c r="E7" s="200" t="str">
        <f t="shared" si="0"/>
        <v>ziu1</v>
      </c>
      <c r="F7" s="200" t="str">
        <f xml:space="preserve"> IFERROR( _xlfn.XLOOKUP(RIGHT($C7), 十五音聲母表[十八音],十五音聲母表[注音二式]), "" )</f>
        <v>z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音調表[羅馬拼音聲調按鍵]) )</f>
        <v>;</v>
      </c>
      <c r="I7" s="200" t="str">
        <f t="shared" ref="I7:I45" si="3"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十五音韻母表[十五音],十五音韻母表[注音二式]) )</f>
        <v>iu</v>
      </c>
      <c r="K7" s="69" t="str">
        <f t="shared" ref="K7:K45" si="4" xml:space="preserve"> IF($C7="","",_xlfn.CONCAT(J7,H7,F7))</f>
        <v>iu;z</v>
      </c>
      <c r="L7" s="70">
        <f t="shared" ref="L7:L45" si="5" xml:space="preserve"> IF($C7="", "", LEN($E7))</f>
        <v>4</v>
      </c>
      <c r="M7" s="70">
        <f t="shared" ref="M7:M45" si="6" xml:space="preserve"> IF($C7="", "", LEN($J7)+1)</f>
        <v>3</v>
      </c>
      <c r="N7" s="199" t="str">
        <f t="shared" si="1"/>
        <v>i</v>
      </c>
      <c r="O7" s="199" t="str">
        <f t="shared" si="1"/>
        <v>u</v>
      </c>
      <c r="P7" s="199" t="str">
        <f t="shared" si="1"/>
        <v>;</v>
      </c>
      <c r="Q7" s="199" t="str">
        <f t="shared" si="1"/>
        <v>z</v>
      </c>
      <c r="R7" s="199" t="str">
        <f t="shared" si="1"/>
        <v/>
      </c>
      <c r="S7" s="199" t="str">
        <f t="shared" si="1"/>
        <v/>
      </c>
      <c r="T7" s="199" t="str">
        <f t="shared" si="1"/>
        <v/>
      </c>
      <c r="U7" s="199" t="str">
        <f t="shared" si="1"/>
        <v/>
      </c>
    </row>
    <row r="8" spans="2:21" ht="77.25">
      <c r="B8" s="201" t="s">
        <v>2</v>
      </c>
      <c r="C8" s="68" t="s">
        <v>288</v>
      </c>
      <c r="D8" s="66" t="str">
        <f t="shared" si="2"/>
        <v>su5</v>
      </c>
      <c r="E8" s="200" t="str">
        <f t="shared" si="0"/>
        <v>su5</v>
      </c>
      <c r="F8" s="200" t="str">
        <f xml:space="preserve"> IFERROR( _xlfn.XLOOKUP(RIGHT($C8), 十五音聲母表[十八音],十五音聲母表[注音二式]), "" )</f>
        <v>s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_xlfn.XLOOKUP(MID($C8,2,1), 音調表[八音調號], 音調表[羅馬拼音聲調按鍵]) )</f>
        <v>/</v>
      </c>
      <c r="I8" s="200" t="str">
        <f t="shared" si="3"/>
        <v>艍（舒）</v>
      </c>
      <c r="J8" s="200" t="str">
        <f xml:space="preserve"> IF($C8="", "", _xlfn.XLOOKUP($I8, 十五音韻母表[十五音],十五音韻母表[注音二式]) )</f>
        <v>u</v>
      </c>
      <c r="K8" s="69" t="str">
        <f t="shared" si="4"/>
        <v>u/s</v>
      </c>
      <c r="L8" s="70">
        <f t="shared" si="5"/>
        <v>3</v>
      </c>
      <c r="M8" s="70">
        <f t="shared" si="6"/>
        <v>2</v>
      </c>
      <c r="N8" s="199" t="str">
        <f t="shared" si="1"/>
        <v>u</v>
      </c>
      <c r="O8" s="199" t="str">
        <f t="shared" si="1"/>
        <v>/</v>
      </c>
      <c r="P8" s="199" t="str">
        <f t="shared" si="1"/>
        <v>s</v>
      </c>
      <c r="Q8" s="199" t="str">
        <f t="shared" si="1"/>
        <v/>
      </c>
      <c r="R8" s="199" t="str">
        <f t="shared" si="1"/>
        <v/>
      </c>
      <c r="S8" s="199" t="str">
        <f t="shared" si="1"/>
        <v/>
      </c>
      <c r="T8" s="199" t="str">
        <f t="shared" si="1"/>
        <v/>
      </c>
      <c r="U8" s="199" t="str">
        <f t="shared" si="1"/>
        <v/>
      </c>
    </row>
    <row r="9" spans="2:21" ht="77.25">
      <c r="B9" s="201" t="s">
        <v>122</v>
      </c>
      <c r="C9" s="67"/>
      <c r="D9" s="66" t="str">
        <f t="shared" si="2"/>
        <v/>
      </c>
      <c r="E9" s="200" t="str">
        <f t="shared" si="0"/>
        <v/>
      </c>
      <c r="F9" s="200" t="str">
        <f xml:space="preserve"> IFERROR( _xlfn.XLOOKUP(RIGHT($C9), 十五音聲母表[十八音],十五音聲母表[注音二式]),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音調表[羅馬拼音聲調按鍵]) )</f>
        <v/>
      </c>
      <c r="I9" s="200" t="str">
        <f t="shared" si="3"/>
        <v/>
      </c>
      <c r="J9" s="200" t="str">
        <f xml:space="preserve"> IF($C9="", "", _xlfn.XLOOKUP($I9, 十五音韻母表[十五音],十五音韻母表[注音二式]) )</f>
        <v/>
      </c>
      <c r="K9" s="69" t="str">
        <f t="shared" si="4"/>
        <v/>
      </c>
      <c r="L9" s="70" t="str">
        <f t="shared" si="5"/>
        <v/>
      </c>
      <c r="M9" s="70" t="str">
        <f t="shared" si="6"/>
        <v/>
      </c>
      <c r="N9" s="199" t="str">
        <f t="shared" si="1"/>
        <v/>
      </c>
      <c r="O9" s="199" t="str">
        <f t="shared" si="1"/>
        <v/>
      </c>
      <c r="P9" s="199" t="str">
        <f t="shared" si="1"/>
        <v/>
      </c>
      <c r="Q9" s="199" t="str">
        <f t="shared" si="1"/>
        <v/>
      </c>
      <c r="R9" s="199" t="str">
        <f t="shared" si="1"/>
        <v/>
      </c>
      <c r="S9" s="199" t="str">
        <f t="shared" si="1"/>
        <v/>
      </c>
      <c r="T9" s="199" t="str">
        <f t="shared" si="1"/>
        <v/>
      </c>
      <c r="U9" s="199" t="str">
        <f t="shared" si="1"/>
        <v/>
      </c>
    </row>
    <row r="10" spans="2:21" ht="77.25">
      <c r="B10" s="201" t="s">
        <v>123</v>
      </c>
      <c r="C10" s="67" t="s">
        <v>289</v>
      </c>
      <c r="D10" s="66" t="str">
        <f t="shared" si="2"/>
        <v>ong5</v>
      </c>
      <c r="E10" s="200" t="str">
        <f t="shared" si="0"/>
        <v>Øong5</v>
      </c>
      <c r="F10" s="200" t="str">
        <f xml:space="preserve"> IFERROR( _xlfn.XLOOKUP(RIGHT($C10), 十五音聲母表[十八音],十五音聲母表[注音二式]), "" )</f>
        <v>Ø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_xlfn.XLOOKUP(MID($C10,2,1), 音調表[八音調號], 音調表[羅馬拼音聲調按鍵]) )</f>
        <v>/</v>
      </c>
      <c r="I10" s="200" t="str">
        <f t="shared" si="3"/>
        <v>公（舒）</v>
      </c>
      <c r="J10" s="200" t="str">
        <f xml:space="preserve"> IF($C10="", "", _xlfn.XLOOKUP($I10, 十五音韻母表[十五音],十五音韻母表[注音二式]) )</f>
        <v>ong</v>
      </c>
      <c r="K10" s="69" t="str">
        <f t="shared" si="4"/>
        <v>ong/Ø</v>
      </c>
      <c r="L10" s="70">
        <f t="shared" si="5"/>
        <v>5</v>
      </c>
      <c r="M10" s="70">
        <f t="shared" si="6"/>
        <v>4</v>
      </c>
      <c r="N10" s="199" t="str">
        <f t="shared" si="1"/>
        <v>o</v>
      </c>
      <c r="O10" s="199" t="str">
        <f t="shared" si="1"/>
        <v>n</v>
      </c>
      <c r="P10" s="199" t="str">
        <f t="shared" si="1"/>
        <v>g</v>
      </c>
      <c r="Q10" s="199" t="str">
        <f t="shared" si="1"/>
        <v>/</v>
      </c>
      <c r="R10" s="199" t="str">
        <f t="shared" si="1"/>
        <v>q</v>
      </c>
      <c r="S10" s="199" t="str">
        <f t="shared" si="1"/>
        <v/>
      </c>
      <c r="T10" s="199" t="str">
        <f t="shared" si="1"/>
        <v/>
      </c>
      <c r="U10" s="199" t="str">
        <f t="shared" si="1"/>
        <v/>
      </c>
    </row>
    <row r="11" spans="2:21" ht="77.25">
      <c r="B11" s="201" t="s">
        <v>124</v>
      </c>
      <c r="C11" s="67" t="s">
        <v>290</v>
      </c>
      <c r="D11" s="66" t="str">
        <f t="shared" si="2"/>
        <v>zi1</v>
      </c>
      <c r="E11" s="200" t="str">
        <f t="shared" si="0"/>
        <v>zi1</v>
      </c>
      <c r="F11" s="200" t="str">
        <f xml:space="preserve"> IFERROR( _xlfn.XLOOKUP(RIGHT($C11), 十五音聲母表[十八音],十五音聲母表[注音二式]), "" )</f>
        <v>z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音調表[羅馬拼音聲調按鍵]) )</f>
        <v>;</v>
      </c>
      <c r="I11" s="200" t="str">
        <f t="shared" si="3"/>
        <v>居（舒）</v>
      </c>
      <c r="J11" s="200" t="str">
        <f xml:space="preserve"> IF($C11="", "", _xlfn.XLOOKUP($I11, 十五音韻母表[十五音],十五音韻母表[注音二式]) )</f>
        <v>i</v>
      </c>
      <c r="K11" s="69" t="str">
        <f t="shared" si="4"/>
        <v>i;z</v>
      </c>
      <c r="L11" s="70">
        <f t="shared" si="5"/>
        <v>3</v>
      </c>
      <c r="M11" s="70">
        <f t="shared" si="6"/>
        <v>2</v>
      </c>
      <c r="N11" s="199" t="str">
        <f t="shared" si="1"/>
        <v>i</v>
      </c>
      <c r="O11" s="199" t="str">
        <f t="shared" si="1"/>
        <v>;</v>
      </c>
      <c r="P11" s="199" t="str">
        <f t="shared" si="1"/>
        <v>z</v>
      </c>
      <c r="Q11" s="199" t="str">
        <f t="shared" si="1"/>
        <v/>
      </c>
      <c r="R11" s="199" t="str">
        <f t="shared" si="1"/>
        <v/>
      </c>
      <c r="S11" s="199" t="str">
        <f t="shared" si="1"/>
        <v/>
      </c>
      <c r="T11" s="199" t="str">
        <f t="shared" si="1"/>
        <v/>
      </c>
      <c r="U11" s="199" t="str">
        <f t="shared" si="1"/>
        <v/>
      </c>
    </row>
    <row r="12" spans="2:21" ht="77.25">
      <c r="B12" s="201" t="s">
        <v>125</v>
      </c>
      <c r="C12" s="67" t="s">
        <v>291</v>
      </c>
      <c r="D12" s="66" t="str">
        <f t="shared" si="2"/>
        <v>huan3</v>
      </c>
      <c r="E12" s="200" t="str">
        <f t="shared" si="0"/>
        <v>huan3</v>
      </c>
      <c r="F12" s="200" t="str">
        <f xml:space="preserve"> IFERROR( _xlfn.XLOOKUP(RIGHT($C12), 十五音聲母表[十八音],十五音聲母表[注音二式]), "" )</f>
        <v>h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_xlfn.XLOOKUP(MID($C12,2,1), 音調表[八音調號], 音調表[羅馬拼音聲調按鍵]) )</f>
        <v>_</v>
      </c>
      <c r="I12" s="200" t="str">
        <f t="shared" si="3"/>
        <v>觀（舒）</v>
      </c>
      <c r="J12" s="200" t="str">
        <f xml:space="preserve"> IF($C12="", "", _xlfn.XLOOKUP($I12, 十五音韻母表[十五音],十五音韻母表[注音二式]) )</f>
        <v>uan</v>
      </c>
      <c r="K12" s="69" t="str">
        <f t="shared" si="4"/>
        <v>uan_h</v>
      </c>
      <c r="L12" s="70">
        <f t="shared" si="5"/>
        <v>5</v>
      </c>
      <c r="M12" s="70">
        <f t="shared" si="6"/>
        <v>4</v>
      </c>
      <c r="N12" s="199" t="str">
        <f t="shared" si="1"/>
        <v>u</v>
      </c>
      <c r="O12" s="199" t="str">
        <f t="shared" si="1"/>
        <v>a</v>
      </c>
      <c r="P12" s="199" t="str">
        <f t="shared" si="1"/>
        <v>n</v>
      </c>
      <c r="Q12" s="199" t="str">
        <f t="shared" si="1"/>
        <v>_</v>
      </c>
      <c r="R12" s="199" t="str">
        <f t="shared" si="1"/>
        <v>h</v>
      </c>
      <c r="S12" s="199" t="str">
        <f t="shared" si="1"/>
        <v/>
      </c>
      <c r="T12" s="199" t="str">
        <f t="shared" si="1"/>
        <v/>
      </c>
      <c r="U12" s="199" t="str">
        <f t="shared" si="1"/>
        <v/>
      </c>
    </row>
    <row r="13" spans="2:21" ht="77.25">
      <c r="B13" s="201"/>
      <c r="C13" s="67"/>
      <c r="D13" s="66" t="str">
        <f t="shared" si="2"/>
        <v/>
      </c>
      <c r="E13" s="200" t="str">
        <f t="shared" si="0"/>
        <v/>
      </c>
      <c r="F13" s="200" t="str">
        <f xml:space="preserve"> IFERROR( _xlfn.XLOOKUP(RIGHT($C13), 十五音聲母表[十八音],十五音聲母表[注音二式]),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音調表[羅馬拼音聲調按鍵]) )</f>
        <v/>
      </c>
      <c r="I13" s="200" t="str">
        <f t="shared" si="3"/>
        <v/>
      </c>
      <c r="J13" s="200" t="str">
        <f xml:space="preserve"> IF($C13="", "", _xlfn.XLOOKUP($I13, 十五音韻母表[十五音],十五音韻母表[注音二式]) )</f>
        <v/>
      </c>
      <c r="K13" s="69" t="str">
        <f t="shared" si="4"/>
        <v/>
      </c>
      <c r="L13" s="70" t="str">
        <f t="shared" si="5"/>
        <v/>
      </c>
      <c r="M13" s="70" t="str">
        <f t="shared" si="6"/>
        <v/>
      </c>
      <c r="N13" s="199" t="str">
        <f t="shared" si="1"/>
        <v/>
      </c>
      <c r="O13" s="199" t="str">
        <f t="shared" si="1"/>
        <v/>
      </c>
      <c r="P13" s="199" t="str">
        <f t="shared" si="1"/>
        <v/>
      </c>
      <c r="Q13" s="199" t="str">
        <f t="shared" si="1"/>
        <v/>
      </c>
      <c r="R13" s="199" t="str">
        <f t="shared" si="1"/>
        <v/>
      </c>
      <c r="S13" s="199" t="str">
        <f t="shared" si="1"/>
        <v/>
      </c>
      <c r="T13" s="199" t="str">
        <f t="shared" si="1"/>
        <v/>
      </c>
      <c r="U13" s="199" t="str">
        <f t="shared" si="1"/>
        <v/>
      </c>
    </row>
    <row r="14" spans="2:21" ht="77.25">
      <c r="B14" s="201" t="s">
        <v>132</v>
      </c>
      <c r="C14" s="67" t="s">
        <v>292</v>
      </c>
      <c r="D14" s="66" t="str">
        <f t="shared" si="2"/>
        <v>hong5</v>
      </c>
      <c r="E14" s="200" t="str">
        <f t="shared" si="0"/>
        <v>hong5</v>
      </c>
      <c r="F14" s="200" t="str">
        <f xml:space="preserve"> IFERROR( _xlfn.XLOOKUP(RIGHT($C14), 十五音聲母表[十八音],十五音聲母表[注音二式]), "" )</f>
        <v>h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_xlfn.XLOOKUP(MID($C14,2,1), 音調表[八音調號], 音調表[羅馬拼音聲調按鍵]) )</f>
        <v>/</v>
      </c>
      <c r="I14" s="200" t="str">
        <f t="shared" si="3"/>
        <v>公（舒）</v>
      </c>
      <c r="J14" s="200" t="str">
        <f xml:space="preserve"> IF($C14="", "", _xlfn.XLOOKUP($I14, 十五音韻母表[十五音],十五音韻母表[注音二式]) )</f>
        <v>ong</v>
      </c>
      <c r="K14" s="69" t="str">
        <f t="shared" si="4"/>
        <v>ong/h</v>
      </c>
      <c r="L14" s="70">
        <f t="shared" si="5"/>
        <v>5</v>
      </c>
      <c r="M14" s="70">
        <f t="shared" si="6"/>
        <v>4</v>
      </c>
      <c r="N14" s="199" t="str">
        <f t="shared" si="1"/>
        <v>o</v>
      </c>
      <c r="O14" s="199" t="str">
        <f t="shared" si="1"/>
        <v>n</v>
      </c>
      <c r="P14" s="199" t="str">
        <f t="shared" si="1"/>
        <v>g</v>
      </c>
      <c r="Q14" s="199" t="str">
        <f t="shared" si="1"/>
        <v>/</v>
      </c>
      <c r="R14" s="199" t="str">
        <f t="shared" si="1"/>
        <v>h</v>
      </c>
      <c r="S14" s="199" t="str">
        <f t="shared" si="1"/>
        <v/>
      </c>
      <c r="T14" s="199" t="str">
        <f t="shared" si="1"/>
        <v/>
      </c>
      <c r="U14" s="199" t="str">
        <f t="shared" si="1"/>
        <v/>
      </c>
    </row>
    <row r="15" spans="2:21" ht="77.25">
      <c r="B15" s="201" t="s">
        <v>133</v>
      </c>
      <c r="C15" s="67" t="s">
        <v>293</v>
      </c>
      <c r="D15" s="66" t="str">
        <f t="shared" si="2"/>
        <v>hor5</v>
      </c>
      <c r="E15" s="200" t="str">
        <f t="shared" si="0"/>
        <v>hor5</v>
      </c>
      <c r="F15" s="200" t="str">
        <f xml:space="preserve"> IFERROR( _xlfn.XLOOKUP(RIGHT($C15), 十五音聲母表[十八音],十五音聲母表[注音二式]), "" )</f>
        <v>h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_xlfn.XLOOKUP(MID($C15,2,1), 音調表[八音調號], 音調表[羅馬拼音聲調按鍵]) )</f>
        <v>/</v>
      </c>
      <c r="I15" s="200" t="str">
        <f t="shared" si="3"/>
        <v>高（舒）</v>
      </c>
      <c r="J15" s="200" t="str">
        <f xml:space="preserve"> IF($C15="", "", _xlfn.XLOOKUP($I15, 十五音韻母表[十五音],十五音韻母表[注音二式]) )</f>
        <v>or</v>
      </c>
      <c r="K15" s="69" t="str">
        <f t="shared" si="4"/>
        <v>or/h</v>
      </c>
      <c r="L15" s="70">
        <f t="shared" si="5"/>
        <v>4</v>
      </c>
      <c r="M15" s="70">
        <f t="shared" si="6"/>
        <v>3</v>
      </c>
      <c r="N15" s="199" t="str">
        <f t="shared" ref="N15:U24" si="7" xml:space="preserve"> IF($M15="","", IF(MID($K15,N$4,1)="Ø", 零聲母, MID($K15,N$4,1)))</f>
        <v>o</v>
      </c>
      <c r="O15" s="199" t="str">
        <f t="shared" si="7"/>
        <v>r</v>
      </c>
      <c r="P15" s="199" t="str">
        <f t="shared" si="7"/>
        <v>/</v>
      </c>
      <c r="Q15" s="199" t="str">
        <f t="shared" si="7"/>
        <v>h</v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</row>
    <row r="16" spans="2:21" ht="77.25">
      <c r="B16" s="201" t="s">
        <v>134</v>
      </c>
      <c r="C16" s="67" t="s">
        <v>294</v>
      </c>
      <c r="D16" s="66" t="str">
        <f t="shared" si="2"/>
        <v>uan2</v>
      </c>
      <c r="E16" s="200" t="str">
        <f t="shared" si="0"/>
        <v>Øuan2</v>
      </c>
      <c r="F16" s="200" t="str">
        <f xml:space="preserve"> IFERROR( _xlfn.XLOOKUP(RIGHT($C16), 十五音聲母表[十八音],十五音聲母表[注音二式]), "" )</f>
        <v>Ø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_xlfn.XLOOKUP(MID($C16,2,1), 音調表[八音調號], 音調表[羅馬拼音聲調按鍵]) )</f>
        <v>\</v>
      </c>
      <c r="I16" s="200" t="str">
        <f t="shared" si="3"/>
        <v>觀（舒）</v>
      </c>
      <c r="J16" s="200" t="str">
        <f xml:space="preserve"> IF($C16="", "", _xlfn.XLOOKUP($I16, 十五音韻母表[十五音],十五音韻母表[注音二式]) )</f>
        <v>uan</v>
      </c>
      <c r="K16" s="69" t="str">
        <f t="shared" si="4"/>
        <v>uan\Ø</v>
      </c>
      <c r="L16" s="70">
        <f t="shared" si="5"/>
        <v>5</v>
      </c>
      <c r="M16" s="70">
        <f t="shared" si="6"/>
        <v>4</v>
      </c>
      <c r="N16" s="199" t="str">
        <f t="shared" si="7"/>
        <v>u</v>
      </c>
      <c r="O16" s="199" t="str">
        <f t="shared" si="7"/>
        <v>a</v>
      </c>
      <c r="P16" s="199" t="str">
        <f t="shared" si="7"/>
        <v>n</v>
      </c>
      <c r="Q16" s="199" t="str">
        <f t="shared" si="7"/>
        <v>\</v>
      </c>
      <c r="R16" s="199" t="str">
        <f t="shared" si="7"/>
        <v>q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</row>
    <row r="17" spans="2:21" ht="77.25">
      <c r="B17" s="201" t="s">
        <v>135</v>
      </c>
      <c r="C17" s="67" t="s">
        <v>295</v>
      </c>
      <c r="D17" s="66" t="str">
        <f t="shared" si="2"/>
        <v>siong2</v>
      </c>
      <c r="E17" s="200" t="str">
        <f t="shared" si="0"/>
        <v>siong2</v>
      </c>
      <c r="F17" s="200" t="str">
        <f xml:space="preserve"> IFERROR( _xlfn.XLOOKUP(RIGHT($C17), 十五音聲母表[十八音],十五音聲母表[注音二式]), "" )</f>
        <v>s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_xlfn.XLOOKUP(MID($C17,2,1), 音調表[八音調號], 音調表[羅馬拼音聲調按鍵]) )</f>
        <v>\</v>
      </c>
      <c r="I17" s="200" t="str">
        <f t="shared" si="3"/>
        <v>恭（舒）</v>
      </c>
      <c r="J17" s="200" t="str">
        <f xml:space="preserve"> IF($C17="", "", _xlfn.XLOOKUP($I17, 十五音韻母表[十五音],十五音韻母表[注音二式]) )</f>
        <v>iong</v>
      </c>
      <c r="K17" s="69" t="str">
        <f t="shared" si="4"/>
        <v>iong\s</v>
      </c>
      <c r="L17" s="70">
        <f t="shared" si="5"/>
        <v>6</v>
      </c>
      <c r="M17" s="70">
        <f t="shared" si="6"/>
        <v>5</v>
      </c>
      <c r="N17" s="199" t="str">
        <f t="shared" si="7"/>
        <v>i</v>
      </c>
      <c r="O17" s="199" t="str">
        <f t="shared" si="7"/>
        <v>o</v>
      </c>
      <c r="P17" s="199" t="str">
        <f t="shared" si="7"/>
        <v>n</v>
      </c>
      <c r="Q17" s="199" t="str">
        <f t="shared" si="7"/>
        <v>g</v>
      </c>
      <c r="R17" s="199" t="str">
        <f t="shared" si="7"/>
        <v>\</v>
      </c>
      <c r="S17" s="199" t="str">
        <f t="shared" si="7"/>
        <v>s</v>
      </c>
      <c r="T17" s="199" t="str">
        <f t="shared" si="7"/>
        <v/>
      </c>
      <c r="U17" s="199" t="str">
        <f t="shared" si="7"/>
        <v/>
      </c>
    </row>
    <row r="18" spans="2:21" ht="77.25">
      <c r="B18" s="201" t="s">
        <v>136</v>
      </c>
      <c r="C18" s="67" t="s">
        <v>296</v>
      </c>
      <c r="D18" s="66" t="str">
        <f t="shared" si="2"/>
        <v>bik8</v>
      </c>
      <c r="E18" s="200" t="str">
        <f t="shared" si="0"/>
        <v>bik8</v>
      </c>
      <c r="F18" s="200" t="str">
        <f xml:space="preserve"> IFERROR( _xlfn.XLOOKUP(RIGHT($C18), 十五音聲母表[十八音],十五音聲母表[注音二式]), "" )</f>
        <v>b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音調表[羅馬拼音聲調按鍵]) )</f>
        <v>]</v>
      </c>
      <c r="I18" s="200" t="str">
        <f t="shared" si="3"/>
        <v>經（促）</v>
      </c>
      <c r="J18" s="200" t="str">
        <f xml:space="preserve"> IF($C18="", "", _xlfn.XLOOKUP($I18, 十五音韻母表[十五音],十五音韻母表[注音二式]) )</f>
        <v>ik</v>
      </c>
      <c r="K18" s="69" t="str">
        <f t="shared" si="4"/>
        <v>ik]b</v>
      </c>
      <c r="L18" s="70">
        <f t="shared" si="5"/>
        <v>4</v>
      </c>
      <c r="M18" s="70">
        <f t="shared" si="6"/>
        <v>3</v>
      </c>
      <c r="N18" s="199" t="str">
        <f t="shared" si="7"/>
        <v>i</v>
      </c>
      <c r="O18" s="199" t="str">
        <f t="shared" si="7"/>
        <v>k</v>
      </c>
      <c r="P18" s="199" t="str">
        <f t="shared" si="7"/>
        <v>]</v>
      </c>
      <c r="Q18" s="199" t="str">
        <f t="shared" si="7"/>
        <v>b</v>
      </c>
      <c r="R18" s="199" t="str">
        <f t="shared" si="7"/>
        <v/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</row>
    <row r="19" spans="2:21" ht="77.25">
      <c r="B19" s="201" t="s">
        <v>137</v>
      </c>
      <c r="C19" s="67" t="s">
        <v>297</v>
      </c>
      <c r="D19" s="66" t="str">
        <f t="shared" si="2"/>
        <v>hun5</v>
      </c>
      <c r="E19" s="200" t="str">
        <f t="shared" si="0"/>
        <v>hun5</v>
      </c>
      <c r="F19" s="200" t="str">
        <f xml:space="preserve"> IFERROR( _xlfn.XLOOKUP(RIGHT($C19), 十五音聲母表[十八音],十五音聲母表[注音二式]), "" )</f>
        <v>h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_xlfn.XLOOKUP(MID($C19,2,1), 音調表[八音調號], 音調表[羅馬拼音聲調按鍵]) )</f>
        <v>/</v>
      </c>
      <c r="I19" s="200" t="str">
        <f t="shared" si="3"/>
        <v>君（舒）</v>
      </c>
      <c r="J19" s="200" t="str">
        <f xml:space="preserve"> IF($C19="", "", _xlfn.XLOOKUP($I19, 十五音韻母表[十五音],十五音韻母表[注音二式]) )</f>
        <v>un</v>
      </c>
      <c r="K19" s="69" t="str">
        <f t="shared" si="4"/>
        <v>un/h</v>
      </c>
      <c r="L19" s="70">
        <f t="shared" si="5"/>
        <v>4</v>
      </c>
      <c r="M19" s="70">
        <f t="shared" si="6"/>
        <v>3</v>
      </c>
      <c r="N19" s="199" t="str">
        <f t="shared" si="7"/>
        <v>u</v>
      </c>
      <c r="O19" s="199" t="str">
        <f t="shared" si="7"/>
        <v>n</v>
      </c>
      <c r="P19" s="199" t="str">
        <f t="shared" si="7"/>
        <v>/</v>
      </c>
      <c r="Q19" s="199" t="str">
        <f t="shared" si="7"/>
        <v>h</v>
      </c>
      <c r="R19" s="199" t="str">
        <f t="shared" si="7"/>
        <v/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</row>
    <row r="20" spans="2:21" ht="77.25">
      <c r="B20" s="201" t="s">
        <v>138</v>
      </c>
      <c r="C20" s="67" t="s">
        <v>298</v>
      </c>
      <c r="D20" s="66" t="str">
        <f t="shared" si="2"/>
        <v>gan1</v>
      </c>
      <c r="E20" s="200" t="str">
        <f t="shared" si="0"/>
        <v>gan1</v>
      </c>
      <c r="F20" s="200" t="str">
        <f xml:space="preserve"> IFERROR( _xlfn.XLOOKUP(RIGHT($C20), 十五音聲母表[十八音],十五音聲母表[注音二式]), "" )</f>
        <v>g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音調表[羅馬拼音聲調按鍵]) )</f>
        <v>;</v>
      </c>
      <c r="I20" s="200" t="str">
        <f t="shared" si="3"/>
        <v>干（舒）</v>
      </c>
      <c r="J20" s="200" t="str">
        <f xml:space="preserve"> IF($C20="", "", _xlfn.XLOOKUP($I20, 十五音韻母表[十五音],十五音韻母表[注音二式]) )</f>
        <v>an</v>
      </c>
      <c r="K20" s="69" t="str">
        <f t="shared" si="4"/>
        <v>an;g</v>
      </c>
      <c r="L20" s="70">
        <f t="shared" si="5"/>
        <v>4</v>
      </c>
      <c r="M20" s="70">
        <f t="shared" si="6"/>
        <v>3</v>
      </c>
      <c r="N20" s="199" t="str">
        <f t="shared" si="7"/>
        <v>a</v>
      </c>
      <c r="O20" s="199" t="str">
        <f t="shared" si="7"/>
        <v>n</v>
      </c>
      <c r="P20" s="199" t="str">
        <f t="shared" si="7"/>
        <v>;</v>
      </c>
      <c r="Q20" s="199" t="str">
        <f t="shared" si="7"/>
        <v>g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</row>
    <row r="21" spans="2:21" ht="77.25">
      <c r="B21" s="201" t="s">
        <v>139</v>
      </c>
      <c r="C21" s="67"/>
      <c r="D21" s="66" t="str">
        <f t="shared" si="2"/>
        <v/>
      </c>
      <c r="E21" s="200" t="str">
        <f t="shared" si="0"/>
        <v/>
      </c>
      <c r="F21" s="200" t="str">
        <f xml:space="preserve"> IFERROR( _xlfn.XLOOKUP(RIGHT($C21), 十五音聲母表[十八音],十五音聲母表[注音二式]),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音調表[羅馬拼音聲調按鍵]) )</f>
        <v/>
      </c>
      <c r="I21" s="200" t="str">
        <f t="shared" si="3"/>
        <v/>
      </c>
      <c r="J21" s="200" t="str">
        <f xml:space="preserve"> IF($C21="", "", _xlfn.XLOOKUP($I21, 十五音韻母表[十五音],十五音韻母表[注音二式]) )</f>
        <v/>
      </c>
      <c r="K21" s="69" t="str">
        <f t="shared" si="4"/>
        <v/>
      </c>
      <c r="L21" s="70" t="str">
        <f t="shared" si="5"/>
        <v/>
      </c>
      <c r="M21" s="70" t="str">
        <f t="shared" si="6"/>
        <v/>
      </c>
      <c r="N21" s="199" t="str">
        <f t="shared" si="7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</row>
    <row r="22" spans="2:21" ht="77.25">
      <c r="B22" s="201" t="s">
        <v>147</v>
      </c>
      <c r="C22" s="67" t="s">
        <v>299</v>
      </c>
      <c r="D22" s="66" t="str">
        <f t="shared" si="2"/>
        <v>it4</v>
      </c>
      <c r="E22" s="200" t="str">
        <f t="shared" si="0"/>
        <v>Øit4</v>
      </c>
      <c r="F22" s="200" t="str">
        <f xml:space="preserve"> IFERROR( _xlfn.XLOOKUP(RIGHT($C22), 十五音聲母表[十八音],十五音聲母表[注音二式]),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音調表[羅馬拼音聲調按鍵]) )</f>
        <v>[</v>
      </c>
      <c r="I22" s="200" t="str">
        <f t="shared" si="3"/>
        <v>巾（促）</v>
      </c>
      <c r="J22" s="200" t="str">
        <f xml:space="preserve"> IF($C22="", "", _xlfn.XLOOKUP($I22, 十五音韻母表[十五音],十五音韻母表[注音二式]) )</f>
        <v>it</v>
      </c>
      <c r="K22" s="69" t="str">
        <f t="shared" si="4"/>
        <v>it[Ø</v>
      </c>
      <c r="L22" s="70">
        <f t="shared" si="5"/>
        <v>4</v>
      </c>
      <c r="M22" s="70">
        <f t="shared" si="6"/>
        <v>3</v>
      </c>
      <c r="N22" s="199" t="str">
        <f t="shared" si="7"/>
        <v>i</v>
      </c>
      <c r="O22" s="199" t="str">
        <f t="shared" si="7"/>
        <v>t</v>
      </c>
      <c r="P22" s="199" t="str">
        <f t="shared" si="7"/>
        <v>[</v>
      </c>
      <c r="Q22" s="199" t="str">
        <f t="shared" si="7"/>
        <v>q</v>
      </c>
      <c r="R22" s="199" t="str">
        <f t="shared" si="7"/>
        <v/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</row>
    <row r="23" spans="2:21" ht="77.25">
      <c r="B23" s="201" t="s">
        <v>148</v>
      </c>
      <c r="C23" s="67" t="s">
        <v>300</v>
      </c>
      <c r="D23" s="66" t="str">
        <f t="shared" si="2"/>
        <v>pian3</v>
      </c>
      <c r="E23" s="200" t="str">
        <f t="shared" si="0"/>
        <v>pian3</v>
      </c>
      <c r="F23" s="200" t="str">
        <f xml:space="preserve"> IFERROR( _xlfn.XLOOKUP(RIGHT($C23), 十五音聲母表[十八音],十五音聲母表[注音二式]), "" )</f>
        <v>p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_xlfn.XLOOKUP(MID($C23,2,1), 音調表[八音調號], 音調表[羅馬拼音聲調按鍵]) )</f>
        <v>_</v>
      </c>
      <c r="I23" s="200" t="str">
        <f t="shared" si="3"/>
        <v>堅（舒）</v>
      </c>
      <c r="J23" s="200" t="str">
        <f xml:space="preserve"> IF($C23="", "", _xlfn.XLOOKUP($I23, 十五音韻母表[十五音],十五音韻母表[注音二式]) )</f>
        <v>ian</v>
      </c>
      <c r="K23" s="69" t="str">
        <f t="shared" si="4"/>
        <v>ian_p</v>
      </c>
      <c r="L23" s="70">
        <f t="shared" si="5"/>
        <v>5</v>
      </c>
      <c r="M23" s="70">
        <f t="shared" si="6"/>
        <v>4</v>
      </c>
      <c r="N23" s="199" t="str">
        <f t="shared" si="7"/>
        <v>i</v>
      </c>
      <c r="O23" s="199" t="str">
        <f t="shared" si="7"/>
        <v>a</v>
      </c>
      <c r="P23" s="199" t="str">
        <f t="shared" si="7"/>
        <v>n</v>
      </c>
      <c r="Q23" s="199" t="str">
        <f t="shared" si="7"/>
        <v>_</v>
      </c>
      <c r="R23" s="199" t="str">
        <f t="shared" si="7"/>
        <v>p</v>
      </c>
      <c r="S23" s="199" t="str">
        <f t="shared" si="7"/>
        <v/>
      </c>
      <c r="T23" s="199" t="str">
        <f t="shared" si="7"/>
        <v/>
      </c>
      <c r="U23" s="199" t="str">
        <f t="shared" si="7"/>
        <v/>
      </c>
    </row>
    <row r="24" spans="2:21" ht="77.25">
      <c r="B24" s="201" t="s">
        <v>149</v>
      </c>
      <c r="C24" s="67" t="s">
        <v>301</v>
      </c>
      <c r="D24" s="66" t="str">
        <f t="shared" si="2"/>
        <v>goo1</v>
      </c>
      <c r="E24" s="200" t="str">
        <f t="shared" si="0"/>
        <v>goo1</v>
      </c>
      <c r="F24" s="200" t="str">
        <f xml:space="preserve"> IFERROR( _xlfn.XLOOKUP(RIGHT($C24), 十五音聲母表[十八音],十五音聲母表[注音二式]), "" )</f>
        <v>g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音調表[羅馬拼音聲調按鍵]) )</f>
        <v>;</v>
      </c>
      <c r="I24" s="200" t="str">
        <f t="shared" si="3"/>
        <v>沽（舒）</v>
      </c>
      <c r="J24" s="200" t="str">
        <f xml:space="preserve"> IF($C24="", "", _xlfn.XLOOKUP($I24, 十五音韻母表[十五音],十五音韻母表[注音二式]) )</f>
        <v>oo</v>
      </c>
      <c r="K24" s="69" t="str">
        <f t="shared" si="4"/>
        <v>oo;g</v>
      </c>
      <c r="L24" s="70">
        <f t="shared" si="5"/>
        <v>4</v>
      </c>
      <c r="M24" s="70">
        <f t="shared" si="6"/>
        <v>3</v>
      </c>
      <c r="N24" s="199" t="str">
        <f t="shared" si="7"/>
        <v>o</v>
      </c>
      <c r="O24" s="199" t="str">
        <f t="shared" si="7"/>
        <v>o</v>
      </c>
      <c r="P24" s="199" t="str">
        <f t="shared" si="7"/>
        <v>;</v>
      </c>
      <c r="Q24" s="199" t="str">
        <f t="shared" si="7"/>
        <v>g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</row>
    <row r="25" spans="2:21" ht="77.25">
      <c r="B25" s="201" t="s">
        <v>150</v>
      </c>
      <c r="C25" s="67" t="s">
        <v>302</v>
      </c>
      <c r="D25" s="66" t="str">
        <f t="shared" si="2"/>
        <v>sing5</v>
      </c>
      <c r="E25" s="200" t="str">
        <f t="shared" si="0"/>
        <v>sing5</v>
      </c>
      <c r="F25" s="200" t="str">
        <f xml:space="preserve"> IFERROR( _xlfn.XLOOKUP(RIGHT($C25), 十五音聲母表[十八音],十五音聲母表[注音二式]), "" )</f>
        <v>s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_xlfn.XLOOKUP(MID($C25,2,1), 音調表[八音調號], 音調表[羅馬拼音聲調按鍵]) )</f>
        <v>/</v>
      </c>
      <c r="I25" s="200" t="str">
        <f t="shared" si="3"/>
        <v>經（舒）</v>
      </c>
      <c r="J25" s="200" t="str">
        <f xml:space="preserve"> IF($C25="", "", _xlfn.XLOOKUP($I25, 十五音韻母表[十五音],十五音韻母表[注音二式]) )</f>
        <v>ing</v>
      </c>
      <c r="K25" s="69" t="str">
        <f t="shared" si="4"/>
        <v>ing/s</v>
      </c>
      <c r="L25" s="70">
        <f t="shared" si="5"/>
        <v>5</v>
      </c>
      <c r="M25" s="70">
        <f t="shared" si="6"/>
        <v>4</v>
      </c>
      <c r="N25" s="199" t="str">
        <f t="shared" ref="N25:U34" si="8" xml:space="preserve"> IF($M25="","", IF(MID($K25,N$4,1)="Ø", 零聲母, MID($K25,N$4,1)))</f>
        <v>i</v>
      </c>
      <c r="O25" s="199" t="str">
        <f t="shared" si="8"/>
        <v>n</v>
      </c>
      <c r="P25" s="199" t="str">
        <f t="shared" si="8"/>
        <v>g</v>
      </c>
      <c r="Q25" s="199" t="str">
        <f t="shared" si="8"/>
        <v>/</v>
      </c>
      <c r="R25" s="199" t="str">
        <f t="shared" si="8"/>
        <v>s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</row>
    <row r="26" spans="2:21" ht="77.25">
      <c r="B26" s="201" t="s">
        <v>151</v>
      </c>
      <c r="C26" s="67" t="s">
        <v>303</v>
      </c>
      <c r="D26" s="66" t="str">
        <f t="shared" si="2"/>
        <v>bban7</v>
      </c>
      <c r="E26" s="200" t="str">
        <f t="shared" si="0"/>
        <v>bban7</v>
      </c>
      <c r="F26" s="200" t="str">
        <f xml:space="preserve"> IFERROR( _xlfn.XLOOKUP(RIGHT($C26), 十五音聲母表[十八音],十五音聲母表[注音二式]), "" )</f>
        <v>bb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_xlfn.XLOOKUP(MID($C26,2,1), 音調表[八音調號], 音調表[羅馬拼音聲調按鍵]) )</f>
        <v>-</v>
      </c>
      <c r="I26" s="200" t="str">
        <f t="shared" si="3"/>
        <v>干（舒）</v>
      </c>
      <c r="J26" s="200" t="str">
        <f xml:space="preserve"> IF($C26="", "", _xlfn.XLOOKUP($I26, 十五音韻母表[十五音],十五音韻母表[注音二式]) )</f>
        <v>an</v>
      </c>
      <c r="K26" s="69" t="str">
        <f t="shared" si="4"/>
        <v>an-bb</v>
      </c>
      <c r="L26" s="70">
        <f t="shared" si="5"/>
        <v>5</v>
      </c>
      <c r="M26" s="70">
        <f t="shared" si="6"/>
        <v>3</v>
      </c>
      <c r="N26" s="199" t="str">
        <f t="shared" si="8"/>
        <v>a</v>
      </c>
      <c r="O26" s="199" t="str">
        <f t="shared" si="8"/>
        <v>n</v>
      </c>
      <c r="P26" s="199" t="str">
        <f t="shared" si="8"/>
        <v>-</v>
      </c>
      <c r="Q26" s="199" t="str">
        <f t="shared" si="8"/>
        <v>b</v>
      </c>
      <c r="R26" s="199" t="str">
        <f t="shared" si="8"/>
        <v>b</v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</row>
    <row r="27" spans="2:21" ht="77.25">
      <c r="B27" s="201" t="s">
        <v>152</v>
      </c>
      <c r="C27" s="67" t="s">
        <v>304</v>
      </c>
      <c r="D27" s="66" t="str">
        <f t="shared" si="2"/>
        <v>zzim7</v>
      </c>
      <c r="E27" s="200" t="str">
        <f t="shared" si="0"/>
        <v>zzim7</v>
      </c>
      <c r="F27" s="200" t="str">
        <f xml:space="preserve"> IFERROR( _xlfn.XLOOKUP(RIGHT($C27), 十五音聲母表[十八音],十五音聲母表[注音二式]), "" )</f>
        <v>zz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_xlfn.XLOOKUP(MID($C27,2,1), 音調表[八音調號], 音調表[羅馬拼音聲調按鍵]) )</f>
        <v>-</v>
      </c>
      <c r="I27" s="200" t="str">
        <f t="shared" si="3"/>
        <v>金（舒）</v>
      </c>
      <c r="J27" s="200" t="str">
        <f xml:space="preserve"> IF($C27="", "", _xlfn.XLOOKUP($I27, 十五音韻母表[十五音],十五音韻母表[注音二式]) )</f>
        <v>im</v>
      </c>
      <c r="K27" s="69" t="str">
        <f t="shared" si="4"/>
        <v>im-zz</v>
      </c>
      <c r="L27" s="70">
        <f t="shared" si="5"/>
        <v>5</v>
      </c>
      <c r="M27" s="70">
        <f t="shared" si="6"/>
        <v>3</v>
      </c>
      <c r="N27" s="199" t="str">
        <f t="shared" si="8"/>
        <v>i</v>
      </c>
      <c r="O27" s="199" t="str">
        <f t="shared" si="8"/>
        <v>m</v>
      </c>
      <c r="P27" s="199" t="str">
        <f t="shared" si="8"/>
        <v>-</v>
      </c>
      <c r="Q27" s="199" t="str">
        <f t="shared" si="8"/>
        <v>z</v>
      </c>
      <c r="R27" s="199" t="str">
        <f t="shared" si="8"/>
        <v>z</v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</row>
    <row r="28" spans="2:21" ht="77.25">
      <c r="B28" s="201" t="s">
        <v>153</v>
      </c>
      <c r="C28" s="67" t="s">
        <v>305</v>
      </c>
      <c r="D28" s="66" t="str">
        <f t="shared" si="2"/>
        <v>san1</v>
      </c>
      <c r="E28" s="200" t="str">
        <f t="shared" si="0"/>
        <v>san1</v>
      </c>
      <c r="F28" s="200" t="str">
        <f xml:space="preserve"> IFERROR( _xlfn.XLOOKUP(RIGHT($C28), 十五音聲母表[十八音],十五音聲母表[注音二式]), "" )</f>
        <v>s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音調表[羅馬拼音聲調按鍵]) )</f>
        <v>;</v>
      </c>
      <c r="I28" s="200" t="str">
        <f t="shared" si="3"/>
        <v>干（舒）</v>
      </c>
      <c r="J28" s="200" t="str">
        <f xml:space="preserve"> IF($C28="", "", _xlfn.XLOOKUP($I28, 十五音韻母表[十五音],十五音韻母表[注音二式]) )</f>
        <v>an</v>
      </c>
      <c r="K28" s="69" t="str">
        <f t="shared" si="4"/>
        <v>an;s</v>
      </c>
      <c r="L28" s="70">
        <f t="shared" si="5"/>
        <v>4</v>
      </c>
      <c r="M28" s="70">
        <f t="shared" si="6"/>
        <v>3</v>
      </c>
      <c r="N28" s="199" t="str">
        <f t="shared" si="8"/>
        <v>a</v>
      </c>
      <c r="O28" s="199" t="str">
        <f t="shared" si="8"/>
        <v>n</v>
      </c>
      <c r="P28" s="199" t="str">
        <f t="shared" si="8"/>
        <v>;</v>
      </c>
      <c r="Q28" s="199" t="str">
        <f t="shared" si="8"/>
        <v>s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</row>
    <row r="29" spans="2:21" ht="77.25">
      <c r="B29" s="201" t="s">
        <v>154</v>
      </c>
      <c r="C29" s="67"/>
      <c r="D29" s="66" t="str">
        <f t="shared" si="2"/>
        <v/>
      </c>
      <c r="E29" s="200" t="str">
        <f t="shared" si="0"/>
        <v/>
      </c>
      <c r="F29" s="200" t="str">
        <f xml:space="preserve"> IFERROR( _xlfn.XLOOKUP(RIGHT($C29), 十五音聲母表[十八音],十五音聲母表[注音二式]),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音調表[羅馬拼音聲調按鍵]) )</f>
        <v/>
      </c>
      <c r="I29" s="200" t="str">
        <f t="shared" si="3"/>
        <v/>
      </c>
      <c r="J29" s="200" t="str">
        <f xml:space="preserve"> IF($C29="", "", _xlfn.XLOOKUP($I29, 十五音韻母表[十五音],十五音韻母表[注音二式]) )</f>
        <v/>
      </c>
      <c r="K29" s="69" t="str">
        <f t="shared" si="4"/>
        <v/>
      </c>
      <c r="L29" s="70" t="str">
        <f t="shared" si="5"/>
        <v/>
      </c>
      <c r="M29" s="70" t="str">
        <f t="shared" si="6"/>
        <v/>
      </c>
      <c r="N29" s="199" t="str">
        <f t="shared" si="8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</row>
    <row r="30" spans="2:21" ht="77.25">
      <c r="B30" s="201" t="s">
        <v>162</v>
      </c>
      <c r="C30" s="67" t="s">
        <v>306</v>
      </c>
      <c r="D30" s="66" t="str">
        <f t="shared" si="2"/>
        <v>kiang1</v>
      </c>
      <c r="E30" s="200" t="str">
        <f t="shared" si="0"/>
        <v>kiang1</v>
      </c>
      <c r="F30" s="200" t="str">
        <f xml:space="preserve"> IFERROR( _xlfn.XLOOKUP(RIGHT($C30), 十五音聲母表[十八音],十五音聲母表[注音二式]), "" )</f>
        <v>k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音調表[羅馬拼音聲調按鍵]) )</f>
        <v>;</v>
      </c>
      <c r="I30" s="200" t="str">
        <f t="shared" si="3"/>
        <v>姜（舒）</v>
      </c>
      <c r="J30" s="200" t="str">
        <f xml:space="preserve"> IF($C30="", "", _xlfn.XLOOKUP($I30, 十五音韻母表[十五音],十五音韻母表[注音二式]) )</f>
        <v>iang</v>
      </c>
      <c r="K30" s="69" t="str">
        <f t="shared" si="4"/>
        <v>iang;k</v>
      </c>
      <c r="L30" s="70">
        <f t="shared" si="5"/>
        <v>6</v>
      </c>
      <c r="M30" s="70">
        <f t="shared" si="6"/>
        <v>5</v>
      </c>
      <c r="N30" s="199" t="str">
        <f t="shared" si="8"/>
        <v>i</v>
      </c>
      <c r="O30" s="199" t="str">
        <f t="shared" si="8"/>
        <v>a</v>
      </c>
      <c r="P30" s="199" t="str">
        <f t="shared" si="8"/>
        <v>n</v>
      </c>
      <c r="Q30" s="199" t="str">
        <f t="shared" si="8"/>
        <v>g</v>
      </c>
      <c r="R30" s="199" t="str">
        <f t="shared" si="8"/>
        <v>;</v>
      </c>
      <c r="S30" s="199" t="str">
        <f t="shared" si="8"/>
        <v>k</v>
      </c>
      <c r="T30" s="199" t="str">
        <f t="shared" si="8"/>
        <v/>
      </c>
      <c r="U30" s="199" t="str">
        <f t="shared" si="8"/>
        <v/>
      </c>
    </row>
    <row r="31" spans="2:21" ht="77.25">
      <c r="B31" s="201" t="s">
        <v>163</v>
      </c>
      <c r="C31" s="67" t="s">
        <v>307</v>
      </c>
      <c r="D31" s="66" t="str">
        <f t="shared" si="2"/>
        <v>dik8</v>
      </c>
      <c r="E31" s="200" t="str">
        <f t="shared" si="0"/>
        <v>dik8</v>
      </c>
      <c r="F31" s="200" t="str">
        <f xml:space="preserve"> IFERROR( _xlfn.XLOOKUP(RIGHT($C31), 十五音聲母表[十八音],十五音聲母表[注音二式]), "" )</f>
        <v>d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音調表[羅馬拼音聲調按鍵]) )</f>
        <v>]</v>
      </c>
      <c r="I31" s="200" t="str">
        <f t="shared" si="3"/>
        <v>經（促）</v>
      </c>
      <c r="J31" s="200" t="str">
        <f xml:space="preserve"> IF($C31="", "", _xlfn.XLOOKUP($I31, 十五音韻母表[十五音],十五音韻母表[注音二式]) )</f>
        <v>ik</v>
      </c>
      <c r="K31" s="69" t="str">
        <f t="shared" si="4"/>
        <v>ik]d</v>
      </c>
      <c r="L31" s="70">
        <f t="shared" si="5"/>
        <v>4</v>
      </c>
      <c r="M31" s="70">
        <f t="shared" si="6"/>
        <v>3</v>
      </c>
      <c r="N31" s="199" t="str">
        <f t="shared" si="8"/>
        <v>i</v>
      </c>
      <c r="O31" s="199" t="str">
        <f t="shared" si="8"/>
        <v>k</v>
      </c>
      <c r="P31" s="199" t="str">
        <f t="shared" si="8"/>
        <v>]</v>
      </c>
      <c r="Q31" s="199" t="str">
        <f t="shared" si="8"/>
        <v>d</v>
      </c>
      <c r="R31" s="199" t="str">
        <f t="shared" si="8"/>
        <v/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</row>
    <row r="32" spans="2:21" ht="77.25">
      <c r="B32" s="201" t="s">
        <v>164</v>
      </c>
      <c r="C32" s="67" t="s">
        <v>293</v>
      </c>
      <c r="D32" s="66" t="str">
        <f t="shared" si="2"/>
        <v>hor5</v>
      </c>
      <c r="E32" s="200" t="str">
        <f t="shared" si="0"/>
        <v>hor5</v>
      </c>
      <c r="F32" s="200" t="str">
        <f xml:space="preserve"> IFERROR( _xlfn.XLOOKUP(RIGHT($C32), 十五音聲母表[十八音],十五音聲母表[注音二式]), "" )</f>
        <v>h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_xlfn.XLOOKUP(MID($C32,2,1), 音調表[八音調號], 音調表[羅馬拼音聲調按鍵]) )</f>
        <v>/</v>
      </c>
      <c r="I32" s="200" t="str">
        <f t="shared" si="3"/>
        <v>高（舒）</v>
      </c>
      <c r="J32" s="200" t="str">
        <f xml:space="preserve"> IF($C32="", "", _xlfn.XLOOKUP($I32, 十五音韻母表[十五音],十五音韻母表[注音二式]) )</f>
        <v>or</v>
      </c>
      <c r="K32" s="69" t="str">
        <f t="shared" si="4"/>
        <v>or/h</v>
      </c>
      <c r="L32" s="70">
        <f t="shared" si="5"/>
        <v>4</v>
      </c>
      <c r="M32" s="70">
        <f t="shared" si="6"/>
        <v>3</v>
      </c>
      <c r="N32" s="199" t="str">
        <f t="shared" si="8"/>
        <v>o</v>
      </c>
      <c r="O32" s="199" t="str">
        <f t="shared" si="8"/>
        <v>r</v>
      </c>
      <c r="P32" s="199" t="str">
        <f t="shared" si="8"/>
        <v>/</v>
      </c>
      <c r="Q32" s="199" t="str">
        <f t="shared" si="8"/>
        <v>h</v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</row>
    <row r="33" spans="2:21" ht="77.25">
      <c r="B33" s="201" t="s">
        <v>165</v>
      </c>
      <c r="C33" s="68" t="s">
        <v>308</v>
      </c>
      <c r="D33" s="66" t="str">
        <f t="shared" si="2"/>
        <v>su1</v>
      </c>
      <c r="E33" s="200" t="str">
        <f t="shared" si="0"/>
        <v>su1</v>
      </c>
      <c r="F33" s="200" t="str">
        <f xml:space="preserve"> IFERROR( _xlfn.XLOOKUP(RIGHT($C33), 十五音聲母表[十八音],十五音聲母表[注音二式]), "" )</f>
        <v>s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音調表[羅馬拼音聲調按鍵]) )</f>
        <v>;</v>
      </c>
      <c r="I33" s="200" t="str">
        <f t="shared" si="3"/>
        <v>艍（舒）</v>
      </c>
      <c r="J33" s="200" t="str">
        <f xml:space="preserve"> IF($C33="", "", _xlfn.XLOOKUP($I33, 十五音韻母表[十五音],十五音韻母表[注音二式]) )</f>
        <v>u</v>
      </c>
      <c r="K33" s="69" t="str">
        <f t="shared" si="4"/>
        <v>u;s</v>
      </c>
      <c r="L33" s="70">
        <f t="shared" si="5"/>
        <v>3</v>
      </c>
      <c r="M33" s="70">
        <f t="shared" si="6"/>
        <v>2</v>
      </c>
      <c r="N33" s="199" t="str">
        <f t="shared" si="8"/>
        <v>u</v>
      </c>
      <c r="O33" s="199" t="str">
        <f t="shared" si="8"/>
        <v>;</v>
      </c>
      <c r="P33" s="199" t="str">
        <f t="shared" si="8"/>
        <v>s</v>
      </c>
      <c r="Q33" s="199" t="str">
        <f t="shared" si="8"/>
        <v/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</row>
    <row r="34" spans="2:21" ht="77.25">
      <c r="B34" s="201" t="s">
        <v>166</v>
      </c>
      <c r="C34" s="67" t="s">
        <v>309</v>
      </c>
      <c r="D34" s="66" t="str">
        <f t="shared" si="2"/>
        <v>uan3</v>
      </c>
      <c r="E34" s="200" t="str">
        <f t="shared" si="0"/>
        <v>Øuan3</v>
      </c>
      <c r="F34" s="200" t="str">
        <f xml:space="preserve"> IFERROR( _xlfn.XLOOKUP(RIGHT($C34), 十五音聲母表[十八音],十五音聲母表[注音二式]), "" )</f>
        <v>Ø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_xlfn.XLOOKUP(MID($C34,2,1), 音調表[八音調號], 音調表[羅馬拼音聲調按鍵]) )</f>
        <v>_</v>
      </c>
      <c r="I34" s="200" t="str">
        <f t="shared" si="3"/>
        <v>觀（舒）</v>
      </c>
      <c r="J34" s="200" t="str">
        <f xml:space="preserve"> IF($C34="", "", _xlfn.XLOOKUP($I34, 十五音韻母表[十五音],十五音韻母表[注音二式]) )</f>
        <v>uan</v>
      </c>
      <c r="K34" s="69" t="str">
        <f t="shared" si="4"/>
        <v>uan_Ø</v>
      </c>
      <c r="L34" s="70">
        <f t="shared" si="5"/>
        <v>5</v>
      </c>
      <c r="M34" s="70">
        <f t="shared" si="6"/>
        <v>4</v>
      </c>
      <c r="N34" s="199" t="str">
        <f t="shared" si="8"/>
        <v>u</v>
      </c>
      <c r="O34" s="199" t="str">
        <f t="shared" si="8"/>
        <v>a</v>
      </c>
      <c r="P34" s="199" t="str">
        <f t="shared" si="8"/>
        <v>n</v>
      </c>
      <c r="Q34" s="199" t="str">
        <f t="shared" si="8"/>
        <v>_</v>
      </c>
      <c r="R34" s="199" t="str">
        <f t="shared" si="8"/>
        <v>q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</row>
    <row r="35" spans="2:21" ht="77.25">
      <c r="B35" s="201" t="s">
        <v>167</v>
      </c>
      <c r="C35" s="67" t="s">
        <v>310</v>
      </c>
      <c r="D35" s="66" t="str">
        <f t="shared" si="2"/>
        <v>iong5</v>
      </c>
      <c r="E35" s="200" t="str">
        <f t="shared" si="0"/>
        <v>Øiong5</v>
      </c>
      <c r="F35" s="200" t="str">
        <f xml:space="preserve"> IFERROR( _xlfn.XLOOKUP(RIGHT($C35), 十五音聲母表[十八音],十五音聲母表[注音二式]), "" )</f>
        <v>Ø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_xlfn.XLOOKUP(MID($C35,2,1), 音調表[八音調號], 音調表[羅馬拼音聲調按鍵]) )</f>
        <v>/</v>
      </c>
      <c r="I35" s="200" t="str">
        <f t="shared" si="3"/>
        <v>恭（舒）</v>
      </c>
      <c r="J35" s="200" t="str">
        <f xml:space="preserve"> IF($C35="", "", _xlfn.XLOOKUP($I35, 十五音韻母表[十五音],十五音韻母表[注音二式]) )</f>
        <v>iong</v>
      </c>
      <c r="K35" s="69" t="str">
        <f t="shared" si="4"/>
        <v>iong/Ø</v>
      </c>
      <c r="L35" s="70">
        <f t="shared" si="5"/>
        <v>6</v>
      </c>
      <c r="M35" s="70">
        <f t="shared" si="6"/>
        <v>5</v>
      </c>
      <c r="N35" s="199" t="str">
        <f t="shared" ref="N35:U45" si="9" xml:space="preserve"> IF($M35="","", IF(MID($K35,N$4,1)="Ø", 零聲母, MID($K35,N$4,1)))</f>
        <v>i</v>
      </c>
      <c r="O35" s="199" t="str">
        <f t="shared" si="9"/>
        <v>o</v>
      </c>
      <c r="P35" s="199" t="str">
        <f t="shared" si="9"/>
        <v>n</v>
      </c>
      <c r="Q35" s="199" t="str">
        <f t="shared" si="9"/>
        <v>g</v>
      </c>
      <c r="R35" s="199" t="str">
        <f t="shared" si="9"/>
        <v>/</v>
      </c>
      <c r="S35" s="199" t="str">
        <f t="shared" si="9"/>
        <v>q</v>
      </c>
      <c r="T35" s="199" t="str">
        <f t="shared" si="9"/>
        <v/>
      </c>
      <c r="U35" s="199" t="str">
        <f t="shared" si="9"/>
        <v/>
      </c>
    </row>
    <row r="36" spans="2:21" ht="77.25">
      <c r="B36" s="201" t="s">
        <v>168</v>
      </c>
      <c r="C36" s="68" t="s">
        <v>311</v>
      </c>
      <c r="D36" s="66" t="str">
        <f t="shared" si="2"/>
        <v>liu2</v>
      </c>
      <c r="E36" s="200" t="str">
        <f t="shared" si="0"/>
        <v>liu2</v>
      </c>
      <c r="F36" s="200" t="str">
        <f xml:space="preserve"> IFERROR( _xlfn.XLOOKUP(RIGHT($C36), 十五音聲母表[十八音],十五音聲母表[注音二式]), "" )</f>
        <v>l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_xlfn.XLOOKUP(MID($C36,2,1), 音調表[八音調號], 音調表[羅馬拼音聲調按鍵]) )</f>
        <v>\</v>
      </c>
      <c r="I36" s="200" t="str">
        <f t="shared" si="3"/>
        <v>丩（舒）</v>
      </c>
      <c r="J36" s="200" t="str">
        <f xml:space="preserve"> IF($C36="", "", _xlfn.XLOOKUP($I36, 十五音韻母表[十五音],十五音韻母表[注音二式]) )</f>
        <v>iu</v>
      </c>
      <c r="K36" s="69" t="str">
        <f t="shared" si="4"/>
        <v>iu\l</v>
      </c>
      <c r="L36" s="70">
        <f t="shared" si="5"/>
        <v>4</v>
      </c>
      <c r="M36" s="70">
        <f t="shared" si="6"/>
        <v>3</v>
      </c>
      <c r="N36" s="199" t="str">
        <f t="shared" si="9"/>
        <v>i</v>
      </c>
      <c r="O36" s="199" t="str">
        <f t="shared" si="9"/>
        <v>u</v>
      </c>
      <c r="P36" s="199" t="str">
        <f t="shared" si="9"/>
        <v>\</v>
      </c>
      <c r="Q36" s="199" t="str">
        <f t="shared" si="9"/>
        <v>l</v>
      </c>
      <c r="R36" s="199" t="str">
        <f t="shared" si="9"/>
        <v/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</row>
    <row r="37" spans="2:21" ht="77.25">
      <c r="B37" s="201" t="s">
        <v>139</v>
      </c>
      <c r="C37" s="67"/>
      <c r="D37" s="66" t="str">
        <f t="shared" si="2"/>
        <v/>
      </c>
      <c r="E37" s="200" t="str">
        <f t="shared" si="0"/>
        <v/>
      </c>
      <c r="F37" s="200" t="str">
        <f xml:space="preserve"> IFERROR( _xlfn.XLOOKUP(RIGHT($C37), 十五音聲母表[十八音],十五音聲母表[注音二式]),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音調表[羅馬拼音聲調按鍵]) )</f>
        <v/>
      </c>
      <c r="I37" s="200" t="str">
        <f t="shared" si="3"/>
        <v/>
      </c>
      <c r="J37" s="200" t="str">
        <f xml:space="preserve"> IF($C37="", "", _xlfn.XLOOKUP($I37, 十五音韻母表[十五音],十五音韻母表[注音二式]) )</f>
        <v/>
      </c>
      <c r="K37" s="69" t="str">
        <f t="shared" si="4"/>
        <v/>
      </c>
      <c r="L37" s="70" t="str">
        <f t="shared" si="5"/>
        <v/>
      </c>
      <c r="M37" s="70" t="str">
        <f t="shared" si="6"/>
        <v/>
      </c>
      <c r="N37" s="199" t="str">
        <f t="shared" si="9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</row>
    <row r="38" spans="2:21" ht="77.25">
      <c r="B38" s="201" t="s">
        <v>175</v>
      </c>
      <c r="C38" s="67" t="s">
        <v>312</v>
      </c>
      <c r="D38" s="66" t="str">
        <f t="shared" si="2"/>
        <v>cun1</v>
      </c>
      <c r="E38" s="200" t="str">
        <f t="shared" si="0"/>
        <v>cun1</v>
      </c>
      <c r="F38" s="200" t="str">
        <f xml:space="preserve"> IFERROR( _xlfn.XLOOKUP(RIGHT($C38), 十五音聲母表[十八音],十五音聲母表[注音二式]), "" )</f>
        <v>c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音調表[羅馬拼音聲調按鍵]) )</f>
        <v>;</v>
      </c>
      <c r="I38" s="200" t="str">
        <f t="shared" si="3"/>
        <v>君（舒）</v>
      </c>
      <c r="J38" s="200" t="str">
        <f xml:space="preserve"> IF($C38="", "", _xlfn.XLOOKUP($I38, 十五音韻母表[十五音],十五音韻母表[注音二式]) )</f>
        <v>un</v>
      </c>
      <c r="K38" s="69" t="str">
        <f t="shared" si="4"/>
        <v>un;c</v>
      </c>
      <c r="L38" s="70">
        <f t="shared" si="5"/>
        <v>4</v>
      </c>
      <c r="M38" s="70">
        <f t="shared" si="6"/>
        <v>3</v>
      </c>
      <c r="N38" s="199" t="str">
        <f t="shared" si="9"/>
        <v>u</v>
      </c>
      <c r="O38" s="199" t="str">
        <f t="shared" si="9"/>
        <v>n</v>
      </c>
      <c r="P38" s="199" t="str">
        <f t="shared" si="9"/>
        <v>;</v>
      </c>
      <c r="Q38" s="199" t="str">
        <f t="shared" si="9"/>
        <v>c</v>
      </c>
      <c r="R38" s="199" t="str">
        <f t="shared" si="9"/>
        <v/>
      </c>
      <c r="S38" s="199" t="str">
        <f t="shared" si="9"/>
        <v/>
      </c>
      <c r="T38" s="199" t="str">
        <f t="shared" si="9"/>
        <v/>
      </c>
      <c r="U38" s="199" t="str">
        <f t="shared" si="9"/>
        <v/>
      </c>
    </row>
    <row r="39" spans="2:21" ht="77.25">
      <c r="B39" s="201" t="s">
        <v>176</v>
      </c>
      <c r="C39" s="67" t="s">
        <v>313</v>
      </c>
      <c r="D39" s="66" t="str">
        <f t="shared" si="2"/>
        <v>hong1</v>
      </c>
      <c r="E39" s="200" t="str">
        <f t="shared" si="0"/>
        <v>hong1</v>
      </c>
      <c r="F39" s="200" t="str">
        <f xml:space="preserve"> IFERROR( _xlfn.XLOOKUP(RIGHT($C39), 十五音聲母表[十八音],十五音聲母表[注音二式]), "" )</f>
        <v>h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音調表[羅馬拼音聲調按鍵]) )</f>
        <v>;</v>
      </c>
      <c r="I39" s="200" t="str">
        <f t="shared" si="3"/>
        <v>公（舒）</v>
      </c>
      <c r="J39" s="200" t="str">
        <f xml:space="preserve"> IF($C39="", "", _xlfn.XLOOKUP($I39, 十五音韻母表[十五音],十五音韻母表[注音二式]) )</f>
        <v>ong</v>
      </c>
      <c r="K39" s="69" t="str">
        <f t="shared" si="4"/>
        <v>ong;h</v>
      </c>
      <c r="L39" s="70">
        <f t="shared" si="5"/>
        <v>5</v>
      </c>
      <c r="M39" s="70">
        <f t="shared" si="6"/>
        <v>4</v>
      </c>
      <c r="N39" s="199" t="str">
        <f t="shared" si="9"/>
        <v>o</v>
      </c>
      <c r="O39" s="199" t="str">
        <f t="shared" si="9"/>
        <v>n</v>
      </c>
      <c r="P39" s="199" t="str">
        <f t="shared" si="9"/>
        <v>g</v>
      </c>
      <c r="Q39" s="199" t="str">
        <f t="shared" si="9"/>
        <v>;</v>
      </c>
      <c r="R39" s="199" t="str">
        <f t="shared" si="9"/>
        <v>h</v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</row>
    <row r="40" spans="2:21" ht="77.25">
      <c r="B40" s="201" t="s">
        <v>177</v>
      </c>
      <c r="C40" s="67" t="s">
        <v>314</v>
      </c>
      <c r="D40" s="66" t="str">
        <f t="shared" si="2"/>
        <v>but4</v>
      </c>
      <c r="E40" s="200" t="str">
        <f t="shared" si="0"/>
        <v>but4</v>
      </c>
      <c r="F40" s="200" t="str">
        <f xml:space="preserve"> IFERROR( _xlfn.XLOOKUP(RIGHT($C40), 十五音聲母表[十八音],十五音聲母表[注音二式]), "" )</f>
        <v>b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音調表[羅馬拼音聲調按鍵]) )</f>
        <v>[</v>
      </c>
      <c r="I40" s="200" t="str">
        <f t="shared" si="3"/>
        <v>君（促）</v>
      </c>
      <c r="J40" s="200" t="str">
        <f xml:space="preserve"> IF($C40="", "", _xlfn.XLOOKUP($I40, 十五音韻母表[十五音],十五音韻母表[注音二式]) )</f>
        <v>ut</v>
      </c>
      <c r="K40" s="69" t="str">
        <f t="shared" si="4"/>
        <v>ut[b</v>
      </c>
      <c r="L40" s="70">
        <f t="shared" si="5"/>
        <v>4</v>
      </c>
      <c r="M40" s="70">
        <f t="shared" si="6"/>
        <v>3</v>
      </c>
      <c r="N40" s="199" t="str">
        <f t="shared" si="9"/>
        <v>u</v>
      </c>
      <c r="O40" s="199" t="str">
        <f t="shared" si="9"/>
        <v>t</v>
      </c>
      <c r="P40" s="199" t="str">
        <f t="shared" si="9"/>
        <v>[</v>
      </c>
      <c r="Q40" s="199" t="str">
        <f t="shared" si="9"/>
        <v>b</v>
      </c>
      <c r="R40" s="199" t="str">
        <f t="shared" si="9"/>
        <v/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</row>
    <row r="41" spans="2:21" ht="77.25">
      <c r="B41" s="201" t="s">
        <v>178</v>
      </c>
      <c r="C41" s="67" t="s">
        <v>315</v>
      </c>
      <c r="D41" s="66" t="str">
        <f t="shared" si="2"/>
        <v>doo7</v>
      </c>
      <c r="E41" s="200" t="str">
        <f t="shared" si="0"/>
        <v>doo7</v>
      </c>
      <c r="F41" s="200" t="str">
        <f xml:space="preserve"> IFERROR( _xlfn.XLOOKUP(RIGHT($C41), 十五音聲母表[十八音],十五音聲母表[注音二式]), "" )</f>
        <v>d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_xlfn.XLOOKUP(MID($C41,2,1), 音調表[八音調號], 音調表[羅馬拼音聲調按鍵]) )</f>
        <v>-</v>
      </c>
      <c r="I41" s="200" t="str">
        <f t="shared" si="3"/>
        <v>沽（舒）</v>
      </c>
      <c r="J41" s="200" t="str">
        <f xml:space="preserve"> IF($C41="", "", _xlfn.XLOOKUP($I41, 十五音韻母表[十五音],十五音韻母表[注音二式]) )</f>
        <v>oo</v>
      </c>
      <c r="K41" s="69" t="str">
        <f t="shared" si="4"/>
        <v>oo-d</v>
      </c>
      <c r="L41" s="70">
        <f t="shared" si="5"/>
        <v>4</v>
      </c>
      <c r="M41" s="70">
        <f t="shared" si="6"/>
        <v>3</v>
      </c>
      <c r="N41" s="199" t="str">
        <f t="shared" si="9"/>
        <v>o</v>
      </c>
      <c r="O41" s="199" t="str">
        <f t="shared" si="9"/>
        <v>o</v>
      </c>
      <c r="P41" s="199" t="str">
        <f t="shared" si="9"/>
        <v>-</v>
      </c>
      <c r="Q41" s="199" t="str">
        <f t="shared" si="9"/>
        <v>d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</row>
    <row r="42" spans="2:21" ht="77.25">
      <c r="B42" s="201" t="s">
        <v>179</v>
      </c>
      <c r="C42" s="67" t="s">
        <v>316</v>
      </c>
      <c r="D42" s="66" t="str">
        <f t="shared" si="2"/>
        <v>ggiook8</v>
      </c>
      <c r="E42" s="200" t="str">
        <f t="shared" si="0"/>
        <v>ggiook8</v>
      </c>
      <c r="F42" s="200" t="str">
        <f xml:space="preserve"> IFERROR( _xlfn.XLOOKUP(RIGHT($C42), 十五音聲母表[十八音],十五音聲母表[注音二式]), "" )</f>
        <v>gg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音調表[羅馬拼音聲調按鍵]) )</f>
        <v>]</v>
      </c>
      <c r="I42" s="200" t="str">
        <f t="shared" si="3"/>
        <v>恭（促）</v>
      </c>
      <c r="J42" s="200" t="str">
        <f xml:space="preserve"> IF($C42="", "", _xlfn.XLOOKUP($I42, 十五音韻母表[十五音],十五音韻母表[注音二式]) )</f>
        <v>iook</v>
      </c>
      <c r="K42" s="69" t="str">
        <f t="shared" si="4"/>
        <v>iook]gg</v>
      </c>
      <c r="L42" s="70">
        <f t="shared" si="5"/>
        <v>7</v>
      </c>
      <c r="M42" s="70">
        <f t="shared" si="6"/>
        <v>5</v>
      </c>
      <c r="N42" s="199" t="str">
        <f t="shared" si="9"/>
        <v>i</v>
      </c>
      <c r="O42" s="199" t="str">
        <f t="shared" si="9"/>
        <v>o</v>
      </c>
      <c r="P42" s="199" t="str">
        <f t="shared" si="9"/>
        <v>o</v>
      </c>
      <c r="Q42" s="199" t="str">
        <f t="shared" si="9"/>
        <v>k</v>
      </c>
      <c r="R42" s="199" t="str">
        <f t="shared" si="9"/>
        <v>]</v>
      </c>
      <c r="S42" s="199" t="str">
        <f t="shared" si="9"/>
        <v>g</v>
      </c>
      <c r="T42" s="199" t="str">
        <f t="shared" si="9"/>
        <v>g</v>
      </c>
      <c r="U42" s="199" t="str">
        <f t="shared" si="9"/>
        <v/>
      </c>
    </row>
    <row r="43" spans="2:21" ht="77.25">
      <c r="B43" s="201" t="s">
        <v>180</v>
      </c>
      <c r="C43" s="67" t="s">
        <v>317</v>
      </c>
      <c r="D43" s="66" t="str">
        <f t="shared" si="2"/>
        <v>bbun5</v>
      </c>
      <c r="E43" s="200" t="str">
        <f t="shared" si="0"/>
        <v>bbun5</v>
      </c>
      <c r="F43" s="200" t="str">
        <f xml:space="preserve"> IFERROR( _xlfn.XLOOKUP(RIGHT($C43), 十五音聲母表[十八音],十五音聲母表[注音二式]), "" )</f>
        <v>bb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_xlfn.XLOOKUP(MID($C43,2,1), 音調表[八音調號], 音調表[羅馬拼音聲調按鍵]) )</f>
        <v>/</v>
      </c>
      <c r="I43" s="200" t="str">
        <f t="shared" si="3"/>
        <v>君（舒）</v>
      </c>
      <c r="J43" s="200" t="str">
        <f xml:space="preserve"> IF($C43="", "", _xlfn.XLOOKUP($I43, 十五音韻母表[十五音],十五音韻母表[注音二式]) )</f>
        <v>un</v>
      </c>
      <c r="K43" s="69" t="str">
        <f t="shared" si="4"/>
        <v>un/bb</v>
      </c>
      <c r="L43" s="70">
        <f t="shared" si="5"/>
        <v>5</v>
      </c>
      <c r="M43" s="70">
        <f t="shared" si="6"/>
        <v>3</v>
      </c>
      <c r="N43" s="199" t="str">
        <f t="shared" si="9"/>
        <v>u</v>
      </c>
      <c r="O43" s="199" t="str">
        <f t="shared" si="9"/>
        <v>n</v>
      </c>
      <c r="P43" s="199" t="str">
        <f t="shared" si="9"/>
        <v>/</v>
      </c>
      <c r="Q43" s="199" t="str">
        <f t="shared" si="9"/>
        <v>b</v>
      </c>
      <c r="R43" s="199" t="str">
        <f t="shared" si="9"/>
        <v>b</v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</row>
    <row r="44" spans="2:21" ht="77.25">
      <c r="B44" s="201" t="s">
        <v>181</v>
      </c>
      <c r="C44" s="67" t="s">
        <v>318</v>
      </c>
      <c r="D44" s="66" t="str">
        <f t="shared" si="2"/>
        <v>guan1</v>
      </c>
      <c r="E44" s="200" t="str">
        <f t="shared" si="0"/>
        <v>guan1</v>
      </c>
      <c r="F44" s="200" t="str">
        <f xml:space="preserve"> IFERROR( _xlfn.XLOOKUP(RIGHT($C44), 十五音聲母表[十八音],十五音聲母表[注音二式]), "" )</f>
        <v>g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音調表[羅馬拼音聲調按鍵]) )</f>
        <v>;</v>
      </c>
      <c r="I44" s="200" t="str">
        <f t="shared" si="3"/>
        <v>觀（舒）</v>
      </c>
      <c r="J44" s="200" t="str">
        <f xml:space="preserve"> IF($C44="", "", _xlfn.XLOOKUP($I44, 十五音韻母表[十五音],十五音韻母表[注音二式]) )</f>
        <v>uan</v>
      </c>
      <c r="K44" s="69" t="str">
        <f t="shared" si="4"/>
        <v>uan;g</v>
      </c>
      <c r="L44" s="70">
        <f t="shared" si="5"/>
        <v>5</v>
      </c>
      <c r="M44" s="70">
        <f t="shared" si="6"/>
        <v>4</v>
      </c>
      <c r="N44" s="199" t="str">
        <f t="shared" si="9"/>
        <v>u</v>
      </c>
      <c r="O44" s="199" t="str">
        <f t="shared" si="9"/>
        <v>a</v>
      </c>
      <c r="P44" s="199" t="str">
        <f t="shared" si="9"/>
        <v>n</v>
      </c>
      <c r="Q44" s="199" t="str">
        <f t="shared" si="9"/>
        <v>;</v>
      </c>
      <c r="R44" s="199" t="str">
        <f t="shared" si="9"/>
        <v>g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</row>
    <row r="45" spans="2:21" ht="77.25">
      <c r="B45" s="201" t="s">
        <v>154</v>
      </c>
      <c r="C45" s="67"/>
      <c r="D45" s="66" t="str">
        <f t="shared" si="2"/>
        <v/>
      </c>
      <c r="E45" s="200" t="str">
        <f t="shared" si="0"/>
        <v/>
      </c>
      <c r="F45" s="200" t="str">
        <f xml:space="preserve"> IFERROR( _xlfn.XLOOKUP(RIGHT($C45), 十五音聲母表[十八音],十五音聲母表[注音二式]),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音調表[羅馬拼音聲調按鍵]) )</f>
        <v/>
      </c>
      <c r="I45" s="200" t="str">
        <f t="shared" si="3"/>
        <v/>
      </c>
      <c r="J45" s="200" t="str">
        <f xml:space="preserve"> IF($C45="", "", _xlfn.XLOOKUP($I45, 十五音韻母表[十五音],十五音韻母表[注音二式]) )</f>
        <v/>
      </c>
      <c r="K45" s="69" t="str">
        <f t="shared" si="4"/>
        <v/>
      </c>
      <c r="L45" s="70" t="str">
        <f t="shared" si="5"/>
        <v/>
      </c>
      <c r="M45" s="70" t="str">
        <f t="shared" si="6"/>
        <v/>
      </c>
      <c r="N45" s="199" t="str">
        <f t="shared" si="9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</row>
    <row r="46" spans="2:21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N3:U3"/>
    <mergeCell ref="B3:B4"/>
    <mergeCell ref="C3:C4"/>
    <mergeCell ref="E3:E4"/>
    <mergeCell ref="F3:F4"/>
    <mergeCell ref="G3:G4"/>
    <mergeCell ref="H3:H4"/>
    <mergeCell ref="D3:D4"/>
    <mergeCell ref="I3:I4"/>
    <mergeCell ref="J3:J4"/>
    <mergeCell ref="K3:K4"/>
    <mergeCell ref="L3:L4"/>
    <mergeCell ref="M3:M4"/>
  </mergeCells>
  <phoneticPr fontId="1" type="noConversion"/>
  <conditionalFormatting sqref="N5:U45">
    <cfRule type="expression" dxfId="20" priority="1">
      <formula>AND($M5&gt;0, VALUE($M5)=VALUE(N$4))</formula>
    </cfRule>
    <cfRule type="expression" dxfId="19" priority="2">
      <formula>AND($M5&gt;0, VALUE(N$4)&lt;VALUE($M5))</formula>
    </cfRule>
    <cfRule type="expression" dxfId="18" priority="3">
      <formula>AND($M5&gt;0, VALUE($M5)&lt;VALUE(N$4))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683-B599-4F03-AA67-2C5E59C93EA1}">
  <dimension ref="B1:AE1998"/>
  <sheetViews>
    <sheetView showGridLines="0" zoomScale="70" zoomScaleNormal="70" workbookViewId="0">
      <selection activeCell="D46" sqref="D46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2" width="20" style="1" hidden="1" customWidth="1" outlineLevel="1"/>
    <col min="13" max="22" width="10.625" style="1" hidden="1" customWidth="1" outlineLevel="1"/>
    <col min="23" max="23" width="3.5" style="1" hidden="1" customWidth="1" outlineLevel="1"/>
    <col min="24" max="24" width="18.75" style="1" customWidth="1" collapsed="1"/>
    <col min="25" max="31" width="18.75" style="1" customWidth="1"/>
    <col min="32" max="16384" width="9" style="1"/>
  </cols>
  <sheetData>
    <row r="1" spans="2:31" s="71" customFormat="1" ht="30">
      <c r="B1" s="71" t="s">
        <v>283</v>
      </c>
      <c r="C1" s="72" t="s">
        <v>324</v>
      </c>
      <c r="D1" s="72"/>
      <c r="O1" s="71" t="s">
        <v>1022</v>
      </c>
      <c r="P1" s="71" t="s">
        <v>1025</v>
      </c>
    </row>
    <row r="2" spans="2:31" ht="21.75" customHeight="1">
      <c r="C2" s="63"/>
      <c r="D2" s="63"/>
    </row>
    <row r="3" spans="2:31" ht="39">
      <c r="B3" s="209" t="s">
        <v>4</v>
      </c>
      <c r="C3" s="209" t="s">
        <v>285</v>
      </c>
      <c r="D3" s="210" t="s">
        <v>319</v>
      </c>
      <c r="E3" s="209" t="s">
        <v>8</v>
      </c>
      <c r="F3" s="209" t="s">
        <v>484</v>
      </c>
      <c r="G3" s="209" t="s">
        <v>1005</v>
      </c>
      <c r="H3" s="209" t="s">
        <v>1028</v>
      </c>
      <c r="I3" s="209" t="s">
        <v>1029</v>
      </c>
      <c r="J3" s="209" t="s">
        <v>283</v>
      </c>
      <c r="K3" s="209" t="s">
        <v>1021</v>
      </c>
      <c r="L3" s="210" t="s">
        <v>1024</v>
      </c>
      <c r="M3" s="209" t="s">
        <v>1014</v>
      </c>
      <c r="N3" s="210" t="s">
        <v>1015</v>
      </c>
      <c r="O3" s="209" t="s">
        <v>34</v>
      </c>
      <c r="P3" s="209"/>
      <c r="Q3" s="209"/>
      <c r="R3" s="209"/>
      <c r="S3" s="209"/>
      <c r="T3" s="209"/>
      <c r="U3" s="209"/>
      <c r="V3" s="209"/>
      <c r="X3" s="209" t="s">
        <v>34</v>
      </c>
      <c r="Y3" s="209"/>
      <c r="Z3" s="209"/>
      <c r="AA3" s="209"/>
      <c r="AB3" s="209"/>
      <c r="AC3" s="209"/>
      <c r="AD3" s="209"/>
      <c r="AE3" s="209"/>
    </row>
    <row r="4" spans="2:31" s="2" customFormat="1" ht="30"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65">
        <v>1</v>
      </c>
      <c r="P4" s="65">
        <v>2</v>
      </c>
      <c r="Q4" s="65">
        <v>3</v>
      </c>
      <c r="R4" s="65">
        <v>4</v>
      </c>
      <c r="S4" s="65">
        <v>5</v>
      </c>
      <c r="T4" s="65">
        <v>6</v>
      </c>
      <c r="U4" s="65">
        <v>7</v>
      </c>
      <c r="V4" s="65">
        <v>8</v>
      </c>
      <c r="X4" s="65">
        <v>1</v>
      </c>
      <c r="Y4" s="65">
        <v>2</v>
      </c>
      <c r="Z4" s="65">
        <v>3</v>
      </c>
      <c r="AA4" s="65">
        <v>4</v>
      </c>
      <c r="AB4" s="65">
        <v>5</v>
      </c>
      <c r="AC4" s="65">
        <v>6</v>
      </c>
      <c r="AD4" s="65">
        <v>7</v>
      </c>
      <c r="AE4" s="65">
        <v>8</v>
      </c>
    </row>
    <row r="5" spans="2:31" ht="77.25">
      <c r="B5" s="201" t="s">
        <v>120</v>
      </c>
      <c r="C5" s="66"/>
      <c r="D5" s="66" t="str">
        <f xml:space="preserve"> IF(LEFT($K5)="Ø",SUBSTITUTE($K5, "Ø", ""), $K5)</f>
        <v/>
      </c>
      <c r="E5" s="200" t="str">
        <f xml:space="preserve"> IF($C5="", "",  IF(OR($G5=4,$G5=8), _xlfn.CONCAT(LEFT($C5),"（促）"), _xlfn.CONCAT(LEFT($C5),"（舒）")))</f>
        <v/>
      </c>
      <c r="F5" s="200" t="str">
        <f xml:space="preserve"> IF($C5="", "", _xlfn.XLOOKUP($E5, 十五音韻母表[十五音],十五音韻母表[方音符號])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_xlfn.XLOOKUP($G5, 音調表[台羅調號], 音調表[方音符號聲調符號]) )</f>
        <v/>
      </c>
      <c r="I5" s="200" t="str">
        <f xml:space="preserve"> IF($C5="", "", _xlfn.XLOOKUP(MID($C5,2,1), 音調表[八音調號], 音調表[方音符號聲調按鍵]) )</f>
        <v/>
      </c>
      <c r="J5" s="200" t="str">
        <f xml:space="preserve"> IFERROR( _xlfn.XLOOKUP(RIGHT($C5), 十五音聲母表[十八音],十五音聲母表[方音符號]), "" )</f>
        <v/>
      </c>
      <c r="K5" s="200" t="str">
        <f xml:space="preserve"> IF($C5="","", _xlfn.CONCAT($J5, $F5, IF(OR($H5="一", $H5="四"), "", $H5)))</f>
        <v/>
      </c>
      <c r="L5" s="69" t="str">
        <f t="shared" ref="L5:L46" si="0" xml:space="preserve"> IF($C5="","",IF($J5=零聲母,_xlfn.CONCAT(F5,I5,"="),_xlfn.CONCAT(F5,I5,J5)))</f>
        <v/>
      </c>
      <c r="M5" s="70" t="str">
        <f xml:space="preserve"> IF($C5="", "", LEN($K5))</f>
        <v/>
      </c>
      <c r="N5" s="70" t="str">
        <f xml:space="preserve"> IF($C5="", "", LEN($F5)+1)</f>
        <v/>
      </c>
      <c r="O5" s="199" t="str">
        <f t="shared" ref="O5:V14" si="1" xml:space="preserve"> IF($N5="","", IF(MID($L5,O$4,1)="Ø", 零聲母, MID($L5,O$4,1)))</f>
        <v/>
      </c>
      <c r="P5" s="199" t="str">
        <f t="shared" si="1"/>
        <v/>
      </c>
      <c r="Q5" s="199" t="str">
        <f t="shared" si="1"/>
        <v/>
      </c>
      <c r="R5" s="199" t="str">
        <f t="shared" si="1"/>
        <v/>
      </c>
      <c r="S5" s="199" t="str">
        <f t="shared" si="1"/>
        <v/>
      </c>
      <c r="T5" s="199" t="str">
        <f t="shared" si="1"/>
        <v/>
      </c>
      <c r="U5" s="199" t="str">
        <f t="shared" si="1"/>
        <v/>
      </c>
      <c r="V5" s="199" t="str">
        <f t="shared" si="1"/>
        <v/>
      </c>
      <c r="X5" s="202" t="str" cm="1">
        <f t="array" ref="X5" xml:space="preserve"> IF(O5="","", INDEX(按鍵位置表[方音符號標籤], MATCH(TRUE, EXACT(O5, 按鍵位置表[方音按鍵]), 0)))</f>
        <v/>
      </c>
      <c r="Y5" s="202" t="str" cm="1">
        <f t="array" ref="Y5" xml:space="preserve"> IF(P5="","", INDEX(按鍵位置表[方音符號標籤], MATCH(TRUE, EXACT(P5, 按鍵位置表[方音按鍵]), 0)))</f>
        <v/>
      </c>
      <c r="Z5" s="202" t="str" cm="1">
        <f t="array" ref="Z5" xml:space="preserve"> IF(Q5="","", INDEX(按鍵位置表[方音符號標籤], MATCH(TRUE, EXACT(Q5, 按鍵位置表[方音按鍵]), 0)))</f>
        <v/>
      </c>
      <c r="AA5" s="202" t="str" cm="1">
        <f t="array" ref="AA5" xml:space="preserve"> IF(R5="","", INDEX(按鍵位置表[方音符號標籤], MATCH(TRUE, EXACT(R5, 按鍵位置表[方音按鍵]), 0)))</f>
        <v/>
      </c>
      <c r="AB5" s="202" t="str" cm="1">
        <f t="array" ref="AB5" xml:space="preserve"> IF(S5="","", INDEX(按鍵位置表[方音符號標籤], MATCH(TRUE, EXACT(S5, 按鍵位置表[方音按鍵]), 0)))</f>
        <v/>
      </c>
      <c r="AC5" s="202" t="str" cm="1">
        <f t="array" ref="AC5" xml:space="preserve"> IF(T5="","", INDEX(按鍵位置表[方音符號標籤], MATCH(TRUE, EXACT(T5, 按鍵位置表[方音按鍵]), 0)))</f>
        <v/>
      </c>
      <c r="AD5" s="202" t="str" cm="1">
        <f t="array" ref="AD5" xml:space="preserve"> IF(U5="","", INDEX(按鍵位置表[方音符號標籤], MATCH(TRUE, EXACT(U5, 按鍵位置表[方音按鍵]), 0)))</f>
        <v/>
      </c>
      <c r="AE5" s="202" t="str" cm="1">
        <f t="array" ref="AE5" xml:space="preserve"> IF(V5="","", INDEX(按鍵位置表[方音符號標籤], MATCH(TRUE, EXACT(V5, 按鍵位置表[方音按鍵]), 0)))</f>
        <v/>
      </c>
    </row>
    <row r="6" spans="2:31" ht="77.25">
      <c r="B6" s="201" t="s">
        <v>121</v>
      </c>
      <c r="C6" s="67" t="s">
        <v>286</v>
      </c>
      <c r="D6" s="66" t="str">
        <f t="shared" ref="D6:D46" si="2" xml:space="preserve"> IF(LEFT($K6)="Ø",SUBSTITUTE($K6, "Ø", ""), $K6)</f>
        <v>ㄌㄧㄤˊ</v>
      </c>
      <c r="E6" s="200" t="str">
        <f t="shared" ref="E6:E46" si="3" xml:space="preserve"> IF($C6="", "",  IF(OR($G6=4,$G6=8), _xlfn.CONCAT(LEFT($C6),"（促）"), _xlfn.CONCAT(LEFT($C6),"（舒）")))</f>
        <v>姜（舒）</v>
      </c>
      <c r="F6" s="200" t="str">
        <f xml:space="preserve"> IF($C6="", "", _xlfn.XLOOKUP($E6, 十五音韻母表[十五音],十五音韻母表[方音符號]) )</f>
        <v>ㄧㄤ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_xlfn.XLOOKUP($G6, 音調表[台羅調號], 音調表[方音符號聲調符號]) )</f>
        <v>ˊ</v>
      </c>
      <c r="I6" s="200">
        <f xml:space="preserve"> IF($C6="", "", _xlfn.XLOOKUP(MID($C6,2,1), 音調表[八音調號], 音調表[方音符號聲調按鍵]) )</f>
        <v>6</v>
      </c>
      <c r="J6" s="200" t="str">
        <f xml:space="preserve"> IFERROR( _xlfn.XLOOKUP(RIGHT($C6), 十五音聲母表[十八音],十五音聲母表[方音符號]), "" )</f>
        <v>ㄌ</v>
      </c>
      <c r="K6" s="200" t="str">
        <f t="shared" ref="K6:K46" si="4" xml:space="preserve"> IF($C6="","", _xlfn.CONCAT($J6, $F6, IF(OR($H6="一", $H6="四"), "", $H6)))</f>
        <v>ㄌㄧㄤˊ</v>
      </c>
      <c r="L6" s="69" t="str">
        <f t="shared" si="0"/>
        <v>ㄧㄤ6ㄌ</v>
      </c>
      <c r="M6" s="70">
        <f t="shared" ref="M6:M46" si="5" xml:space="preserve"> IF($C6="", "", LEN($K6))</f>
        <v>4</v>
      </c>
      <c r="N6" s="70">
        <f t="shared" ref="N6:N46" si="6" xml:space="preserve"> IF($C6="", "", LEN($F6)+1)</f>
        <v>3</v>
      </c>
      <c r="O6" s="199" t="str">
        <f t="shared" si="1"/>
        <v>ㄧ</v>
      </c>
      <c r="P6" s="199" t="str">
        <f t="shared" si="1"/>
        <v>ㄤ</v>
      </c>
      <c r="Q6" s="199" t="str">
        <f t="shared" si="1"/>
        <v>6</v>
      </c>
      <c r="R6" s="199" t="str">
        <f t="shared" si="1"/>
        <v>ㄌ</v>
      </c>
      <c r="S6" s="199" t="str">
        <f t="shared" si="1"/>
        <v/>
      </c>
      <c r="T6" s="199" t="str">
        <f t="shared" si="1"/>
        <v/>
      </c>
      <c r="U6" s="199" t="str">
        <f t="shared" si="1"/>
        <v/>
      </c>
      <c r="V6" s="199" t="str">
        <f t="shared" si="1"/>
        <v/>
      </c>
      <c r="X6" s="202" t="str" cm="1">
        <f t="array" ref="X6" xml:space="preserve"> IF(O6="","", INDEX(按鍵位置表[方音符號標籤], MATCH(TRUE, EXACT(O6, 按鍵位置表[方音按鍵]), 0)))</f>
        <v>u [ㄧ]</v>
      </c>
      <c r="Y6" s="202" t="str" cm="1">
        <f t="array" ref="Y6" xml:space="preserve"> IF(P6="","", INDEX(按鍵位置表[方音符號標籤], MATCH(TRUE, EXACT(P6, 按鍵位置表[方音按鍵]), 0)))</f>
        <v>; [ㄤ]</v>
      </c>
      <c r="Z6" s="202" t="str" cm="1">
        <f t="array" ref="Z6" xml:space="preserve"> IF(Q6="","", INDEX(按鍵位置表[方音符號標籤], MATCH(TRUE, EXACT(Q6, 按鍵位置表[方音按鍵]), 0)))</f>
        <v>6 [ˊ]</v>
      </c>
      <c r="AA6" s="202" t="str" cm="1">
        <f t="array" ref="AA6" xml:space="preserve"> IF(R6="","", INDEX(按鍵位置表[方音符號標籤], MATCH(TRUE, EXACT(R6, 按鍵位置表[方音按鍵]), 0)))</f>
        <v>x [ㄌ]</v>
      </c>
      <c r="AB6" s="202" t="str" cm="1">
        <f t="array" ref="AB6" xml:space="preserve"> IF(S6="","", INDEX(按鍵位置表[方音符號標籤], MATCH(TRUE, EXACT(S6, 按鍵位置表[方音按鍵]), 0)))</f>
        <v/>
      </c>
      <c r="AC6" s="202" t="str" cm="1">
        <f t="array" ref="AC6" xml:space="preserve"> IF(T6="","", INDEX(按鍵位置表[方音符號標籤], MATCH(TRUE, EXACT(T6, 按鍵位置表[方音按鍵]), 0)))</f>
        <v/>
      </c>
      <c r="AD6" s="202" t="str" cm="1">
        <f t="array" ref="AD6" xml:space="preserve"> IF(U6="","", INDEX(按鍵位置表[方音符號標籤], MATCH(TRUE, EXACT(U6, 按鍵位置表[方音按鍵]), 0)))</f>
        <v/>
      </c>
      <c r="AE6" s="202" t="str" cm="1">
        <f t="array" ref="AE6" xml:space="preserve"> IF(V6="","", INDEX(按鍵位置表[方音符號標籤], MATCH(TRUE, EXACT(V6, 按鍵位置表[方音按鍵]), 0)))</f>
        <v/>
      </c>
    </row>
    <row r="7" spans="2:31" ht="77.25">
      <c r="B7" s="201" t="s">
        <v>1</v>
      </c>
      <c r="C7" s="68" t="s">
        <v>287</v>
      </c>
      <c r="D7" s="66" t="str">
        <f t="shared" si="2"/>
        <v>ㄗㄧㄨ</v>
      </c>
      <c r="E7" s="200" t="str">
        <f t="shared" si="3"/>
        <v>丩（舒）</v>
      </c>
      <c r="F7" s="200" t="str">
        <f xml:space="preserve"> IF($C7="", "", _xlfn.XLOOKUP($E7, 十五音韻母表[十五音],十五音韻母表[方音符號]) )</f>
        <v>ㄧㄨ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_xlfn.XLOOKUP($G7, 音調表[台羅調號], 音調表[方音符號聲調符號]) )</f>
        <v>一</v>
      </c>
      <c r="I7" s="200" t="str">
        <f xml:space="preserve"> IF($C7="", "", _xlfn.XLOOKUP(MID($C7,2,1), 音調表[八音調號], 音調表[方音符號聲調按鍵]) )</f>
        <v>"</v>
      </c>
      <c r="J7" s="200" t="str">
        <f xml:space="preserve"> IFERROR( _xlfn.XLOOKUP(RIGHT($C7), 十五音聲母表[十八音],十五音聲母表[方音符號]), "" )</f>
        <v>ㄗ</v>
      </c>
      <c r="K7" s="200" t="str">
        <f t="shared" si="4"/>
        <v>ㄗㄧㄨ</v>
      </c>
      <c r="L7" s="69" t="str">
        <f t="shared" si="0"/>
        <v>ㄧㄨ"ㄗ</v>
      </c>
      <c r="M7" s="70">
        <f t="shared" si="5"/>
        <v>3</v>
      </c>
      <c r="N7" s="70">
        <f t="shared" si="6"/>
        <v>3</v>
      </c>
      <c r="O7" s="199" t="str">
        <f t="shared" si="1"/>
        <v>ㄧ</v>
      </c>
      <c r="P7" s="199" t="str">
        <f t="shared" si="1"/>
        <v>ㄨ</v>
      </c>
      <c r="Q7" s="199" t="str">
        <f t="shared" si="1"/>
        <v>"</v>
      </c>
      <c r="R7" s="199" t="str">
        <f t="shared" si="1"/>
        <v>ㄗ</v>
      </c>
      <c r="S7" s="199" t="str">
        <f t="shared" si="1"/>
        <v/>
      </c>
      <c r="T7" s="199" t="str">
        <f t="shared" si="1"/>
        <v/>
      </c>
      <c r="U7" s="199" t="str">
        <f t="shared" si="1"/>
        <v/>
      </c>
      <c r="V7" s="199" t="str">
        <f t="shared" si="1"/>
        <v/>
      </c>
      <c r="X7" s="202" t="str" cm="1">
        <f t="array" ref="X7" xml:space="preserve"> IF(O7="","", INDEX(按鍵位置表[方音符號標籤], MATCH(TRUE, EXACT(O7, 按鍵位置表[方音按鍵]), 0)))</f>
        <v>u [ㄧ]</v>
      </c>
      <c r="Y7" s="202" t="str" cm="1">
        <f t="array" ref="Y7" xml:space="preserve"> IF(P7="","", INDEX(按鍵位置表[方音符號標籤], MATCH(TRUE, EXACT(P7, 按鍵位置表[方音按鍵]), 0)))</f>
        <v>j [ㄨ]</v>
      </c>
      <c r="Z7" s="202" t="str" cm="1">
        <f t="array" ref="Z7" xml:space="preserve"> IF(Q7="","", INDEX(按鍵位置表[方音符號標籤], MATCH(TRUE, EXACT(Q7, 按鍵位置表[方音按鍵]), 0)))</f>
        <v>" ["]</v>
      </c>
      <c r="AA7" s="202" t="str" cm="1">
        <f t="array" ref="AA7" xml:space="preserve"> IF(R7="","", INDEX(按鍵位置表[方音符號標籤], MATCH(TRUE, EXACT(R7, 按鍵位置表[方音按鍵]), 0)))</f>
        <v>y [ㄗ]</v>
      </c>
      <c r="AB7" s="202" t="str" cm="1">
        <f t="array" ref="AB7" xml:space="preserve"> IF(S7="","", INDEX(按鍵位置表[方音符號標籤], MATCH(TRUE, EXACT(S7, 按鍵位置表[方音按鍵]), 0)))</f>
        <v/>
      </c>
      <c r="AC7" s="202" t="str" cm="1">
        <f t="array" ref="AC7" xml:space="preserve"> IF(T7="","", INDEX(按鍵位置表[方音符號標籤], MATCH(TRUE, EXACT(T7, 按鍵位置表[方音按鍵]), 0)))</f>
        <v/>
      </c>
      <c r="AD7" s="202" t="str" cm="1">
        <f t="array" ref="AD7" xml:space="preserve"> IF(U7="","", INDEX(按鍵位置表[方音符號標籤], MATCH(TRUE, EXACT(U7, 按鍵位置表[方音按鍵]), 0)))</f>
        <v/>
      </c>
      <c r="AE7" s="202" t="str" cm="1">
        <f t="array" ref="AE7" xml:space="preserve"> IF(V7="","", INDEX(按鍵位置表[方音符號標籤], MATCH(TRUE, EXACT(V7, 按鍵位置表[方音按鍵]), 0)))</f>
        <v/>
      </c>
    </row>
    <row r="8" spans="2:31" ht="77.25">
      <c r="B8" s="201" t="s">
        <v>2</v>
      </c>
      <c r="C8" s="68" t="s">
        <v>288</v>
      </c>
      <c r="D8" s="66" t="str">
        <f t="shared" si="2"/>
        <v>ㄙㄨˊ</v>
      </c>
      <c r="E8" s="200" t="str">
        <f t="shared" si="3"/>
        <v>艍（舒）</v>
      </c>
      <c r="F8" s="200" t="str">
        <f xml:space="preserve"> IF($C8="", "", _xlfn.XLOOKUP($E8, 十五音韻母表[十五音],十五音韻母表[方音符號]) )</f>
        <v>ㄨ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_xlfn.XLOOKUP($G8, 音調表[台羅調號], 音調表[方音符號聲調符號]) )</f>
        <v>ˊ</v>
      </c>
      <c r="I8" s="200">
        <f xml:space="preserve"> IF($C8="", "", _xlfn.XLOOKUP(MID($C8,2,1), 音調表[八音調號], 音調表[方音符號聲調按鍵]) )</f>
        <v>6</v>
      </c>
      <c r="J8" s="200" t="str">
        <f xml:space="preserve"> IFERROR( _xlfn.XLOOKUP(RIGHT($C8), 十五音聲母表[十八音],十五音聲母表[方音符號]), "" )</f>
        <v>ㄙ</v>
      </c>
      <c r="K8" s="200" t="str">
        <f t="shared" si="4"/>
        <v>ㄙㄨˊ</v>
      </c>
      <c r="L8" s="69" t="str">
        <f t="shared" si="0"/>
        <v>ㄨ6ㄙ</v>
      </c>
      <c r="M8" s="70">
        <f t="shared" si="5"/>
        <v>3</v>
      </c>
      <c r="N8" s="70">
        <f t="shared" si="6"/>
        <v>2</v>
      </c>
      <c r="O8" s="199" t="str">
        <f t="shared" si="1"/>
        <v>ㄨ</v>
      </c>
      <c r="P8" s="199" t="str">
        <f t="shared" si="1"/>
        <v>6</v>
      </c>
      <c r="Q8" s="199" t="str">
        <f t="shared" si="1"/>
        <v>ㄙ</v>
      </c>
      <c r="R8" s="199" t="str">
        <f t="shared" si="1"/>
        <v/>
      </c>
      <c r="S8" s="199" t="str">
        <f t="shared" si="1"/>
        <v/>
      </c>
      <c r="T8" s="199" t="str">
        <f t="shared" si="1"/>
        <v/>
      </c>
      <c r="U8" s="199" t="str">
        <f t="shared" si="1"/>
        <v/>
      </c>
      <c r="V8" s="199" t="str">
        <f t="shared" si="1"/>
        <v/>
      </c>
      <c r="X8" s="202" t="str" cm="1">
        <f t="array" ref="X8" xml:space="preserve"> IF(O8="","", INDEX(按鍵位置表[方音符號標籤], MATCH(TRUE, EXACT(O8, 按鍵位置表[方音按鍵]), 0)))</f>
        <v>j [ㄨ]</v>
      </c>
      <c r="Y8" s="202" t="str" cm="1">
        <f t="array" ref="Y8" xml:space="preserve"> IF(P8="","", INDEX(按鍵位置表[方音符號標籤], MATCH(TRUE, EXACT(P8, 按鍵位置表[方音按鍵]), 0)))</f>
        <v>6 [ˊ]</v>
      </c>
      <c r="Z8" s="202" t="str" cm="1">
        <f t="array" ref="Z8" xml:space="preserve"> IF(Q8="","", INDEX(按鍵位置表[方音符號標籤], MATCH(TRUE, EXACT(Q8, 按鍵位置表[方音按鍵]), 0)))</f>
        <v>n [ㄙ]</v>
      </c>
      <c r="AA8" s="202" t="str" cm="1">
        <f t="array" ref="AA8" xml:space="preserve"> IF(R8="","", INDEX(按鍵位置表[方音符號標籤], MATCH(TRUE, EXACT(R8, 按鍵位置表[方音按鍵]), 0)))</f>
        <v/>
      </c>
      <c r="AB8" s="202" t="str" cm="1">
        <f t="array" ref="AB8" xml:space="preserve"> IF(S8="","", INDEX(按鍵位置表[方音符號標籤], MATCH(TRUE, EXACT(S8, 按鍵位置表[方音按鍵]), 0)))</f>
        <v/>
      </c>
      <c r="AC8" s="202" t="str" cm="1">
        <f t="array" ref="AC8" xml:space="preserve"> IF(T8="","", INDEX(按鍵位置表[方音符號標籤], MATCH(TRUE, EXACT(T8, 按鍵位置表[方音按鍵]), 0)))</f>
        <v/>
      </c>
      <c r="AD8" s="202" t="str" cm="1">
        <f t="array" ref="AD8" xml:space="preserve"> IF(U8="","", INDEX(按鍵位置表[方音符號標籤], MATCH(TRUE, EXACT(U8, 按鍵位置表[方音按鍵]), 0)))</f>
        <v/>
      </c>
      <c r="AE8" s="202" t="str" cm="1">
        <f t="array" ref="AE8" xml:space="preserve"> IF(V8="","", INDEX(按鍵位置表[方音符號標籤], MATCH(TRUE, EXACT(V8, 按鍵位置表[方音按鍵]), 0)))</f>
        <v/>
      </c>
    </row>
    <row r="9" spans="2:31" ht="77.25">
      <c r="B9" s="201" t="s">
        <v>122</v>
      </c>
      <c r="C9" s="67"/>
      <c r="D9" s="66" t="str">
        <f t="shared" si="2"/>
        <v/>
      </c>
      <c r="E9" s="200" t="str">
        <f t="shared" si="3"/>
        <v/>
      </c>
      <c r="F9" s="200" t="str">
        <f xml:space="preserve"> IF($C9="", "", _xlfn.XLOOKUP($E9, 十五音韻母表[十五音],十五音韻母表[方音符號])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_xlfn.XLOOKUP($G9, 音調表[台羅調號], 音調表[方音符號聲調符號]) )</f>
        <v/>
      </c>
      <c r="I9" s="200" t="str">
        <f xml:space="preserve"> IF($C9="", "", _xlfn.XLOOKUP(MID($C9,2,1), 音調表[八音調號], 音調表[方音符號聲調按鍵]) )</f>
        <v/>
      </c>
      <c r="J9" s="200" t="str">
        <f xml:space="preserve"> IFERROR( _xlfn.XLOOKUP(RIGHT($C9), 十五音聲母表[十八音],十五音聲母表[方音符號]), "" )</f>
        <v/>
      </c>
      <c r="K9" s="200" t="str">
        <f t="shared" si="4"/>
        <v/>
      </c>
      <c r="L9" s="69" t="str">
        <f t="shared" si="0"/>
        <v/>
      </c>
      <c r="M9" s="70" t="str">
        <f t="shared" si="5"/>
        <v/>
      </c>
      <c r="N9" s="70" t="str">
        <f t="shared" si="6"/>
        <v/>
      </c>
      <c r="O9" s="199" t="str">
        <f t="shared" si="1"/>
        <v/>
      </c>
      <c r="P9" s="199" t="str">
        <f t="shared" si="1"/>
        <v/>
      </c>
      <c r="Q9" s="199" t="str">
        <f t="shared" si="1"/>
        <v/>
      </c>
      <c r="R9" s="199" t="str">
        <f t="shared" si="1"/>
        <v/>
      </c>
      <c r="S9" s="199" t="str">
        <f t="shared" si="1"/>
        <v/>
      </c>
      <c r="T9" s="199" t="str">
        <f t="shared" si="1"/>
        <v/>
      </c>
      <c r="U9" s="199" t="str">
        <f t="shared" si="1"/>
        <v/>
      </c>
      <c r="V9" s="199" t="str">
        <f t="shared" si="1"/>
        <v/>
      </c>
      <c r="X9" s="202" t="str" cm="1">
        <f t="array" ref="X9" xml:space="preserve"> IF(O9="","", INDEX(按鍵位置表[方音符號標籤], MATCH(TRUE, EXACT(O9, 按鍵位置表[方音按鍵]), 0)))</f>
        <v/>
      </c>
      <c r="Y9" s="202" t="str" cm="1">
        <f t="array" ref="Y9" xml:space="preserve"> IF(P9="","", INDEX(按鍵位置表[方音符號標籤], MATCH(TRUE, EXACT(P9, 按鍵位置表[方音按鍵]), 0)))</f>
        <v/>
      </c>
      <c r="Z9" s="202" t="str" cm="1">
        <f t="array" ref="Z9" xml:space="preserve"> IF(Q9="","", INDEX(按鍵位置表[方音符號標籤], MATCH(TRUE, EXACT(Q9, 按鍵位置表[方音按鍵]), 0)))</f>
        <v/>
      </c>
      <c r="AA9" s="202" t="str" cm="1">
        <f t="array" ref="AA9" xml:space="preserve"> IF(R9="","", INDEX(按鍵位置表[方音符號標籤], MATCH(TRUE, EXACT(R9, 按鍵位置表[方音按鍵]), 0)))</f>
        <v/>
      </c>
      <c r="AB9" s="202" t="str" cm="1">
        <f t="array" ref="AB9" xml:space="preserve"> IF(S9="","", INDEX(按鍵位置表[方音符號標籤], MATCH(TRUE, EXACT(S9, 按鍵位置表[方音按鍵]), 0)))</f>
        <v/>
      </c>
      <c r="AC9" s="202" t="str" cm="1">
        <f t="array" ref="AC9" xml:space="preserve"> IF(T9="","", INDEX(按鍵位置表[方音符號標籤], MATCH(TRUE, EXACT(T9, 按鍵位置表[方音按鍵]), 0)))</f>
        <v/>
      </c>
      <c r="AD9" s="202" t="str" cm="1">
        <f t="array" ref="AD9" xml:space="preserve"> IF(U9="","", INDEX(按鍵位置表[方音符號標籤], MATCH(TRUE, EXACT(U9, 按鍵位置表[方音按鍵]), 0)))</f>
        <v/>
      </c>
      <c r="AE9" s="202" t="str" cm="1">
        <f t="array" ref="AE9" xml:space="preserve"> IF(V9="","", INDEX(按鍵位置表[方音符號標籤], MATCH(TRUE, EXACT(V9, 按鍵位置表[方音按鍵]), 0)))</f>
        <v/>
      </c>
    </row>
    <row r="10" spans="2:31" ht="77.25">
      <c r="B10" s="201" t="s">
        <v>123</v>
      </c>
      <c r="C10" s="67" t="s">
        <v>289</v>
      </c>
      <c r="D10" s="66" t="str">
        <f t="shared" si="2"/>
        <v>ㆲˊ</v>
      </c>
      <c r="E10" s="200" t="str">
        <f t="shared" si="3"/>
        <v>公（舒）</v>
      </c>
      <c r="F10" s="200" t="str">
        <f xml:space="preserve"> IF($C10="", "", _xlfn.XLOOKUP($E10, 十五音韻母表[十五音],十五音韻母表[方音符號]) )</f>
        <v>ㆲ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_xlfn.XLOOKUP($G10, 音調表[台羅調號], 音調表[方音符號聲調符號]) )</f>
        <v>ˊ</v>
      </c>
      <c r="I10" s="200">
        <f xml:space="preserve"> IF($C10="", "", _xlfn.XLOOKUP(MID($C10,2,1), 音調表[八音調號], 音調表[方音符號聲調按鍵]) )</f>
        <v>6</v>
      </c>
      <c r="J10" s="200" t="str">
        <f xml:space="preserve"> IFERROR( _xlfn.XLOOKUP(RIGHT($C10), 十五音聲母表[十八音],十五音聲母表[方音符號]), "" )</f>
        <v>Ø</v>
      </c>
      <c r="K10" s="200" t="str">
        <f t="shared" si="4"/>
        <v>Øㆲˊ</v>
      </c>
      <c r="L10" s="69" t="str">
        <f t="shared" si="0"/>
        <v>ㆲ6=</v>
      </c>
      <c r="M10" s="70">
        <f t="shared" si="5"/>
        <v>3</v>
      </c>
      <c r="N10" s="70">
        <f t="shared" si="6"/>
        <v>2</v>
      </c>
      <c r="O10" s="199" t="str">
        <f t="shared" si="1"/>
        <v>ㆲ</v>
      </c>
      <c r="P10" s="199" t="str">
        <f t="shared" si="1"/>
        <v>6</v>
      </c>
      <c r="Q10" s="199" t="str">
        <f t="shared" si="1"/>
        <v>=</v>
      </c>
      <c r="R10" s="199" t="str">
        <f t="shared" si="1"/>
        <v/>
      </c>
      <c r="S10" s="199" t="str">
        <f t="shared" si="1"/>
        <v/>
      </c>
      <c r="T10" s="199" t="str">
        <f t="shared" si="1"/>
        <v/>
      </c>
      <c r="U10" s="199" t="str">
        <f t="shared" si="1"/>
        <v/>
      </c>
      <c r="V10" s="199" t="str">
        <f t="shared" si="1"/>
        <v/>
      </c>
      <c r="X10" s="202" t="str" cm="1">
        <f t="array" ref="X10" xml:space="preserve"> IF(O10="","", INDEX(按鍵位置表[方音符號標籤], MATCH(TRUE, EXACT(O10, 按鍵位置表[方音按鍵]), 0)))</f>
        <v>o [ㆲ]</v>
      </c>
      <c r="Y10" s="202" t="str" cm="1">
        <f t="array" ref="Y10" xml:space="preserve"> IF(P10="","", INDEX(按鍵位置表[方音符號標籤], MATCH(TRUE, EXACT(P10, 按鍵位置表[方音按鍵]), 0)))</f>
        <v>6 [ˊ]</v>
      </c>
      <c r="Z10" s="202" t="str" cm="1">
        <f t="array" ref="Z10" xml:space="preserve"> IF(Q10="","", INDEX(按鍵位置表[方音符號標籤], MATCH(TRUE, EXACT(Q10, 按鍵位置表[方音按鍵]), 0)))</f>
        <v>= [Ø]</v>
      </c>
      <c r="AA10" s="202" t="str" cm="1">
        <f t="array" ref="AA10" xml:space="preserve"> IF(R10="","", INDEX(按鍵位置表[方音符號標籤], MATCH(TRUE, EXACT(R10, 按鍵位置表[方音按鍵]), 0)))</f>
        <v/>
      </c>
      <c r="AB10" s="202" t="str" cm="1">
        <f t="array" ref="AB10" xml:space="preserve"> IF(S10="","", INDEX(按鍵位置表[方音符號標籤], MATCH(TRUE, EXACT(S10, 按鍵位置表[方音按鍵]), 0)))</f>
        <v/>
      </c>
      <c r="AC10" s="202" t="str" cm="1">
        <f t="array" ref="AC10" xml:space="preserve"> IF(T10="","", INDEX(按鍵位置表[方音符號標籤], MATCH(TRUE, EXACT(T10, 按鍵位置表[方音按鍵]), 0)))</f>
        <v/>
      </c>
      <c r="AD10" s="202" t="str" cm="1">
        <f t="array" ref="AD10" xml:space="preserve"> IF(U10="","", INDEX(按鍵位置表[方音符號標籤], MATCH(TRUE, EXACT(U10, 按鍵位置表[方音按鍵]), 0)))</f>
        <v/>
      </c>
      <c r="AE10" s="202" t="str" cm="1">
        <f t="array" ref="AE10" xml:space="preserve"> IF(V10="","", INDEX(按鍵位置表[方音符號標籤], MATCH(TRUE, EXACT(V10, 按鍵位置表[方音按鍵]), 0)))</f>
        <v/>
      </c>
    </row>
    <row r="11" spans="2:31" ht="77.25">
      <c r="B11" s="201" t="s">
        <v>124</v>
      </c>
      <c r="C11" s="67" t="s">
        <v>290</v>
      </c>
      <c r="D11" s="66" t="str">
        <f t="shared" si="2"/>
        <v>ㄗㄧ</v>
      </c>
      <c r="E11" s="200" t="str">
        <f t="shared" si="3"/>
        <v>居（舒）</v>
      </c>
      <c r="F11" s="200" t="str">
        <f xml:space="preserve"> IF($C11="", "", _xlfn.XLOOKUP($E11, 十五音韻母表[十五音],十五音韻母表[方音符號]) )</f>
        <v>ㄧ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_xlfn.XLOOKUP($G11, 音調表[台羅調號], 音調表[方音符號聲調符號]) )</f>
        <v>一</v>
      </c>
      <c r="I11" s="200" t="str">
        <f xml:space="preserve"> IF($C11="", "", _xlfn.XLOOKUP(MID($C11,2,1), 音調表[八音調號], 音調表[方音符號聲調按鍵]) )</f>
        <v>"</v>
      </c>
      <c r="J11" s="200" t="str">
        <f xml:space="preserve"> IFERROR( _xlfn.XLOOKUP(RIGHT($C11), 十五音聲母表[十八音],十五音聲母表[方音符號]), "" )</f>
        <v>ㄗ</v>
      </c>
      <c r="K11" s="200" t="str">
        <f t="shared" si="4"/>
        <v>ㄗㄧ</v>
      </c>
      <c r="L11" s="69" t="str">
        <f t="shared" si="0"/>
        <v>ㄧ"ㄗ</v>
      </c>
      <c r="M11" s="70">
        <f t="shared" si="5"/>
        <v>2</v>
      </c>
      <c r="N11" s="70">
        <f t="shared" si="6"/>
        <v>2</v>
      </c>
      <c r="O11" s="199" t="str">
        <f t="shared" si="1"/>
        <v>ㄧ</v>
      </c>
      <c r="P11" s="199" t="str">
        <f t="shared" si="1"/>
        <v>"</v>
      </c>
      <c r="Q11" s="199" t="str">
        <f t="shared" si="1"/>
        <v>ㄗ</v>
      </c>
      <c r="R11" s="199" t="str">
        <f t="shared" si="1"/>
        <v/>
      </c>
      <c r="S11" s="199" t="str">
        <f t="shared" si="1"/>
        <v/>
      </c>
      <c r="T11" s="199" t="str">
        <f t="shared" si="1"/>
        <v/>
      </c>
      <c r="U11" s="199" t="str">
        <f t="shared" si="1"/>
        <v/>
      </c>
      <c r="V11" s="199" t="str">
        <f t="shared" si="1"/>
        <v/>
      </c>
      <c r="X11" s="202" t="str" cm="1">
        <f t="array" ref="X11" xml:space="preserve"> IF(O11="","", INDEX(按鍵位置表[方音符號標籤], MATCH(TRUE, EXACT(O11, 按鍵位置表[方音按鍵]), 0)))</f>
        <v>u [ㄧ]</v>
      </c>
      <c r="Y11" s="202" t="str" cm="1">
        <f t="array" ref="Y11" xml:space="preserve"> IF(P11="","", INDEX(按鍵位置表[方音符號標籤], MATCH(TRUE, EXACT(P11, 按鍵位置表[方音按鍵]), 0)))</f>
        <v>" ["]</v>
      </c>
      <c r="Z11" s="202" t="str" cm="1">
        <f t="array" ref="Z11" xml:space="preserve"> IF(Q11="","", INDEX(按鍵位置表[方音符號標籤], MATCH(TRUE, EXACT(Q11, 按鍵位置表[方音按鍵]), 0)))</f>
        <v>y [ㄗ]</v>
      </c>
      <c r="AA11" s="202" t="str" cm="1">
        <f t="array" ref="AA11" xml:space="preserve"> IF(R11="","", INDEX(按鍵位置表[方音符號標籤], MATCH(TRUE, EXACT(R11, 按鍵位置表[方音按鍵]), 0)))</f>
        <v/>
      </c>
      <c r="AB11" s="202" t="str" cm="1">
        <f t="array" ref="AB11" xml:space="preserve"> IF(S11="","", INDEX(按鍵位置表[方音符號標籤], MATCH(TRUE, EXACT(S11, 按鍵位置表[方音按鍵]), 0)))</f>
        <v/>
      </c>
      <c r="AC11" s="202" t="str" cm="1">
        <f t="array" ref="AC11" xml:space="preserve"> IF(T11="","", INDEX(按鍵位置表[方音符號標籤], MATCH(TRUE, EXACT(T11, 按鍵位置表[方音按鍵]), 0)))</f>
        <v/>
      </c>
      <c r="AD11" s="202" t="str" cm="1">
        <f t="array" ref="AD11" xml:space="preserve"> IF(U11="","", INDEX(按鍵位置表[方音符號標籤], MATCH(TRUE, EXACT(U11, 按鍵位置表[方音按鍵]), 0)))</f>
        <v/>
      </c>
      <c r="AE11" s="202" t="str" cm="1">
        <f t="array" ref="AE11" xml:space="preserve"> IF(V11="","", INDEX(按鍵位置表[方音符號標籤], MATCH(TRUE, EXACT(V11, 按鍵位置表[方音按鍵]), 0)))</f>
        <v/>
      </c>
    </row>
    <row r="12" spans="2:31" ht="77.25">
      <c r="B12" s="201" t="s">
        <v>125</v>
      </c>
      <c r="C12" s="67" t="s">
        <v>291</v>
      </c>
      <c r="D12" s="66" t="str">
        <f t="shared" si="2"/>
        <v>ㄏㄨㄢ˪</v>
      </c>
      <c r="E12" s="200" t="str">
        <f t="shared" si="3"/>
        <v>觀（舒）</v>
      </c>
      <c r="F12" s="200" t="str">
        <f xml:space="preserve"> IF($C12="", "", _xlfn.XLOOKUP($E12, 十五音韻母表[十五音],十五音韻母表[方音符號]) )</f>
        <v>ㄨㄢ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_xlfn.XLOOKUP($G12, 音調表[台羅調號], 音調表[方音符號聲調符號]) )</f>
        <v>˪</v>
      </c>
      <c r="I12" s="200">
        <f xml:space="preserve"> IF($C12="", "", _xlfn.XLOOKUP(MID($C12,2,1), 音調表[八音調號], 音調表[方音符號聲調按鍵]) )</f>
        <v>3</v>
      </c>
      <c r="J12" s="200" t="str">
        <f xml:space="preserve"> IFERROR( _xlfn.XLOOKUP(RIGHT($C12), 十五音聲母表[十八音],十五音聲母表[方音符號]), "" )</f>
        <v>ㄏ</v>
      </c>
      <c r="K12" s="200" t="str">
        <f t="shared" si="4"/>
        <v>ㄏㄨㄢ˪</v>
      </c>
      <c r="L12" s="69" t="str">
        <f t="shared" si="0"/>
        <v>ㄨㄢ3ㄏ</v>
      </c>
      <c r="M12" s="70">
        <f t="shared" si="5"/>
        <v>4</v>
      </c>
      <c r="N12" s="70">
        <f t="shared" si="6"/>
        <v>3</v>
      </c>
      <c r="O12" s="199" t="str">
        <f t="shared" si="1"/>
        <v>ㄨ</v>
      </c>
      <c r="P12" s="199" t="str">
        <f t="shared" si="1"/>
        <v>ㄢ</v>
      </c>
      <c r="Q12" s="199" t="str">
        <f t="shared" si="1"/>
        <v>3</v>
      </c>
      <c r="R12" s="199" t="str">
        <f t="shared" si="1"/>
        <v>ㄏ</v>
      </c>
      <c r="S12" s="199" t="str">
        <f t="shared" si="1"/>
        <v/>
      </c>
      <c r="T12" s="199" t="str">
        <f t="shared" si="1"/>
        <v/>
      </c>
      <c r="U12" s="199" t="str">
        <f t="shared" si="1"/>
        <v/>
      </c>
      <c r="V12" s="199" t="str">
        <f t="shared" si="1"/>
        <v/>
      </c>
      <c r="X12" s="202" t="str" cm="1">
        <f t="array" ref="X12" xml:space="preserve"> IF(O12="","", INDEX(按鍵位置表[方音符號標籤], MATCH(TRUE, EXACT(O12, 按鍵位置表[方音按鍵]), 0)))</f>
        <v>j [ㄨ]</v>
      </c>
      <c r="Y12" s="202" t="str" cm="1">
        <f t="array" ref="Y12" xml:space="preserve"> IF(P12="","", INDEX(按鍵位置表[方音符號標籤], MATCH(TRUE, EXACT(P12, 按鍵位置表[方音按鍵]), 0)))</f>
        <v>0 [ㄢ]</v>
      </c>
      <c r="Z12" s="202" t="str" cm="1">
        <f t="array" ref="Z12" xml:space="preserve"> IF(Q12="","", INDEX(按鍵位置表[方音符號標籤], MATCH(TRUE, EXACT(Q12, 按鍵位置表[方音按鍵]), 0)))</f>
        <v>3 [˪]</v>
      </c>
      <c r="AA12" s="202" t="str" cm="1">
        <f t="array" ref="AA12" xml:space="preserve"> IF(R12="","", INDEX(按鍵位置表[方音符號標籤], MATCH(TRUE, EXACT(R12, 按鍵位置表[方音按鍵]), 0)))</f>
        <v>c [ㄏ]</v>
      </c>
      <c r="AB12" s="202" t="str" cm="1">
        <f t="array" ref="AB12" xml:space="preserve"> IF(S12="","", INDEX(按鍵位置表[方音符號標籤], MATCH(TRUE, EXACT(S12, 按鍵位置表[方音按鍵]), 0)))</f>
        <v/>
      </c>
      <c r="AC12" s="202" t="str" cm="1">
        <f t="array" ref="AC12" xml:space="preserve"> IF(T12="","", INDEX(按鍵位置表[方音符號標籤], MATCH(TRUE, EXACT(T12, 按鍵位置表[方音按鍵]), 0)))</f>
        <v/>
      </c>
      <c r="AD12" s="202" t="str" cm="1">
        <f t="array" ref="AD12" xml:space="preserve"> IF(U12="","", INDEX(按鍵位置表[方音符號標籤], MATCH(TRUE, EXACT(U12, 按鍵位置表[方音按鍵]), 0)))</f>
        <v/>
      </c>
      <c r="AE12" s="202" t="str" cm="1">
        <f t="array" ref="AE12" xml:space="preserve"> IF(V12="","", INDEX(按鍵位置表[方音符號標籤], MATCH(TRUE, EXACT(V12, 按鍵位置表[方音按鍵]), 0)))</f>
        <v/>
      </c>
    </row>
    <row r="13" spans="2:31" ht="77.25">
      <c r="B13" s="201"/>
      <c r="C13" s="67"/>
      <c r="D13" s="66" t="str">
        <f t="shared" si="2"/>
        <v/>
      </c>
      <c r="E13" s="200" t="str">
        <f t="shared" si="3"/>
        <v/>
      </c>
      <c r="F13" s="200" t="str">
        <f xml:space="preserve"> IF($C13="", "", _xlfn.XLOOKUP($E13, 十五音韻母表[十五音],十五音韻母表[方音符號])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_xlfn.XLOOKUP($G13, 音調表[台羅調號], 音調表[方音符號聲調符號]) )</f>
        <v/>
      </c>
      <c r="I13" s="200" t="str">
        <f xml:space="preserve"> IF($C13="", "", _xlfn.XLOOKUP(MID($C13,2,1), 音調表[八音調號], 音調表[方音符號聲調按鍵]) )</f>
        <v/>
      </c>
      <c r="J13" s="200" t="str">
        <f xml:space="preserve"> IFERROR( _xlfn.XLOOKUP(RIGHT($C13), 十五音聲母表[十八音],十五音聲母表[方音符號]), "" )</f>
        <v/>
      </c>
      <c r="K13" s="200" t="str">
        <f t="shared" si="4"/>
        <v/>
      </c>
      <c r="L13" s="69" t="str">
        <f t="shared" si="0"/>
        <v/>
      </c>
      <c r="M13" s="70" t="str">
        <f t="shared" si="5"/>
        <v/>
      </c>
      <c r="N13" s="70" t="str">
        <f t="shared" si="6"/>
        <v/>
      </c>
      <c r="O13" s="199" t="str">
        <f t="shared" si="1"/>
        <v/>
      </c>
      <c r="P13" s="199" t="str">
        <f t="shared" si="1"/>
        <v/>
      </c>
      <c r="Q13" s="199" t="str">
        <f t="shared" si="1"/>
        <v/>
      </c>
      <c r="R13" s="199" t="str">
        <f t="shared" si="1"/>
        <v/>
      </c>
      <c r="S13" s="199" t="str">
        <f t="shared" si="1"/>
        <v/>
      </c>
      <c r="T13" s="199" t="str">
        <f t="shared" si="1"/>
        <v/>
      </c>
      <c r="U13" s="199" t="str">
        <f t="shared" si="1"/>
        <v/>
      </c>
      <c r="V13" s="199" t="str">
        <f t="shared" si="1"/>
        <v/>
      </c>
      <c r="X13" s="202" t="str" cm="1">
        <f t="array" ref="X13" xml:space="preserve"> IF(O13="","", INDEX(按鍵位置表[方音符號標籤], MATCH(TRUE, EXACT(O13, 按鍵位置表[方音按鍵]), 0)))</f>
        <v/>
      </c>
      <c r="Y13" s="202" t="str" cm="1">
        <f t="array" ref="Y13" xml:space="preserve"> IF(P13="","", INDEX(按鍵位置表[方音符號標籤], MATCH(TRUE, EXACT(P13, 按鍵位置表[方音按鍵]), 0)))</f>
        <v/>
      </c>
      <c r="Z13" s="202" t="str" cm="1">
        <f t="array" ref="Z13" xml:space="preserve"> IF(Q13="","", INDEX(按鍵位置表[方音符號標籤], MATCH(TRUE, EXACT(Q13, 按鍵位置表[方音按鍵]), 0)))</f>
        <v/>
      </c>
      <c r="AA13" s="202" t="str" cm="1">
        <f t="array" ref="AA13" xml:space="preserve"> IF(R13="","", INDEX(按鍵位置表[方音符號標籤], MATCH(TRUE, EXACT(R13, 按鍵位置表[方音按鍵]), 0)))</f>
        <v/>
      </c>
      <c r="AB13" s="202" t="str" cm="1">
        <f t="array" ref="AB13" xml:space="preserve"> IF(S13="","", INDEX(按鍵位置表[方音符號標籤], MATCH(TRUE, EXACT(S13, 按鍵位置表[方音按鍵]), 0)))</f>
        <v/>
      </c>
      <c r="AC13" s="202" t="str" cm="1">
        <f t="array" ref="AC13" xml:space="preserve"> IF(T13="","", INDEX(按鍵位置表[方音符號標籤], MATCH(TRUE, EXACT(T13, 按鍵位置表[方音按鍵]), 0)))</f>
        <v/>
      </c>
      <c r="AD13" s="202" t="str" cm="1">
        <f t="array" ref="AD13" xml:space="preserve"> IF(U13="","", INDEX(按鍵位置表[方音符號標籤], MATCH(TRUE, EXACT(U13, 按鍵位置表[方音按鍵]), 0)))</f>
        <v/>
      </c>
      <c r="AE13" s="202" t="str" cm="1">
        <f t="array" ref="AE13" xml:space="preserve"> IF(V13="","", INDEX(按鍵位置表[方音符號標籤], MATCH(TRUE, EXACT(V13, 按鍵位置表[方音按鍵]), 0)))</f>
        <v/>
      </c>
    </row>
    <row r="14" spans="2:31" ht="77.25">
      <c r="B14" s="201" t="s">
        <v>132</v>
      </c>
      <c r="C14" s="67" t="s">
        <v>292</v>
      </c>
      <c r="D14" s="66" t="str">
        <f t="shared" si="2"/>
        <v>ㄏㆲˊ</v>
      </c>
      <c r="E14" s="200" t="str">
        <f t="shared" si="3"/>
        <v>公（舒）</v>
      </c>
      <c r="F14" s="200" t="str">
        <f xml:space="preserve"> IF($C14="", "", _xlfn.XLOOKUP($E14, 十五音韻母表[十五音],十五音韻母表[方音符號]) )</f>
        <v>ㆲ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_xlfn.XLOOKUP($G14, 音調表[台羅調號], 音調表[方音符號聲調符號]) )</f>
        <v>ˊ</v>
      </c>
      <c r="I14" s="200">
        <f xml:space="preserve"> IF($C14="", "", _xlfn.XLOOKUP(MID($C14,2,1), 音調表[八音調號], 音調表[方音符號聲調按鍵]) )</f>
        <v>6</v>
      </c>
      <c r="J14" s="200" t="str">
        <f xml:space="preserve"> IFERROR( _xlfn.XLOOKUP(RIGHT($C14), 十五音聲母表[十八音],十五音聲母表[方音符號]), "" )</f>
        <v>ㄏ</v>
      </c>
      <c r="K14" s="200" t="str">
        <f t="shared" si="4"/>
        <v>ㄏㆲˊ</v>
      </c>
      <c r="L14" s="69" t="str">
        <f t="shared" si="0"/>
        <v>ㆲ6ㄏ</v>
      </c>
      <c r="M14" s="70">
        <f t="shared" si="5"/>
        <v>3</v>
      </c>
      <c r="N14" s="70">
        <f t="shared" si="6"/>
        <v>2</v>
      </c>
      <c r="O14" s="199" t="str">
        <f t="shared" si="1"/>
        <v>ㆲ</v>
      </c>
      <c r="P14" s="199" t="str">
        <f t="shared" si="1"/>
        <v>6</v>
      </c>
      <c r="Q14" s="199" t="str">
        <f t="shared" si="1"/>
        <v>ㄏ</v>
      </c>
      <c r="R14" s="199" t="str">
        <f t="shared" si="1"/>
        <v/>
      </c>
      <c r="S14" s="199" t="str">
        <f t="shared" si="1"/>
        <v/>
      </c>
      <c r="T14" s="199" t="str">
        <f t="shared" si="1"/>
        <v/>
      </c>
      <c r="U14" s="199" t="str">
        <f t="shared" si="1"/>
        <v/>
      </c>
      <c r="V14" s="199" t="str">
        <f t="shared" si="1"/>
        <v/>
      </c>
      <c r="X14" s="202" t="str" cm="1">
        <f t="array" ref="X14" xml:space="preserve"> IF(O14="","", INDEX(按鍵位置表[方音符號標籤], MATCH(TRUE, EXACT(O14, 按鍵位置表[方音按鍵]), 0)))</f>
        <v>o [ㆲ]</v>
      </c>
      <c r="Y14" s="202" t="str" cm="1">
        <f t="array" ref="Y14" xml:space="preserve"> IF(P14="","", INDEX(按鍵位置表[方音符號標籤], MATCH(TRUE, EXACT(P14, 按鍵位置表[方音按鍵]), 0)))</f>
        <v>6 [ˊ]</v>
      </c>
      <c r="Z14" s="202" t="str" cm="1">
        <f t="array" ref="Z14" xml:space="preserve"> IF(Q14="","", INDEX(按鍵位置表[方音符號標籤], MATCH(TRUE, EXACT(Q14, 按鍵位置表[方音按鍵]), 0)))</f>
        <v>c [ㄏ]</v>
      </c>
      <c r="AA14" s="202" t="str" cm="1">
        <f t="array" ref="AA14" xml:space="preserve"> IF(R14="","", INDEX(按鍵位置表[方音符號標籤], MATCH(TRUE, EXACT(R14, 按鍵位置表[方音按鍵]), 0)))</f>
        <v/>
      </c>
      <c r="AB14" s="202" t="str" cm="1">
        <f t="array" ref="AB14" xml:space="preserve"> IF(S14="","", INDEX(按鍵位置表[方音符號標籤], MATCH(TRUE, EXACT(S14, 按鍵位置表[方音按鍵]), 0)))</f>
        <v/>
      </c>
      <c r="AC14" s="202" t="str" cm="1">
        <f t="array" ref="AC14" xml:space="preserve"> IF(T14="","", INDEX(按鍵位置表[方音符號標籤], MATCH(TRUE, EXACT(T14, 按鍵位置表[方音按鍵]), 0)))</f>
        <v/>
      </c>
      <c r="AD14" s="202" t="str" cm="1">
        <f t="array" ref="AD14" xml:space="preserve"> IF(U14="","", INDEX(按鍵位置表[方音符號標籤], MATCH(TRUE, EXACT(U14, 按鍵位置表[方音按鍵]), 0)))</f>
        <v/>
      </c>
      <c r="AE14" s="202" t="str" cm="1">
        <f t="array" ref="AE14" xml:space="preserve"> IF(V14="","", INDEX(按鍵位置表[方音符號標籤], MATCH(TRUE, EXACT(V14, 按鍵位置表[方音按鍵]), 0)))</f>
        <v/>
      </c>
    </row>
    <row r="15" spans="2:31" ht="77.25">
      <c r="B15" s="201" t="s">
        <v>133</v>
      </c>
      <c r="C15" s="67" t="s">
        <v>293</v>
      </c>
      <c r="D15" s="66" t="str">
        <f t="shared" si="2"/>
        <v>ㄏㄜˊ</v>
      </c>
      <c r="E15" s="200" t="str">
        <f t="shared" si="3"/>
        <v>高（舒）</v>
      </c>
      <c r="F15" s="200" t="str">
        <f xml:space="preserve"> IF($C15="", "", _xlfn.XLOOKUP($E15, 十五音韻母表[十五音],十五音韻母表[方音符號]) )</f>
        <v>ㄜ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_xlfn.XLOOKUP($G15, 音調表[台羅調號], 音調表[方音符號聲調符號]) )</f>
        <v>ˊ</v>
      </c>
      <c r="I15" s="200">
        <f xml:space="preserve"> IF($C15="", "", _xlfn.XLOOKUP(MID($C15,2,1), 音調表[八音調號], 音調表[方音符號聲調按鍵]) )</f>
        <v>6</v>
      </c>
      <c r="J15" s="200" t="str">
        <f xml:space="preserve"> IFERROR( _xlfn.XLOOKUP(RIGHT($C15), 十五音聲母表[十八音],十五音聲母表[方音符號]), "" )</f>
        <v>ㄏ</v>
      </c>
      <c r="K15" s="200" t="str">
        <f t="shared" si="4"/>
        <v>ㄏㄜˊ</v>
      </c>
      <c r="L15" s="69" t="str">
        <f t="shared" si="0"/>
        <v>ㄜ6ㄏ</v>
      </c>
      <c r="M15" s="70">
        <f t="shared" si="5"/>
        <v>3</v>
      </c>
      <c r="N15" s="70">
        <f t="shared" si="6"/>
        <v>2</v>
      </c>
      <c r="O15" s="199" t="str">
        <f t="shared" ref="O15:V24" si="7" xml:space="preserve"> IF($N15="","", IF(MID($L15,O$4,1)="Ø", 零聲母, MID($L15,O$4,1)))</f>
        <v>ㄜ</v>
      </c>
      <c r="P15" s="199" t="str">
        <f t="shared" si="7"/>
        <v>6</v>
      </c>
      <c r="Q15" s="199" t="str">
        <f t="shared" si="7"/>
        <v>ㄏ</v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  <c r="V15" s="199" t="str">
        <f t="shared" si="7"/>
        <v/>
      </c>
      <c r="X15" s="202" t="str" cm="1">
        <f t="array" ref="X15" xml:space="preserve"> IF(O15="","", INDEX(按鍵位置表[方音符號標籤], MATCH(TRUE, EXACT(O15, 按鍵位置表[方音按鍵]), 0)))</f>
        <v>k [ㄜ]</v>
      </c>
      <c r="Y15" s="202" t="str" cm="1">
        <f t="array" ref="Y15" xml:space="preserve"> IF(P15="","", INDEX(按鍵位置表[方音符號標籤], MATCH(TRUE, EXACT(P15, 按鍵位置表[方音按鍵]), 0)))</f>
        <v>6 [ˊ]</v>
      </c>
      <c r="Z15" s="202" t="str" cm="1">
        <f t="array" ref="Z15" xml:space="preserve"> IF(Q15="","", INDEX(按鍵位置表[方音符號標籤], MATCH(TRUE, EXACT(Q15, 按鍵位置表[方音按鍵]), 0)))</f>
        <v>c [ㄏ]</v>
      </c>
      <c r="AA15" s="202" t="str" cm="1">
        <f t="array" ref="AA15" xml:space="preserve"> IF(R15="","", INDEX(按鍵位置表[方音符號標籤], MATCH(TRUE, EXACT(R15, 按鍵位置表[方音按鍵]), 0)))</f>
        <v/>
      </c>
      <c r="AB15" s="202" t="str" cm="1">
        <f t="array" ref="AB15" xml:space="preserve"> IF(S15="","", INDEX(按鍵位置表[方音符號標籤], MATCH(TRUE, EXACT(S15, 按鍵位置表[方音按鍵]), 0)))</f>
        <v/>
      </c>
      <c r="AC15" s="202" t="str" cm="1">
        <f t="array" ref="AC15" xml:space="preserve"> IF(T15="","", INDEX(按鍵位置表[方音符號標籤], MATCH(TRUE, EXACT(T15, 按鍵位置表[方音按鍵]), 0)))</f>
        <v/>
      </c>
      <c r="AD15" s="202" t="str" cm="1">
        <f t="array" ref="AD15" xml:space="preserve"> IF(U15="","", INDEX(按鍵位置表[方音符號標籤], MATCH(TRUE, EXACT(U15, 按鍵位置表[方音按鍵]), 0)))</f>
        <v/>
      </c>
      <c r="AE15" s="202" t="str" cm="1">
        <f t="array" ref="AE15" xml:space="preserve"> IF(V15="","", INDEX(按鍵位置表[方音符號標籤], MATCH(TRUE, EXACT(V15, 按鍵位置表[方音按鍵]), 0)))</f>
        <v/>
      </c>
    </row>
    <row r="16" spans="2:31" ht="77.25">
      <c r="B16" s="201" t="s">
        <v>134</v>
      </c>
      <c r="C16" s="67" t="s">
        <v>294</v>
      </c>
      <c r="D16" s="66" t="str">
        <f t="shared" si="2"/>
        <v>ㄨㄢˋ</v>
      </c>
      <c r="E16" s="200" t="str">
        <f t="shared" si="3"/>
        <v>觀（舒）</v>
      </c>
      <c r="F16" s="200" t="str">
        <f xml:space="preserve"> IF($C16="", "", _xlfn.XLOOKUP($E16, 十五音韻母表[十五音],十五音韻母表[方音符號]) )</f>
        <v>ㄨㄢ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_xlfn.XLOOKUP($G16, 音調表[台羅調號], 音調表[方音符號聲調符號]) )</f>
        <v>ˋ</v>
      </c>
      <c r="I16" s="200">
        <f xml:space="preserve"> IF($C16="", "", _xlfn.XLOOKUP(MID($C16,2,1), 音調表[八音調號], 音調表[方音符號聲調按鍵]) )</f>
        <v>4</v>
      </c>
      <c r="J16" s="200" t="str">
        <f xml:space="preserve"> IFERROR( _xlfn.XLOOKUP(RIGHT($C16), 十五音聲母表[十八音],十五音聲母表[方音符號]), "" )</f>
        <v>Ø</v>
      </c>
      <c r="K16" s="200" t="str">
        <f t="shared" si="4"/>
        <v>Øㄨㄢˋ</v>
      </c>
      <c r="L16" s="69" t="str">
        <f t="shared" si="0"/>
        <v>ㄨㄢ4=</v>
      </c>
      <c r="M16" s="70">
        <f t="shared" si="5"/>
        <v>4</v>
      </c>
      <c r="N16" s="70">
        <f t="shared" si="6"/>
        <v>3</v>
      </c>
      <c r="O16" s="199" t="str">
        <f t="shared" si="7"/>
        <v>ㄨ</v>
      </c>
      <c r="P16" s="199" t="str">
        <f t="shared" si="7"/>
        <v>ㄢ</v>
      </c>
      <c r="Q16" s="199" t="str">
        <f t="shared" si="7"/>
        <v>4</v>
      </c>
      <c r="R16" s="199" t="str">
        <f t="shared" si="7"/>
        <v>=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  <c r="V16" s="199" t="str">
        <f t="shared" si="7"/>
        <v/>
      </c>
      <c r="X16" s="202" t="str" cm="1">
        <f t="array" ref="X16" xml:space="preserve"> IF(O16="","", INDEX(按鍵位置表[方音符號標籤], MATCH(TRUE, EXACT(O16, 按鍵位置表[方音按鍵]), 0)))</f>
        <v>j [ㄨ]</v>
      </c>
      <c r="Y16" s="202" t="str" cm="1">
        <f t="array" ref="Y16" xml:space="preserve"> IF(P16="","", INDEX(按鍵位置表[方音符號標籤], MATCH(TRUE, EXACT(P16, 按鍵位置表[方音按鍵]), 0)))</f>
        <v>0 [ㄢ]</v>
      </c>
      <c r="Z16" s="202" t="str" cm="1">
        <f t="array" ref="Z16" xml:space="preserve"> IF(Q16="","", INDEX(按鍵位置表[方音符號標籤], MATCH(TRUE, EXACT(Q16, 按鍵位置表[方音按鍵]), 0)))</f>
        <v>4 [ˋ]</v>
      </c>
      <c r="AA16" s="202" t="str" cm="1">
        <f t="array" ref="AA16" xml:space="preserve"> IF(R16="","", INDEX(按鍵位置表[方音符號標籤], MATCH(TRUE, EXACT(R16, 按鍵位置表[方音按鍵]), 0)))</f>
        <v>= [Ø]</v>
      </c>
      <c r="AB16" s="202" t="str" cm="1">
        <f t="array" ref="AB16" xml:space="preserve"> IF(S16="","", INDEX(按鍵位置表[方音符號標籤], MATCH(TRUE, EXACT(S16, 按鍵位置表[方音按鍵]), 0)))</f>
        <v/>
      </c>
      <c r="AC16" s="202" t="str" cm="1">
        <f t="array" ref="AC16" xml:space="preserve"> IF(T16="","", INDEX(按鍵位置表[方音符號標籤], MATCH(TRUE, EXACT(T16, 按鍵位置表[方音按鍵]), 0)))</f>
        <v/>
      </c>
      <c r="AD16" s="202" t="str" cm="1">
        <f t="array" ref="AD16" xml:space="preserve"> IF(U16="","", INDEX(按鍵位置表[方音符號標籤], MATCH(TRUE, EXACT(U16, 按鍵位置表[方音按鍵]), 0)))</f>
        <v/>
      </c>
      <c r="AE16" s="202" t="str" cm="1">
        <f t="array" ref="AE16" xml:space="preserve"> IF(V16="","", INDEX(按鍵位置表[方音符號標籤], MATCH(TRUE, EXACT(V16, 按鍵位置表[方音按鍵]), 0)))</f>
        <v/>
      </c>
    </row>
    <row r="17" spans="2:31" ht="77.25">
      <c r="B17" s="201" t="s">
        <v>135</v>
      </c>
      <c r="C17" s="67" t="s">
        <v>295</v>
      </c>
      <c r="D17" s="66" t="str">
        <f t="shared" si="2"/>
        <v>ㄙㄧㆲˋ</v>
      </c>
      <c r="E17" s="200" t="str">
        <f t="shared" si="3"/>
        <v>恭（舒）</v>
      </c>
      <c r="F17" s="200" t="str">
        <f xml:space="preserve"> IF($C17="", "", _xlfn.XLOOKUP($E17, 十五音韻母表[十五音],十五音韻母表[方音符號]) )</f>
        <v>ㄧㆲ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_xlfn.XLOOKUP($G17, 音調表[台羅調號], 音調表[方音符號聲調符號]) )</f>
        <v>ˋ</v>
      </c>
      <c r="I17" s="200">
        <f xml:space="preserve"> IF($C17="", "", _xlfn.XLOOKUP(MID($C17,2,1), 音調表[八音調號], 音調表[方音符號聲調按鍵]) )</f>
        <v>4</v>
      </c>
      <c r="J17" s="200" t="str">
        <f xml:space="preserve"> IFERROR( _xlfn.XLOOKUP(RIGHT($C17), 十五音聲母表[十八音],十五音聲母表[方音符號]), "" )</f>
        <v>ㄙ</v>
      </c>
      <c r="K17" s="200" t="str">
        <f t="shared" si="4"/>
        <v>ㄙㄧㆲˋ</v>
      </c>
      <c r="L17" s="69" t="str">
        <f t="shared" si="0"/>
        <v>ㄧㆲ4ㄙ</v>
      </c>
      <c r="M17" s="70">
        <f t="shared" si="5"/>
        <v>4</v>
      </c>
      <c r="N17" s="70">
        <f t="shared" si="6"/>
        <v>3</v>
      </c>
      <c r="O17" s="199" t="str">
        <f t="shared" si="7"/>
        <v>ㄧ</v>
      </c>
      <c r="P17" s="199" t="str">
        <f t="shared" si="7"/>
        <v>ㆲ</v>
      </c>
      <c r="Q17" s="199" t="str">
        <f t="shared" si="7"/>
        <v>4</v>
      </c>
      <c r="R17" s="199" t="str">
        <f t="shared" si="7"/>
        <v>ㄙ</v>
      </c>
      <c r="S17" s="199" t="str">
        <f t="shared" si="7"/>
        <v/>
      </c>
      <c r="T17" s="199" t="str">
        <f t="shared" si="7"/>
        <v/>
      </c>
      <c r="U17" s="199" t="str">
        <f t="shared" si="7"/>
        <v/>
      </c>
      <c r="V17" s="199" t="str">
        <f t="shared" si="7"/>
        <v/>
      </c>
      <c r="X17" s="202" t="str" cm="1">
        <f t="array" ref="X17" xml:space="preserve"> IF(O17="","", INDEX(按鍵位置表[方音符號標籤], MATCH(TRUE, EXACT(O17, 按鍵位置表[方音按鍵]), 0)))</f>
        <v>u [ㄧ]</v>
      </c>
      <c r="Y17" s="202" t="str" cm="1">
        <f t="array" ref="Y17" xml:space="preserve"> IF(P17="","", INDEX(按鍵位置表[方音符號標籤], MATCH(TRUE, EXACT(P17, 按鍵位置表[方音按鍵]), 0)))</f>
        <v>o [ㆲ]</v>
      </c>
      <c r="Z17" s="202" t="str" cm="1">
        <f t="array" ref="Z17" xml:space="preserve"> IF(Q17="","", INDEX(按鍵位置表[方音符號標籤], MATCH(TRUE, EXACT(Q17, 按鍵位置表[方音按鍵]), 0)))</f>
        <v>4 [ˋ]</v>
      </c>
      <c r="AA17" s="202" t="str" cm="1">
        <f t="array" ref="AA17" xml:space="preserve"> IF(R17="","", INDEX(按鍵位置表[方音符號標籤], MATCH(TRUE, EXACT(R17, 按鍵位置表[方音按鍵]), 0)))</f>
        <v>n [ㄙ]</v>
      </c>
      <c r="AB17" s="202" t="str" cm="1">
        <f t="array" ref="AB17" xml:space="preserve"> IF(S17="","", INDEX(按鍵位置表[方音符號標籤], MATCH(TRUE, EXACT(S17, 按鍵位置表[方音按鍵]), 0)))</f>
        <v/>
      </c>
      <c r="AC17" s="202" t="str" cm="1">
        <f t="array" ref="AC17" xml:space="preserve"> IF(T17="","", INDEX(按鍵位置表[方音符號標籤], MATCH(TRUE, EXACT(T17, 按鍵位置表[方音按鍵]), 0)))</f>
        <v/>
      </c>
      <c r="AD17" s="202" t="str" cm="1">
        <f t="array" ref="AD17" xml:space="preserve"> IF(U17="","", INDEX(按鍵位置表[方音符號標籤], MATCH(TRUE, EXACT(U17, 按鍵位置表[方音按鍵]), 0)))</f>
        <v/>
      </c>
      <c r="AE17" s="202" t="str" cm="1">
        <f t="array" ref="AE17" xml:space="preserve"> IF(V17="","", INDEX(按鍵位置表[方音符號標籤], MATCH(TRUE, EXACT(V17, 按鍵位置表[方音按鍵]), 0)))</f>
        <v/>
      </c>
    </row>
    <row r="18" spans="2:31" ht="77.25">
      <c r="B18" s="201" t="s">
        <v>136</v>
      </c>
      <c r="C18" s="67" t="s">
        <v>296</v>
      </c>
      <c r="D18" s="66" t="str">
        <f t="shared" si="2"/>
        <v>ㄅㄧㆻ˙</v>
      </c>
      <c r="E18" s="200" t="str">
        <f t="shared" si="3"/>
        <v>經（促）</v>
      </c>
      <c r="F18" s="200" t="str">
        <f xml:space="preserve"> IF($C18="", "", _xlfn.XLOOKUP($E18, 十五音韻母表[十五音],十五音韻母表[方音符號]) )</f>
        <v>ㄧㆻ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_xlfn.XLOOKUP($G18, 音調表[台羅調號], 音調表[方音符號聲調符號]) )</f>
        <v>˙</v>
      </c>
      <c r="I18" s="200" t="str">
        <f xml:space="preserve"> IF($C18="", "", _xlfn.XLOOKUP(MID($C18,2,1), 音調表[八音調號], 音調表[方音符號聲調按鍵]) )</f>
        <v>]</v>
      </c>
      <c r="J18" s="200" t="str">
        <f xml:space="preserve"> IFERROR( _xlfn.XLOOKUP(RIGHT($C18), 十五音聲母表[十八音],十五音聲母表[方音符號]), "" )</f>
        <v>ㄅ</v>
      </c>
      <c r="K18" s="200" t="str">
        <f t="shared" si="4"/>
        <v>ㄅㄧㆻ˙</v>
      </c>
      <c r="L18" s="69" t="str">
        <f t="shared" si="0"/>
        <v>ㄧㆻ]ㄅ</v>
      </c>
      <c r="M18" s="70">
        <f t="shared" si="5"/>
        <v>4</v>
      </c>
      <c r="N18" s="70">
        <f t="shared" si="6"/>
        <v>3</v>
      </c>
      <c r="O18" s="199" t="str">
        <f t="shared" si="7"/>
        <v>ㄧ</v>
      </c>
      <c r="P18" s="199" t="str">
        <f t="shared" si="7"/>
        <v>ㆻ</v>
      </c>
      <c r="Q18" s="199" t="str">
        <f t="shared" si="7"/>
        <v>]</v>
      </c>
      <c r="R18" s="199" t="str">
        <f t="shared" si="7"/>
        <v>ㄅ</v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  <c r="V18" s="199" t="str">
        <f t="shared" si="7"/>
        <v/>
      </c>
      <c r="X18" s="202" t="str" cm="1">
        <f t="array" ref="X18" xml:space="preserve"> IF(O18="","", INDEX(按鍵位置表[方音符號標籤], MATCH(TRUE, EXACT(O18, 按鍵位置表[方音按鍵]), 0)))</f>
        <v>u [ㄧ]</v>
      </c>
      <c r="Y18" s="202" t="str" cm="1">
        <f t="array" ref="Y18" xml:space="preserve"> IF(P18="","", INDEX(按鍵位置表[方音符號標籤], MATCH(TRUE, EXACT(P18, 按鍵位置表[方音按鍵]), 0)))</f>
        <v>g [ㆻ]</v>
      </c>
      <c r="Z18" s="202" t="str" cm="1">
        <f t="array" ref="Z18" xml:space="preserve"> IF(Q18="","", INDEX(按鍵位置表[方音符號標籤], MATCH(TRUE, EXACT(Q18, 按鍵位置表[方音按鍵]), 0)))</f>
        <v>] [˙]</v>
      </c>
      <c r="AA18" s="202" t="str" cm="1">
        <f t="array" ref="AA18" xml:space="preserve"> IF(R18="","", INDEX(按鍵位置表[方音符號標籤], MATCH(TRUE, EXACT(R18, 按鍵位置表[方音按鍵]), 0)))</f>
        <v>1 [ㄅ]</v>
      </c>
      <c r="AB18" s="202" t="str" cm="1">
        <f t="array" ref="AB18" xml:space="preserve"> IF(S18="","", INDEX(按鍵位置表[方音符號標籤], MATCH(TRUE, EXACT(S18, 按鍵位置表[方音按鍵]), 0)))</f>
        <v/>
      </c>
      <c r="AC18" s="202" t="str" cm="1">
        <f t="array" ref="AC18" xml:space="preserve"> IF(T18="","", INDEX(按鍵位置表[方音符號標籤], MATCH(TRUE, EXACT(T18, 按鍵位置表[方音按鍵]), 0)))</f>
        <v/>
      </c>
      <c r="AD18" s="202" t="str" cm="1">
        <f t="array" ref="AD18" xml:space="preserve"> IF(U18="","", INDEX(按鍵位置表[方音符號標籤], MATCH(TRUE, EXACT(U18, 按鍵位置表[方音按鍵]), 0)))</f>
        <v/>
      </c>
      <c r="AE18" s="202" t="str" cm="1">
        <f t="array" ref="AE18" xml:space="preserve"> IF(V18="","", INDEX(按鍵位置表[方音符號標籤], MATCH(TRUE, EXACT(V18, 按鍵位置表[方音按鍵]), 0)))</f>
        <v/>
      </c>
    </row>
    <row r="19" spans="2:31" ht="77.25">
      <c r="B19" s="201" t="s">
        <v>137</v>
      </c>
      <c r="C19" s="67" t="s">
        <v>297</v>
      </c>
      <c r="D19" s="66" t="str">
        <f t="shared" si="2"/>
        <v>ㄏㄨㄣˊ</v>
      </c>
      <c r="E19" s="200" t="str">
        <f t="shared" si="3"/>
        <v>君（舒）</v>
      </c>
      <c r="F19" s="200" t="str">
        <f xml:space="preserve"> IF($C19="", "", _xlfn.XLOOKUP($E19, 十五音韻母表[十五音],十五音韻母表[方音符號]) )</f>
        <v>ㄨㄣ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_xlfn.XLOOKUP($G19, 音調表[台羅調號], 音調表[方音符號聲調符號]) )</f>
        <v>ˊ</v>
      </c>
      <c r="I19" s="200">
        <f xml:space="preserve"> IF($C19="", "", _xlfn.XLOOKUP(MID($C19,2,1), 音調表[八音調號], 音調表[方音符號聲調按鍵]) )</f>
        <v>6</v>
      </c>
      <c r="J19" s="200" t="str">
        <f xml:space="preserve"> IFERROR( _xlfn.XLOOKUP(RIGHT($C19), 十五音聲母表[十八音],十五音聲母表[方音符號]), "" )</f>
        <v>ㄏ</v>
      </c>
      <c r="K19" s="200" t="str">
        <f t="shared" si="4"/>
        <v>ㄏㄨㄣˊ</v>
      </c>
      <c r="L19" s="69" t="str">
        <f t="shared" si="0"/>
        <v>ㄨㄣ6ㄏ</v>
      </c>
      <c r="M19" s="70">
        <f t="shared" si="5"/>
        <v>4</v>
      </c>
      <c r="N19" s="70">
        <f t="shared" si="6"/>
        <v>3</v>
      </c>
      <c r="O19" s="199" t="str">
        <f t="shared" si="7"/>
        <v>ㄨ</v>
      </c>
      <c r="P19" s="199" t="str">
        <f t="shared" si="7"/>
        <v>ㄣ</v>
      </c>
      <c r="Q19" s="199" t="str">
        <f t="shared" si="7"/>
        <v>6</v>
      </c>
      <c r="R19" s="199" t="str">
        <f t="shared" si="7"/>
        <v>ㄏ</v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  <c r="V19" s="199" t="str">
        <f t="shared" si="7"/>
        <v/>
      </c>
      <c r="X19" s="202" t="str" cm="1">
        <f t="array" ref="X19" xml:space="preserve"> IF(O19="","", INDEX(按鍵位置表[方音符號標籤], MATCH(TRUE, EXACT(O19, 按鍵位置表[方音按鍵]), 0)))</f>
        <v>j [ㄨ]</v>
      </c>
      <c r="Y19" s="202" t="str" cm="1">
        <f t="array" ref="Y19" xml:space="preserve"> IF(P19="","", INDEX(按鍵位置表[方音符號標籤], MATCH(TRUE, EXACT(P19, 按鍵位置表[方音按鍵]), 0)))</f>
        <v>p [ㄣ]</v>
      </c>
      <c r="Z19" s="202" t="str" cm="1">
        <f t="array" ref="Z19" xml:space="preserve"> IF(Q19="","", INDEX(按鍵位置表[方音符號標籤], MATCH(TRUE, EXACT(Q19, 按鍵位置表[方音按鍵]), 0)))</f>
        <v>6 [ˊ]</v>
      </c>
      <c r="AA19" s="202" t="str" cm="1">
        <f t="array" ref="AA19" xml:space="preserve"> IF(R19="","", INDEX(按鍵位置表[方音符號標籤], MATCH(TRUE, EXACT(R19, 按鍵位置表[方音按鍵]), 0)))</f>
        <v>c [ㄏ]</v>
      </c>
      <c r="AB19" s="202" t="str" cm="1">
        <f t="array" ref="AB19" xml:space="preserve"> IF(S19="","", INDEX(按鍵位置表[方音符號標籤], MATCH(TRUE, EXACT(S19, 按鍵位置表[方音按鍵]), 0)))</f>
        <v/>
      </c>
      <c r="AC19" s="202" t="str" cm="1">
        <f t="array" ref="AC19" xml:space="preserve"> IF(T19="","", INDEX(按鍵位置表[方音符號標籤], MATCH(TRUE, EXACT(T19, 按鍵位置表[方音按鍵]), 0)))</f>
        <v/>
      </c>
      <c r="AD19" s="202" t="str" cm="1">
        <f t="array" ref="AD19" xml:space="preserve"> IF(U19="","", INDEX(按鍵位置表[方音符號標籤], MATCH(TRUE, EXACT(U19, 按鍵位置表[方音按鍵]), 0)))</f>
        <v/>
      </c>
      <c r="AE19" s="202" t="str" cm="1">
        <f t="array" ref="AE19" xml:space="preserve"> IF(V19="","", INDEX(按鍵位置表[方音符號標籤], MATCH(TRUE, EXACT(V19, 按鍵位置表[方音按鍵]), 0)))</f>
        <v/>
      </c>
    </row>
    <row r="20" spans="2:31" ht="77.25">
      <c r="B20" s="201" t="s">
        <v>138</v>
      </c>
      <c r="C20" s="67" t="s">
        <v>298</v>
      </c>
      <c r="D20" s="66" t="str">
        <f t="shared" si="2"/>
        <v>ㄍㄢ</v>
      </c>
      <c r="E20" s="200" t="str">
        <f t="shared" si="3"/>
        <v>干（舒）</v>
      </c>
      <c r="F20" s="200" t="str">
        <f xml:space="preserve"> IF($C20="", "", _xlfn.XLOOKUP($E20, 十五音韻母表[十五音],十五音韻母表[方音符號]) )</f>
        <v>ㄢ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_xlfn.XLOOKUP($G20, 音調表[台羅調號], 音調表[方音符號聲調符號]) )</f>
        <v>一</v>
      </c>
      <c r="I20" s="200" t="str">
        <f xml:space="preserve"> IF($C20="", "", _xlfn.XLOOKUP(MID($C20,2,1), 音調表[八音調號], 音調表[方音符號聲調按鍵]) )</f>
        <v>"</v>
      </c>
      <c r="J20" s="200" t="str">
        <f xml:space="preserve"> IFERROR( _xlfn.XLOOKUP(RIGHT($C20), 十五音聲母表[十八音],十五音聲母表[方音符號]), "" )</f>
        <v>ㄍ</v>
      </c>
      <c r="K20" s="200" t="str">
        <f t="shared" si="4"/>
        <v>ㄍㄢ</v>
      </c>
      <c r="L20" s="69" t="str">
        <f t="shared" si="0"/>
        <v>ㄢ"ㄍ</v>
      </c>
      <c r="M20" s="70">
        <f t="shared" si="5"/>
        <v>2</v>
      </c>
      <c r="N20" s="70">
        <f t="shared" si="6"/>
        <v>2</v>
      </c>
      <c r="O20" s="199" t="str">
        <f t="shared" si="7"/>
        <v>ㄢ</v>
      </c>
      <c r="P20" s="199" t="str">
        <f t="shared" si="7"/>
        <v>"</v>
      </c>
      <c r="Q20" s="199" t="str">
        <f t="shared" si="7"/>
        <v>ㄍ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  <c r="V20" s="199" t="str">
        <f t="shared" si="7"/>
        <v/>
      </c>
      <c r="X20" s="202" t="str" cm="1">
        <f t="array" ref="X20" xml:space="preserve"> IF(O20="","", INDEX(按鍵位置表[方音符號標籤], MATCH(TRUE, EXACT(O20, 按鍵位置表[方音按鍵]), 0)))</f>
        <v>0 [ㄢ]</v>
      </c>
      <c r="Y20" s="202" t="str" cm="1">
        <f t="array" ref="Y20" xml:space="preserve"> IF(P20="","", INDEX(按鍵位置表[方音符號標籤], MATCH(TRUE, EXACT(P20, 按鍵位置表[方音按鍵]), 0)))</f>
        <v>" ["]</v>
      </c>
      <c r="Z20" s="202" t="str" cm="1">
        <f t="array" ref="Z20" xml:space="preserve"> IF(Q20="","", INDEX(按鍵位置表[方音符號標籤], MATCH(TRUE, EXACT(Q20, 按鍵位置表[方音按鍵]), 0)))</f>
        <v>e [ㄍ]</v>
      </c>
      <c r="AA20" s="202" t="str" cm="1">
        <f t="array" ref="AA20" xml:space="preserve"> IF(R20="","", INDEX(按鍵位置表[方音符號標籤], MATCH(TRUE, EXACT(R20, 按鍵位置表[方音按鍵]), 0)))</f>
        <v/>
      </c>
      <c r="AB20" s="202" t="str" cm="1">
        <f t="array" ref="AB20" xml:space="preserve"> IF(S20="","", INDEX(按鍵位置表[方音符號標籤], MATCH(TRUE, EXACT(S20, 按鍵位置表[方音按鍵]), 0)))</f>
        <v/>
      </c>
      <c r="AC20" s="202" t="str" cm="1">
        <f t="array" ref="AC20" xml:space="preserve"> IF(T20="","", INDEX(按鍵位置表[方音符號標籤], MATCH(TRUE, EXACT(T20, 按鍵位置表[方音按鍵]), 0)))</f>
        <v/>
      </c>
      <c r="AD20" s="202" t="str" cm="1">
        <f t="array" ref="AD20" xml:space="preserve"> IF(U20="","", INDEX(按鍵位置表[方音符號標籤], MATCH(TRUE, EXACT(U20, 按鍵位置表[方音按鍵]), 0)))</f>
        <v/>
      </c>
      <c r="AE20" s="202" t="str" cm="1">
        <f t="array" ref="AE20" xml:space="preserve"> IF(V20="","", INDEX(按鍵位置表[方音符號標籤], MATCH(TRUE, EXACT(V20, 按鍵位置表[方音按鍵]), 0)))</f>
        <v/>
      </c>
    </row>
    <row r="21" spans="2:31" ht="77.25">
      <c r="B21" s="201" t="s">
        <v>139</v>
      </c>
      <c r="C21" s="67"/>
      <c r="D21" s="66" t="str">
        <f t="shared" si="2"/>
        <v/>
      </c>
      <c r="E21" s="200" t="str">
        <f t="shared" si="3"/>
        <v/>
      </c>
      <c r="F21" s="200" t="str">
        <f xml:space="preserve"> IF($C21="", "", _xlfn.XLOOKUP($E21, 十五音韻母表[十五音],十五音韻母表[方音符號])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_xlfn.XLOOKUP($G21, 音調表[台羅調號], 音調表[方音符號聲調符號]) )</f>
        <v/>
      </c>
      <c r="I21" s="200" t="str">
        <f xml:space="preserve"> IF($C21="", "", _xlfn.XLOOKUP(MID($C21,2,1), 音調表[八音調號], 音調表[方音符號聲調按鍵]) )</f>
        <v/>
      </c>
      <c r="J21" s="200" t="str">
        <f xml:space="preserve"> IFERROR( _xlfn.XLOOKUP(RIGHT($C21), 十五音聲母表[十八音],十五音聲母表[方音符號]), "" )</f>
        <v/>
      </c>
      <c r="K21" s="200" t="str">
        <f t="shared" si="4"/>
        <v/>
      </c>
      <c r="L21" s="69" t="str">
        <f t="shared" si="0"/>
        <v/>
      </c>
      <c r="M21" s="70" t="str">
        <f t="shared" si="5"/>
        <v/>
      </c>
      <c r="N21" s="70" t="str">
        <f t="shared" si="6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  <c r="V21" s="199" t="str">
        <f t="shared" si="7"/>
        <v/>
      </c>
      <c r="X21" s="202" t="str" cm="1">
        <f t="array" ref="X21" xml:space="preserve"> IF(O21="","", INDEX(按鍵位置表[方音符號標籤], MATCH(TRUE, EXACT(O21, 按鍵位置表[方音按鍵]), 0)))</f>
        <v/>
      </c>
      <c r="Y21" s="202" t="str" cm="1">
        <f t="array" ref="Y21" xml:space="preserve"> IF(P21="","", INDEX(按鍵位置表[方音符號標籤], MATCH(TRUE, EXACT(P21, 按鍵位置表[方音按鍵]), 0)))</f>
        <v/>
      </c>
      <c r="Z21" s="202" t="str" cm="1">
        <f t="array" ref="Z21" xml:space="preserve"> IF(Q21="","", INDEX(按鍵位置表[方音符號標籤], MATCH(TRUE, EXACT(Q21, 按鍵位置表[方音按鍵]), 0)))</f>
        <v/>
      </c>
      <c r="AA21" s="202" t="str" cm="1">
        <f t="array" ref="AA21" xml:space="preserve"> IF(R21="","", INDEX(按鍵位置表[方音符號標籤], MATCH(TRUE, EXACT(R21, 按鍵位置表[方音按鍵]), 0)))</f>
        <v/>
      </c>
      <c r="AB21" s="202" t="str" cm="1">
        <f t="array" ref="AB21" xml:space="preserve"> IF(S21="","", INDEX(按鍵位置表[方音符號標籤], MATCH(TRUE, EXACT(S21, 按鍵位置表[方音按鍵]), 0)))</f>
        <v/>
      </c>
      <c r="AC21" s="202" t="str" cm="1">
        <f t="array" ref="AC21" xml:space="preserve"> IF(T21="","", INDEX(按鍵位置表[方音符號標籤], MATCH(TRUE, EXACT(T21, 按鍵位置表[方音按鍵]), 0)))</f>
        <v/>
      </c>
      <c r="AD21" s="202" t="str" cm="1">
        <f t="array" ref="AD21" xml:space="preserve"> IF(U21="","", INDEX(按鍵位置表[方音符號標籤], MATCH(TRUE, EXACT(U21, 按鍵位置表[方音按鍵]), 0)))</f>
        <v/>
      </c>
      <c r="AE21" s="202" t="str" cm="1">
        <f t="array" ref="AE21" xml:space="preserve"> IF(V21="","", INDEX(按鍵位置表[方音符號標籤], MATCH(TRUE, EXACT(V21, 按鍵位置表[方音按鍵]), 0)))</f>
        <v/>
      </c>
    </row>
    <row r="22" spans="2:31" ht="77.25">
      <c r="B22" s="201" t="s">
        <v>147</v>
      </c>
      <c r="C22" s="67" t="s">
        <v>299</v>
      </c>
      <c r="D22" s="66" t="str">
        <f t="shared" si="2"/>
        <v>ㄧㆵ</v>
      </c>
      <c r="E22" s="200" t="str">
        <f t="shared" si="3"/>
        <v>巾（促）</v>
      </c>
      <c r="F22" s="200" t="str">
        <f xml:space="preserve"> IF($C22="", "", _xlfn.XLOOKUP($E22, 十五音韻母表[十五音],十五音韻母表[方音符號]) )</f>
        <v>ㄧㆵ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_xlfn.XLOOKUP($G22, 音調表[台羅調號], 音調表[方音符號聲調符號]) )</f>
        <v>四</v>
      </c>
      <c r="I22" s="200" t="str">
        <f xml:space="preserve"> IF($C22="", "", _xlfn.XLOOKUP(MID($C22,2,1), 音調表[八音調號], 音調表[方音符號聲調按鍵]) )</f>
        <v>[</v>
      </c>
      <c r="J22" s="200" t="str">
        <f xml:space="preserve"> IFERROR( _xlfn.XLOOKUP(RIGHT($C22), 十五音聲母表[十八音],十五音聲母表[方音符號]), "" )</f>
        <v>Ø</v>
      </c>
      <c r="K22" s="200" t="str">
        <f t="shared" si="4"/>
        <v>Øㄧㆵ</v>
      </c>
      <c r="L22" s="69" t="str">
        <f t="shared" si="0"/>
        <v>ㄧㆵ[=</v>
      </c>
      <c r="M22" s="70">
        <f t="shared" si="5"/>
        <v>3</v>
      </c>
      <c r="N22" s="70">
        <f t="shared" si="6"/>
        <v>3</v>
      </c>
      <c r="O22" s="199" t="str">
        <f t="shared" si="7"/>
        <v>ㄧ</v>
      </c>
      <c r="P22" s="199" t="str">
        <f t="shared" si="7"/>
        <v>ㆵ</v>
      </c>
      <c r="Q22" s="199" t="str">
        <f t="shared" si="7"/>
        <v>[</v>
      </c>
      <c r="R22" s="199" t="str">
        <f t="shared" si="7"/>
        <v>=</v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  <c r="V22" s="199" t="str">
        <f t="shared" si="7"/>
        <v/>
      </c>
      <c r="X22" s="202" t="str" cm="1">
        <f t="array" ref="X22" xml:space="preserve"> IF(O22="","", INDEX(按鍵位置表[方音符號標籤], MATCH(TRUE, EXACT(O22, 按鍵位置表[方音按鍵]), 0)))</f>
        <v>u [ㄧ]</v>
      </c>
      <c r="Y22" s="202" t="str" cm="1">
        <f t="array" ref="Y22" xml:space="preserve"> IF(P22="","", INDEX(按鍵位置表[方音符號標籤], MATCH(TRUE, EXACT(P22, 按鍵位置表[方音按鍵]), 0)))</f>
        <v>t [ㆵ]</v>
      </c>
      <c r="Z22" s="202" t="str" cm="1">
        <f t="array" ref="Z22" xml:space="preserve"> IF(Q22="","", INDEX(按鍵位置表[方音符號標籤], MATCH(TRUE, EXACT(Q22, 按鍵位置表[方音按鍵]), 0)))</f>
        <v>[ [[]</v>
      </c>
      <c r="AA22" s="202" t="str" cm="1">
        <f t="array" ref="AA22" xml:space="preserve"> IF(R22="","", INDEX(按鍵位置表[方音符號標籤], MATCH(TRUE, EXACT(R22, 按鍵位置表[方音按鍵]), 0)))</f>
        <v>= [Ø]</v>
      </c>
      <c r="AB22" s="202" t="str" cm="1">
        <f t="array" ref="AB22" xml:space="preserve"> IF(S22="","", INDEX(按鍵位置表[方音符號標籤], MATCH(TRUE, EXACT(S22, 按鍵位置表[方音按鍵]), 0)))</f>
        <v/>
      </c>
      <c r="AC22" s="202" t="str" cm="1">
        <f t="array" ref="AC22" xml:space="preserve"> IF(T22="","", INDEX(按鍵位置表[方音符號標籤], MATCH(TRUE, EXACT(T22, 按鍵位置表[方音按鍵]), 0)))</f>
        <v/>
      </c>
      <c r="AD22" s="202" t="str" cm="1">
        <f t="array" ref="AD22" xml:space="preserve"> IF(U22="","", INDEX(按鍵位置表[方音符號標籤], MATCH(TRUE, EXACT(U22, 按鍵位置表[方音按鍵]), 0)))</f>
        <v/>
      </c>
      <c r="AE22" s="202" t="str" cm="1">
        <f t="array" ref="AE22" xml:space="preserve"> IF(V22="","", INDEX(按鍵位置表[方音符號標籤], MATCH(TRUE, EXACT(V22, 按鍵位置表[方音按鍵]), 0)))</f>
        <v/>
      </c>
    </row>
    <row r="23" spans="2:31" ht="77.25">
      <c r="B23" s="201" t="s">
        <v>148</v>
      </c>
      <c r="C23" s="67" t="s">
        <v>300</v>
      </c>
      <c r="D23" s="66" t="str">
        <f t="shared" si="2"/>
        <v>ㄆㄧㄢ˪</v>
      </c>
      <c r="E23" s="200" t="str">
        <f t="shared" si="3"/>
        <v>堅（舒）</v>
      </c>
      <c r="F23" s="200" t="str">
        <f xml:space="preserve"> IF($C23="", "", _xlfn.XLOOKUP($E23, 十五音韻母表[十五音],十五音韻母表[方音符號]) )</f>
        <v>ㄧㄢ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_xlfn.XLOOKUP($G23, 音調表[台羅調號], 音調表[方音符號聲調符號]) )</f>
        <v>˪</v>
      </c>
      <c r="I23" s="200">
        <f xml:space="preserve"> IF($C23="", "", _xlfn.XLOOKUP(MID($C23,2,1), 音調表[八音調號], 音調表[方音符號聲調按鍵]) )</f>
        <v>3</v>
      </c>
      <c r="J23" s="200" t="str">
        <f xml:space="preserve"> IFERROR( _xlfn.XLOOKUP(RIGHT($C23), 十五音聲母表[十八音],十五音聲母表[方音符號]), "" )</f>
        <v>ㄆ</v>
      </c>
      <c r="K23" s="200" t="str">
        <f t="shared" si="4"/>
        <v>ㄆㄧㄢ˪</v>
      </c>
      <c r="L23" s="69" t="str">
        <f t="shared" si="0"/>
        <v>ㄧㄢ3ㄆ</v>
      </c>
      <c r="M23" s="70">
        <f t="shared" si="5"/>
        <v>4</v>
      </c>
      <c r="N23" s="70">
        <f t="shared" si="6"/>
        <v>3</v>
      </c>
      <c r="O23" s="199" t="str">
        <f t="shared" si="7"/>
        <v>ㄧ</v>
      </c>
      <c r="P23" s="199" t="str">
        <f t="shared" si="7"/>
        <v>ㄢ</v>
      </c>
      <c r="Q23" s="199" t="str">
        <f t="shared" si="7"/>
        <v>3</v>
      </c>
      <c r="R23" s="199" t="str">
        <f t="shared" si="7"/>
        <v>ㄆ</v>
      </c>
      <c r="S23" s="199" t="str">
        <f t="shared" si="7"/>
        <v/>
      </c>
      <c r="T23" s="199" t="str">
        <f t="shared" si="7"/>
        <v/>
      </c>
      <c r="U23" s="199" t="str">
        <f t="shared" si="7"/>
        <v/>
      </c>
      <c r="V23" s="199" t="str">
        <f t="shared" si="7"/>
        <v/>
      </c>
      <c r="X23" s="202" t="str" cm="1">
        <f t="array" ref="X23" xml:space="preserve"> IF(O23="","", INDEX(按鍵位置表[方音符號標籤], MATCH(TRUE, EXACT(O23, 按鍵位置表[方音按鍵]), 0)))</f>
        <v>u [ㄧ]</v>
      </c>
      <c r="Y23" s="202" t="str" cm="1">
        <f t="array" ref="Y23" xml:space="preserve"> IF(P23="","", INDEX(按鍵位置表[方音符號標籤], MATCH(TRUE, EXACT(P23, 按鍵位置表[方音按鍵]), 0)))</f>
        <v>0 [ㄢ]</v>
      </c>
      <c r="Z23" s="202" t="str" cm="1">
        <f t="array" ref="Z23" xml:space="preserve"> IF(Q23="","", INDEX(按鍵位置表[方音符號標籤], MATCH(TRUE, EXACT(Q23, 按鍵位置表[方音按鍵]), 0)))</f>
        <v>3 [˪]</v>
      </c>
      <c r="AA23" s="202" t="str" cm="1">
        <f t="array" ref="AA23" xml:space="preserve"> IF(R23="","", INDEX(按鍵位置表[方音符號標籤], MATCH(TRUE, EXACT(R23, 按鍵位置表[方音按鍵]), 0)))</f>
        <v>q [ㄆ]</v>
      </c>
      <c r="AB23" s="202" t="str" cm="1">
        <f t="array" ref="AB23" xml:space="preserve"> IF(S23="","", INDEX(按鍵位置表[方音符號標籤], MATCH(TRUE, EXACT(S23, 按鍵位置表[方音按鍵]), 0)))</f>
        <v/>
      </c>
      <c r="AC23" s="202" t="str" cm="1">
        <f t="array" ref="AC23" xml:space="preserve"> IF(T23="","", INDEX(按鍵位置表[方音符號標籤], MATCH(TRUE, EXACT(T23, 按鍵位置表[方音按鍵]), 0)))</f>
        <v/>
      </c>
      <c r="AD23" s="202" t="str" cm="1">
        <f t="array" ref="AD23" xml:space="preserve"> IF(U23="","", INDEX(按鍵位置表[方音符號標籤], MATCH(TRUE, EXACT(U23, 按鍵位置表[方音按鍵]), 0)))</f>
        <v/>
      </c>
      <c r="AE23" s="202" t="str" cm="1">
        <f t="array" ref="AE23" xml:space="preserve"> IF(V23="","", INDEX(按鍵位置表[方音符號標籤], MATCH(TRUE, EXACT(V23, 按鍵位置表[方音按鍵]), 0)))</f>
        <v/>
      </c>
    </row>
    <row r="24" spans="2:31" ht="77.25">
      <c r="B24" s="201" t="s">
        <v>149</v>
      </c>
      <c r="C24" s="67" t="s">
        <v>301</v>
      </c>
      <c r="D24" s="66" t="str">
        <f t="shared" si="2"/>
        <v>ㄍㆦ</v>
      </c>
      <c r="E24" s="200" t="str">
        <f t="shared" si="3"/>
        <v>沽（舒）</v>
      </c>
      <c r="F24" s="200" t="str">
        <f xml:space="preserve"> IF($C24="", "", _xlfn.XLOOKUP($E24, 十五音韻母表[十五音],十五音韻母表[方音符號]) )</f>
        <v>ㆦ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_xlfn.XLOOKUP($G24, 音調表[台羅調號], 音調表[方音符號聲調符號]) )</f>
        <v>一</v>
      </c>
      <c r="I24" s="200" t="str">
        <f xml:space="preserve"> IF($C24="", "", _xlfn.XLOOKUP(MID($C24,2,1), 音調表[八音調號], 音調表[方音符號聲調按鍵]) )</f>
        <v>"</v>
      </c>
      <c r="J24" s="200" t="str">
        <f xml:space="preserve"> IFERROR( _xlfn.XLOOKUP(RIGHT($C24), 十五音聲母表[十八音],十五音聲母表[方音符號]), "" )</f>
        <v>ㄍ</v>
      </c>
      <c r="K24" s="200" t="str">
        <f t="shared" si="4"/>
        <v>ㄍㆦ</v>
      </c>
      <c r="L24" s="69" t="str">
        <f t="shared" si="0"/>
        <v>ㆦ"ㄍ</v>
      </c>
      <c r="M24" s="70">
        <f t="shared" si="5"/>
        <v>2</v>
      </c>
      <c r="N24" s="70">
        <f t="shared" si="6"/>
        <v>2</v>
      </c>
      <c r="O24" s="199" t="str">
        <f t="shared" si="7"/>
        <v>ㆦ</v>
      </c>
      <c r="P24" s="199" t="str">
        <f t="shared" si="7"/>
        <v>"</v>
      </c>
      <c r="Q24" s="199" t="str">
        <f t="shared" si="7"/>
        <v>ㄍ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  <c r="V24" s="199" t="str">
        <f t="shared" si="7"/>
        <v/>
      </c>
      <c r="X24" s="202" t="str" cm="1">
        <f t="array" ref="X24" xml:space="preserve"> IF(O24="","", INDEX(按鍵位置表[方音符號標籤], MATCH(TRUE, EXACT(O24, 按鍵位置表[方音按鍵]), 0)))</f>
        <v>i [ㆦ]</v>
      </c>
      <c r="Y24" s="202" t="str" cm="1">
        <f t="array" ref="Y24" xml:space="preserve"> IF(P24="","", INDEX(按鍵位置表[方音符號標籤], MATCH(TRUE, EXACT(P24, 按鍵位置表[方音按鍵]), 0)))</f>
        <v>" ["]</v>
      </c>
      <c r="Z24" s="202" t="str" cm="1">
        <f t="array" ref="Z24" xml:space="preserve"> IF(Q24="","", INDEX(按鍵位置表[方音符號標籤], MATCH(TRUE, EXACT(Q24, 按鍵位置表[方音按鍵]), 0)))</f>
        <v>e [ㄍ]</v>
      </c>
      <c r="AA24" s="202" t="str" cm="1">
        <f t="array" ref="AA24" xml:space="preserve"> IF(R24="","", INDEX(按鍵位置表[方音符號標籤], MATCH(TRUE, EXACT(R24, 按鍵位置表[方音按鍵]), 0)))</f>
        <v/>
      </c>
      <c r="AB24" s="202" t="str" cm="1">
        <f t="array" ref="AB24" xml:space="preserve"> IF(S24="","", INDEX(按鍵位置表[方音符號標籤], MATCH(TRUE, EXACT(S24, 按鍵位置表[方音按鍵]), 0)))</f>
        <v/>
      </c>
      <c r="AC24" s="202" t="str" cm="1">
        <f t="array" ref="AC24" xml:space="preserve"> IF(T24="","", INDEX(按鍵位置表[方音符號標籤], MATCH(TRUE, EXACT(T24, 按鍵位置表[方音按鍵]), 0)))</f>
        <v/>
      </c>
      <c r="AD24" s="202" t="str" cm="1">
        <f t="array" ref="AD24" xml:space="preserve"> IF(U24="","", INDEX(按鍵位置表[方音符號標籤], MATCH(TRUE, EXACT(U24, 按鍵位置表[方音按鍵]), 0)))</f>
        <v/>
      </c>
      <c r="AE24" s="202" t="str" cm="1">
        <f t="array" ref="AE24" xml:space="preserve"> IF(V24="","", INDEX(按鍵位置表[方音符號標籤], MATCH(TRUE, EXACT(V24, 按鍵位置表[方音按鍵]), 0)))</f>
        <v/>
      </c>
    </row>
    <row r="25" spans="2:31" ht="77.25">
      <c r="B25" s="201" t="s">
        <v>150</v>
      </c>
      <c r="C25" s="67" t="s">
        <v>302</v>
      </c>
      <c r="D25" s="66" t="str">
        <f t="shared" si="2"/>
        <v>ㄙㄧㄥˊ</v>
      </c>
      <c r="E25" s="200" t="str">
        <f t="shared" si="3"/>
        <v>經（舒）</v>
      </c>
      <c r="F25" s="200" t="str">
        <f xml:space="preserve"> IF($C25="", "", _xlfn.XLOOKUP($E25, 十五音韻母表[十五音],十五音韻母表[方音符號]) )</f>
        <v>ㄧㄥ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_xlfn.XLOOKUP($G25, 音調表[台羅調號], 音調表[方音符號聲調符號]) )</f>
        <v>ˊ</v>
      </c>
      <c r="I25" s="200">
        <f xml:space="preserve"> IF($C25="", "", _xlfn.XLOOKUP(MID($C25,2,1), 音調表[八音調號], 音調表[方音符號聲調按鍵]) )</f>
        <v>6</v>
      </c>
      <c r="J25" s="200" t="str">
        <f xml:space="preserve"> IFERROR( _xlfn.XLOOKUP(RIGHT($C25), 十五音聲母表[十八音],十五音聲母表[方音符號]), "" )</f>
        <v>ㄙ</v>
      </c>
      <c r="K25" s="200" t="str">
        <f t="shared" si="4"/>
        <v>ㄙㄧㄥˊ</v>
      </c>
      <c r="L25" s="69" t="str">
        <f t="shared" si="0"/>
        <v>ㄧㄥ6ㄙ</v>
      </c>
      <c r="M25" s="70">
        <f t="shared" si="5"/>
        <v>4</v>
      </c>
      <c r="N25" s="70">
        <f t="shared" si="6"/>
        <v>3</v>
      </c>
      <c r="O25" s="199" t="str">
        <f t="shared" ref="O25:V34" si="8" xml:space="preserve"> IF($N25="","", IF(MID($L25,O$4,1)="Ø", 零聲母, MID($L25,O$4,1)))</f>
        <v>ㄧ</v>
      </c>
      <c r="P25" s="199" t="str">
        <f t="shared" si="8"/>
        <v>ㄥ</v>
      </c>
      <c r="Q25" s="199" t="str">
        <f t="shared" si="8"/>
        <v>6</v>
      </c>
      <c r="R25" s="199" t="str">
        <f t="shared" si="8"/>
        <v>ㄙ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  <c r="V25" s="199" t="str">
        <f t="shared" si="8"/>
        <v/>
      </c>
      <c r="X25" s="202" t="str" cm="1">
        <f t="array" ref="X25" xml:space="preserve"> IF(O25="","", INDEX(按鍵位置表[方音符號標籤], MATCH(TRUE, EXACT(O25, 按鍵位置表[方音按鍵]), 0)))</f>
        <v>u [ㄧ]</v>
      </c>
      <c r="Y25" s="202" t="str" cm="1">
        <f t="array" ref="Y25" xml:space="preserve"> IF(P25="","", INDEX(按鍵位置表[方音符號標籤], MATCH(TRUE, EXACT(P25, 按鍵位置表[方音按鍵]), 0)))</f>
        <v>/ [ㆭ]</v>
      </c>
      <c r="Z25" s="202" t="str" cm="1">
        <f t="array" ref="Z25" xml:space="preserve"> IF(Q25="","", INDEX(按鍵位置表[方音符號標籤], MATCH(TRUE, EXACT(Q25, 按鍵位置表[方音按鍵]), 0)))</f>
        <v>6 [ˊ]</v>
      </c>
      <c r="AA25" s="202" t="str" cm="1">
        <f t="array" ref="AA25" xml:space="preserve"> IF(R25="","", INDEX(按鍵位置表[方音符號標籤], MATCH(TRUE, EXACT(R25, 按鍵位置表[方音按鍵]), 0)))</f>
        <v>n [ㄙ]</v>
      </c>
      <c r="AB25" s="202" t="str" cm="1">
        <f t="array" ref="AB25" xml:space="preserve"> IF(S25="","", INDEX(按鍵位置表[方音符號標籤], MATCH(TRUE, EXACT(S25, 按鍵位置表[方音按鍵]), 0)))</f>
        <v/>
      </c>
      <c r="AC25" s="202" t="str" cm="1">
        <f t="array" ref="AC25" xml:space="preserve"> IF(T25="","", INDEX(按鍵位置表[方音符號標籤], MATCH(TRUE, EXACT(T25, 按鍵位置表[方音按鍵]), 0)))</f>
        <v/>
      </c>
      <c r="AD25" s="202" t="str" cm="1">
        <f t="array" ref="AD25" xml:space="preserve"> IF(U25="","", INDEX(按鍵位置表[方音符號標籤], MATCH(TRUE, EXACT(U25, 按鍵位置表[方音按鍵]), 0)))</f>
        <v/>
      </c>
      <c r="AE25" s="202" t="str" cm="1">
        <f t="array" ref="AE25" xml:space="preserve"> IF(V25="","", INDEX(按鍵位置表[方音符號標籤], MATCH(TRUE, EXACT(V25, 按鍵位置表[方音按鍵]), 0)))</f>
        <v/>
      </c>
    </row>
    <row r="26" spans="2:31" ht="77.25">
      <c r="B26" s="201" t="s">
        <v>151</v>
      </c>
      <c r="C26" s="67" t="s">
        <v>303</v>
      </c>
      <c r="D26" s="66" t="str">
        <f t="shared" si="2"/>
        <v>ㆠㄢ˫</v>
      </c>
      <c r="E26" s="200" t="str">
        <f t="shared" si="3"/>
        <v>干（舒）</v>
      </c>
      <c r="F26" s="200" t="str">
        <f xml:space="preserve"> IF($C26="", "", _xlfn.XLOOKUP($E26, 十五音韻母表[十五音],十五音韻母表[方音符號]) )</f>
        <v>ㄢ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_xlfn.XLOOKUP($G26, 音調表[台羅調號], 音調表[方音符號聲調符號]) )</f>
        <v>˫</v>
      </c>
      <c r="I26" s="200">
        <f xml:space="preserve"> IF($C26="", "", _xlfn.XLOOKUP(MID($C26,2,1), 音調表[八音調號], 音調表[方音符號聲調按鍵]) )</f>
        <v>5</v>
      </c>
      <c r="J26" s="200" t="str">
        <f xml:space="preserve"> IFERROR( _xlfn.XLOOKUP(RIGHT($C26), 十五音聲母表[十八音],十五音聲母表[方音符號]), "" )</f>
        <v>ㆠ</v>
      </c>
      <c r="K26" s="200" t="str">
        <f t="shared" si="4"/>
        <v>ㆠㄢ˫</v>
      </c>
      <c r="L26" s="69" t="str">
        <f t="shared" si="0"/>
        <v>ㄢ5ㆠ</v>
      </c>
      <c r="M26" s="70">
        <f t="shared" si="5"/>
        <v>3</v>
      </c>
      <c r="N26" s="70">
        <f t="shared" si="6"/>
        <v>2</v>
      </c>
      <c r="O26" s="199" t="str">
        <f t="shared" si="8"/>
        <v>ㄢ</v>
      </c>
      <c r="P26" s="199" t="str">
        <f t="shared" si="8"/>
        <v>5</v>
      </c>
      <c r="Q26" s="199" t="str">
        <f t="shared" si="8"/>
        <v>ㆠ</v>
      </c>
      <c r="R26" s="199" t="str">
        <f t="shared" si="8"/>
        <v/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  <c r="V26" s="199" t="str">
        <f t="shared" si="8"/>
        <v/>
      </c>
      <c r="X26" s="202" t="str" cm="1">
        <f t="array" ref="X26" xml:space="preserve"> IF(O26="","", INDEX(按鍵位置表[方音符號標籤], MATCH(TRUE, EXACT(O26, 按鍵位置表[方音按鍵]), 0)))</f>
        <v>0 [ㄢ]</v>
      </c>
      <c r="Y26" s="202" t="str" cm="1">
        <f t="array" ref="Y26" xml:space="preserve"> IF(P26="","", INDEX(按鍵位置表[方音符號標籤], MATCH(TRUE, EXACT(P26, 按鍵位置表[方音按鍵]), 0)))</f>
        <v>5 [˫]</v>
      </c>
      <c r="Z26" s="202" t="str" cm="1">
        <f t="array" ref="Z26" xml:space="preserve"> IF(Q26="","", INDEX(按鍵位置表[方音符號標籤], MATCH(TRUE, EXACT(Q26, 按鍵位置表[方音按鍵]), 0)))</f>
        <v>! [ㆠ]</v>
      </c>
      <c r="AA26" s="202" t="str" cm="1">
        <f t="array" ref="AA26" xml:space="preserve"> IF(R26="","", INDEX(按鍵位置表[方音符號標籤], MATCH(TRUE, EXACT(R26, 按鍵位置表[方音按鍵]), 0)))</f>
        <v/>
      </c>
      <c r="AB26" s="202" t="str" cm="1">
        <f t="array" ref="AB26" xml:space="preserve"> IF(S26="","", INDEX(按鍵位置表[方音符號標籤], MATCH(TRUE, EXACT(S26, 按鍵位置表[方音按鍵]), 0)))</f>
        <v/>
      </c>
      <c r="AC26" s="202" t="str" cm="1">
        <f t="array" ref="AC26" xml:space="preserve"> IF(T26="","", INDEX(按鍵位置表[方音符號標籤], MATCH(TRUE, EXACT(T26, 按鍵位置表[方音按鍵]), 0)))</f>
        <v/>
      </c>
      <c r="AD26" s="202" t="str" cm="1">
        <f t="array" ref="AD26" xml:space="preserve"> IF(U26="","", INDEX(按鍵位置表[方音符號標籤], MATCH(TRUE, EXACT(U26, 按鍵位置表[方音按鍵]), 0)))</f>
        <v/>
      </c>
      <c r="AE26" s="202" t="str" cm="1">
        <f t="array" ref="AE26" xml:space="preserve"> IF(V26="","", INDEX(按鍵位置表[方音符號標籤], MATCH(TRUE, EXACT(V26, 按鍵位置表[方音按鍵]), 0)))</f>
        <v/>
      </c>
    </row>
    <row r="27" spans="2:31" ht="77.25">
      <c r="B27" s="201" t="s">
        <v>152</v>
      </c>
      <c r="C27" s="67" t="s">
        <v>304</v>
      </c>
      <c r="D27" s="66" t="str">
        <f t="shared" si="2"/>
        <v>ㆡㄧㆬ˫</v>
      </c>
      <c r="E27" s="200" t="str">
        <f t="shared" si="3"/>
        <v>金（舒）</v>
      </c>
      <c r="F27" s="200" t="str">
        <f xml:space="preserve"> IF($C27="", "", _xlfn.XLOOKUP($E27, 十五音韻母表[十五音],十五音韻母表[方音符號]) )</f>
        <v>ㄧㆬ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_xlfn.XLOOKUP($G27, 音調表[台羅調號], 音調表[方音符號聲調符號]) )</f>
        <v>˫</v>
      </c>
      <c r="I27" s="200">
        <f xml:space="preserve"> IF($C27="", "", _xlfn.XLOOKUP(MID($C27,2,1), 音調表[八音調號], 音調表[方音符號聲調按鍵]) )</f>
        <v>5</v>
      </c>
      <c r="J27" s="200" t="str">
        <f xml:space="preserve"> IFERROR( _xlfn.XLOOKUP(RIGHT($C27), 十五音聲母表[十八音],十五音聲母表[方音符號]), "" )</f>
        <v>ㆡ</v>
      </c>
      <c r="K27" s="200" t="str">
        <f t="shared" si="4"/>
        <v>ㆡㄧㆬ˫</v>
      </c>
      <c r="L27" s="69" t="str">
        <f t="shared" si="0"/>
        <v>ㄧㆬ5ㆡ</v>
      </c>
      <c r="M27" s="70">
        <f t="shared" si="5"/>
        <v>4</v>
      </c>
      <c r="N27" s="70">
        <f t="shared" si="6"/>
        <v>3</v>
      </c>
      <c r="O27" s="199" t="str">
        <f t="shared" si="8"/>
        <v>ㄧ</v>
      </c>
      <c r="P27" s="199" t="str">
        <f t="shared" si="8"/>
        <v>ㆬ</v>
      </c>
      <c r="Q27" s="199" t="str">
        <f t="shared" si="8"/>
        <v>5</v>
      </c>
      <c r="R27" s="199" t="str">
        <f t="shared" si="8"/>
        <v>ㆡ</v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  <c r="V27" s="199" t="str">
        <f t="shared" si="8"/>
        <v/>
      </c>
      <c r="X27" s="202" t="str" cm="1">
        <f t="array" ref="X27" xml:space="preserve"> IF(O27="","", INDEX(按鍵位置表[方音符號標籤], MATCH(TRUE, EXACT(O27, 按鍵位置表[方音按鍵]), 0)))</f>
        <v>u [ㄧ]</v>
      </c>
      <c r="Y27" s="202" t="str" cm="1">
        <f t="array" ref="Y27" xml:space="preserve"> IF(P27="","", INDEX(按鍵位置表[方音符號標籤], MATCH(TRUE, EXACT(P27, 按鍵位置表[方音按鍵]), 0)))</f>
        <v>m [ㆬ]</v>
      </c>
      <c r="Z27" s="202" t="str" cm="1">
        <f t="array" ref="Z27" xml:space="preserve"> IF(Q27="","", INDEX(按鍵位置表[方音符號標籤], MATCH(TRUE, EXACT(Q27, 按鍵位置表[方音按鍵]), 0)))</f>
        <v>5 [˫]</v>
      </c>
      <c r="AA27" s="202" t="str" cm="1">
        <f t="array" ref="AA27" xml:space="preserve"> IF(R27="","", INDEX(按鍵位置表[方音符號標籤], MATCH(TRUE, EXACT(R27, 按鍵位置表[方音按鍵]), 0)))</f>
        <v>Y [ㆡ]</v>
      </c>
      <c r="AB27" s="202" t="str" cm="1">
        <f t="array" ref="AB27" xml:space="preserve"> IF(S27="","", INDEX(按鍵位置表[方音符號標籤], MATCH(TRUE, EXACT(S27, 按鍵位置表[方音按鍵]), 0)))</f>
        <v/>
      </c>
      <c r="AC27" s="202" t="str" cm="1">
        <f t="array" ref="AC27" xml:space="preserve"> IF(T27="","", INDEX(按鍵位置表[方音符號標籤], MATCH(TRUE, EXACT(T27, 按鍵位置表[方音按鍵]), 0)))</f>
        <v/>
      </c>
      <c r="AD27" s="202" t="str" cm="1">
        <f t="array" ref="AD27" xml:space="preserve"> IF(U27="","", INDEX(按鍵位置表[方音符號標籤], MATCH(TRUE, EXACT(U27, 按鍵位置表[方音按鍵]), 0)))</f>
        <v/>
      </c>
      <c r="AE27" s="202" t="str" cm="1">
        <f t="array" ref="AE27" xml:space="preserve"> IF(V27="","", INDEX(按鍵位置表[方音符號標籤], MATCH(TRUE, EXACT(V27, 按鍵位置表[方音按鍵]), 0)))</f>
        <v/>
      </c>
    </row>
    <row r="28" spans="2:31" ht="77.25">
      <c r="B28" s="201" t="s">
        <v>153</v>
      </c>
      <c r="C28" s="67" t="s">
        <v>305</v>
      </c>
      <c r="D28" s="66" t="str">
        <f t="shared" si="2"/>
        <v>ㄙㄢ</v>
      </c>
      <c r="E28" s="200" t="str">
        <f t="shared" si="3"/>
        <v>干（舒）</v>
      </c>
      <c r="F28" s="200" t="str">
        <f xml:space="preserve"> IF($C28="", "", _xlfn.XLOOKUP($E28, 十五音韻母表[十五音],十五音韻母表[方音符號]) )</f>
        <v>ㄢ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_xlfn.XLOOKUP($G28, 音調表[台羅調號], 音調表[方音符號聲調符號]) )</f>
        <v>一</v>
      </c>
      <c r="I28" s="200" t="str">
        <f xml:space="preserve"> IF($C28="", "", _xlfn.XLOOKUP(MID($C28,2,1), 音調表[八音調號], 音調表[方音符號聲調按鍵]) )</f>
        <v>"</v>
      </c>
      <c r="J28" s="200" t="str">
        <f xml:space="preserve"> IFERROR( _xlfn.XLOOKUP(RIGHT($C28), 十五音聲母表[十八音],十五音聲母表[方音符號]), "" )</f>
        <v>ㄙ</v>
      </c>
      <c r="K28" s="200" t="str">
        <f t="shared" si="4"/>
        <v>ㄙㄢ</v>
      </c>
      <c r="L28" s="69" t="str">
        <f t="shared" si="0"/>
        <v>ㄢ"ㄙ</v>
      </c>
      <c r="M28" s="70">
        <f t="shared" si="5"/>
        <v>2</v>
      </c>
      <c r="N28" s="70">
        <f t="shared" si="6"/>
        <v>2</v>
      </c>
      <c r="O28" s="199" t="str">
        <f t="shared" si="8"/>
        <v>ㄢ</v>
      </c>
      <c r="P28" s="199" t="str">
        <f t="shared" si="8"/>
        <v>"</v>
      </c>
      <c r="Q28" s="199" t="str">
        <f t="shared" si="8"/>
        <v>ㄙ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  <c r="V28" s="199" t="str">
        <f t="shared" si="8"/>
        <v/>
      </c>
      <c r="X28" s="202" t="str" cm="1">
        <f t="array" ref="X28" xml:space="preserve"> IF(O28="","", INDEX(按鍵位置表[方音符號標籤], MATCH(TRUE, EXACT(O28, 按鍵位置表[方音按鍵]), 0)))</f>
        <v>0 [ㄢ]</v>
      </c>
      <c r="Y28" s="202" t="str" cm="1">
        <f t="array" ref="Y28" xml:space="preserve"> IF(P28="","", INDEX(按鍵位置表[方音符號標籤], MATCH(TRUE, EXACT(P28, 按鍵位置表[方音按鍵]), 0)))</f>
        <v>" ["]</v>
      </c>
      <c r="Z28" s="202" t="str" cm="1">
        <f t="array" ref="Z28" xml:space="preserve"> IF(Q28="","", INDEX(按鍵位置表[方音符號標籤], MATCH(TRUE, EXACT(Q28, 按鍵位置表[方音按鍵]), 0)))</f>
        <v>n [ㄙ]</v>
      </c>
      <c r="AA28" s="202" t="str" cm="1">
        <f t="array" ref="AA28" xml:space="preserve"> IF(R28="","", INDEX(按鍵位置表[方音符號標籤], MATCH(TRUE, EXACT(R28, 按鍵位置表[方音按鍵]), 0)))</f>
        <v/>
      </c>
      <c r="AB28" s="202" t="str" cm="1">
        <f t="array" ref="AB28" xml:space="preserve"> IF(S28="","", INDEX(按鍵位置表[方音符號標籤], MATCH(TRUE, EXACT(S28, 按鍵位置表[方音按鍵]), 0)))</f>
        <v/>
      </c>
      <c r="AC28" s="202" t="str" cm="1">
        <f t="array" ref="AC28" xml:space="preserve"> IF(T28="","", INDEX(按鍵位置表[方音符號標籤], MATCH(TRUE, EXACT(T28, 按鍵位置表[方音按鍵]), 0)))</f>
        <v/>
      </c>
      <c r="AD28" s="202" t="str" cm="1">
        <f t="array" ref="AD28" xml:space="preserve"> IF(U28="","", INDEX(按鍵位置表[方音符號標籤], MATCH(TRUE, EXACT(U28, 按鍵位置表[方音按鍵]), 0)))</f>
        <v/>
      </c>
      <c r="AE28" s="202" t="str" cm="1">
        <f t="array" ref="AE28" xml:space="preserve"> IF(V28="","", INDEX(按鍵位置表[方音符號標籤], MATCH(TRUE, EXACT(V28, 按鍵位置表[方音按鍵]), 0)))</f>
        <v/>
      </c>
    </row>
    <row r="29" spans="2:31" ht="77.25">
      <c r="B29" s="201" t="s">
        <v>154</v>
      </c>
      <c r="C29" s="67"/>
      <c r="D29" s="66" t="str">
        <f t="shared" si="2"/>
        <v/>
      </c>
      <c r="E29" s="200" t="str">
        <f t="shared" si="3"/>
        <v/>
      </c>
      <c r="F29" s="200" t="str">
        <f xml:space="preserve"> IF($C29="", "", _xlfn.XLOOKUP($E29, 十五音韻母表[十五音],十五音韻母表[方音符號])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_xlfn.XLOOKUP($G29, 音調表[台羅調號], 音調表[方音符號聲調符號]) )</f>
        <v/>
      </c>
      <c r="I29" s="200" t="str">
        <f xml:space="preserve"> IF($C29="", "", _xlfn.XLOOKUP(MID($C29,2,1), 音調表[八音調號], 音調表[方音符號聲調按鍵]) )</f>
        <v/>
      </c>
      <c r="J29" s="200" t="str">
        <f xml:space="preserve"> IFERROR( _xlfn.XLOOKUP(RIGHT($C29), 十五音聲母表[十八音],十五音聲母表[方音符號]), "" )</f>
        <v/>
      </c>
      <c r="K29" s="200" t="str">
        <f t="shared" si="4"/>
        <v/>
      </c>
      <c r="L29" s="69" t="str">
        <f t="shared" si="0"/>
        <v/>
      </c>
      <c r="M29" s="70" t="str">
        <f t="shared" si="5"/>
        <v/>
      </c>
      <c r="N29" s="70" t="str">
        <f t="shared" si="6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  <c r="V29" s="199" t="str">
        <f t="shared" si="8"/>
        <v/>
      </c>
      <c r="X29" s="202" t="str" cm="1">
        <f t="array" ref="X29" xml:space="preserve"> IF(O29="","", INDEX(按鍵位置表[方音符號標籤], MATCH(TRUE, EXACT(O29, 按鍵位置表[方音按鍵]), 0)))</f>
        <v/>
      </c>
      <c r="Y29" s="202" t="str" cm="1">
        <f t="array" ref="Y29" xml:space="preserve"> IF(P29="","", INDEX(按鍵位置表[方音符號標籤], MATCH(TRUE, EXACT(P29, 按鍵位置表[方音按鍵]), 0)))</f>
        <v/>
      </c>
      <c r="Z29" s="202" t="str" cm="1">
        <f t="array" ref="Z29" xml:space="preserve"> IF(Q29="","", INDEX(按鍵位置表[方音符號標籤], MATCH(TRUE, EXACT(Q29, 按鍵位置表[方音按鍵]), 0)))</f>
        <v/>
      </c>
      <c r="AA29" s="202" t="str" cm="1">
        <f t="array" ref="AA29" xml:space="preserve"> IF(R29="","", INDEX(按鍵位置表[方音符號標籤], MATCH(TRUE, EXACT(R29, 按鍵位置表[方音按鍵]), 0)))</f>
        <v/>
      </c>
      <c r="AB29" s="202" t="str" cm="1">
        <f t="array" ref="AB29" xml:space="preserve"> IF(S29="","", INDEX(按鍵位置表[方音符號標籤], MATCH(TRUE, EXACT(S29, 按鍵位置表[方音按鍵]), 0)))</f>
        <v/>
      </c>
      <c r="AC29" s="202" t="str" cm="1">
        <f t="array" ref="AC29" xml:space="preserve"> IF(T29="","", INDEX(按鍵位置表[方音符號標籤], MATCH(TRUE, EXACT(T29, 按鍵位置表[方音按鍵]), 0)))</f>
        <v/>
      </c>
      <c r="AD29" s="202" t="str" cm="1">
        <f t="array" ref="AD29" xml:space="preserve"> IF(U29="","", INDEX(按鍵位置表[方音符號標籤], MATCH(TRUE, EXACT(U29, 按鍵位置表[方音按鍵]), 0)))</f>
        <v/>
      </c>
      <c r="AE29" s="202" t="str" cm="1">
        <f t="array" ref="AE29" xml:space="preserve"> IF(V29="","", INDEX(按鍵位置表[方音符號標籤], MATCH(TRUE, EXACT(V29, 按鍵位置表[方音按鍵]), 0)))</f>
        <v/>
      </c>
    </row>
    <row r="30" spans="2:31" ht="77.25">
      <c r="B30" s="201" t="s">
        <v>162</v>
      </c>
      <c r="C30" s="67" t="s">
        <v>306</v>
      </c>
      <c r="D30" s="66" t="str">
        <f t="shared" si="2"/>
        <v>ㄎㄧㄤ</v>
      </c>
      <c r="E30" s="200" t="str">
        <f t="shared" si="3"/>
        <v>姜（舒）</v>
      </c>
      <c r="F30" s="200" t="str">
        <f xml:space="preserve"> IF($C30="", "", _xlfn.XLOOKUP($E30, 十五音韻母表[十五音],十五音韻母表[方音符號]) )</f>
        <v>ㄧㄤ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_xlfn.XLOOKUP($G30, 音調表[台羅調號], 音調表[方音符號聲調符號]) )</f>
        <v>一</v>
      </c>
      <c r="I30" s="200" t="str">
        <f xml:space="preserve"> IF($C30="", "", _xlfn.XLOOKUP(MID($C30,2,1), 音調表[八音調號], 音調表[方音符號聲調按鍵]) )</f>
        <v>"</v>
      </c>
      <c r="J30" s="200" t="str">
        <f xml:space="preserve"> IFERROR( _xlfn.XLOOKUP(RIGHT($C30), 十五音聲母表[十八音],十五音聲母表[方音符號]), "" )</f>
        <v>ㄎ</v>
      </c>
      <c r="K30" s="200" t="str">
        <f t="shared" si="4"/>
        <v>ㄎㄧㄤ</v>
      </c>
      <c r="L30" s="69" t="str">
        <f t="shared" si="0"/>
        <v>ㄧㄤ"ㄎ</v>
      </c>
      <c r="M30" s="70">
        <f t="shared" si="5"/>
        <v>3</v>
      </c>
      <c r="N30" s="70">
        <f t="shared" si="6"/>
        <v>3</v>
      </c>
      <c r="O30" s="199" t="str">
        <f t="shared" si="8"/>
        <v>ㄧ</v>
      </c>
      <c r="P30" s="199" t="str">
        <f t="shared" si="8"/>
        <v>ㄤ</v>
      </c>
      <c r="Q30" s="199" t="str">
        <f t="shared" si="8"/>
        <v>"</v>
      </c>
      <c r="R30" s="199" t="str">
        <f t="shared" si="8"/>
        <v>ㄎ</v>
      </c>
      <c r="S30" s="199" t="str">
        <f t="shared" si="8"/>
        <v/>
      </c>
      <c r="T30" s="199" t="str">
        <f t="shared" si="8"/>
        <v/>
      </c>
      <c r="U30" s="199" t="str">
        <f t="shared" si="8"/>
        <v/>
      </c>
      <c r="V30" s="199" t="str">
        <f t="shared" si="8"/>
        <v/>
      </c>
      <c r="X30" s="202" t="str" cm="1">
        <f t="array" ref="X30" xml:space="preserve"> IF(O30="","", INDEX(按鍵位置表[方音符號標籤], MATCH(TRUE, EXACT(O30, 按鍵位置表[方音按鍵]), 0)))</f>
        <v>u [ㄧ]</v>
      </c>
      <c r="Y30" s="202" t="str" cm="1">
        <f t="array" ref="Y30" xml:space="preserve"> IF(P30="","", INDEX(按鍵位置表[方音符號標籤], MATCH(TRUE, EXACT(P30, 按鍵位置表[方音按鍵]), 0)))</f>
        <v>; [ㄤ]</v>
      </c>
      <c r="Z30" s="202" t="str" cm="1">
        <f t="array" ref="Z30" xml:space="preserve"> IF(Q30="","", INDEX(按鍵位置表[方音符號標籤], MATCH(TRUE, EXACT(Q30, 按鍵位置表[方音按鍵]), 0)))</f>
        <v>" ["]</v>
      </c>
      <c r="AA30" s="202" t="str" cm="1">
        <f t="array" ref="AA30" xml:space="preserve"> IF(R30="","", INDEX(按鍵位置表[方音符號標籤], MATCH(TRUE, EXACT(R30, 按鍵位置表[方音按鍵]), 0)))</f>
        <v>d [ㄎ]</v>
      </c>
      <c r="AB30" s="202" t="str" cm="1">
        <f t="array" ref="AB30" xml:space="preserve"> IF(S30="","", INDEX(按鍵位置表[方音符號標籤], MATCH(TRUE, EXACT(S30, 按鍵位置表[方音按鍵]), 0)))</f>
        <v/>
      </c>
      <c r="AC30" s="202" t="str" cm="1">
        <f t="array" ref="AC30" xml:space="preserve"> IF(T30="","", INDEX(按鍵位置表[方音符號標籤], MATCH(TRUE, EXACT(T30, 按鍵位置表[方音按鍵]), 0)))</f>
        <v/>
      </c>
      <c r="AD30" s="202" t="str" cm="1">
        <f t="array" ref="AD30" xml:space="preserve"> IF(U30="","", INDEX(按鍵位置表[方音符號標籤], MATCH(TRUE, EXACT(U30, 按鍵位置表[方音按鍵]), 0)))</f>
        <v/>
      </c>
      <c r="AE30" s="202" t="str" cm="1">
        <f t="array" ref="AE30" xml:space="preserve"> IF(V30="","", INDEX(按鍵位置表[方音符號標籤], MATCH(TRUE, EXACT(V30, 按鍵位置表[方音按鍵]), 0)))</f>
        <v/>
      </c>
    </row>
    <row r="31" spans="2:31" ht="77.25">
      <c r="B31" s="201" t="s">
        <v>163</v>
      </c>
      <c r="C31" s="67" t="s">
        <v>307</v>
      </c>
      <c r="D31" s="66" t="str">
        <f t="shared" si="2"/>
        <v>ㄉㄧㆻ˙</v>
      </c>
      <c r="E31" s="200" t="str">
        <f t="shared" si="3"/>
        <v>經（促）</v>
      </c>
      <c r="F31" s="200" t="str">
        <f xml:space="preserve"> IF($C31="", "", _xlfn.XLOOKUP($E31, 十五音韻母表[十五音],十五音韻母表[方音符號]) )</f>
        <v>ㄧㆻ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_xlfn.XLOOKUP($G31, 音調表[台羅調號], 音調表[方音符號聲調符號]) )</f>
        <v>˙</v>
      </c>
      <c r="I31" s="200" t="str">
        <f xml:space="preserve"> IF($C31="", "", _xlfn.XLOOKUP(MID($C31,2,1), 音調表[八音調號], 音調表[方音符號聲調按鍵]) )</f>
        <v>]</v>
      </c>
      <c r="J31" s="200" t="str">
        <f xml:space="preserve"> IFERROR( _xlfn.XLOOKUP(RIGHT($C31), 十五音聲母表[十八音],十五音聲母表[方音符號]), "" )</f>
        <v>ㄉ</v>
      </c>
      <c r="K31" s="200" t="str">
        <f t="shared" si="4"/>
        <v>ㄉㄧㆻ˙</v>
      </c>
      <c r="L31" s="69" t="str">
        <f t="shared" si="0"/>
        <v>ㄧㆻ]ㄉ</v>
      </c>
      <c r="M31" s="70">
        <f t="shared" si="5"/>
        <v>4</v>
      </c>
      <c r="N31" s="70">
        <f t="shared" si="6"/>
        <v>3</v>
      </c>
      <c r="O31" s="199" t="str">
        <f t="shared" si="8"/>
        <v>ㄧ</v>
      </c>
      <c r="P31" s="199" t="str">
        <f t="shared" si="8"/>
        <v>ㆻ</v>
      </c>
      <c r="Q31" s="199" t="str">
        <f t="shared" si="8"/>
        <v>]</v>
      </c>
      <c r="R31" s="199" t="str">
        <f t="shared" si="8"/>
        <v>ㄉ</v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  <c r="V31" s="199" t="str">
        <f t="shared" si="8"/>
        <v/>
      </c>
      <c r="X31" s="202" t="str" cm="1">
        <f t="array" ref="X31" xml:space="preserve"> IF(O31="","", INDEX(按鍵位置表[方音符號標籤], MATCH(TRUE, EXACT(O31, 按鍵位置表[方音按鍵]), 0)))</f>
        <v>u [ㄧ]</v>
      </c>
      <c r="Y31" s="202" t="str" cm="1">
        <f t="array" ref="Y31" xml:space="preserve"> IF(P31="","", INDEX(按鍵位置表[方音符號標籤], MATCH(TRUE, EXACT(P31, 按鍵位置表[方音按鍵]), 0)))</f>
        <v>g [ㆻ]</v>
      </c>
      <c r="Z31" s="202" t="str" cm="1">
        <f t="array" ref="Z31" xml:space="preserve"> IF(Q31="","", INDEX(按鍵位置表[方音符號標籤], MATCH(TRUE, EXACT(Q31, 按鍵位置表[方音按鍵]), 0)))</f>
        <v>] [˙]</v>
      </c>
      <c r="AA31" s="202" t="str" cm="1">
        <f t="array" ref="AA31" xml:space="preserve"> IF(R31="","", INDEX(按鍵位置表[方音符號標籤], MATCH(TRUE, EXACT(R31, 按鍵位置表[方音按鍵]), 0)))</f>
        <v>2 [ㄉ]</v>
      </c>
      <c r="AB31" s="202" t="str" cm="1">
        <f t="array" ref="AB31" xml:space="preserve"> IF(S31="","", INDEX(按鍵位置表[方音符號標籤], MATCH(TRUE, EXACT(S31, 按鍵位置表[方音按鍵]), 0)))</f>
        <v/>
      </c>
      <c r="AC31" s="202" t="str" cm="1">
        <f t="array" ref="AC31" xml:space="preserve"> IF(T31="","", INDEX(按鍵位置表[方音符號標籤], MATCH(TRUE, EXACT(T31, 按鍵位置表[方音按鍵]), 0)))</f>
        <v/>
      </c>
      <c r="AD31" s="202" t="str" cm="1">
        <f t="array" ref="AD31" xml:space="preserve"> IF(U31="","", INDEX(按鍵位置表[方音符號標籤], MATCH(TRUE, EXACT(U31, 按鍵位置表[方音按鍵]), 0)))</f>
        <v/>
      </c>
      <c r="AE31" s="202" t="str" cm="1">
        <f t="array" ref="AE31" xml:space="preserve"> IF(V31="","", INDEX(按鍵位置表[方音符號標籤], MATCH(TRUE, EXACT(V31, 按鍵位置表[方音按鍵]), 0)))</f>
        <v/>
      </c>
    </row>
    <row r="32" spans="2:31" ht="77.25">
      <c r="B32" s="201" t="s">
        <v>164</v>
      </c>
      <c r="C32" s="67" t="s">
        <v>293</v>
      </c>
      <c r="D32" s="66" t="str">
        <f t="shared" si="2"/>
        <v>ㄏㄜˊ</v>
      </c>
      <c r="E32" s="200" t="str">
        <f t="shared" si="3"/>
        <v>高（舒）</v>
      </c>
      <c r="F32" s="200" t="str">
        <f xml:space="preserve"> IF($C32="", "", _xlfn.XLOOKUP($E32, 十五音韻母表[十五音],十五音韻母表[方音符號]) )</f>
        <v>ㄜ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_xlfn.XLOOKUP($G32, 音調表[台羅調號], 音調表[方音符號聲調符號]) )</f>
        <v>ˊ</v>
      </c>
      <c r="I32" s="200">
        <f xml:space="preserve"> IF($C32="", "", _xlfn.XLOOKUP(MID($C32,2,1), 音調表[八音調號], 音調表[方音符號聲調按鍵]) )</f>
        <v>6</v>
      </c>
      <c r="J32" s="200" t="str">
        <f xml:space="preserve"> IFERROR( _xlfn.XLOOKUP(RIGHT($C32), 十五音聲母表[十八音],十五音聲母表[方音符號]), "" )</f>
        <v>ㄏ</v>
      </c>
      <c r="K32" s="200" t="str">
        <f t="shared" si="4"/>
        <v>ㄏㄜˊ</v>
      </c>
      <c r="L32" s="69" t="str">
        <f t="shared" si="0"/>
        <v>ㄜ6ㄏ</v>
      </c>
      <c r="M32" s="70">
        <f t="shared" si="5"/>
        <v>3</v>
      </c>
      <c r="N32" s="70">
        <f t="shared" si="6"/>
        <v>2</v>
      </c>
      <c r="O32" s="199" t="str">
        <f t="shared" si="8"/>
        <v>ㄜ</v>
      </c>
      <c r="P32" s="199" t="str">
        <f t="shared" si="8"/>
        <v>6</v>
      </c>
      <c r="Q32" s="199" t="str">
        <f t="shared" si="8"/>
        <v>ㄏ</v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  <c r="V32" s="199" t="str">
        <f t="shared" si="8"/>
        <v/>
      </c>
      <c r="X32" s="202" t="str" cm="1">
        <f t="array" ref="X32" xml:space="preserve"> IF(O32="","", INDEX(按鍵位置表[方音符號標籤], MATCH(TRUE, EXACT(O32, 按鍵位置表[方音按鍵]), 0)))</f>
        <v>k [ㄜ]</v>
      </c>
      <c r="Y32" s="202" t="str" cm="1">
        <f t="array" ref="Y32" xml:space="preserve"> IF(P32="","", INDEX(按鍵位置表[方音符號標籤], MATCH(TRUE, EXACT(P32, 按鍵位置表[方音按鍵]), 0)))</f>
        <v>6 [ˊ]</v>
      </c>
      <c r="Z32" s="202" t="str" cm="1">
        <f t="array" ref="Z32" xml:space="preserve"> IF(Q32="","", INDEX(按鍵位置表[方音符號標籤], MATCH(TRUE, EXACT(Q32, 按鍵位置表[方音按鍵]), 0)))</f>
        <v>c [ㄏ]</v>
      </c>
      <c r="AA32" s="202" t="str" cm="1">
        <f t="array" ref="AA32" xml:space="preserve"> IF(R32="","", INDEX(按鍵位置表[方音符號標籤], MATCH(TRUE, EXACT(R32, 按鍵位置表[方音按鍵]), 0)))</f>
        <v/>
      </c>
      <c r="AB32" s="202" t="str" cm="1">
        <f t="array" ref="AB32" xml:space="preserve"> IF(S32="","", INDEX(按鍵位置表[方音符號標籤], MATCH(TRUE, EXACT(S32, 按鍵位置表[方音按鍵]), 0)))</f>
        <v/>
      </c>
      <c r="AC32" s="202" t="str" cm="1">
        <f t="array" ref="AC32" xml:space="preserve"> IF(T32="","", INDEX(按鍵位置表[方音符號標籤], MATCH(TRUE, EXACT(T32, 按鍵位置表[方音按鍵]), 0)))</f>
        <v/>
      </c>
      <c r="AD32" s="202" t="str" cm="1">
        <f t="array" ref="AD32" xml:space="preserve"> IF(U32="","", INDEX(按鍵位置表[方音符號標籤], MATCH(TRUE, EXACT(U32, 按鍵位置表[方音按鍵]), 0)))</f>
        <v/>
      </c>
      <c r="AE32" s="202" t="str" cm="1">
        <f t="array" ref="AE32" xml:space="preserve"> IF(V32="","", INDEX(按鍵位置表[方音符號標籤], MATCH(TRUE, EXACT(V32, 按鍵位置表[方音按鍵]), 0)))</f>
        <v/>
      </c>
    </row>
    <row r="33" spans="2:31" ht="77.25">
      <c r="B33" s="201" t="s">
        <v>165</v>
      </c>
      <c r="C33" s="68" t="s">
        <v>308</v>
      </c>
      <c r="D33" s="66" t="str">
        <f t="shared" si="2"/>
        <v>ㄙㄨ</v>
      </c>
      <c r="E33" s="200" t="str">
        <f t="shared" si="3"/>
        <v>艍（舒）</v>
      </c>
      <c r="F33" s="200" t="str">
        <f xml:space="preserve"> IF($C33="", "", _xlfn.XLOOKUP($E33, 十五音韻母表[十五音],十五音韻母表[方音符號]) )</f>
        <v>ㄨ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_xlfn.XLOOKUP($G33, 音調表[台羅調號], 音調表[方音符號聲調符號]) )</f>
        <v>一</v>
      </c>
      <c r="I33" s="200" t="str">
        <f xml:space="preserve"> IF($C33="", "", _xlfn.XLOOKUP(MID($C33,2,1), 音調表[八音調號], 音調表[方音符號聲調按鍵]) )</f>
        <v>"</v>
      </c>
      <c r="J33" s="200" t="str">
        <f xml:space="preserve"> IFERROR( _xlfn.XLOOKUP(RIGHT($C33), 十五音聲母表[十八音],十五音聲母表[方音符號]), "" )</f>
        <v>ㄙ</v>
      </c>
      <c r="K33" s="200" t="str">
        <f t="shared" si="4"/>
        <v>ㄙㄨ</v>
      </c>
      <c r="L33" s="69" t="str">
        <f t="shared" si="0"/>
        <v>ㄨ"ㄙ</v>
      </c>
      <c r="M33" s="70">
        <f t="shared" si="5"/>
        <v>2</v>
      </c>
      <c r="N33" s="70">
        <f t="shared" si="6"/>
        <v>2</v>
      </c>
      <c r="O33" s="199" t="str">
        <f t="shared" si="8"/>
        <v>ㄨ</v>
      </c>
      <c r="P33" s="199" t="str">
        <f t="shared" si="8"/>
        <v>"</v>
      </c>
      <c r="Q33" s="199" t="str">
        <f t="shared" si="8"/>
        <v>ㄙ</v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  <c r="V33" s="199" t="str">
        <f t="shared" si="8"/>
        <v/>
      </c>
      <c r="X33" s="202" t="str" cm="1">
        <f t="array" ref="X33" xml:space="preserve"> IF(O33="","", INDEX(按鍵位置表[方音符號標籤], MATCH(TRUE, EXACT(O33, 按鍵位置表[方音按鍵]), 0)))</f>
        <v>j [ㄨ]</v>
      </c>
      <c r="Y33" s="202" t="str" cm="1">
        <f t="array" ref="Y33" xml:space="preserve"> IF(P33="","", INDEX(按鍵位置表[方音符號標籤], MATCH(TRUE, EXACT(P33, 按鍵位置表[方音按鍵]), 0)))</f>
        <v>" ["]</v>
      </c>
      <c r="Z33" s="202" t="str" cm="1">
        <f t="array" ref="Z33" xml:space="preserve"> IF(Q33="","", INDEX(按鍵位置表[方音符號標籤], MATCH(TRUE, EXACT(Q33, 按鍵位置表[方音按鍵]), 0)))</f>
        <v>n [ㄙ]</v>
      </c>
      <c r="AA33" s="202" t="str" cm="1">
        <f t="array" ref="AA33" xml:space="preserve"> IF(R33="","", INDEX(按鍵位置表[方音符號標籤], MATCH(TRUE, EXACT(R33, 按鍵位置表[方音按鍵]), 0)))</f>
        <v/>
      </c>
      <c r="AB33" s="202" t="str" cm="1">
        <f t="array" ref="AB33" xml:space="preserve"> IF(S33="","", INDEX(按鍵位置表[方音符號標籤], MATCH(TRUE, EXACT(S33, 按鍵位置表[方音按鍵]), 0)))</f>
        <v/>
      </c>
      <c r="AC33" s="202" t="str" cm="1">
        <f t="array" ref="AC33" xml:space="preserve"> IF(T33="","", INDEX(按鍵位置表[方音符號標籤], MATCH(TRUE, EXACT(T33, 按鍵位置表[方音按鍵]), 0)))</f>
        <v/>
      </c>
      <c r="AD33" s="202" t="str" cm="1">
        <f t="array" ref="AD33" xml:space="preserve"> IF(U33="","", INDEX(按鍵位置表[方音符號標籤], MATCH(TRUE, EXACT(U33, 按鍵位置表[方音按鍵]), 0)))</f>
        <v/>
      </c>
      <c r="AE33" s="202" t="str" cm="1">
        <f t="array" ref="AE33" xml:space="preserve"> IF(V33="","", INDEX(按鍵位置表[方音符號標籤], MATCH(TRUE, EXACT(V33, 按鍵位置表[方音按鍵]), 0)))</f>
        <v/>
      </c>
    </row>
    <row r="34" spans="2:31" ht="77.25">
      <c r="B34" s="201" t="s">
        <v>166</v>
      </c>
      <c r="C34" s="67" t="s">
        <v>309</v>
      </c>
      <c r="D34" s="66" t="str">
        <f t="shared" si="2"/>
        <v>ㄨㄢ˪</v>
      </c>
      <c r="E34" s="200" t="str">
        <f t="shared" si="3"/>
        <v>觀（舒）</v>
      </c>
      <c r="F34" s="200" t="str">
        <f xml:space="preserve"> IF($C34="", "", _xlfn.XLOOKUP($E34, 十五音韻母表[十五音],十五音韻母表[方音符號]) )</f>
        <v>ㄨㄢ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_xlfn.XLOOKUP($G34, 音調表[台羅調號], 音調表[方音符號聲調符號]) )</f>
        <v>˪</v>
      </c>
      <c r="I34" s="200">
        <f xml:space="preserve"> IF($C34="", "", _xlfn.XLOOKUP(MID($C34,2,1), 音調表[八音調號], 音調表[方音符號聲調按鍵]) )</f>
        <v>3</v>
      </c>
      <c r="J34" s="200" t="str">
        <f xml:space="preserve"> IFERROR( _xlfn.XLOOKUP(RIGHT($C34), 十五音聲母表[十八音],十五音聲母表[方音符號]), "" )</f>
        <v>Ø</v>
      </c>
      <c r="K34" s="200" t="str">
        <f t="shared" si="4"/>
        <v>Øㄨㄢ˪</v>
      </c>
      <c r="L34" s="69" t="str">
        <f t="shared" si="0"/>
        <v>ㄨㄢ3=</v>
      </c>
      <c r="M34" s="70">
        <f t="shared" si="5"/>
        <v>4</v>
      </c>
      <c r="N34" s="70">
        <f t="shared" si="6"/>
        <v>3</v>
      </c>
      <c r="O34" s="199" t="str">
        <f t="shared" si="8"/>
        <v>ㄨ</v>
      </c>
      <c r="P34" s="199" t="str">
        <f t="shared" si="8"/>
        <v>ㄢ</v>
      </c>
      <c r="Q34" s="199" t="str">
        <f t="shared" si="8"/>
        <v>3</v>
      </c>
      <c r="R34" s="199" t="str">
        <f t="shared" si="8"/>
        <v>=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  <c r="V34" s="199" t="str">
        <f t="shared" si="8"/>
        <v/>
      </c>
      <c r="X34" s="202" t="str" cm="1">
        <f t="array" ref="X34" xml:space="preserve"> IF(O34="","", INDEX(按鍵位置表[方音符號標籤], MATCH(TRUE, EXACT(O34, 按鍵位置表[方音按鍵]), 0)))</f>
        <v>j [ㄨ]</v>
      </c>
      <c r="Y34" s="202" t="str" cm="1">
        <f t="array" ref="Y34" xml:space="preserve"> IF(P34="","", INDEX(按鍵位置表[方音符號標籤], MATCH(TRUE, EXACT(P34, 按鍵位置表[方音按鍵]), 0)))</f>
        <v>0 [ㄢ]</v>
      </c>
      <c r="Z34" s="202" t="str" cm="1">
        <f t="array" ref="Z34" xml:space="preserve"> IF(Q34="","", INDEX(按鍵位置表[方音符號標籤], MATCH(TRUE, EXACT(Q34, 按鍵位置表[方音按鍵]), 0)))</f>
        <v>3 [˪]</v>
      </c>
      <c r="AA34" s="202" t="str" cm="1">
        <f t="array" ref="AA34" xml:space="preserve"> IF(R34="","", INDEX(按鍵位置表[方音符號標籤], MATCH(TRUE, EXACT(R34, 按鍵位置表[方音按鍵]), 0)))</f>
        <v>= [Ø]</v>
      </c>
      <c r="AB34" s="202" t="str" cm="1">
        <f t="array" ref="AB34" xml:space="preserve"> IF(S34="","", INDEX(按鍵位置表[方音符號標籤], MATCH(TRUE, EXACT(S34, 按鍵位置表[方音按鍵]), 0)))</f>
        <v/>
      </c>
      <c r="AC34" s="202" t="str" cm="1">
        <f t="array" ref="AC34" xml:space="preserve"> IF(T34="","", INDEX(按鍵位置表[方音符號標籤], MATCH(TRUE, EXACT(T34, 按鍵位置表[方音按鍵]), 0)))</f>
        <v/>
      </c>
      <c r="AD34" s="202" t="str" cm="1">
        <f t="array" ref="AD34" xml:space="preserve"> IF(U34="","", INDEX(按鍵位置表[方音符號標籤], MATCH(TRUE, EXACT(U34, 按鍵位置表[方音按鍵]), 0)))</f>
        <v/>
      </c>
      <c r="AE34" s="202" t="str" cm="1">
        <f t="array" ref="AE34" xml:space="preserve"> IF(V34="","", INDEX(按鍵位置表[方音符號標籤], MATCH(TRUE, EXACT(V34, 按鍵位置表[方音按鍵]), 0)))</f>
        <v/>
      </c>
    </row>
    <row r="35" spans="2:31" ht="77.25">
      <c r="B35" s="201" t="s">
        <v>167</v>
      </c>
      <c r="C35" s="67" t="s">
        <v>310</v>
      </c>
      <c r="D35" s="66" t="str">
        <f t="shared" si="2"/>
        <v>ㄧㆲˊ</v>
      </c>
      <c r="E35" s="200" t="str">
        <f t="shared" si="3"/>
        <v>恭（舒）</v>
      </c>
      <c r="F35" s="200" t="str">
        <f xml:space="preserve"> IF($C35="", "", _xlfn.XLOOKUP($E35, 十五音韻母表[十五音],十五音韻母表[方音符號]) )</f>
        <v>ㄧㆲ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_xlfn.XLOOKUP($G35, 音調表[台羅調號], 音調表[方音符號聲調符號]) )</f>
        <v>ˊ</v>
      </c>
      <c r="I35" s="200">
        <f xml:space="preserve"> IF($C35="", "", _xlfn.XLOOKUP(MID($C35,2,1), 音調表[八音調號], 音調表[方音符號聲調按鍵]) )</f>
        <v>6</v>
      </c>
      <c r="J35" s="200" t="str">
        <f xml:space="preserve"> IFERROR( _xlfn.XLOOKUP(RIGHT($C35), 十五音聲母表[十八音],十五音聲母表[方音符號]), "" )</f>
        <v>Ø</v>
      </c>
      <c r="K35" s="200" t="str">
        <f t="shared" si="4"/>
        <v>Øㄧㆲˊ</v>
      </c>
      <c r="L35" s="69" t="str">
        <f t="shared" si="0"/>
        <v>ㄧㆲ6=</v>
      </c>
      <c r="M35" s="70">
        <f t="shared" si="5"/>
        <v>4</v>
      </c>
      <c r="N35" s="70">
        <f t="shared" si="6"/>
        <v>3</v>
      </c>
      <c r="O35" s="199" t="str">
        <f t="shared" ref="O35:V46" si="9" xml:space="preserve"> IF($N35="","", IF(MID($L35,O$4,1)="Ø", 零聲母, MID($L35,O$4,1)))</f>
        <v>ㄧ</v>
      </c>
      <c r="P35" s="199" t="str">
        <f t="shared" si="9"/>
        <v>ㆲ</v>
      </c>
      <c r="Q35" s="199" t="str">
        <f t="shared" si="9"/>
        <v>6</v>
      </c>
      <c r="R35" s="199" t="str">
        <f t="shared" si="9"/>
        <v>=</v>
      </c>
      <c r="S35" s="199" t="str">
        <f t="shared" si="9"/>
        <v/>
      </c>
      <c r="T35" s="199" t="str">
        <f t="shared" si="9"/>
        <v/>
      </c>
      <c r="U35" s="199" t="str">
        <f t="shared" si="9"/>
        <v/>
      </c>
      <c r="V35" s="199" t="str">
        <f t="shared" si="9"/>
        <v/>
      </c>
      <c r="X35" s="202" t="str" cm="1">
        <f t="array" ref="X35" xml:space="preserve"> IF(O35="","", INDEX(按鍵位置表[方音符號標籤], MATCH(TRUE, EXACT(O35, 按鍵位置表[方音按鍵]), 0)))</f>
        <v>u [ㄧ]</v>
      </c>
      <c r="Y35" s="202" t="str" cm="1">
        <f t="array" ref="Y35" xml:space="preserve"> IF(P35="","", INDEX(按鍵位置表[方音符號標籤], MATCH(TRUE, EXACT(P35, 按鍵位置表[方音按鍵]), 0)))</f>
        <v>o [ㆲ]</v>
      </c>
      <c r="Z35" s="202" t="str" cm="1">
        <f t="array" ref="Z35" xml:space="preserve"> IF(Q35="","", INDEX(按鍵位置表[方音符號標籤], MATCH(TRUE, EXACT(Q35, 按鍵位置表[方音按鍵]), 0)))</f>
        <v>6 [ˊ]</v>
      </c>
      <c r="AA35" s="202" t="str" cm="1">
        <f t="array" ref="AA35" xml:space="preserve"> IF(R35="","", INDEX(按鍵位置表[方音符號標籤], MATCH(TRUE, EXACT(R35, 按鍵位置表[方音按鍵]), 0)))</f>
        <v>= [Ø]</v>
      </c>
      <c r="AB35" s="202" t="str" cm="1">
        <f t="array" ref="AB35" xml:space="preserve"> IF(S35="","", INDEX(按鍵位置表[方音符號標籤], MATCH(TRUE, EXACT(S35, 按鍵位置表[方音按鍵]), 0)))</f>
        <v/>
      </c>
      <c r="AC35" s="202" t="str" cm="1">
        <f t="array" ref="AC35" xml:space="preserve"> IF(T35="","", INDEX(按鍵位置表[方音符號標籤], MATCH(TRUE, EXACT(T35, 按鍵位置表[方音按鍵]), 0)))</f>
        <v/>
      </c>
      <c r="AD35" s="202" t="str" cm="1">
        <f t="array" ref="AD35" xml:space="preserve"> IF(U35="","", INDEX(按鍵位置表[方音符號標籤], MATCH(TRUE, EXACT(U35, 按鍵位置表[方音按鍵]), 0)))</f>
        <v/>
      </c>
      <c r="AE35" s="202" t="str" cm="1">
        <f t="array" ref="AE35" xml:space="preserve"> IF(V35="","", INDEX(按鍵位置表[方音符號標籤], MATCH(TRUE, EXACT(V35, 按鍵位置表[方音按鍵]), 0)))</f>
        <v/>
      </c>
    </row>
    <row r="36" spans="2:31" ht="77.25">
      <c r="B36" s="201" t="s">
        <v>168</v>
      </c>
      <c r="C36" s="68" t="s">
        <v>311</v>
      </c>
      <c r="D36" s="66" t="str">
        <f t="shared" si="2"/>
        <v>ㄌㄧㄨˋ</v>
      </c>
      <c r="E36" s="200" t="str">
        <f t="shared" si="3"/>
        <v>丩（舒）</v>
      </c>
      <c r="F36" s="200" t="str">
        <f xml:space="preserve"> IF($C36="", "", _xlfn.XLOOKUP($E36, 十五音韻母表[十五音],十五音韻母表[方音符號]) )</f>
        <v>ㄧㄨ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_xlfn.XLOOKUP($G36, 音調表[台羅調號], 音調表[方音符號聲調符號]) )</f>
        <v>ˋ</v>
      </c>
      <c r="I36" s="200">
        <f xml:space="preserve"> IF($C36="", "", _xlfn.XLOOKUP(MID($C36,2,1), 音調表[八音調號], 音調表[方音符號聲調按鍵]) )</f>
        <v>4</v>
      </c>
      <c r="J36" s="200" t="str">
        <f xml:space="preserve"> IFERROR( _xlfn.XLOOKUP(RIGHT($C36), 十五音聲母表[十八音],十五音聲母表[方音符號]), "" )</f>
        <v>ㄌ</v>
      </c>
      <c r="K36" s="200" t="str">
        <f t="shared" si="4"/>
        <v>ㄌㄧㄨˋ</v>
      </c>
      <c r="L36" s="69" t="str">
        <f t="shared" si="0"/>
        <v>ㄧㄨ4ㄌ</v>
      </c>
      <c r="M36" s="70">
        <f t="shared" si="5"/>
        <v>4</v>
      </c>
      <c r="N36" s="70">
        <f t="shared" si="6"/>
        <v>3</v>
      </c>
      <c r="O36" s="199" t="str">
        <f t="shared" si="9"/>
        <v>ㄧ</v>
      </c>
      <c r="P36" s="199" t="str">
        <f t="shared" si="9"/>
        <v>ㄨ</v>
      </c>
      <c r="Q36" s="199" t="str">
        <f t="shared" si="9"/>
        <v>4</v>
      </c>
      <c r="R36" s="199" t="str">
        <f t="shared" si="9"/>
        <v>ㄌ</v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  <c r="V36" s="199" t="str">
        <f t="shared" si="9"/>
        <v/>
      </c>
      <c r="X36" s="202" t="str" cm="1">
        <f t="array" ref="X36" xml:space="preserve"> IF(O36="","", INDEX(按鍵位置表[方音符號標籤], MATCH(TRUE, EXACT(O36, 按鍵位置表[方音按鍵]), 0)))</f>
        <v>u [ㄧ]</v>
      </c>
      <c r="Y36" s="202" t="str" cm="1">
        <f t="array" ref="Y36" xml:space="preserve"> IF(P36="","", INDEX(按鍵位置表[方音符號標籤], MATCH(TRUE, EXACT(P36, 按鍵位置表[方音按鍵]), 0)))</f>
        <v>j [ㄨ]</v>
      </c>
      <c r="Z36" s="202" t="str" cm="1">
        <f t="array" ref="Z36" xml:space="preserve"> IF(Q36="","", INDEX(按鍵位置表[方音符號標籤], MATCH(TRUE, EXACT(Q36, 按鍵位置表[方音按鍵]), 0)))</f>
        <v>4 [ˋ]</v>
      </c>
      <c r="AA36" s="202" t="str" cm="1">
        <f t="array" ref="AA36" xml:space="preserve"> IF(R36="","", INDEX(按鍵位置表[方音符號標籤], MATCH(TRUE, EXACT(R36, 按鍵位置表[方音按鍵]), 0)))</f>
        <v>x [ㄌ]</v>
      </c>
      <c r="AB36" s="202" t="str" cm="1">
        <f t="array" ref="AB36" xml:space="preserve"> IF(S36="","", INDEX(按鍵位置表[方音符號標籤], MATCH(TRUE, EXACT(S36, 按鍵位置表[方音按鍵]), 0)))</f>
        <v/>
      </c>
      <c r="AC36" s="202" t="str" cm="1">
        <f t="array" ref="AC36" xml:space="preserve"> IF(T36="","", INDEX(按鍵位置表[方音符號標籤], MATCH(TRUE, EXACT(T36, 按鍵位置表[方音按鍵]), 0)))</f>
        <v/>
      </c>
      <c r="AD36" s="202" t="str" cm="1">
        <f t="array" ref="AD36" xml:space="preserve"> IF(U36="","", INDEX(按鍵位置表[方音符號標籤], MATCH(TRUE, EXACT(U36, 按鍵位置表[方音按鍵]), 0)))</f>
        <v/>
      </c>
      <c r="AE36" s="202" t="str" cm="1">
        <f t="array" ref="AE36" xml:space="preserve"> IF(V36="","", INDEX(按鍵位置表[方音符號標籤], MATCH(TRUE, EXACT(V36, 按鍵位置表[方音按鍵]), 0)))</f>
        <v/>
      </c>
    </row>
    <row r="37" spans="2:31" ht="77.25">
      <c r="B37" s="201" t="s">
        <v>139</v>
      </c>
      <c r="C37" s="67"/>
      <c r="D37" s="66" t="str">
        <f t="shared" si="2"/>
        <v/>
      </c>
      <c r="E37" s="200" t="str">
        <f t="shared" si="3"/>
        <v/>
      </c>
      <c r="F37" s="200" t="str">
        <f xml:space="preserve"> IF($C37="", "", _xlfn.XLOOKUP($E37, 十五音韻母表[十五音],十五音韻母表[方音符號])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_xlfn.XLOOKUP($G37, 音調表[台羅調號], 音調表[方音符號聲調符號]) )</f>
        <v/>
      </c>
      <c r="I37" s="200" t="str">
        <f xml:space="preserve"> IF($C37="", "", _xlfn.XLOOKUP(MID($C37,2,1), 音調表[八音調號], 音調表[方音符號聲調按鍵]) )</f>
        <v/>
      </c>
      <c r="J37" s="200" t="str">
        <f xml:space="preserve"> IFERROR( _xlfn.XLOOKUP(RIGHT($C37), 十五音聲母表[十八音],十五音聲母表[方音符號]), "" )</f>
        <v/>
      </c>
      <c r="K37" s="200" t="str">
        <f t="shared" si="4"/>
        <v/>
      </c>
      <c r="L37" s="69" t="str">
        <f t="shared" si="0"/>
        <v/>
      </c>
      <c r="M37" s="70" t="str">
        <f t="shared" si="5"/>
        <v/>
      </c>
      <c r="N37" s="70" t="str">
        <f t="shared" si="6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  <c r="V37" s="199" t="str">
        <f t="shared" si="9"/>
        <v/>
      </c>
      <c r="X37" s="202" t="str" cm="1">
        <f t="array" ref="X37" xml:space="preserve"> IF(O37="","", INDEX(按鍵位置表[方音符號標籤], MATCH(TRUE, EXACT(O37, 按鍵位置表[方音按鍵]), 0)))</f>
        <v/>
      </c>
      <c r="Y37" s="202" t="str" cm="1">
        <f t="array" ref="Y37" xml:space="preserve"> IF(P37="","", INDEX(按鍵位置表[方音符號標籤], MATCH(TRUE, EXACT(P37, 按鍵位置表[方音按鍵]), 0)))</f>
        <v/>
      </c>
      <c r="Z37" s="202" t="str" cm="1">
        <f t="array" ref="Z37" xml:space="preserve"> IF(Q37="","", INDEX(按鍵位置表[方音符號標籤], MATCH(TRUE, EXACT(Q37, 按鍵位置表[方音按鍵]), 0)))</f>
        <v/>
      </c>
      <c r="AA37" s="202" t="str" cm="1">
        <f t="array" ref="AA37" xml:space="preserve"> IF(R37="","", INDEX(按鍵位置表[方音符號標籤], MATCH(TRUE, EXACT(R37, 按鍵位置表[方音按鍵]), 0)))</f>
        <v/>
      </c>
      <c r="AB37" s="202" t="str" cm="1">
        <f t="array" ref="AB37" xml:space="preserve"> IF(S37="","", INDEX(按鍵位置表[方音符號標籤], MATCH(TRUE, EXACT(S37, 按鍵位置表[方音按鍵]), 0)))</f>
        <v/>
      </c>
      <c r="AC37" s="202" t="str" cm="1">
        <f t="array" ref="AC37" xml:space="preserve"> IF(T37="","", INDEX(按鍵位置表[方音符號標籤], MATCH(TRUE, EXACT(T37, 按鍵位置表[方音按鍵]), 0)))</f>
        <v/>
      </c>
      <c r="AD37" s="202" t="str" cm="1">
        <f t="array" ref="AD37" xml:space="preserve"> IF(U37="","", INDEX(按鍵位置表[方音符號標籤], MATCH(TRUE, EXACT(U37, 按鍵位置表[方音按鍵]), 0)))</f>
        <v/>
      </c>
      <c r="AE37" s="202" t="str" cm="1">
        <f t="array" ref="AE37" xml:space="preserve"> IF(V37="","", INDEX(按鍵位置表[方音符號標籤], MATCH(TRUE, EXACT(V37, 按鍵位置表[方音按鍵]), 0)))</f>
        <v/>
      </c>
    </row>
    <row r="38" spans="2:31" ht="77.25">
      <c r="B38" s="201" t="s">
        <v>175</v>
      </c>
      <c r="C38" s="67" t="s">
        <v>312</v>
      </c>
      <c r="D38" s="66" t="str">
        <f t="shared" si="2"/>
        <v>ㄘㄨㄣ</v>
      </c>
      <c r="E38" s="200" t="str">
        <f t="shared" si="3"/>
        <v>君（舒）</v>
      </c>
      <c r="F38" s="200" t="str">
        <f xml:space="preserve"> IF($C38="", "", _xlfn.XLOOKUP($E38, 十五音韻母表[十五音],十五音韻母表[方音符號]) )</f>
        <v>ㄨㄣ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_xlfn.XLOOKUP($G38, 音調表[台羅調號], 音調表[方音符號聲調符號]) )</f>
        <v>一</v>
      </c>
      <c r="I38" s="200" t="str">
        <f xml:space="preserve"> IF($C38="", "", _xlfn.XLOOKUP(MID($C38,2,1), 音調表[八音調號], 音調表[方音符號聲調按鍵]) )</f>
        <v>"</v>
      </c>
      <c r="J38" s="200" t="str">
        <f xml:space="preserve"> IFERROR( _xlfn.XLOOKUP(RIGHT($C38), 十五音聲母表[十八音],十五音聲母表[方音符號]), "" )</f>
        <v>ㄘ</v>
      </c>
      <c r="K38" s="200" t="str">
        <f t="shared" si="4"/>
        <v>ㄘㄨㄣ</v>
      </c>
      <c r="L38" s="69" t="str">
        <f t="shared" si="0"/>
        <v>ㄨㄣ"ㄘ</v>
      </c>
      <c r="M38" s="70">
        <f t="shared" si="5"/>
        <v>3</v>
      </c>
      <c r="N38" s="70">
        <f t="shared" si="6"/>
        <v>3</v>
      </c>
      <c r="O38" s="199" t="str">
        <f t="shared" si="9"/>
        <v>ㄨ</v>
      </c>
      <c r="P38" s="199" t="str">
        <f t="shared" si="9"/>
        <v>ㄣ</v>
      </c>
      <c r="Q38" s="199" t="str">
        <f t="shared" si="9"/>
        <v>"</v>
      </c>
      <c r="R38" s="199" t="str">
        <f t="shared" si="9"/>
        <v>ㄘ</v>
      </c>
      <c r="S38" s="199" t="str">
        <f t="shared" si="9"/>
        <v/>
      </c>
      <c r="T38" s="199" t="str">
        <f t="shared" si="9"/>
        <v/>
      </c>
      <c r="U38" s="199" t="str">
        <f t="shared" si="9"/>
        <v/>
      </c>
      <c r="V38" s="199" t="str">
        <f t="shared" si="9"/>
        <v/>
      </c>
      <c r="X38" s="202" t="str" cm="1">
        <f t="array" ref="X38" xml:space="preserve"> IF(O38="","", INDEX(按鍵位置表[方音符號標籤], MATCH(TRUE, EXACT(O38, 按鍵位置表[方音按鍵]), 0)))</f>
        <v>j [ㄨ]</v>
      </c>
      <c r="Y38" s="202" t="str" cm="1">
        <f t="array" ref="Y38" xml:space="preserve"> IF(P38="","", INDEX(按鍵位置表[方音符號標籤], MATCH(TRUE, EXACT(P38, 按鍵位置表[方音按鍵]), 0)))</f>
        <v>p [ㄣ]</v>
      </c>
      <c r="Z38" s="202" t="str" cm="1">
        <f t="array" ref="Z38" xml:space="preserve"> IF(Q38="","", INDEX(按鍵位置表[方音符號標籤], MATCH(TRUE, EXACT(Q38, 按鍵位置表[方音按鍵]), 0)))</f>
        <v>" ["]</v>
      </c>
      <c r="AA38" s="202" t="str" cm="1">
        <f t="array" ref="AA38" xml:space="preserve"> IF(R38="","", INDEX(按鍵位置表[方音符號標籤], MATCH(TRUE, EXACT(R38, 按鍵位置表[方音按鍵]), 0)))</f>
        <v>h [ㄘ]</v>
      </c>
      <c r="AB38" s="202" t="str" cm="1">
        <f t="array" ref="AB38" xml:space="preserve"> IF(S38="","", INDEX(按鍵位置表[方音符號標籤], MATCH(TRUE, EXACT(S38, 按鍵位置表[方音按鍵]), 0)))</f>
        <v/>
      </c>
      <c r="AC38" s="202" t="str" cm="1">
        <f t="array" ref="AC38" xml:space="preserve"> IF(T38="","", INDEX(按鍵位置表[方音符號標籤], MATCH(TRUE, EXACT(T38, 按鍵位置表[方音按鍵]), 0)))</f>
        <v/>
      </c>
      <c r="AD38" s="202" t="str" cm="1">
        <f t="array" ref="AD38" xml:space="preserve"> IF(U38="","", INDEX(按鍵位置表[方音符號標籤], MATCH(TRUE, EXACT(U38, 按鍵位置表[方音按鍵]), 0)))</f>
        <v/>
      </c>
      <c r="AE38" s="202" t="str" cm="1">
        <f t="array" ref="AE38" xml:space="preserve"> IF(V38="","", INDEX(按鍵位置表[方音符號標籤], MATCH(TRUE, EXACT(V38, 按鍵位置表[方音按鍵]), 0)))</f>
        <v/>
      </c>
    </row>
    <row r="39" spans="2:31" ht="77.25">
      <c r="B39" s="201" t="s">
        <v>176</v>
      </c>
      <c r="C39" s="67" t="s">
        <v>313</v>
      </c>
      <c r="D39" s="66" t="str">
        <f t="shared" si="2"/>
        <v>ㄏㆲ</v>
      </c>
      <c r="E39" s="200" t="str">
        <f t="shared" si="3"/>
        <v>公（舒）</v>
      </c>
      <c r="F39" s="200" t="str">
        <f xml:space="preserve"> IF($C39="", "", _xlfn.XLOOKUP($E39, 十五音韻母表[十五音],十五音韻母表[方音符號]) )</f>
        <v>ㆲ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_xlfn.XLOOKUP($G39, 音調表[台羅調號], 音調表[方音符號聲調符號]) )</f>
        <v>一</v>
      </c>
      <c r="I39" s="200" t="str">
        <f xml:space="preserve"> IF($C39="", "", _xlfn.XLOOKUP(MID($C39,2,1), 音調表[八音調號], 音調表[方音符號聲調按鍵]) )</f>
        <v>"</v>
      </c>
      <c r="J39" s="200" t="str">
        <f xml:space="preserve"> IFERROR( _xlfn.XLOOKUP(RIGHT($C39), 十五音聲母表[十八音],十五音聲母表[方音符號]), "" )</f>
        <v>ㄏ</v>
      </c>
      <c r="K39" s="200" t="str">
        <f t="shared" si="4"/>
        <v>ㄏㆲ</v>
      </c>
      <c r="L39" s="69" t="str">
        <f t="shared" si="0"/>
        <v>ㆲ"ㄏ</v>
      </c>
      <c r="M39" s="70">
        <f t="shared" si="5"/>
        <v>2</v>
      </c>
      <c r="N39" s="70">
        <f t="shared" si="6"/>
        <v>2</v>
      </c>
      <c r="O39" s="199" t="str">
        <f t="shared" si="9"/>
        <v>ㆲ</v>
      </c>
      <c r="P39" s="199" t="str">
        <f t="shared" si="9"/>
        <v>"</v>
      </c>
      <c r="Q39" s="199" t="str">
        <f t="shared" si="9"/>
        <v>ㄏ</v>
      </c>
      <c r="R39" s="199" t="str">
        <f t="shared" si="9"/>
        <v/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  <c r="V39" s="199" t="str">
        <f t="shared" si="9"/>
        <v/>
      </c>
      <c r="X39" s="202" t="str" cm="1">
        <f t="array" ref="X39" xml:space="preserve"> IF(O39="","", INDEX(按鍵位置表[方音符號標籤], MATCH(TRUE, EXACT(O39, 按鍵位置表[方音按鍵]), 0)))</f>
        <v>o [ㆲ]</v>
      </c>
      <c r="Y39" s="202" t="str" cm="1">
        <f t="array" ref="Y39" xml:space="preserve"> IF(P39="","", INDEX(按鍵位置表[方音符號標籤], MATCH(TRUE, EXACT(P39, 按鍵位置表[方音按鍵]), 0)))</f>
        <v>" ["]</v>
      </c>
      <c r="Z39" s="202" t="str" cm="1">
        <f t="array" ref="Z39" xml:space="preserve"> IF(Q39="","", INDEX(按鍵位置表[方音符號標籤], MATCH(TRUE, EXACT(Q39, 按鍵位置表[方音按鍵]), 0)))</f>
        <v>c [ㄏ]</v>
      </c>
      <c r="AA39" s="202" t="str" cm="1">
        <f t="array" ref="AA39" xml:space="preserve"> IF(R39="","", INDEX(按鍵位置表[方音符號標籤], MATCH(TRUE, EXACT(R39, 按鍵位置表[方音按鍵]), 0)))</f>
        <v/>
      </c>
      <c r="AB39" s="202" t="str" cm="1">
        <f t="array" ref="AB39" xml:space="preserve"> IF(S39="","", INDEX(按鍵位置表[方音符號標籤], MATCH(TRUE, EXACT(S39, 按鍵位置表[方音按鍵]), 0)))</f>
        <v/>
      </c>
      <c r="AC39" s="202" t="str" cm="1">
        <f t="array" ref="AC39" xml:space="preserve"> IF(T39="","", INDEX(按鍵位置表[方音符號標籤], MATCH(TRUE, EXACT(T39, 按鍵位置表[方音按鍵]), 0)))</f>
        <v/>
      </c>
      <c r="AD39" s="202" t="str" cm="1">
        <f t="array" ref="AD39" xml:space="preserve"> IF(U39="","", INDEX(按鍵位置表[方音符號標籤], MATCH(TRUE, EXACT(U39, 按鍵位置表[方音按鍵]), 0)))</f>
        <v/>
      </c>
      <c r="AE39" s="202" t="str" cm="1">
        <f t="array" ref="AE39" xml:space="preserve"> IF(V39="","", INDEX(按鍵位置表[方音符號標籤], MATCH(TRUE, EXACT(V39, 按鍵位置表[方音按鍵]), 0)))</f>
        <v/>
      </c>
    </row>
    <row r="40" spans="2:31" ht="77.25">
      <c r="B40" s="201" t="s">
        <v>177</v>
      </c>
      <c r="C40" s="67" t="s">
        <v>314</v>
      </c>
      <c r="D40" s="66" t="str">
        <f t="shared" si="2"/>
        <v>ㄅㄨㆵ</v>
      </c>
      <c r="E40" s="200" t="str">
        <f t="shared" si="3"/>
        <v>君（促）</v>
      </c>
      <c r="F40" s="200" t="str">
        <f xml:space="preserve"> IF($C40="", "", _xlfn.XLOOKUP($E40, 十五音韻母表[十五音],十五音韻母表[方音符號]) )</f>
        <v>ㄨㆵ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_xlfn.XLOOKUP($G40, 音調表[台羅調號], 音調表[方音符號聲調符號]) )</f>
        <v>四</v>
      </c>
      <c r="I40" s="200" t="str">
        <f xml:space="preserve"> IF($C40="", "", _xlfn.XLOOKUP(MID($C40,2,1), 音調表[八音調號], 音調表[方音符號聲調按鍵]) )</f>
        <v>[</v>
      </c>
      <c r="J40" s="200" t="str">
        <f xml:space="preserve"> IFERROR( _xlfn.XLOOKUP(RIGHT($C40), 十五音聲母表[十八音],十五音聲母表[方音符號]), "" )</f>
        <v>ㄅ</v>
      </c>
      <c r="K40" s="200" t="str">
        <f t="shared" si="4"/>
        <v>ㄅㄨㆵ</v>
      </c>
      <c r="L40" s="69" t="str">
        <f t="shared" si="0"/>
        <v>ㄨㆵ[ㄅ</v>
      </c>
      <c r="M40" s="70">
        <f t="shared" si="5"/>
        <v>3</v>
      </c>
      <c r="N40" s="70">
        <f t="shared" si="6"/>
        <v>3</v>
      </c>
      <c r="O40" s="199" t="str">
        <f t="shared" si="9"/>
        <v>ㄨ</v>
      </c>
      <c r="P40" s="199" t="str">
        <f t="shared" si="9"/>
        <v>ㆵ</v>
      </c>
      <c r="Q40" s="199" t="str">
        <f t="shared" si="9"/>
        <v>[</v>
      </c>
      <c r="R40" s="199" t="str">
        <f t="shared" si="9"/>
        <v>ㄅ</v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  <c r="V40" s="199" t="str">
        <f t="shared" si="9"/>
        <v/>
      </c>
      <c r="X40" s="202" t="str" cm="1">
        <f t="array" ref="X40" xml:space="preserve"> IF(O40="","", INDEX(按鍵位置表[方音符號標籤], MATCH(TRUE, EXACT(O40, 按鍵位置表[方音按鍵]), 0)))</f>
        <v>j [ㄨ]</v>
      </c>
      <c r="Y40" s="202" t="str" cm="1">
        <f t="array" ref="Y40" xml:space="preserve"> IF(P40="","", INDEX(按鍵位置表[方音符號標籤], MATCH(TRUE, EXACT(P40, 按鍵位置表[方音按鍵]), 0)))</f>
        <v>t [ㆵ]</v>
      </c>
      <c r="Z40" s="202" t="str" cm="1">
        <f t="array" ref="Z40" xml:space="preserve"> IF(Q40="","", INDEX(按鍵位置表[方音符號標籤], MATCH(TRUE, EXACT(Q40, 按鍵位置表[方音按鍵]), 0)))</f>
        <v>[ [[]</v>
      </c>
      <c r="AA40" s="202" t="str" cm="1">
        <f t="array" ref="AA40" xml:space="preserve"> IF(R40="","", INDEX(按鍵位置表[方音符號標籤], MATCH(TRUE, EXACT(R40, 按鍵位置表[方音按鍵]), 0)))</f>
        <v>1 [ㄅ]</v>
      </c>
      <c r="AB40" s="202" t="str" cm="1">
        <f t="array" ref="AB40" xml:space="preserve"> IF(S40="","", INDEX(按鍵位置表[方音符號標籤], MATCH(TRUE, EXACT(S40, 按鍵位置表[方音按鍵]), 0)))</f>
        <v/>
      </c>
      <c r="AC40" s="202" t="str" cm="1">
        <f t="array" ref="AC40" xml:space="preserve"> IF(T40="","", INDEX(按鍵位置表[方音符號標籤], MATCH(TRUE, EXACT(T40, 按鍵位置表[方音按鍵]), 0)))</f>
        <v/>
      </c>
      <c r="AD40" s="202" t="str" cm="1">
        <f t="array" ref="AD40" xml:space="preserve"> IF(U40="","", INDEX(按鍵位置表[方音符號標籤], MATCH(TRUE, EXACT(U40, 按鍵位置表[方音按鍵]), 0)))</f>
        <v/>
      </c>
      <c r="AE40" s="202" t="str" cm="1">
        <f t="array" ref="AE40" xml:space="preserve"> IF(V40="","", INDEX(按鍵位置表[方音符號標籤], MATCH(TRUE, EXACT(V40, 按鍵位置表[方音按鍵]), 0)))</f>
        <v/>
      </c>
    </row>
    <row r="41" spans="2:31" ht="77.25">
      <c r="B41" s="201" t="s">
        <v>178</v>
      </c>
      <c r="C41" s="67" t="s">
        <v>315</v>
      </c>
      <c r="D41" s="66" t="str">
        <f t="shared" si="2"/>
        <v>ㄉㆦ˫</v>
      </c>
      <c r="E41" s="200" t="str">
        <f t="shared" si="3"/>
        <v>沽（舒）</v>
      </c>
      <c r="F41" s="200" t="str">
        <f xml:space="preserve"> IF($C41="", "", _xlfn.XLOOKUP($E41, 十五音韻母表[十五音],十五音韻母表[方音符號]) )</f>
        <v>ㆦ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_xlfn.XLOOKUP($G41, 音調表[台羅調號], 音調表[方音符號聲調符號]) )</f>
        <v>˫</v>
      </c>
      <c r="I41" s="200">
        <f xml:space="preserve"> IF($C41="", "", _xlfn.XLOOKUP(MID($C41,2,1), 音調表[八音調號], 音調表[方音符號聲調按鍵]) )</f>
        <v>5</v>
      </c>
      <c r="J41" s="200" t="str">
        <f xml:space="preserve"> IFERROR( _xlfn.XLOOKUP(RIGHT($C41), 十五音聲母表[十八音],十五音聲母表[方音符號]), "" )</f>
        <v>ㄉ</v>
      </c>
      <c r="K41" s="200" t="str">
        <f t="shared" si="4"/>
        <v>ㄉㆦ˫</v>
      </c>
      <c r="L41" s="69" t="str">
        <f t="shared" si="0"/>
        <v>ㆦ5ㄉ</v>
      </c>
      <c r="M41" s="70">
        <f t="shared" si="5"/>
        <v>3</v>
      </c>
      <c r="N41" s="70">
        <f t="shared" si="6"/>
        <v>2</v>
      </c>
      <c r="O41" s="199" t="str">
        <f t="shared" si="9"/>
        <v>ㆦ</v>
      </c>
      <c r="P41" s="199" t="str">
        <f t="shared" si="9"/>
        <v>5</v>
      </c>
      <c r="Q41" s="199" t="str">
        <f t="shared" si="9"/>
        <v>ㄉ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  <c r="V41" s="199" t="str">
        <f t="shared" si="9"/>
        <v/>
      </c>
      <c r="X41" s="202" t="str" cm="1">
        <f t="array" ref="X41" xml:space="preserve"> IF(O41="","", INDEX(按鍵位置表[方音符號標籤], MATCH(TRUE, EXACT(O41, 按鍵位置表[方音按鍵]), 0)))</f>
        <v>i [ㆦ]</v>
      </c>
      <c r="Y41" s="202" t="str" cm="1">
        <f t="array" ref="Y41" xml:space="preserve"> IF(P41="","", INDEX(按鍵位置表[方音符號標籤], MATCH(TRUE, EXACT(P41, 按鍵位置表[方音按鍵]), 0)))</f>
        <v>5 [˫]</v>
      </c>
      <c r="Z41" s="202" t="str" cm="1">
        <f t="array" ref="Z41" xml:space="preserve"> IF(Q41="","", INDEX(按鍵位置表[方音符號標籤], MATCH(TRUE, EXACT(Q41, 按鍵位置表[方音按鍵]), 0)))</f>
        <v>2 [ㄉ]</v>
      </c>
      <c r="AA41" s="202" t="str" cm="1">
        <f t="array" ref="AA41" xml:space="preserve"> IF(R41="","", INDEX(按鍵位置表[方音符號標籤], MATCH(TRUE, EXACT(R41, 按鍵位置表[方音按鍵]), 0)))</f>
        <v/>
      </c>
      <c r="AB41" s="202" t="str" cm="1">
        <f t="array" ref="AB41" xml:space="preserve"> IF(S41="","", INDEX(按鍵位置表[方音符號標籤], MATCH(TRUE, EXACT(S41, 按鍵位置表[方音按鍵]), 0)))</f>
        <v/>
      </c>
      <c r="AC41" s="202" t="str" cm="1">
        <f t="array" ref="AC41" xml:space="preserve"> IF(T41="","", INDEX(按鍵位置表[方音符號標籤], MATCH(TRUE, EXACT(T41, 按鍵位置表[方音按鍵]), 0)))</f>
        <v/>
      </c>
      <c r="AD41" s="202" t="str" cm="1">
        <f t="array" ref="AD41" xml:space="preserve"> IF(U41="","", INDEX(按鍵位置表[方音符號標籤], MATCH(TRUE, EXACT(U41, 按鍵位置表[方音按鍵]), 0)))</f>
        <v/>
      </c>
      <c r="AE41" s="202" t="str" cm="1">
        <f t="array" ref="AE41" xml:space="preserve"> IF(V41="","", INDEX(按鍵位置表[方音符號標籤], MATCH(TRUE, EXACT(V41, 按鍵位置表[方音按鍵]), 0)))</f>
        <v/>
      </c>
    </row>
    <row r="42" spans="2:31" ht="77.25">
      <c r="B42" s="201" t="s">
        <v>179</v>
      </c>
      <c r="C42" s="67" t="s">
        <v>316</v>
      </c>
      <c r="D42" s="66" t="str">
        <f t="shared" si="2"/>
        <v>ㆣㄧㆦㆻ˙</v>
      </c>
      <c r="E42" s="200" t="str">
        <f t="shared" si="3"/>
        <v>恭（促）</v>
      </c>
      <c r="F42" s="200" t="str">
        <f xml:space="preserve"> IF($C42="", "", _xlfn.XLOOKUP($E42, 十五音韻母表[十五音],十五音韻母表[方音符號]) )</f>
        <v>ㄧㆦㆻ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_xlfn.XLOOKUP($G42, 音調表[台羅調號], 音調表[方音符號聲調符號]) )</f>
        <v>˙</v>
      </c>
      <c r="I42" s="200" t="str">
        <f xml:space="preserve"> IF($C42="", "", _xlfn.XLOOKUP(MID($C42,2,1), 音調表[八音調號], 音調表[方音符號聲調按鍵]) )</f>
        <v>]</v>
      </c>
      <c r="J42" s="200" t="str">
        <f xml:space="preserve"> IFERROR( _xlfn.XLOOKUP(RIGHT($C42), 十五音聲母表[十八音],十五音聲母表[方音符號]), "" )</f>
        <v>ㆣ</v>
      </c>
      <c r="K42" s="200" t="str">
        <f t="shared" si="4"/>
        <v>ㆣㄧㆦㆻ˙</v>
      </c>
      <c r="L42" s="69" t="str">
        <f t="shared" si="0"/>
        <v>ㄧㆦㆻ]ㆣ</v>
      </c>
      <c r="M42" s="70">
        <f t="shared" si="5"/>
        <v>5</v>
      </c>
      <c r="N42" s="70">
        <f t="shared" si="6"/>
        <v>4</v>
      </c>
      <c r="O42" s="199" t="str">
        <f t="shared" si="9"/>
        <v>ㄧ</v>
      </c>
      <c r="P42" s="199" t="str">
        <f t="shared" si="9"/>
        <v>ㆦ</v>
      </c>
      <c r="Q42" s="199" t="str">
        <f t="shared" si="9"/>
        <v>ㆻ</v>
      </c>
      <c r="R42" s="199" t="str">
        <f t="shared" si="9"/>
        <v>]</v>
      </c>
      <c r="S42" s="199" t="str">
        <f t="shared" si="9"/>
        <v>ㆣ</v>
      </c>
      <c r="T42" s="199" t="str">
        <f t="shared" si="9"/>
        <v/>
      </c>
      <c r="U42" s="199" t="str">
        <f t="shared" si="9"/>
        <v/>
      </c>
      <c r="V42" s="199" t="str">
        <f t="shared" si="9"/>
        <v/>
      </c>
      <c r="X42" s="202" t="str" cm="1">
        <f t="array" ref="X42" xml:space="preserve"> IF(O42="","", INDEX(按鍵位置表[方音符號標籤], MATCH(TRUE, EXACT(O42, 按鍵位置表[方音按鍵]), 0)))</f>
        <v>u [ㄧ]</v>
      </c>
      <c r="Y42" s="202" t="str" cm="1">
        <f t="array" ref="Y42" xml:space="preserve"> IF(P42="","", INDEX(按鍵位置表[方音符號標籤], MATCH(TRUE, EXACT(P42, 按鍵位置表[方音按鍵]), 0)))</f>
        <v>i [ㆦ]</v>
      </c>
      <c r="Z42" s="202" t="str" cm="1">
        <f t="array" ref="Z42" xml:space="preserve"> IF(Q42="","", INDEX(按鍵位置表[方音符號標籤], MATCH(TRUE, EXACT(Q42, 按鍵位置表[方音按鍵]), 0)))</f>
        <v>g [ㆻ]</v>
      </c>
      <c r="AA42" s="202" t="str" cm="1">
        <f t="array" ref="AA42" xml:space="preserve"> IF(R42="","", INDEX(按鍵位置表[方音符號標籤], MATCH(TRUE, EXACT(R42, 按鍵位置表[方音按鍵]), 0)))</f>
        <v>] [˙]</v>
      </c>
      <c r="AB42" s="202" t="str" cm="1">
        <f t="array" ref="AB42" xml:space="preserve"> IF(S42="","", INDEX(按鍵位置表[方音符號標籤], MATCH(TRUE, EXACT(S42, 按鍵位置表[方音按鍵]), 0)))</f>
        <v>E [ㆣ]</v>
      </c>
      <c r="AC42" s="202" t="str" cm="1">
        <f t="array" ref="AC42" xml:space="preserve"> IF(T42="","", INDEX(按鍵位置表[方音符號標籤], MATCH(TRUE, EXACT(T42, 按鍵位置表[方音按鍵]), 0)))</f>
        <v/>
      </c>
      <c r="AD42" s="202" t="str" cm="1">
        <f t="array" ref="AD42" xml:space="preserve"> IF(U42="","", INDEX(按鍵位置表[方音符號標籤], MATCH(TRUE, EXACT(U42, 按鍵位置表[方音按鍵]), 0)))</f>
        <v/>
      </c>
      <c r="AE42" s="202" t="str" cm="1">
        <f t="array" ref="AE42" xml:space="preserve"> IF(V42="","", INDEX(按鍵位置表[方音符號標籤], MATCH(TRUE, EXACT(V42, 按鍵位置表[方音按鍵]), 0)))</f>
        <v/>
      </c>
    </row>
    <row r="43" spans="2:31" ht="77.25">
      <c r="B43" s="201" t="s">
        <v>180</v>
      </c>
      <c r="C43" s="67" t="s">
        <v>317</v>
      </c>
      <c r="D43" s="66" t="str">
        <f t="shared" si="2"/>
        <v>ㆠㄨㄣˊ</v>
      </c>
      <c r="E43" s="200" t="str">
        <f t="shared" si="3"/>
        <v>君（舒）</v>
      </c>
      <c r="F43" s="200" t="str">
        <f xml:space="preserve"> IF($C43="", "", _xlfn.XLOOKUP($E43, 十五音韻母表[十五音],十五音韻母表[方音符號]) )</f>
        <v>ㄨㄣ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_xlfn.XLOOKUP($G43, 音調表[台羅調號], 音調表[方音符號聲調符號]) )</f>
        <v>ˊ</v>
      </c>
      <c r="I43" s="200">
        <f xml:space="preserve"> IF($C43="", "", _xlfn.XLOOKUP(MID($C43,2,1), 音調表[八音調號], 音調表[方音符號聲調按鍵]) )</f>
        <v>6</v>
      </c>
      <c r="J43" s="200" t="str">
        <f xml:space="preserve"> IFERROR( _xlfn.XLOOKUP(RIGHT($C43), 十五音聲母表[十八音],十五音聲母表[方音符號]), "" )</f>
        <v>ㆠ</v>
      </c>
      <c r="K43" s="200" t="str">
        <f t="shared" si="4"/>
        <v>ㆠㄨㄣˊ</v>
      </c>
      <c r="L43" s="69" t="str">
        <f t="shared" si="0"/>
        <v>ㄨㄣ6ㆠ</v>
      </c>
      <c r="M43" s="70">
        <f t="shared" si="5"/>
        <v>4</v>
      </c>
      <c r="N43" s="70">
        <f t="shared" si="6"/>
        <v>3</v>
      </c>
      <c r="O43" s="199" t="str">
        <f t="shared" si="9"/>
        <v>ㄨ</v>
      </c>
      <c r="P43" s="199" t="str">
        <f t="shared" si="9"/>
        <v>ㄣ</v>
      </c>
      <c r="Q43" s="199" t="str">
        <f t="shared" si="9"/>
        <v>6</v>
      </c>
      <c r="R43" s="199" t="str">
        <f t="shared" si="9"/>
        <v>ㆠ</v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  <c r="V43" s="199" t="str">
        <f t="shared" si="9"/>
        <v/>
      </c>
      <c r="X43" s="202" t="str" cm="1">
        <f t="array" ref="X43" xml:space="preserve"> IF(O43="","", INDEX(按鍵位置表[方音符號標籤], MATCH(TRUE, EXACT(O43, 按鍵位置表[方音按鍵]), 0)))</f>
        <v>j [ㄨ]</v>
      </c>
      <c r="Y43" s="202" t="str" cm="1">
        <f t="array" ref="Y43" xml:space="preserve"> IF(P43="","", INDEX(按鍵位置表[方音符號標籤], MATCH(TRUE, EXACT(P43, 按鍵位置表[方音按鍵]), 0)))</f>
        <v>p [ㄣ]</v>
      </c>
      <c r="Z43" s="202" t="str" cm="1">
        <f t="array" ref="Z43" xml:space="preserve"> IF(Q43="","", INDEX(按鍵位置表[方音符號標籤], MATCH(TRUE, EXACT(Q43, 按鍵位置表[方音按鍵]), 0)))</f>
        <v>6 [ˊ]</v>
      </c>
      <c r="AA43" s="202" t="str" cm="1">
        <f t="array" ref="AA43" xml:space="preserve"> IF(R43="","", INDEX(按鍵位置表[方音符號標籤], MATCH(TRUE, EXACT(R43, 按鍵位置表[方音按鍵]), 0)))</f>
        <v>! [ㆠ]</v>
      </c>
      <c r="AB43" s="202" t="str" cm="1">
        <f t="array" ref="AB43" xml:space="preserve"> IF(S43="","", INDEX(按鍵位置表[方音符號標籤], MATCH(TRUE, EXACT(S43, 按鍵位置表[方音按鍵]), 0)))</f>
        <v/>
      </c>
      <c r="AC43" s="202" t="str" cm="1">
        <f t="array" ref="AC43" xml:space="preserve"> IF(T43="","", INDEX(按鍵位置表[方音符號標籤], MATCH(TRUE, EXACT(T43, 按鍵位置表[方音按鍵]), 0)))</f>
        <v/>
      </c>
      <c r="AD43" s="202" t="str" cm="1">
        <f t="array" ref="AD43" xml:space="preserve"> IF(U43="","", INDEX(按鍵位置表[方音符號標籤], MATCH(TRUE, EXACT(U43, 按鍵位置表[方音按鍵]), 0)))</f>
        <v/>
      </c>
      <c r="AE43" s="202" t="str" cm="1">
        <f t="array" ref="AE43" xml:space="preserve"> IF(V43="","", INDEX(按鍵位置表[方音符號標籤], MATCH(TRUE, EXACT(V43, 按鍵位置表[方音按鍵]), 0)))</f>
        <v/>
      </c>
    </row>
    <row r="44" spans="2:31" ht="77.25">
      <c r="B44" s="201" t="s">
        <v>181</v>
      </c>
      <c r="C44" s="67" t="s">
        <v>318</v>
      </c>
      <c r="D44" s="66" t="str">
        <f t="shared" si="2"/>
        <v>ㄍㄨㄢ</v>
      </c>
      <c r="E44" s="200" t="str">
        <f t="shared" si="3"/>
        <v>觀（舒）</v>
      </c>
      <c r="F44" s="200" t="str">
        <f xml:space="preserve"> IF($C44="", "", _xlfn.XLOOKUP($E44, 十五音韻母表[十五音],十五音韻母表[方音符號]) )</f>
        <v>ㄨㄢ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_xlfn.XLOOKUP($G44, 音調表[台羅調號], 音調表[方音符號聲調符號]) )</f>
        <v>一</v>
      </c>
      <c r="I44" s="200" t="str">
        <f xml:space="preserve"> IF($C44="", "", _xlfn.XLOOKUP(MID($C44,2,1), 音調表[八音調號], 音調表[方音符號聲調按鍵]) )</f>
        <v>"</v>
      </c>
      <c r="J44" s="200" t="str">
        <f xml:space="preserve"> IFERROR( _xlfn.XLOOKUP(RIGHT($C44), 十五音聲母表[十八音],十五音聲母表[方音符號]), "" )</f>
        <v>ㄍ</v>
      </c>
      <c r="K44" s="200" t="str">
        <f t="shared" si="4"/>
        <v>ㄍㄨㄢ</v>
      </c>
      <c r="L44" s="69" t="str">
        <f t="shared" si="0"/>
        <v>ㄨㄢ"ㄍ</v>
      </c>
      <c r="M44" s="70">
        <f t="shared" si="5"/>
        <v>3</v>
      </c>
      <c r="N44" s="70">
        <f t="shared" si="6"/>
        <v>3</v>
      </c>
      <c r="O44" s="199" t="str">
        <f t="shared" si="9"/>
        <v>ㄨ</v>
      </c>
      <c r="P44" s="199" t="str">
        <f t="shared" si="9"/>
        <v>ㄢ</v>
      </c>
      <c r="Q44" s="199" t="str">
        <f t="shared" si="9"/>
        <v>"</v>
      </c>
      <c r="R44" s="199" t="str">
        <f t="shared" si="9"/>
        <v>ㄍ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  <c r="V44" s="199" t="str">
        <f t="shared" si="9"/>
        <v/>
      </c>
      <c r="X44" s="202" t="str" cm="1">
        <f t="array" ref="X44" xml:space="preserve"> IF(O44="","", INDEX(按鍵位置表[方音符號標籤], MATCH(TRUE, EXACT(O44, 按鍵位置表[方音按鍵]), 0)))</f>
        <v>j [ㄨ]</v>
      </c>
      <c r="Y44" s="202" t="str" cm="1">
        <f t="array" ref="Y44" xml:space="preserve"> IF(P44="","", INDEX(按鍵位置表[方音符號標籤], MATCH(TRUE, EXACT(P44, 按鍵位置表[方音按鍵]), 0)))</f>
        <v>0 [ㄢ]</v>
      </c>
      <c r="Z44" s="202" t="str" cm="1">
        <f t="array" ref="Z44" xml:space="preserve"> IF(Q44="","", INDEX(按鍵位置表[方音符號標籤], MATCH(TRUE, EXACT(Q44, 按鍵位置表[方音按鍵]), 0)))</f>
        <v>" ["]</v>
      </c>
      <c r="AA44" s="202" t="str" cm="1">
        <f t="array" ref="AA44" xml:space="preserve"> IF(R44="","", INDEX(按鍵位置表[方音符號標籤], MATCH(TRUE, EXACT(R44, 按鍵位置表[方音按鍵]), 0)))</f>
        <v>e [ㄍ]</v>
      </c>
      <c r="AB44" s="202" t="str" cm="1">
        <f t="array" ref="AB44" xml:space="preserve"> IF(S44="","", INDEX(按鍵位置表[方音符號標籤], MATCH(TRUE, EXACT(S44, 按鍵位置表[方音按鍵]), 0)))</f>
        <v/>
      </c>
      <c r="AC44" s="202" t="str" cm="1">
        <f t="array" ref="AC44" xml:space="preserve"> IF(T44="","", INDEX(按鍵位置表[方音符號標籤], MATCH(TRUE, EXACT(T44, 按鍵位置表[方音按鍵]), 0)))</f>
        <v/>
      </c>
      <c r="AD44" s="202" t="str" cm="1">
        <f t="array" ref="AD44" xml:space="preserve"> IF(U44="","", INDEX(按鍵位置表[方音符號標籤], MATCH(TRUE, EXACT(U44, 按鍵位置表[方音按鍵]), 0)))</f>
        <v/>
      </c>
      <c r="AE44" s="202" t="str" cm="1">
        <f t="array" ref="AE44" xml:space="preserve"> IF(V44="","", INDEX(按鍵位置表[方音符號標籤], MATCH(TRUE, EXACT(V44, 按鍵位置表[方音按鍵]), 0)))</f>
        <v/>
      </c>
    </row>
    <row r="45" spans="2:31" ht="77.25">
      <c r="B45" s="201" t="s">
        <v>154</v>
      </c>
      <c r="C45" s="67"/>
      <c r="D45" s="66" t="str">
        <f t="shared" si="2"/>
        <v/>
      </c>
      <c r="E45" s="200" t="str">
        <f t="shared" si="3"/>
        <v/>
      </c>
      <c r="F45" s="200" t="str">
        <f xml:space="preserve"> IF($C45="", "", _xlfn.XLOOKUP($E45, 十五音韻母表[十五音],十五音韻母表[方音符號])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_xlfn.XLOOKUP($G45, 音調表[台羅調號], 音調表[方音符號聲調符號]) )</f>
        <v/>
      </c>
      <c r="I45" s="200" t="str">
        <f xml:space="preserve"> IF($C45="", "", _xlfn.XLOOKUP(MID($C45,2,1), 音調表[八音調號], 音調表[方音符號聲調按鍵]) )</f>
        <v/>
      </c>
      <c r="J45" s="200" t="str">
        <f xml:space="preserve"> IFERROR( _xlfn.XLOOKUP(RIGHT($C45), 十五音聲母表[十八音],十五音聲母表[方音符號]), "" )</f>
        <v/>
      </c>
      <c r="K45" s="200" t="str">
        <f t="shared" si="4"/>
        <v/>
      </c>
      <c r="L45" s="69" t="str">
        <f t="shared" si="0"/>
        <v/>
      </c>
      <c r="M45" s="70" t="str">
        <f t="shared" si="5"/>
        <v/>
      </c>
      <c r="N45" s="70" t="str">
        <f t="shared" si="6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  <c r="V45" s="199" t="str">
        <f t="shared" si="9"/>
        <v/>
      </c>
      <c r="X45" s="202" t="str" cm="1">
        <f t="array" ref="X45" xml:space="preserve"> IF(O45="","", INDEX(按鍵位置表[方音符號標籤], MATCH(TRUE, EXACT(O45, 按鍵位置表[方音按鍵]), 0)))</f>
        <v/>
      </c>
      <c r="Y45" s="202" t="str" cm="1">
        <f t="array" ref="Y45" xml:space="preserve"> IF(P45="","", INDEX(按鍵位置表[方音符號標籤], MATCH(TRUE, EXACT(P45, 按鍵位置表[方音按鍵]), 0)))</f>
        <v/>
      </c>
      <c r="Z45" s="202" t="str" cm="1">
        <f t="array" ref="Z45" xml:space="preserve"> IF(Q45="","", INDEX(按鍵位置表[方音符號標籤], MATCH(TRUE, EXACT(Q45, 按鍵位置表[方音按鍵]), 0)))</f>
        <v/>
      </c>
      <c r="AA45" s="202" t="str" cm="1">
        <f t="array" ref="AA45" xml:space="preserve"> IF(R45="","", INDEX(按鍵位置表[方音符號標籤], MATCH(TRUE, EXACT(R45, 按鍵位置表[方音按鍵]), 0)))</f>
        <v/>
      </c>
      <c r="AB45" s="202" t="str" cm="1">
        <f t="array" ref="AB45" xml:space="preserve"> IF(S45="","", INDEX(按鍵位置表[方音符號標籤], MATCH(TRUE, EXACT(S45, 按鍵位置表[方音按鍵]), 0)))</f>
        <v/>
      </c>
      <c r="AC45" s="202" t="str" cm="1">
        <f t="array" ref="AC45" xml:space="preserve"> IF(T45="","", INDEX(按鍵位置表[方音符號標籤], MATCH(TRUE, EXACT(T45, 按鍵位置表[方音按鍵]), 0)))</f>
        <v/>
      </c>
      <c r="AD45" s="202" t="str" cm="1">
        <f t="array" ref="AD45" xml:space="preserve"> IF(U45="","", INDEX(按鍵位置表[方音符號標籤], MATCH(TRUE, EXACT(U45, 按鍵位置表[方音按鍵]), 0)))</f>
        <v/>
      </c>
      <c r="AE45" s="202" t="str" cm="1">
        <f t="array" ref="AE45" xml:space="preserve"> IF(V45="","", INDEX(按鍵位置表[方音符號標籤], MATCH(TRUE, EXACT(V45, 按鍵位置表[方音按鍵]), 0)))</f>
        <v/>
      </c>
    </row>
    <row r="46" spans="2:31" ht="77.25">
      <c r="B46" s="201" t="s">
        <v>1031</v>
      </c>
      <c r="C46" s="67" t="s">
        <v>1032</v>
      </c>
      <c r="D46" s="66" t="str">
        <f t="shared" si="2"/>
        <v>ㄗㄜ˪</v>
      </c>
      <c r="E46" s="200" t="str">
        <f t="shared" si="3"/>
        <v>高（舒）</v>
      </c>
      <c r="F46" s="200" t="str">
        <f xml:space="preserve"> IF($C46="", "", _xlfn.XLOOKUP($E46, 十五音韻母表[十五音],十五音韻母表[方音符號]) )</f>
        <v>ㄜ</v>
      </c>
      <c r="G46" s="200">
        <f xml:space="preserve"> IF($C46="", "", _xlfn.XLOOKUP(MID(C46,2,1), 音調表[八音調號], 音調表[台羅調號]) )</f>
        <v>3</v>
      </c>
      <c r="H46" s="200" t="str">
        <f xml:space="preserve"> IF($C46="", "", _xlfn.XLOOKUP($G46, 音調表[台羅調號], 音調表[方音符號聲調符號]) )</f>
        <v>˪</v>
      </c>
      <c r="I46" s="200">
        <f xml:space="preserve"> IF($C46="", "", _xlfn.XLOOKUP(MID($C46,2,1), 音調表[八音調號], 音調表[方音符號聲調按鍵]) )</f>
        <v>3</v>
      </c>
      <c r="J46" s="200" t="str">
        <f xml:space="preserve"> IFERROR( _xlfn.XLOOKUP(RIGHT($C46), 十五音聲母表[十八音],十五音聲母表[方音符號]), "" )</f>
        <v>ㄗ</v>
      </c>
      <c r="K46" s="200" t="str">
        <f t="shared" si="4"/>
        <v>ㄗㄜ˪</v>
      </c>
      <c r="L46" s="69" t="str">
        <f t="shared" si="0"/>
        <v>ㄜ3ㄗ</v>
      </c>
      <c r="M46" s="70">
        <f t="shared" si="5"/>
        <v>3</v>
      </c>
      <c r="N46" s="70">
        <f t="shared" si="6"/>
        <v>2</v>
      </c>
      <c r="O46" s="199" t="str">
        <f t="shared" si="9"/>
        <v>ㄜ</v>
      </c>
      <c r="P46" s="199" t="str">
        <f t="shared" si="9"/>
        <v>3</v>
      </c>
      <c r="Q46" s="199" t="str">
        <f t="shared" si="9"/>
        <v>ㄗ</v>
      </c>
      <c r="R46" s="199" t="str">
        <f t="shared" si="9"/>
        <v/>
      </c>
      <c r="S46" s="199" t="str">
        <f t="shared" si="9"/>
        <v/>
      </c>
      <c r="T46" s="199" t="str">
        <f t="shared" si="9"/>
        <v/>
      </c>
      <c r="U46" s="199" t="str">
        <f t="shared" si="9"/>
        <v/>
      </c>
      <c r="V46" s="199" t="str">
        <f t="shared" si="9"/>
        <v/>
      </c>
      <c r="X46" s="202" t="str" cm="1">
        <f t="array" ref="X46" xml:space="preserve"> IF(O46="","", INDEX(按鍵位置表[方音符號標籤], MATCH(TRUE, EXACT(O46, 按鍵位置表[方音按鍵]), 0)))</f>
        <v>k [ㄜ]</v>
      </c>
      <c r="Y46" s="202" t="str" cm="1">
        <f t="array" ref="Y46" xml:space="preserve"> IF(P46="","", INDEX(按鍵位置表[方音符號標籤], MATCH(TRUE, EXACT(P46, 按鍵位置表[方音按鍵]), 0)))</f>
        <v>3 [˪]</v>
      </c>
      <c r="Z46" s="202" t="str" cm="1">
        <f t="array" ref="Z46" xml:space="preserve"> IF(Q46="","", INDEX(按鍵位置表[方音符號標籤], MATCH(TRUE, EXACT(Q46, 按鍵位置表[方音按鍵]), 0)))</f>
        <v>y [ㄗ]</v>
      </c>
      <c r="AA46" s="202" t="str" cm="1">
        <f t="array" ref="AA46" xml:space="preserve"> IF(R46="","", INDEX(按鍵位置表[方音符號標籤], MATCH(TRUE, EXACT(R46, 按鍵位置表[方音按鍵]), 0)))</f>
        <v/>
      </c>
      <c r="AB46" s="202" t="str" cm="1">
        <f t="array" ref="AB46" xml:space="preserve"> IF(S46="","", INDEX(按鍵位置表[方音符號標籤], MATCH(TRUE, EXACT(S46, 按鍵位置表[方音按鍵]), 0)))</f>
        <v/>
      </c>
      <c r="AC46" s="202" t="str" cm="1">
        <f t="array" ref="AC46" xml:space="preserve"> IF(T46="","", INDEX(按鍵位置表[方音符號標籤], MATCH(TRUE, EXACT(T46, 按鍵位置表[方音按鍵]), 0)))</f>
        <v/>
      </c>
      <c r="AD46" s="202" t="str" cm="1">
        <f t="array" ref="AD46" xml:space="preserve"> IF(U46="","", INDEX(按鍵位置表[方音符號標籤], MATCH(TRUE, EXACT(U46, 按鍵位置表[方音按鍵]), 0)))</f>
        <v/>
      </c>
      <c r="AE46" s="202" t="str" cm="1">
        <f t="array" ref="AE46" xml:space="preserve"> IF(V46="","", INDEX(按鍵位置表[方音符號標籤], MATCH(TRUE, EXACT(V46, 按鍵位置表[方音按鍵]), 0)))</f>
        <v/>
      </c>
    </row>
    <row r="47" spans="2:3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X47"/>
      <c r="Y47"/>
      <c r="Z47"/>
      <c r="AA47"/>
      <c r="AB47"/>
      <c r="AC47"/>
      <c r="AD47"/>
      <c r="AE47"/>
    </row>
    <row r="48" spans="2:3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X48"/>
      <c r="Y48"/>
      <c r="Z48"/>
      <c r="AA48"/>
      <c r="AB48"/>
      <c r="AC48"/>
      <c r="AD48"/>
      <c r="AE48"/>
    </row>
    <row r="49" spans="2:3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X49"/>
      <c r="Y49"/>
      <c r="Z49"/>
      <c r="AA49"/>
      <c r="AB49"/>
      <c r="AC49"/>
      <c r="AD49"/>
      <c r="AE49"/>
    </row>
    <row r="50" spans="2:3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X50"/>
      <c r="Y50"/>
      <c r="Z50"/>
      <c r="AA50"/>
      <c r="AB50"/>
      <c r="AC50"/>
      <c r="AD50"/>
      <c r="AE50"/>
    </row>
    <row r="51" spans="2:3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X51"/>
      <c r="Y51"/>
      <c r="Z51"/>
      <c r="AA51"/>
      <c r="AB51"/>
      <c r="AC51"/>
      <c r="AD51"/>
      <c r="AE51"/>
    </row>
    <row r="52" spans="2:3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X52"/>
      <c r="Y52"/>
      <c r="Z52"/>
      <c r="AA52"/>
      <c r="AB52"/>
      <c r="AC52"/>
      <c r="AD52"/>
      <c r="AE52"/>
    </row>
    <row r="53" spans="2:3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X53"/>
      <c r="Y53"/>
      <c r="Z53"/>
      <c r="AA53"/>
      <c r="AB53"/>
      <c r="AC53"/>
      <c r="AD53"/>
      <c r="AE53"/>
    </row>
    <row r="54" spans="2:3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X54"/>
      <c r="Y54"/>
      <c r="Z54"/>
      <c r="AA54"/>
      <c r="AB54"/>
      <c r="AC54"/>
      <c r="AD54"/>
      <c r="AE54"/>
    </row>
    <row r="55" spans="2:3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X55"/>
      <c r="Y55"/>
      <c r="Z55"/>
      <c r="AA55"/>
      <c r="AB55"/>
      <c r="AC55"/>
      <c r="AD55"/>
      <c r="AE55"/>
    </row>
    <row r="56" spans="2:3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X56"/>
      <c r="Y56"/>
      <c r="Z56"/>
      <c r="AA56"/>
      <c r="AB56"/>
      <c r="AC56"/>
      <c r="AD56"/>
      <c r="AE56"/>
    </row>
    <row r="57" spans="2:3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X57"/>
      <c r="Y57"/>
      <c r="Z57"/>
      <c r="AA57"/>
      <c r="AB57"/>
      <c r="AC57"/>
      <c r="AD57"/>
      <c r="AE57"/>
    </row>
    <row r="58" spans="2:3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X58"/>
      <c r="Y58"/>
      <c r="Z58"/>
      <c r="AA58"/>
      <c r="AB58"/>
      <c r="AC58"/>
      <c r="AD58"/>
      <c r="AE58"/>
    </row>
    <row r="59" spans="2:3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X59"/>
      <c r="Y59"/>
      <c r="Z59"/>
      <c r="AA59"/>
      <c r="AB59"/>
      <c r="AC59"/>
      <c r="AD59"/>
      <c r="AE59"/>
    </row>
    <row r="60" spans="2:3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X60"/>
      <c r="Y60"/>
      <c r="Z60"/>
      <c r="AA60"/>
      <c r="AB60"/>
      <c r="AC60"/>
      <c r="AD60"/>
      <c r="AE60"/>
    </row>
    <row r="61" spans="2:3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X61"/>
      <c r="Y61"/>
      <c r="Z61"/>
      <c r="AA61"/>
      <c r="AB61"/>
      <c r="AC61"/>
      <c r="AD61"/>
      <c r="AE61"/>
    </row>
    <row r="62" spans="2:3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X62"/>
      <c r="Y62"/>
      <c r="Z62"/>
      <c r="AA62"/>
      <c r="AB62"/>
      <c r="AC62"/>
      <c r="AD62"/>
      <c r="AE62"/>
    </row>
    <row r="63" spans="2:3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X63"/>
      <c r="Y63"/>
      <c r="Z63"/>
      <c r="AA63"/>
      <c r="AB63"/>
      <c r="AC63"/>
      <c r="AD63"/>
      <c r="AE63"/>
    </row>
    <row r="64" spans="2:3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X64"/>
      <c r="Y64"/>
      <c r="Z64"/>
      <c r="AA64"/>
      <c r="AB64"/>
      <c r="AC64"/>
      <c r="AD64"/>
      <c r="AE64"/>
    </row>
    <row r="65" spans="2:3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X65"/>
      <c r="Y65"/>
      <c r="Z65"/>
      <c r="AA65"/>
      <c r="AB65"/>
      <c r="AC65"/>
      <c r="AD65"/>
      <c r="AE65"/>
    </row>
    <row r="66" spans="2:3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X66"/>
      <c r="Y66"/>
      <c r="Z66"/>
      <c r="AA66"/>
      <c r="AB66"/>
      <c r="AC66"/>
      <c r="AD66"/>
      <c r="AE66"/>
    </row>
    <row r="67" spans="2:3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X67"/>
      <c r="Y67"/>
      <c r="Z67"/>
      <c r="AA67"/>
      <c r="AB67"/>
      <c r="AC67"/>
      <c r="AD67"/>
      <c r="AE67"/>
    </row>
    <row r="68" spans="2:3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X68"/>
      <c r="Y68"/>
      <c r="Z68"/>
      <c r="AA68"/>
      <c r="AB68"/>
      <c r="AC68"/>
      <c r="AD68"/>
      <c r="AE68"/>
    </row>
    <row r="69" spans="2:3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X69"/>
      <c r="Y69"/>
      <c r="Z69"/>
      <c r="AA69"/>
      <c r="AB69"/>
      <c r="AC69"/>
      <c r="AD69"/>
      <c r="AE69"/>
    </row>
    <row r="70" spans="2:3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X70"/>
      <c r="Y70"/>
      <c r="Z70"/>
      <c r="AA70"/>
      <c r="AB70"/>
      <c r="AC70"/>
      <c r="AD70"/>
      <c r="AE70"/>
    </row>
    <row r="71" spans="2:3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X71"/>
      <c r="Y71"/>
      <c r="Z71"/>
      <c r="AA71"/>
      <c r="AB71"/>
      <c r="AC71"/>
      <c r="AD71"/>
      <c r="AE71"/>
    </row>
    <row r="72" spans="2:3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X72"/>
      <c r="Y72"/>
      <c r="Z72"/>
      <c r="AA72"/>
      <c r="AB72"/>
      <c r="AC72"/>
      <c r="AD72"/>
      <c r="AE72"/>
    </row>
    <row r="73" spans="2:3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X73"/>
      <c r="Y73"/>
      <c r="Z73"/>
      <c r="AA73"/>
      <c r="AB73"/>
      <c r="AC73"/>
      <c r="AD73"/>
      <c r="AE73"/>
    </row>
    <row r="74" spans="2:3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X74"/>
      <c r="Y74"/>
      <c r="Z74"/>
      <c r="AA74"/>
      <c r="AB74"/>
      <c r="AC74"/>
      <c r="AD74"/>
      <c r="AE74"/>
    </row>
    <row r="75" spans="2:3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X75"/>
      <c r="Y75"/>
      <c r="Z75"/>
      <c r="AA75"/>
      <c r="AB75"/>
      <c r="AC75"/>
      <c r="AD75"/>
      <c r="AE75"/>
    </row>
    <row r="76" spans="2:3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X76"/>
      <c r="Y76"/>
      <c r="Z76"/>
      <c r="AA76"/>
      <c r="AB76"/>
      <c r="AC76"/>
      <c r="AD76"/>
      <c r="AE76"/>
    </row>
    <row r="77" spans="2:3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X77"/>
      <c r="Y77"/>
      <c r="Z77"/>
      <c r="AA77"/>
      <c r="AB77"/>
      <c r="AC77"/>
      <c r="AD77"/>
      <c r="AE77"/>
    </row>
    <row r="78" spans="2:3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X78"/>
      <c r="Y78"/>
      <c r="Z78"/>
      <c r="AA78"/>
      <c r="AB78"/>
      <c r="AC78"/>
      <c r="AD78"/>
      <c r="AE78"/>
    </row>
    <row r="79" spans="2:3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X79"/>
      <c r="Y79"/>
      <c r="Z79"/>
      <c r="AA79"/>
      <c r="AB79"/>
      <c r="AC79"/>
      <c r="AD79"/>
      <c r="AE79"/>
    </row>
    <row r="80" spans="2:3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X80"/>
      <c r="Y80"/>
      <c r="Z80"/>
      <c r="AA80"/>
      <c r="AB80"/>
      <c r="AC80"/>
      <c r="AD80"/>
      <c r="AE80"/>
    </row>
    <row r="81" spans="2:3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X81"/>
      <c r="Y81"/>
      <c r="Z81"/>
      <c r="AA81"/>
      <c r="AB81"/>
      <c r="AC81"/>
      <c r="AD81"/>
      <c r="AE81"/>
    </row>
    <row r="82" spans="2:3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X82"/>
      <c r="Y82"/>
      <c r="Z82"/>
      <c r="AA82"/>
      <c r="AB82"/>
      <c r="AC82"/>
      <c r="AD82"/>
      <c r="AE82"/>
    </row>
    <row r="83" spans="2:3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X83"/>
      <c r="Y83"/>
      <c r="Z83"/>
      <c r="AA83"/>
      <c r="AB83"/>
      <c r="AC83"/>
      <c r="AD83"/>
      <c r="AE83"/>
    </row>
    <row r="84" spans="2:3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X84"/>
      <c r="Y84"/>
      <c r="Z84"/>
      <c r="AA84"/>
      <c r="AB84"/>
      <c r="AC84"/>
      <c r="AD84"/>
      <c r="AE84"/>
    </row>
    <row r="85" spans="2:3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X85"/>
      <c r="Y85"/>
      <c r="Z85"/>
      <c r="AA85"/>
      <c r="AB85"/>
      <c r="AC85"/>
      <c r="AD85"/>
      <c r="AE85"/>
    </row>
    <row r="86" spans="2:3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X86"/>
      <c r="Y86"/>
      <c r="Z86"/>
      <c r="AA86"/>
      <c r="AB86"/>
      <c r="AC86"/>
      <c r="AD86"/>
      <c r="AE86"/>
    </row>
    <row r="87" spans="2:3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X87"/>
      <c r="Y87"/>
      <c r="Z87"/>
      <c r="AA87"/>
      <c r="AB87"/>
      <c r="AC87"/>
      <c r="AD87"/>
      <c r="AE87"/>
    </row>
    <row r="88" spans="2:3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X88"/>
      <c r="Y88"/>
      <c r="Z88"/>
      <c r="AA88"/>
      <c r="AB88"/>
      <c r="AC88"/>
      <c r="AD88"/>
      <c r="AE88"/>
    </row>
    <row r="89" spans="2:3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X89"/>
      <c r="Y89"/>
      <c r="Z89"/>
      <c r="AA89"/>
      <c r="AB89"/>
      <c r="AC89"/>
      <c r="AD89"/>
      <c r="AE89"/>
    </row>
    <row r="90" spans="2:3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X90"/>
      <c r="Y90"/>
      <c r="Z90"/>
      <c r="AA90"/>
      <c r="AB90"/>
      <c r="AC90"/>
      <c r="AD90"/>
      <c r="AE90"/>
    </row>
    <row r="91" spans="2:3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X91"/>
      <c r="Y91"/>
      <c r="Z91"/>
      <c r="AA91"/>
      <c r="AB91"/>
      <c r="AC91"/>
      <c r="AD91"/>
      <c r="AE91"/>
    </row>
    <row r="92" spans="2:3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X92"/>
      <c r="Y92"/>
      <c r="Z92"/>
      <c r="AA92"/>
      <c r="AB92"/>
      <c r="AC92"/>
      <c r="AD92"/>
      <c r="AE92"/>
    </row>
    <row r="93" spans="2:3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X93"/>
      <c r="Y93"/>
      <c r="Z93"/>
      <c r="AA93"/>
      <c r="AB93"/>
      <c r="AC93"/>
      <c r="AD93"/>
      <c r="AE93"/>
    </row>
    <row r="94" spans="2:3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X94"/>
      <c r="Y94"/>
      <c r="Z94"/>
      <c r="AA94"/>
      <c r="AB94"/>
      <c r="AC94"/>
      <c r="AD94"/>
      <c r="AE94"/>
    </row>
    <row r="95" spans="2:3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X95"/>
      <c r="Y95"/>
      <c r="Z95"/>
      <c r="AA95"/>
      <c r="AB95"/>
      <c r="AC95"/>
      <c r="AD95"/>
      <c r="AE95"/>
    </row>
    <row r="96" spans="2:3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X96"/>
      <c r="Y96"/>
      <c r="Z96"/>
      <c r="AA96"/>
      <c r="AB96"/>
      <c r="AC96"/>
      <c r="AD96"/>
      <c r="AE96"/>
    </row>
    <row r="97" spans="2:3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X97"/>
      <c r="Y97"/>
      <c r="Z97"/>
      <c r="AA97"/>
      <c r="AB97"/>
      <c r="AC97"/>
      <c r="AD97"/>
      <c r="AE97"/>
    </row>
    <row r="98" spans="2:3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X98"/>
      <c r="Y98"/>
      <c r="Z98"/>
      <c r="AA98"/>
      <c r="AB98"/>
      <c r="AC98"/>
      <c r="AD98"/>
      <c r="AE98"/>
    </row>
    <row r="99" spans="2:3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X99"/>
      <c r="Y99"/>
      <c r="Z99"/>
      <c r="AA99"/>
      <c r="AB99"/>
      <c r="AC99"/>
      <c r="AD99"/>
      <c r="AE99"/>
    </row>
    <row r="100" spans="2:3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X100"/>
      <c r="Y100"/>
      <c r="Z100"/>
      <c r="AA100"/>
      <c r="AB100"/>
      <c r="AC100"/>
      <c r="AD100"/>
      <c r="AE100"/>
    </row>
    <row r="101" spans="2:3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X101"/>
      <c r="Y101"/>
      <c r="Z101"/>
      <c r="AA101"/>
      <c r="AB101"/>
      <c r="AC101"/>
      <c r="AD101"/>
      <c r="AE101"/>
    </row>
    <row r="102" spans="2:3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X102"/>
      <c r="Y102"/>
      <c r="Z102"/>
      <c r="AA102"/>
      <c r="AB102"/>
      <c r="AC102"/>
      <c r="AD102"/>
      <c r="AE102"/>
    </row>
    <row r="103" spans="2:3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X103"/>
      <c r="Y103"/>
      <c r="Z103"/>
      <c r="AA103"/>
      <c r="AB103"/>
      <c r="AC103"/>
      <c r="AD103"/>
      <c r="AE103"/>
    </row>
    <row r="104" spans="2:3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X104"/>
      <c r="Y104"/>
      <c r="Z104"/>
      <c r="AA104"/>
      <c r="AB104"/>
      <c r="AC104"/>
      <c r="AD104"/>
      <c r="AE104"/>
    </row>
    <row r="105" spans="2:3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X105"/>
      <c r="Y105"/>
      <c r="Z105"/>
      <c r="AA105"/>
      <c r="AB105"/>
      <c r="AC105"/>
      <c r="AD105"/>
      <c r="AE105"/>
    </row>
    <row r="106" spans="2:3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X106"/>
      <c r="Y106"/>
      <c r="Z106"/>
      <c r="AA106"/>
      <c r="AB106"/>
      <c r="AC106"/>
      <c r="AD106"/>
      <c r="AE106"/>
    </row>
    <row r="107" spans="2:3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X107"/>
      <c r="Y107"/>
      <c r="Z107"/>
      <c r="AA107"/>
      <c r="AB107"/>
      <c r="AC107"/>
      <c r="AD107"/>
      <c r="AE107"/>
    </row>
    <row r="108" spans="2:3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X108"/>
      <c r="Y108"/>
      <c r="Z108"/>
      <c r="AA108"/>
      <c r="AB108"/>
      <c r="AC108"/>
      <c r="AD108"/>
      <c r="AE108"/>
    </row>
    <row r="109" spans="2:3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X109"/>
      <c r="Y109"/>
      <c r="Z109"/>
      <c r="AA109"/>
      <c r="AB109"/>
      <c r="AC109"/>
      <c r="AD109"/>
      <c r="AE109"/>
    </row>
    <row r="110" spans="2:3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X110"/>
      <c r="Y110"/>
      <c r="Z110"/>
      <c r="AA110"/>
      <c r="AB110"/>
      <c r="AC110"/>
      <c r="AD110"/>
      <c r="AE110"/>
    </row>
    <row r="111" spans="2:3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X111"/>
      <c r="Y111"/>
      <c r="Z111"/>
      <c r="AA111"/>
      <c r="AB111"/>
      <c r="AC111"/>
      <c r="AD111"/>
      <c r="AE111"/>
    </row>
    <row r="112" spans="2:3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X112"/>
      <c r="Y112"/>
      <c r="Z112"/>
      <c r="AA112"/>
      <c r="AB112"/>
      <c r="AC112"/>
      <c r="AD112"/>
      <c r="AE112"/>
    </row>
    <row r="113" spans="2:3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X113"/>
      <c r="Y113"/>
      <c r="Z113"/>
      <c r="AA113"/>
      <c r="AB113"/>
      <c r="AC113"/>
      <c r="AD113"/>
      <c r="AE113"/>
    </row>
    <row r="114" spans="2:3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X114"/>
      <c r="Y114"/>
      <c r="Z114"/>
      <c r="AA114"/>
      <c r="AB114"/>
      <c r="AC114"/>
      <c r="AD114"/>
      <c r="AE114"/>
    </row>
    <row r="115" spans="2:3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X115"/>
      <c r="Y115"/>
      <c r="Z115"/>
      <c r="AA115"/>
      <c r="AB115"/>
      <c r="AC115"/>
      <c r="AD115"/>
      <c r="AE115"/>
    </row>
    <row r="116" spans="2:3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X116"/>
      <c r="Y116"/>
      <c r="Z116"/>
      <c r="AA116"/>
      <c r="AB116"/>
      <c r="AC116"/>
      <c r="AD116"/>
      <c r="AE116"/>
    </row>
    <row r="117" spans="2:3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X117"/>
      <c r="Y117"/>
      <c r="Z117"/>
      <c r="AA117"/>
      <c r="AB117"/>
      <c r="AC117"/>
      <c r="AD117"/>
      <c r="AE117"/>
    </row>
    <row r="118" spans="2:3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X118"/>
      <c r="Y118"/>
      <c r="Z118"/>
      <c r="AA118"/>
      <c r="AB118"/>
      <c r="AC118"/>
      <c r="AD118"/>
      <c r="AE118"/>
    </row>
    <row r="119" spans="2:3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X119"/>
      <c r="Y119"/>
      <c r="Z119"/>
      <c r="AA119"/>
      <c r="AB119"/>
      <c r="AC119"/>
      <c r="AD119"/>
      <c r="AE119"/>
    </row>
    <row r="120" spans="2:3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X120"/>
      <c r="Y120"/>
      <c r="Z120"/>
      <c r="AA120"/>
      <c r="AB120"/>
      <c r="AC120"/>
      <c r="AD120"/>
      <c r="AE120"/>
    </row>
    <row r="121" spans="2:3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X121"/>
      <c r="Y121"/>
      <c r="Z121"/>
      <c r="AA121"/>
      <c r="AB121"/>
      <c r="AC121"/>
      <c r="AD121"/>
      <c r="AE121"/>
    </row>
    <row r="122" spans="2:3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X122"/>
      <c r="Y122"/>
      <c r="Z122"/>
      <c r="AA122"/>
      <c r="AB122"/>
      <c r="AC122"/>
      <c r="AD122"/>
      <c r="AE122"/>
    </row>
    <row r="123" spans="2:3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X123"/>
      <c r="Y123"/>
      <c r="Z123"/>
      <c r="AA123"/>
      <c r="AB123"/>
      <c r="AC123"/>
      <c r="AD123"/>
      <c r="AE123"/>
    </row>
    <row r="124" spans="2:3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X124"/>
      <c r="Y124"/>
      <c r="Z124"/>
      <c r="AA124"/>
      <c r="AB124"/>
      <c r="AC124"/>
      <c r="AD124"/>
      <c r="AE124"/>
    </row>
    <row r="125" spans="2:3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X125"/>
      <c r="Y125"/>
      <c r="Z125"/>
      <c r="AA125"/>
      <c r="AB125"/>
      <c r="AC125"/>
      <c r="AD125"/>
      <c r="AE125"/>
    </row>
    <row r="126" spans="2:3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X126"/>
      <c r="Y126"/>
      <c r="Z126"/>
      <c r="AA126"/>
      <c r="AB126"/>
      <c r="AC126"/>
      <c r="AD126"/>
      <c r="AE126"/>
    </row>
    <row r="127" spans="2:3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X127"/>
      <c r="Y127"/>
      <c r="Z127"/>
      <c r="AA127"/>
      <c r="AB127"/>
      <c r="AC127"/>
      <c r="AD127"/>
      <c r="AE127"/>
    </row>
    <row r="128" spans="2:3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X128"/>
      <c r="Y128"/>
      <c r="Z128"/>
      <c r="AA128"/>
      <c r="AB128"/>
      <c r="AC128"/>
      <c r="AD128"/>
      <c r="AE128"/>
    </row>
    <row r="129" spans="2:3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X129"/>
      <c r="Y129"/>
      <c r="Z129"/>
      <c r="AA129"/>
      <c r="AB129"/>
      <c r="AC129"/>
      <c r="AD129"/>
      <c r="AE129"/>
    </row>
    <row r="130" spans="2:3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X130"/>
      <c r="Y130"/>
      <c r="Z130"/>
      <c r="AA130"/>
      <c r="AB130"/>
      <c r="AC130"/>
      <c r="AD130"/>
      <c r="AE130"/>
    </row>
    <row r="131" spans="2:3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X131"/>
      <c r="Y131"/>
      <c r="Z131"/>
      <c r="AA131"/>
      <c r="AB131"/>
      <c r="AC131"/>
      <c r="AD131"/>
      <c r="AE131"/>
    </row>
    <row r="132" spans="2:3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X132"/>
      <c r="Y132"/>
      <c r="Z132"/>
      <c r="AA132"/>
      <c r="AB132"/>
      <c r="AC132"/>
      <c r="AD132"/>
      <c r="AE132"/>
    </row>
    <row r="133" spans="2:3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X133"/>
      <c r="Y133"/>
      <c r="Z133"/>
      <c r="AA133"/>
      <c r="AB133"/>
      <c r="AC133"/>
      <c r="AD133"/>
      <c r="AE133"/>
    </row>
    <row r="134" spans="2:3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X134"/>
      <c r="Y134"/>
      <c r="Z134"/>
      <c r="AA134"/>
      <c r="AB134"/>
      <c r="AC134"/>
      <c r="AD134"/>
      <c r="AE134"/>
    </row>
    <row r="135" spans="2:3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X135"/>
      <c r="Y135"/>
      <c r="Z135"/>
      <c r="AA135"/>
      <c r="AB135"/>
      <c r="AC135"/>
      <c r="AD135"/>
      <c r="AE135"/>
    </row>
    <row r="136" spans="2:3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X136"/>
      <c r="Y136"/>
      <c r="Z136"/>
      <c r="AA136"/>
      <c r="AB136"/>
      <c r="AC136"/>
      <c r="AD136"/>
      <c r="AE136"/>
    </row>
    <row r="137" spans="2:3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X137"/>
      <c r="Y137"/>
      <c r="Z137"/>
      <c r="AA137"/>
      <c r="AB137"/>
      <c r="AC137"/>
      <c r="AD137"/>
      <c r="AE137"/>
    </row>
    <row r="138" spans="2:3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X138"/>
      <c r="Y138"/>
      <c r="Z138"/>
      <c r="AA138"/>
      <c r="AB138"/>
      <c r="AC138"/>
      <c r="AD138"/>
      <c r="AE138"/>
    </row>
    <row r="139" spans="2:3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X139"/>
      <c r="Y139"/>
      <c r="Z139"/>
      <c r="AA139"/>
      <c r="AB139"/>
      <c r="AC139"/>
      <c r="AD139"/>
      <c r="AE139"/>
    </row>
    <row r="140" spans="2:3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X140"/>
      <c r="Y140"/>
      <c r="Z140"/>
      <c r="AA140"/>
      <c r="AB140"/>
      <c r="AC140"/>
      <c r="AD140"/>
      <c r="AE140"/>
    </row>
    <row r="141" spans="2:3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X141"/>
      <c r="Y141"/>
      <c r="Z141"/>
      <c r="AA141"/>
      <c r="AB141"/>
      <c r="AC141"/>
      <c r="AD141"/>
      <c r="AE141"/>
    </row>
    <row r="142" spans="2:3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X142"/>
      <c r="Y142"/>
      <c r="Z142"/>
      <c r="AA142"/>
      <c r="AB142"/>
      <c r="AC142"/>
      <c r="AD142"/>
      <c r="AE142"/>
    </row>
    <row r="143" spans="2:3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X143"/>
      <c r="Y143"/>
      <c r="Z143"/>
      <c r="AA143"/>
      <c r="AB143"/>
      <c r="AC143"/>
      <c r="AD143"/>
      <c r="AE143"/>
    </row>
    <row r="144" spans="2:3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X144"/>
      <c r="Y144"/>
      <c r="Z144"/>
      <c r="AA144"/>
      <c r="AB144"/>
      <c r="AC144"/>
      <c r="AD144"/>
      <c r="AE144"/>
    </row>
    <row r="145" spans="2:3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X145"/>
      <c r="Y145"/>
      <c r="Z145"/>
      <c r="AA145"/>
      <c r="AB145"/>
      <c r="AC145"/>
      <c r="AD145"/>
      <c r="AE145"/>
    </row>
    <row r="146" spans="2:3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X146"/>
      <c r="Y146"/>
      <c r="Z146"/>
      <c r="AA146"/>
      <c r="AB146"/>
      <c r="AC146"/>
      <c r="AD146"/>
      <c r="AE146"/>
    </row>
    <row r="147" spans="2:3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X147"/>
      <c r="Y147"/>
      <c r="Z147"/>
      <c r="AA147"/>
      <c r="AB147"/>
      <c r="AC147"/>
      <c r="AD147"/>
      <c r="AE147"/>
    </row>
    <row r="148" spans="2:3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X148"/>
      <c r="Y148"/>
      <c r="Z148"/>
      <c r="AA148"/>
      <c r="AB148"/>
      <c r="AC148"/>
      <c r="AD148"/>
      <c r="AE148"/>
    </row>
    <row r="149" spans="2:3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X149"/>
      <c r="Y149"/>
      <c r="Z149"/>
      <c r="AA149"/>
      <c r="AB149"/>
      <c r="AC149"/>
      <c r="AD149"/>
      <c r="AE149"/>
    </row>
    <row r="150" spans="2:3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X150"/>
      <c r="Y150"/>
      <c r="Z150"/>
      <c r="AA150"/>
      <c r="AB150"/>
      <c r="AC150"/>
      <c r="AD150"/>
      <c r="AE150"/>
    </row>
    <row r="151" spans="2:3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X151"/>
      <c r="Y151"/>
      <c r="Z151"/>
      <c r="AA151"/>
      <c r="AB151"/>
      <c r="AC151"/>
      <c r="AD151"/>
      <c r="AE151"/>
    </row>
    <row r="152" spans="2:3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X152"/>
      <c r="Y152"/>
      <c r="Z152"/>
      <c r="AA152"/>
      <c r="AB152"/>
      <c r="AC152"/>
      <c r="AD152"/>
      <c r="AE152"/>
    </row>
    <row r="153" spans="2:3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X153"/>
      <c r="Y153"/>
      <c r="Z153"/>
      <c r="AA153"/>
      <c r="AB153"/>
      <c r="AC153"/>
      <c r="AD153"/>
      <c r="AE153"/>
    </row>
    <row r="154" spans="2:3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X154"/>
      <c r="Y154"/>
      <c r="Z154"/>
      <c r="AA154"/>
      <c r="AB154"/>
      <c r="AC154"/>
      <c r="AD154"/>
      <c r="AE154"/>
    </row>
    <row r="155" spans="2:3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X155"/>
      <c r="Y155"/>
      <c r="Z155"/>
      <c r="AA155"/>
      <c r="AB155"/>
      <c r="AC155"/>
      <c r="AD155"/>
      <c r="AE155"/>
    </row>
    <row r="156" spans="2:3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X156"/>
      <c r="Y156"/>
      <c r="Z156"/>
      <c r="AA156"/>
      <c r="AB156"/>
      <c r="AC156"/>
      <c r="AD156"/>
      <c r="AE156"/>
    </row>
    <row r="157" spans="2:3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X157"/>
      <c r="Y157"/>
      <c r="Z157"/>
      <c r="AA157"/>
      <c r="AB157"/>
      <c r="AC157"/>
      <c r="AD157"/>
      <c r="AE157"/>
    </row>
    <row r="158" spans="2:3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X158"/>
      <c r="Y158"/>
      <c r="Z158"/>
      <c r="AA158"/>
      <c r="AB158"/>
      <c r="AC158"/>
      <c r="AD158"/>
      <c r="AE158"/>
    </row>
    <row r="159" spans="2:3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X159"/>
      <c r="Y159"/>
      <c r="Z159"/>
      <c r="AA159"/>
      <c r="AB159"/>
      <c r="AC159"/>
      <c r="AD159"/>
      <c r="AE159"/>
    </row>
    <row r="160" spans="2:3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X160"/>
      <c r="Y160"/>
      <c r="Z160"/>
      <c r="AA160"/>
      <c r="AB160"/>
      <c r="AC160"/>
      <c r="AD160"/>
      <c r="AE160"/>
    </row>
    <row r="161" spans="2:3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X161"/>
      <c r="Y161"/>
      <c r="Z161"/>
      <c r="AA161"/>
      <c r="AB161"/>
      <c r="AC161"/>
      <c r="AD161"/>
      <c r="AE161"/>
    </row>
    <row r="162" spans="2:3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X162"/>
      <c r="Y162"/>
      <c r="Z162"/>
      <c r="AA162"/>
      <c r="AB162"/>
      <c r="AC162"/>
      <c r="AD162"/>
      <c r="AE162"/>
    </row>
    <row r="163" spans="2:3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X163"/>
      <c r="Y163"/>
      <c r="Z163"/>
      <c r="AA163"/>
      <c r="AB163"/>
      <c r="AC163"/>
      <c r="AD163"/>
      <c r="AE163"/>
    </row>
    <row r="164" spans="2:3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X164"/>
      <c r="Y164"/>
      <c r="Z164"/>
      <c r="AA164"/>
      <c r="AB164"/>
      <c r="AC164"/>
      <c r="AD164"/>
      <c r="AE164"/>
    </row>
    <row r="165" spans="2:3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X165"/>
      <c r="Y165"/>
      <c r="Z165"/>
      <c r="AA165"/>
      <c r="AB165"/>
      <c r="AC165"/>
      <c r="AD165"/>
      <c r="AE165"/>
    </row>
    <row r="166" spans="2:3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X166"/>
      <c r="Y166"/>
      <c r="Z166"/>
      <c r="AA166"/>
      <c r="AB166"/>
      <c r="AC166"/>
      <c r="AD166"/>
      <c r="AE166"/>
    </row>
    <row r="167" spans="2:3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X167"/>
      <c r="Y167"/>
      <c r="Z167"/>
      <c r="AA167"/>
      <c r="AB167"/>
      <c r="AC167"/>
      <c r="AD167"/>
      <c r="AE167"/>
    </row>
    <row r="168" spans="2:3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X168"/>
      <c r="Y168"/>
      <c r="Z168"/>
      <c r="AA168"/>
      <c r="AB168"/>
      <c r="AC168"/>
      <c r="AD168"/>
      <c r="AE168"/>
    </row>
    <row r="169" spans="2:3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X169"/>
      <c r="Y169"/>
      <c r="Z169"/>
      <c r="AA169"/>
      <c r="AB169"/>
      <c r="AC169"/>
      <c r="AD169"/>
      <c r="AE169"/>
    </row>
    <row r="170" spans="2:3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X170"/>
      <c r="Y170"/>
      <c r="Z170"/>
      <c r="AA170"/>
      <c r="AB170"/>
      <c r="AC170"/>
      <c r="AD170"/>
      <c r="AE170"/>
    </row>
    <row r="171" spans="2:3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X171"/>
      <c r="Y171"/>
      <c r="Z171"/>
      <c r="AA171"/>
      <c r="AB171"/>
      <c r="AC171"/>
      <c r="AD171"/>
      <c r="AE171"/>
    </row>
    <row r="172" spans="2:3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X172"/>
      <c r="Y172"/>
      <c r="Z172"/>
      <c r="AA172"/>
      <c r="AB172"/>
      <c r="AC172"/>
      <c r="AD172"/>
      <c r="AE172"/>
    </row>
    <row r="173" spans="2:3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X173"/>
      <c r="Y173"/>
      <c r="Z173"/>
      <c r="AA173"/>
      <c r="AB173"/>
      <c r="AC173"/>
      <c r="AD173"/>
      <c r="AE173"/>
    </row>
    <row r="174" spans="2:3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X174"/>
      <c r="Y174"/>
      <c r="Z174"/>
      <c r="AA174"/>
      <c r="AB174"/>
      <c r="AC174"/>
      <c r="AD174"/>
      <c r="AE174"/>
    </row>
    <row r="175" spans="2:3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X175"/>
      <c r="Y175"/>
      <c r="Z175"/>
      <c r="AA175"/>
      <c r="AB175"/>
      <c r="AC175"/>
      <c r="AD175"/>
      <c r="AE175"/>
    </row>
    <row r="176" spans="2:3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X176"/>
      <c r="Y176"/>
      <c r="Z176"/>
      <c r="AA176"/>
      <c r="AB176"/>
      <c r="AC176"/>
      <c r="AD176"/>
      <c r="AE176"/>
    </row>
    <row r="177" spans="2:3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X177"/>
      <c r="Y177"/>
      <c r="Z177"/>
      <c r="AA177"/>
      <c r="AB177"/>
      <c r="AC177"/>
      <c r="AD177"/>
      <c r="AE177"/>
    </row>
    <row r="178" spans="2:3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X178"/>
      <c r="Y178"/>
      <c r="Z178"/>
      <c r="AA178"/>
      <c r="AB178"/>
      <c r="AC178"/>
      <c r="AD178"/>
      <c r="AE178"/>
    </row>
    <row r="179" spans="2:3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X179"/>
      <c r="Y179"/>
      <c r="Z179"/>
      <c r="AA179"/>
      <c r="AB179"/>
      <c r="AC179"/>
      <c r="AD179"/>
      <c r="AE179"/>
    </row>
    <row r="180" spans="2:3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X180"/>
      <c r="Y180"/>
      <c r="Z180"/>
      <c r="AA180"/>
      <c r="AB180"/>
      <c r="AC180"/>
      <c r="AD180"/>
      <c r="AE180"/>
    </row>
    <row r="181" spans="2:3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X181"/>
      <c r="Y181"/>
      <c r="Z181"/>
      <c r="AA181"/>
      <c r="AB181"/>
      <c r="AC181"/>
      <c r="AD181"/>
      <c r="AE181"/>
    </row>
    <row r="182" spans="2:3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X182"/>
      <c r="Y182"/>
      <c r="Z182"/>
      <c r="AA182"/>
      <c r="AB182"/>
      <c r="AC182"/>
      <c r="AD182"/>
      <c r="AE182"/>
    </row>
    <row r="183" spans="2:3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X183"/>
      <c r="Y183"/>
      <c r="Z183"/>
      <c r="AA183"/>
      <c r="AB183"/>
      <c r="AC183"/>
      <c r="AD183"/>
      <c r="AE183"/>
    </row>
    <row r="184" spans="2:3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X184"/>
      <c r="Y184"/>
      <c r="Z184"/>
      <c r="AA184"/>
      <c r="AB184"/>
      <c r="AC184"/>
      <c r="AD184"/>
      <c r="AE184"/>
    </row>
    <row r="185" spans="2:3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X185"/>
      <c r="Y185"/>
      <c r="Z185"/>
      <c r="AA185"/>
      <c r="AB185"/>
      <c r="AC185"/>
      <c r="AD185"/>
      <c r="AE185"/>
    </row>
    <row r="186" spans="2:3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X186"/>
      <c r="Y186"/>
      <c r="Z186"/>
      <c r="AA186"/>
      <c r="AB186"/>
      <c r="AC186"/>
      <c r="AD186"/>
      <c r="AE186"/>
    </row>
    <row r="187" spans="2:3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X187"/>
      <c r="Y187"/>
      <c r="Z187"/>
      <c r="AA187"/>
      <c r="AB187"/>
      <c r="AC187"/>
      <c r="AD187"/>
      <c r="AE187"/>
    </row>
    <row r="188" spans="2:3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X188"/>
      <c r="Y188"/>
      <c r="Z188"/>
      <c r="AA188"/>
      <c r="AB188"/>
      <c r="AC188"/>
      <c r="AD188"/>
      <c r="AE188"/>
    </row>
    <row r="189" spans="2:3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X189"/>
      <c r="Y189"/>
      <c r="Z189"/>
      <c r="AA189"/>
      <c r="AB189"/>
      <c r="AC189"/>
      <c r="AD189"/>
      <c r="AE189"/>
    </row>
    <row r="190" spans="2:3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X190"/>
      <c r="Y190"/>
      <c r="Z190"/>
      <c r="AA190"/>
      <c r="AB190"/>
      <c r="AC190"/>
      <c r="AD190"/>
      <c r="AE190"/>
    </row>
    <row r="191" spans="2:3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X191"/>
      <c r="Y191"/>
      <c r="Z191"/>
      <c r="AA191"/>
      <c r="AB191"/>
      <c r="AC191"/>
      <c r="AD191"/>
      <c r="AE191"/>
    </row>
    <row r="192" spans="2:3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X192"/>
      <c r="Y192"/>
      <c r="Z192"/>
      <c r="AA192"/>
      <c r="AB192"/>
      <c r="AC192"/>
      <c r="AD192"/>
      <c r="AE192"/>
    </row>
    <row r="193" spans="2:3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X193"/>
      <c r="Y193"/>
      <c r="Z193"/>
      <c r="AA193"/>
      <c r="AB193"/>
      <c r="AC193"/>
      <c r="AD193"/>
      <c r="AE193"/>
    </row>
    <row r="194" spans="2:3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X194"/>
      <c r="Y194"/>
      <c r="Z194"/>
      <c r="AA194"/>
      <c r="AB194"/>
      <c r="AC194"/>
      <c r="AD194"/>
      <c r="AE194"/>
    </row>
    <row r="195" spans="2:3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X195"/>
      <c r="Y195"/>
      <c r="Z195"/>
      <c r="AA195"/>
      <c r="AB195"/>
      <c r="AC195"/>
      <c r="AD195"/>
      <c r="AE195"/>
    </row>
    <row r="196" spans="2:3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X196"/>
      <c r="Y196"/>
      <c r="Z196"/>
      <c r="AA196"/>
      <c r="AB196"/>
      <c r="AC196"/>
      <c r="AD196"/>
      <c r="AE196"/>
    </row>
    <row r="197" spans="2:3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X197"/>
      <c r="Y197"/>
      <c r="Z197"/>
      <c r="AA197"/>
      <c r="AB197"/>
      <c r="AC197"/>
      <c r="AD197"/>
      <c r="AE197"/>
    </row>
    <row r="198" spans="2:3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X198"/>
      <c r="Y198"/>
      <c r="Z198"/>
      <c r="AA198"/>
      <c r="AB198"/>
      <c r="AC198"/>
      <c r="AD198"/>
      <c r="AE198"/>
    </row>
    <row r="199" spans="2:3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X199"/>
      <c r="Y199"/>
      <c r="Z199"/>
      <c r="AA199"/>
      <c r="AB199"/>
      <c r="AC199"/>
      <c r="AD199"/>
      <c r="AE199"/>
    </row>
    <row r="200" spans="2:3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X200"/>
      <c r="Y200"/>
      <c r="Z200"/>
      <c r="AA200"/>
      <c r="AB200"/>
      <c r="AC200"/>
      <c r="AD200"/>
      <c r="AE200"/>
    </row>
    <row r="201" spans="2:3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X201"/>
      <c r="Y201"/>
      <c r="Z201"/>
      <c r="AA201"/>
      <c r="AB201"/>
      <c r="AC201"/>
      <c r="AD201"/>
      <c r="AE201"/>
    </row>
    <row r="202" spans="2:3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X202"/>
      <c r="Y202"/>
      <c r="Z202"/>
      <c r="AA202"/>
      <c r="AB202"/>
      <c r="AC202"/>
      <c r="AD202"/>
      <c r="AE202"/>
    </row>
    <row r="203" spans="2:3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X203"/>
      <c r="Y203"/>
      <c r="Z203"/>
      <c r="AA203"/>
      <c r="AB203"/>
      <c r="AC203"/>
      <c r="AD203"/>
      <c r="AE203"/>
    </row>
    <row r="204" spans="2:3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X204"/>
      <c r="Y204"/>
      <c r="Z204"/>
      <c r="AA204"/>
      <c r="AB204"/>
      <c r="AC204"/>
      <c r="AD204"/>
      <c r="AE204"/>
    </row>
    <row r="205" spans="2:3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X205"/>
      <c r="Y205"/>
      <c r="Z205"/>
      <c r="AA205"/>
      <c r="AB205"/>
      <c r="AC205"/>
      <c r="AD205"/>
      <c r="AE205"/>
    </row>
    <row r="206" spans="2:3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X206"/>
      <c r="Y206"/>
      <c r="Z206"/>
      <c r="AA206"/>
      <c r="AB206"/>
      <c r="AC206"/>
      <c r="AD206"/>
      <c r="AE206"/>
    </row>
    <row r="207" spans="2:3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X207"/>
      <c r="Y207"/>
      <c r="Z207"/>
      <c r="AA207"/>
      <c r="AB207"/>
      <c r="AC207"/>
      <c r="AD207"/>
      <c r="AE207"/>
    </row>
    <row r="208" spans="2:3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X208"/>
      <c r="Y208"/>
      <c r="Z208"/>
      <c r="AA208"/>
      <c r="AB208"/>
      <c r="AC208"/>
      <c r="AD208"/>
      <c r="AE208"/>
    </row>
    <row r="209" spans="2:3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X209"/>
      <c r="Y209"/>
      <c r="Z209"/>
      <c r="AA209"/>
      <c r="AB209"/>
      <c r="AC209"/>
      <c r="AD209"/>
      <c r="AE209"/>
    </row>
    <row r="210" spans="2:3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X210"/>
      <c r="Y210"/>
      <c r="Z210"/>
      <c r="AA210"/>
      <c r="AB210"/>
      <c r="AC210"/>
      <c r="AD210"/>
      <c r="AE210"/>
    </row>
    <row r="211" spans="2:3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X211"/>
      <c r="Y211"/>
      <c r="Z211"/>
      <c r="AA211"/>
      <c r="AB211"/>
      <c r="AC211"/>
      <c r="AD211"/>
      <c r="AE211"/>
    </row>
    <row r="212" spans="2:3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X212"/>
      <c r="Y212"/>
      <c r="Z212"/>
      <c r="AA212"/>
      <c r="AB212"/>
      <c r="AC212"/>
      <c r="AD212"/>
      <c r="AE212"/>
    </row>
    <row r="213" spans="2:3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X213"/>
      <c r="Y213"/>
      <c r="Z213"/>
      <c r="AA213"/>
      <c r="AB213"/>
      <c r="AC213"/>
      <c r="AD213"/>
      <c r="AE213"/>
    </row>
    <row r="214" spans="2:3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  <c r="Y214"/>
      <c r="Z214"/>
      <c r="AA214"/>
      <c r="AB214"/>
      <c r="AC214"/>
      <c r="AD214"/>
      <c r="AE214"/>
    </row>
    <row r="215" spans="2:3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  <c r="Y215"/>
      <c r="Z215"/>
      <c r="AA215"/>
      <c r="AB215"/>
      <c r="AC215"/>
      <c r="AD215"/>
      <c r="AE215"/>
    </row>
    <row r="216" spans="2:3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  <c r="Y216"/>
      <c r="Z216"/>
      <c r="AA216"/>
      <c r="AB216"/>
      <c r="AC216"/>
      <c r="AD216"/>
      <c r="AE216"/>
    </row>
    <row r="217" spans="2:3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  <c r="Y217"/>
      <c r="Z217"/>
      <c r="AA217"/>
      <c r="AB217"/>
      <c r="AC217"/>
      <c r="AD217"/>
      <c r="AE217"/>
    </row>
    <row r="218" spans="2:3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  <c r="Y218"/>
      <c r="Z218"/>
      <c r="AA218"/>
      <c r="AB218"/>
      <c r="AC218"/>
      <c r="AD218"/>
      <c r="AE218"/>
    </row>
    <row r="219" spans="2:3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  <c r="Y219"/>
      <c r="Z219"/>
      <c r="AA219"/>
      <c r="AB219"/>
      <c r="AC219"/>
      <c r="AD219"/>
      <c r="AE219"/>
    </row>
    <row r="220" spans="2:3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  <c r="Y220"/>
      <c r="Z220"/>
      <c r="AA220"/>
      <c r="AB220"/>
      <c r="AC220"/>
      <c r="AD220"/>
      <c r="AE220"/>
    </row>
    <row r="221" spans="2:3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  <c r="Y221"/>
      <c r="Z221"/>
      <c r="AA221"/>
      <c r="AB221"/>
      <c r="AC221"/>
      <c r="AD221"/>
      <c r="AE221"/>
    </row>
    <row r="222" spans="2:3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  <c r="Y222"/>
      <c r="Z222"/>
      <c r="AA222"/>
      <c r="AB222"/>
      <c r="AC222"/>
      <c r="AD222"/>
      <c r="AE222"/>
    </row>
    <row r="223" spans="2:3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  <c r="Y223"/>
      <c r="Z223"/>
      <c r="AA223"/>
      <c r="AB223"/>
      <c r="AC223"/>
      <c r="AD223"/>
      <c r="AE223"/>
    </row>
    <row r="224" spans="2:3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  <c r="Y224"/>
      <c r="Z224"/>
      <c r="AA224"/>
      <c r="AB224"/>
      <c r="AC224"/>
      <c r="AD224"/>
      <c r="AE224"/>
    </row>
    <row r="225" spans="2:3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  <c r="Y225"/>
      <c r="Z225"/>
      <c r="AA225"/>
      <c r="AB225"/>
      <c r="AC225"/>
      <c r="AD225"/>
      <c r="AE225"/>
    </row>
    <row r="226" spans="2:3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  <c r="Y226"/>
      <c r="Z226"/>
      <c r="AA226"/>
      <c r="AB226"/>
      <c r="AC226"/>
      <c r="AD226"/>
      <c r="AE226"/>
    </row>
    <row r="227" spans="2:3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X227"/>
      <c r="Y227"/>
      <c r="Z227"/>
      <c r="AA227"/>
      <c r="AB227"/>
      <c r="AC227"/>
      <c r="AD227"/>
      <c r="AE227"/>
    </row>
    <row r="228" spans="2:3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X228"/>
      <c r="Y228"/>
      <c r="Z228"/>
      <c r="AA228"/>
      <c r="AB228"/>
      <c r="AC228"/>
      <c r="AD228"/>
      <c r="AE228"/>
    </row>
    <row r="229" spans="2:3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X229"/>
      <c r="Y229"/>
      <c r="Z229"/>
      <c r="AA229"/>
      <c r="AB229"/>
      <c r="AC229"/>
      <c r="AD229"/>
      <c r="AE229"/>
    </row>
    <row r="230" spans="2:3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X230"/>
      <c r="Y230"/>
      <c r="Z230"/>
      <c r="AA230"/>
      <c r="AB230"/>
      <c r="AC230"/>
      <c r="AD230"/>
      <c r="AE230"/>
    </row>
    <row r="231" spans="2:3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X231"/>
      <c r="Y231"/>
      <c r="Z231"/>
      <c r="AA231"/>
      <c r="AB231"/>
      <c r="AC231"/>
      <c r="AD231"/>
      <c r="AE231"/>
    </row>
    <row r="232" spans="2:3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X232"/>
      <c r="Y232"/>
      <c r="Z232"/>
      <c r="AA232"/>
      <c r="AB232"/>
      <c r="AC232"/>
      <c r="AD232"/>
      <c r="AE232"/>
    </row>
    <row r="233" spans="2:3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X233"/>
      <c r="Y233"/>
      <c r="Z233"/>
      <c r="AA233"/>
      <c r="AB233"/>
      <c r="AC233"/>
      <c r="AD233"/>
      <c r="AE233"/>
    </row>
    <row r="234" spans="2:3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X234"/>
      <c r="Y234"/>
      <c r="Z234"/>
      <c r="AA234"/>
      <c r="AB234"/>
      <c r="AC234"/>
      <c r="AD234"/>
      <c r="AE234"/>
    </row>
    <row r="235" spans="2:3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X235"/>
      <c r="Y235"/>
      <c r="Z235"/>
      <c r="AA235"/>
      <c r="AB235"/>
      <c r="AC235"/>
      <c r="AD235"/>
      <c r="AE235"/>
    </row>
    <row r="236" spans="2:3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X236"/>
      <c r="Y236"/>
      <c r="Z236"/>
      <c r="AA236"/>
      <c r="AB236"/>
      <c r="AC236"/>
      <c r="AD236"/>
      <c r="AE236"/>
    </row>
    <row r="237" spans="2:3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X237"/>
      <c r="Y237"/>
      <c r="Z237"/>
      <c r="AA237"/>
      <c r="AB237"/>
      <c r="AC237"/>
      <c r="AD237"/>
      <c r="AE237"/>
    </row>
    <row r="238" spans="2:3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X238"/>
      <c r="Y238"/>
      <c r="Z238"/>
      <c r="AA238"/>
      <c r="AB238"/>
      <c r="AC238"/>
      <c r="AD238"/>
      <c r="AE238"/>
    </row>
    <row r="239" spans="2:3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X239"/>
      <c r="Y239"/>
      <c r="Z239"/>
      <c r="AA239"/>
      <c r="AB239"/>
      <c r="AC239"/>
      <c r="AD239"/>
      <c r="AE239"/>
    </row>
    <row r="240" spans="2:3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X240"/>
      <c r="Y240"/>
      <c r="Z240"/>
      <c r="AA240"/>
      <c r="AB240"/>
      <c r="AC240"/>
      <c r="AD240"/>
      <c r="AE240"/>
    </row>
    <row r="241" spans="2:3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X241"/>
      <c r="Y241"/>
      <c r="Z241"/>
      <c r="AA241"/>
      <c r="AB241"/>
      <c r="AC241"/>
      <c r="AD241"/>
      <c r="AE241"/>
    </row>
    <row r="242" spans="2:3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X242"/>
      <c r="Y242"/>
      <c r="Z242"/>
      <c r="AA242"/>
      <c r="AB242"/>
      <c r="AC242"/>
      <c r="AD242"/>
      <c r="AE242"/>
    </row>
    <row r="243" spans="2:3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X243"/>
      <c r="Y243"/>
      <c r="Z243"/>
      <c r="AA243"/>
      <c r="AB243"/>
      <c r="AC243"/>
      <c r="AD243"/>
      <c r="AE243"/>
    </row>
    <row r="244" spans="2:3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X244"/>
      <c r="Y244"/>
      <c r="Z244"/>
      <c r="AA244"/>
      <c r="AB244"/>
      <c r="AC244"/>
      <c r="AD244"/>
      <c r="AE244"/>
    </row>
    <row r="245" spans="2:3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X245"/>
      <c r="Y245"/>
      <c r="Z245"/>
      <c r="AA245"/>
      <c r="AB245"/>
      <c r="AC245"/>
      <c r="AD245"/>
      <c r="AE245"/>
    </row>
    <row r="246" spans="2:3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X246"/>
      <c r="Y246"/>
      <c r="Z246"/>
      <c r="AA246"/>
      <c r="AB246"/>
      <c r="AC246"/>
      <c r="AD246"/>
      <c r="AE246"/>
    </row>
    <row r="247" spans="2:3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X247"/>
      <c r="Y247"/>
      <c r="Z247"/>
      <c r="AA247"/>
      <c r="AB247"/>
      <c r="AC247"/>
      <c r="AD247"/>
      <c r="AE247"/>
    </row>
    <row r="248" spans="2:3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X248"/>
      <c r="Y248"/>
      <c r="Z248"/>
      <c r="AA248"/>
      <c r="AB248"/>
      <c r="AC248"/>
      <c r="AD248"/>
      <c r="AE248"/>
    </row>
    <row r="249" spans="2:3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X249"/>
      <c r="Y249"/>
      <c r="Z249"/>
      <c r="AA249"/>
      <c r="AB249"/>
      <c r="AC249"/>
      <c r="AD249"/>
      <c r="AE249"/>
    </row>
    <row r="250" spans="2:3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X250"/>
      <c r="Y250"/>
      <c r="Z250"/>
      <c r="AA250"/>
      <c r="AB250"/>
      <c r="AC250"/>
      <c r="AD250"/>
      <c r="AE250"/>
    </row>
    <row r="251" spans="2:3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X251"/>
      <c r="Y251"/>
      <c r="Z251"/>
      <c r="AA251"/>
      <c r="AB251"/>
      <c r="AC251"/>
      <c r="AD251"/>
      <c r="AE251"/>
    </row>
    <row r="252" spans="2:3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X252"/>
      <c r="Y252"/>
      <c r="Z252"/>
      <c r="AA252"/>
      <c r="AB252"/>
      <c r="AC252"/>
      <c r="AD252"/>
      <c r="AE252"/>
    </row>
    <row r="253" spans="2:3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X253"/>
      <c r="Y253"/>
      <c r="Z253"/>
      <c r="AA253"/>
      <c r="AB253"/>
      <c r="AC253"/>
      <c r="AD253"/>
      <c r="AE253"/>
    </row>
    <row r="254" spans="2:3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X254"/>
      <c r="Y254"/>
      <c r="Z254"/>
      <c r="AA254"/>
      <c r="AB254"/>
      <c r="AC254"/>
      <c r="AD254"/>
      <c r="AE254"/>
    </row>
    <row r="255" spans="2:3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X255"/>
      <c r="Y255"/>
      <c r="Z255"/>
      <c r="AA255"/>
      <c r="AB255"/>
      <c r="AC255"/>
      <c r="AD255"/>
      <c r="AE255"/>
    </row>
    <row r="256" spans="2:3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X256"/>
      <c r="Y256"/>
      <c r="Z256"/>
      <c r="AA256"/>
      <c r="AB256"/>
      <c r="AC256"/>
      <c r="AD256"/>
      <c r="AE256"/>
    </row>
    <row r="257" spans="2:3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X257"/>
      <c r="Y257"/>
      <c r="Z257"/>
      <c r="AA257"/>
      <c r="AB257"/>
      <c r="AC257"/>
      <c r="AD257"/>
      <c r="AE257"/>
    </row>
    <row r="258" spans="2:3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X258"/>
      <c r="Y258"/>
      <c r="Z258"/>
      <c r="AA258"/>
      <c r="AB258"/>
      <c r="AC258"/>
      <c r="AD258"/>
      <c r="AE258"/>
    </row>
    <row r="259" spans="2:3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X259"/>
      <c r="Y259"/>
      <c r="Z259"/>
      <c r="AA259"/>
      <c r="AB259"/>
      <c r="AC259"/>
      <c r="AD259"/>
      <c r="AE259"/>
    </row>
    <row r="260" spans="2:3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X260"/>
      <c r="Y260"/>
      <c r="Z260"/>
      <c r="AA260"/>
      <c r="AB260"/>
      <c r="AC260"/>
      <c r="AD260"/>
      <c r="AE260"/>
    </row>
    <row r="261" spans="2:3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X261"/>
      <c r="Y261"/>
      <c r="Z261"/>
      <c r="AA261"/>
      <c r="AB261"/>
      <c r="AC261"/>
      <c r="AD261"/>
      <c r="AE261"/>
    </row>
    <row r="262" spans="2:3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X262"/>
      <c r="Y262"/>
      <c r="Z262"/>
      <c r="AA262"/>
      <c r="AB262"/>
      <c r="AC262"/>
      <c r="AD262"/>
      <c r="AE262"/>
    </row>
    <row r="263" spans="2:3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X263"/>
      <c r="Y263"/>
      <c r="Z263"/>
      <c r="AA263"/>
      <c r="AB263"/>
      <c r="AC263"/>
      <c r="AD263"/>
      <c r="AE263"/>
    </row>
    <row r="264" spans="2:3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X264"/>
      <c r="Y264"/>
      <c r="Z264"/>
      <c r="AA264"/>
      <c r="AB264"/>
      <c r="AC264"/>
      <c r="AD264"/>
      <c r="AE264"/>
    </row>
    <row r="265" spans="2:3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X265"/>
      <c r="Y265"/>
      <c r="Z265"/>
      <c r="AA265"/>
      <c r="AB265"/>
      <c r="AC265"/>
      <c r="AD265"/>
      <c r="AE265"/>
    </row>
    <row r="266" spans="2:3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X266"/>
      <c r="Y266"/>
      <c r="Z266"/>
      <c r="AA266"/>
      <c r="AB266"/>
      <c r="AC266"/>
      <c r="AD266"/>
      <c r="AE266"/>
    </row>
    <row r="267" spans="2:3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X267"/>
      <c r="Y267"/>
      <c r="Z267"/>
      <c r="AA267"/>
      <c r="AB267"/>
      <c r="AC267"/>
      <c r="AD267"/>
      <c r="AE267"/>
    </row>
    <row r="268" spans="2:3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X268"/>
      <c r="Y268"/>
      <c r="Z268"/>
      <c r="AA268"/>
      <c r="AB268"/>
      <c r="AC268"/>
      <c r="AD268"/>
      <c r="AE268"/>
    </row>
    <row r="269" spans="2:3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X269"/>
      <c r="Y269"/>
      <c r="Z269"/>
      <c r="AA269"/>
      <c r="AB269"/>
      <c r="AC269"/>
      <c r="AD269"/>
      <c r="AE269"/>
    </row>
    <row r="270" spans="2:3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X270"/>
      <c r="Y270"/>
      <c r="Z270"/>
      <c r="AA270"/>
      <c r="AB270"/>
      <c r="AC270"/>
      <c r="AD270"/>
      <c r="AE270"/>
    </row>
    <row r="271" spans="2:3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X271"/>
      <c r="Y271"/>
      <c r="Z271"/>
      <c r="AA271"/>
      <c r="AB271"/>
      <c r="AC271"/>
      <c r="AD271"/>
      <c r="AE271"/>
    </row>
    <row r="272" spans="2:3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X272"/>
      <c r="Y272"/>
      <c r="Z272"/>
      <c r="AA272"/>
      <c r="AB272"/>
      <c r="AC272"/>
      <c r="AD272"/>
      <c r="AE272"/>
    </row>
    <row r="273" spans="2:3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X273"/>
      <c r="Y273"/>
      <c r="Z273"/>
      <c r="AA273"/>
      <c r="AB273"/>
      <c r="AC273"/>
      <c r="AD273"/>
      <c r="AE273"/>
    </row>
    <row r="274" spans="2:3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X274"/>
      <c r="Y274"/>
      <c r="Z274"/>
      <c r="AA274"/>
      <c r="AB274"/>
      <c r="AC274"/>
      <c r="AD274"/>
      <c r="AE274"/>
    </row>
    <row r="275" spans="2:3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X275"/>
      <c r="Y275"/>
      <c r="Z275"/>
      <c r="AA275"/>
      <c r="AB275"/>
      <c r="AC275"/>
      <c r="AD275"/>
      <c r="AE275"/>
    </row>
    <row r="276" spans="2:3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X276"/>
      <c r="Y276"/>
      <c r="Z276"/>
      <c r="AA276"/>
      <c r="AB276"/>
      <c r="AC276"/>
      <c r="AD276"/>
      <c r="AE276"/>
    </row>
    <row r="277" spans="2:3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X277"/>
      <c r="Y277"/>
      <c r="Z277"/>
      <c r="AA277"/>
      <c r="AB277"/>
      <c r="AC277"/>
      <c r="AD277"/>
      <c r="AE277"/>
    </row>
    <row r="278" spans="2:3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X278"/>
      <c r="Y278"/>
      <c r="Z278"/>
      <c r="AA278"/>
      <c r="AB278"/>
      <c r="AC278"/>
      <c r="AD278"/>
      <c r="AE278"/>
    </row>
    <row r="279" spans="2:3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X279"/>
      <c r="Y279"/>
      <c r="Z279"/>
      <c r="AA279"/>
      <c r="AB279"/>
      <c r="AC279"/>
      <c r="AD279"/>
      <c r="AE279"/>
    </row>
    <row r="280" spans="2:3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X280"/>
      <c r="Y280"/>
      <c r="Z280"/>
      <c r="AA280"/>
      <c r="AB280"/>
      <c r="AC280"/>
      <c r="AD280"/>
      <c r="AE280"/>
    </row>
    <row r="281" spans="2:3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X281"/>
      <c r="Y281"/>
      <c r="Z281"/>
      <c r="AA281"/>
      <c r="AB281"/>
      <c r="AC281"/>
      <c r="AD281"/>
      <c r="AE281"/>
    </row>
    <row r="282" spans="2:3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X282"/>
      <c r="Y282"/>
      <c r="Z282"/>
      <c r="AA282"/>
      <c r="AB282"/>
      <c r="AC282"/>
      <c r="AD282"/>
      <c r="AE282"/>
    </row>
    <row r="283" spans="2:3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X283"/>
      <c r="Y283"/>
      <c r="Z283"/>
      <c r="AA283"/>
      <c r="AB283"/>
      <c r="AC283"/>
      <c r="AD283"/>
      <c r="AE283"/>
    </row>
    <row r="284" spans="2:3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X284"/>
      <c r="Y284"/>
      <c r="Z284"/>
      <c r="AA284"/>
      <c r="AB284"/>
      <c r="AC284"/>
      <c r="AD284"/>
      <c r="AE284"/>
    </row>
    <row r="285" spans="2:3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X285"/>
      <c r="Y285"/>
      <c r="Z285"/>
      <c r="AA285"/>
      <c r="AB285"/>
      <c r="AC285"/>
      <c r="AD285"/>
      <c r="AE285"/>
    </row>
    <row r="286" spans="2:3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X286"/>
      <c r="Y286"/>
      <c r="Z286"/>
      <c r="AA286"/>
      <c r="AB286"/>
      <c r="AC286"/>
      <c r="AD286"/>
      <c r="AE286"/>
    </row>
    <row r="287" spans="2:3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X287"/>
      <c r="Y287"/>
      <c r="Z287"/>
      <c r="AA287"/>
      <c r="AB287"/>
      <c r="AC287"/>
      <c r="AD287"/>
      <c r="AE287"/>
    </row>
    <row r="288" spans="2:3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X288"/>
      <c r="Y288"/>
      <c r="Z288"/>
      <c r="AA288"/>
      <c r="AB288"/>
      <c r="AC288"/>
      <c r="AD288"/>
      <c r="AE288"/>
    </row>
    <row r="289" spans="2:3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X289"/>
      <c r="Y289"/>
      <c r="Z289"/>
      <c r="AA289"/>
      <c r="AB289"/>
      <c r="AC289"/>
      <c r="AD289"/>
      <c r="AE289"/>
    </row>
    <row r="290" spans="2:3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X290"/>
      <c r="Y290"/>
      <c r="Z290"/>
      <c r="AA290"/>
      <c r="AB290"/>
      <c r="AC290"/>
      <c r="AD290"/>
      <c r="AE290"/>
    </row>
    <row r="291" spans="2:3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X291"/>
      <c r="Y291"/>
      <c r="Z291"/>
      <c r="AA291"/>
      <c r="AB291"/>
      <c r="AC291"/>
      <c r="AD291"/>
      <c r="AE291"/>
    </row>
    <row r="292" spans="2:3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X292"/>
      <c r="Y292"/>
      <c r="Z292"/>
      <c r="AA292"/>
      <c r="AB292"/>
      <c r="AC292"/>
      <c r="AD292"/>
      <c r="AE292"/>
    </row>
    <row r="293" spans="2:3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X293"/>
      <c r="Y293"/>
      <c r="Z293"/>
      <c r="AA293"/>
      <c r="AB293"/>
      <c r="AC293"/>
      <c r="AD293"/>
      <c r="AE293"/>
    </row>
    <row r="294" spans="2:3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X294"/>
      <c r="Y294"/>
      <c r="Z294"/>
      <c r="AA294"/>
      <c r="AB294"/>
      <c r="AC294"/>
      <c r="AD294"/>
      <c r="AE294"/>
    </row>
    <row r="295" spans="2:3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X295"/>
      <c r="Y295"/>
      <c r="Z295"/>
      <c r="AA295"/>
      <c r="AB295"/>
      <c r="AC295"/>
      <c r="AD295"/>
      <c r="AE295"/>
    </row>
    <row r="296" spans="2:3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X296"/>
      <c r="Y296"/>
      <c r="Z296"/>
      <c r="AA296"/>
      <c r="AB296"/>
      <c r="AC296"/>
      <c r="AD296"/>
      <c r="AE296"/>
    </row>
    <row r="297" spans="2:3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X297"/>
      <c r="Y297"/>
      <c r="Z297"/>
      <c r="AA297"/>
      <c r="AB297"/>
      <c r="AC297"/>
      <c r="AD297"/>
      <c r="AE297"/>
    </row>
    <row r="298" spans="2:3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X298"/>
      <c r="Y298"/>
      <c r="Z298"/>
      <c r="AA298"/>
      <c r="AB298"/>
      <c r="AC298"/>
      <c r="AD298"/>
      <c r="AE298"/>
    </row>
    <row r="299" spans="2:3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X299"/>
      <c r="Y299"/>
      <c r="Z299"/>
      <c r="AA299"/>
      <c r="AB299"/>
      <c r="AC299"/>
      <c r="AD299"/>
      <c r="AE299"/>
    </row>
    <row r="300" spans="2:3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X300"/>
      <c r="Y300"/>
      <c r="Z300"/>
      <c r="AA300"/>
      <c r="AB300"/>
      <c r="AC300"/>
      <c r="AD300"/>
      <c r="AE300"/>
    </row>
    <row r="301" spans="2:3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X301"/>
      <c r="Y301"/>
      <c r="Z301"/>
      <c r="AA301"/>
      <c r="AB301"/>
      <c r="AC301"/>
      <c r="AD301"/>
      <c r="AE301"/>
    </row>
    <row r="302" spans="2:3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X302"/>
      <c r="Y302"/>
      <c r="Z302"/>
      <c r="AA302"/>
      <c r="AB302"/>
      <c r="AC302"/>
      <c r="AD302"/>
      <c r="AE302"/>
    </row>
    <row r="303" spans="2:3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X303"/>
      <c r="Y303"/>
      <c r="Z303"/>
      <c r="AA303"/>
      <c r="AB303"/>
      <c r="AC303"/>
      <c r="AD303"/>
      <c r="AE303"/>
    </row>
    <row r="304" spans="2:3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X304"/>
      <c r="Y304"/>
      <c r="Z304"/>
      <c r="AA304"/>
      <c r="AB304"/>
      <c r="AC304"/>
      <c r="AD304"/>
      <c r="AE304"/>
    </row>
    <row r="305" spans="2:3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X305"/>
      <c r="Y305"/>
      <c r="Z305"/>
      <c r="AA305"/>
      <c r="AB305"/>
      <c r="AC305"/>
      <c r="AD305"/>
      <c r="AE305"/>
    </row>
    <row r="306" spans="2:3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X306"/>
      <c r="Y306"/>
      <c r="Z306"/>
      <c r="AA306"/>
      <c r="AB306"/>
      <c r="AC306"/>
      <c r="AD306"/>
      <c r="AE306"/>
    </row>
    <row r="307" spans="2:3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X307"/>
      <c r="Y307"/>
      <c r="Z307"/>
      <c r="AA307"/>
      <c r="AB307"/>
      <c r="AC307"/>
      <c r="AD307"/>
      <c r="AE307"/>
    </row>
    <row r="308" spans="2:3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X308"/>
      <c r="Y308"/>
      <c r="Z308"/>
      <c r="AA308"/>
      <c r="AB308"/>
      <c r="AC308"/>
      <c r="AD308"/>
      <c r="AE308"/>
    </row>
    <row r="309" spans="2:3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X309"/>
      <c r="Y309"/>
      <c r="Z309"/>
      <c r="AA309"/>
      <c r="AB309"/>
      <c r="AC309"/>
      <c r="AD309"/>
      <c r="AE309"/>
    </row>
    <row r="310" spans="2:3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X310"/>
      <c r="Y310"/>
      <c r="Z310"/>
      <c r="AA310"/>
      <c r="AB310"/>
      <c r="AC310"/>
      <c r="AD310"/>
      <c r="AE310"/>
    </row>
    <row r="311" spans="2:3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X311"/>
      <c r="Y311"/>
      <c r="Z311"/>
      <c r="AA311"/>
      <c r="AB311"/>
      <c r="AC311"/>
      <c r="AD311"/>
      <c r="AE311"/>
    </row>
    <row r="312" spans="2:3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X312"/>
      <c r="Y312"/>
      <c r="Z312"/>
      <c r="AA312"/>
      <c r="AB312"/>
      <c r="AC312"/>
      <c r="AD312"/>
      <c r="AE312"/>
    </row>
    <row r="313" spans="2:3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X313"/>
      <c r="Y313"/>
      <c r="Z313"/>
      <c r="AA313"/>
      <c r="AB313"/>
      <c r="AC313"/>
      <c r="AD313"/>
      <c r="AE313"/>
    </row>
    <row r="314" spans="2:3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X314"/>
      <c r="Y314"/>
      <c r="Z314"/>
      <c r="AA314"/>
      <c r="AB314"/>
      <c r="AC314"/>
      <c r="AD314"/>
      <c r="AE314"/>
    </row>
    <row r="315" spans="2:3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X315"/>
      <c r="Y315"/>
      <c r="Z315"/>
      <c r="AA315"/>
      <c r="AB315"/>
      <c r="AC315"/>
      <c r="AD315"/>
      <c r="AE315"/>
    </row>
    <row r="316" spans="2:3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X316"/>
      <c r="Y316"/>
      <c r="Z316"/>
      <c r="AA316"/>
      <c r="AB316"/>
      <c r="AC316"/>
      <c r="AD316"/>
      <c r="AE316"/>
    </row>
    <row r="317" spans="2:3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X317"/>
      <c r="Y317"/>
      <c r="Z317"/>
      <c r="AA317"/>
      <c r="AB317"/>
      <c r="AC317"/>
      <c r="AD317"/>
      <c r="AE317"/>
    </row>
    <row r="318" spans="2:3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X318"/>
      <c r="Y318"/>
      <c r="Z318"/>
      <c r="AA318"/>
      <c r="AB318"/>
      <c r="AC318"/>
      <c r="AD318"/>
      <c r="AE318"/>
    </row>
    <row r="319" spans="2:3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X319"/>
      <c r="Y319"/>
      <c r="Z319"/>
      <c r="AA319"/>
      <c r="AB319"/>
      <c r="AC319"/>
      <c r="AD319"/>
      <c r="AE319"/>
    </row>
    <row r="320" spans="2:3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X320"/>
      <c r="Y320"/>
      <c r="Z320"/>
      <c r="AA320"/>
      <c r="AB320"/>
      <c r="AC320"/>
      <c r="AD320"/>
      <c r="AE320"/>
    </row>
    <row r="321" spans="2:3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X321"/>
      <c r="Y321"/>
      <c r="Z321"/>
      <c r="AA321"/>
      <c r="AB321"/>
      <c r="AC321"/>
      <c r="AD321"/>
      <c r="AE321"/>
    </row>
    <row r="322" spans="2:3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X322"/>
      <c r="Y322"/>
      <c r="Z322"/>
      <c r="AA322"/>
      <c r="AB322"/>
      <c r="AC322"/>
      <c r="AD322"/>
      <c r="AE322"/>
    </row>
    <row r="323" spans="2:3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X323"/>
      <c r="Y323"/>
      <c r="Z323"/>
      <c r="AA323"/>
      <c r="AB323"/>
      <c r="AC323"/>
      <c r="AD323"/>
      <c r="AE323"/>
    </row>
    <row r="324" spans="2:3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X324"/>
      <c r="Y324"/>
      <c r="Z324"/>
      <c r="AA324"/>
      <c r="AB324"/>
      <c r="AC324"/>
      <c r="AD324"/>
      <c r="AE324"/>
    </row>
    <row r="325" spans="2:3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X325"/>
      <c r="Y325"/>
      <c r="Z325"/>
      <c r="AA325"/>
      <c r="AB325"/>
      <c r="AC325"/>
      <c r="AD325"/>
      <c r="AE325"/>
    </row>
    <row r="326" spans="2:3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X326"/>
      <c r="Y326"/>
      <c r="Z326"/>
      <c r="AA326"/>
      <c r="AB326"/>
      <c r="AC326"/>
      <c r="AD326"/>
      <c r="AE326"/>
    </row>
    <row r="327" spans="2:3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X327"/>
      <c r="Y327"/>
      <c r="Z327"/>
      <c r="AA327"/>
      <c r="AB327"/>
      <c r="AC327"/>
      <c r="AD327"/>
      <c r="AE327"/>
    </row>
    <row r="328" spans="2:3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X328"/>
      <c r="Y328"/>
      <c r="Z328"/>
      <c r="AA328"/>
      <c r="AB328"/>
      <c r="AC328"/>
      <c r="AD328"/>
      <c r="AE328"/>
    </row>
    <row r="329" spans="2:3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X329"/>
      <c r="Y329"/>
      <c r="Z329"/>
      <c r="AA329"/>
      <c r="AB329"/>
      <c r="AC329"/>
      <c r="AD329"/>
      <c r="AE329"/>
    </row>
    <row r="330" spans="2:3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X330"/>
      <c r="Y330"/>
      <c r="Z330"/>
      <c r="AA330"/>
      <c r="AB330"/>
      <c r="AC330"/>
      <c r="AD330"/>
      <c r="AE330"/>
    </row>
    <row r="331" spans="2:3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X331"/>
      <c r="Y331"/>
      <c r="Z331"/>
      <c r="AA331"/>
      <c r="AB331"/>
      <c r="AC331"/>
      <c r="AD331"/>
      <c r="AE331"/>
    </row>
    <row r="332" spans="2:3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X332"/>
      <c r="Y332"/>
      <c r="Z332"/>
      <c r="AA332"/>
      <c r="AB332"/>
      <c r="AC332"/>
      <c r="AD332"/>
      <c r="AE332"/>
    </row>
    <row r="333" spans="2:3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X333"/>
      <c r="Y333"/>
      <c r="Z333"/>
      <c r="AA333"/>
      <c r="AB333"/>
      <c r="AC333"/>
      <c r="AD333"/>
      <c r="AE333"/>
    </row>
    <row r="334" spans="2:3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X334"/>
      <c r="Y334"/>
      <c r="Z334"/>
      <c r="AA334"/>
      <c r="AB334"/>
      <c r="AC334"/>
      <c r="AD334"/>
      <c r="AE334"/>
    </row>
    <row r="335" spans="2:3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X335"/>
      <c r="Y335"/>
      <c r="Z335"/>
      <c r="AA335"/>
      <c r="AB335"/>
      <c r="AC335"/>
      <c r="AD335"/>
      <c r="AE335"/>
    </row>
    <row r="336" spans="2:3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X336"/>
      <c r="Y336"/>
      <c r="Z336"/>
      <c r="AA336"/>
      <c r="AB336"/>
      <c r="AC336"/>
      <c r="AD336"/>
      <c r="AE336"/>
    </row>
    <row r="337" spans="2:3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X337"/>
      <c r="Y337"/>
      <c r="Z337"/>
      <c r="AA337"/>
      <c r="AB337"/>
      <c r="AC337"/>
      <c r="AD337"/>
      <c r="AE337"/>
    </row>
    <row r="338" spans="2:3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X338"/>
      <c r="Y338"/>
      <c r="Z338"/>
      <c r="AA338"/>
      <c r="AB338"/>
      <c r="AC338"/>
      <c r="AD338"/>
      <c r="AE338"/>
    </row>
    <row r="339" spans="2:3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X339"/>
      <c r="Y339"/>
      <c r="Z339"/>
      <c r="AA339"/>
      <c r="AB339"/>
      <c r="AC339"/>
      <c r="AD339"/>
      <c r="AE339"/>
    </row>
    <row r="340" spans="2:3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X340"/>
      <c r="Y340"/>
      <c r="Z340"/>
      <c r="AA340"/>
      <c r="AB340"/>
      <c r="AC340"/>
      <c r="AD340"/>
      <c r="AE340"/>
    </row>
    <row r="341" spans="2:3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X341"/>
      <c r="Y341"/>
      <c r="Z341"/>
      <c r="AA341"/>
      <c r="AB341"/>
      <c r="AC341"/>
      <c r="AD341"/>
      <c r="AE341"/>
    </row>
    <row r="342" spans="2:3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X342"/>
      <c r="Y342"/>
      <c r="Z342"/>
      <c r="AA342"/>
      <c r="AB342"/>
      <c r="AC342"/>
      <c r="AD342"/>
      <c r="AE342"/>
    </row>
    <row r="343" spans="2:3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X343"/>
      <c r="Y343"/>
      <c r="Z343"/>
      <c r="AA343"/>
      <c r="AB343"/>
      <c r="AC343"/>
      <c r="AD343"/>
      <c r="AE343"/>
    </row>
    <row r="344" spans="2:3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X344"/>
      <c r="Y344"/>
      <c r="Z344"/>
      <c r="AA344"/>
      <c r="AB344"/>
      <c r="AC344"/>
      <c r="AD344"/>
      <c r="AE344"/>
    </row>
    <row r="345" spans="2:3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X345"/>
      <c r="Y345"/>
      <c r="Z345"/>
      <c r="AA345"/>
      <c r="AB345"/>
      <c r="AC345"/>
      <c r="AD345"/>
      <c r="AE345"/>
    </row>
    <row r="346" spans="2:3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X346"/>
      <c r="Y346"/>
      <c r="Z346"/>
      <c r="AA346"/>
      <c r="AB346"/>
      <c r="AC346"/>
      <c r="AD346"/>
      <c r="AE346"/>
    </row>
    <row r="347" spans="2:3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X347"/>
      <c r="Y347"/>
      <c r="Z347"/>
      <c r="AA347"/>
      <c r="AB347"/>
      <c r="AC347"/>
      <c r="AD347"/>
      <c r="AE347"/>
    </row>
    <row r="348" spans="2:3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X348"/>
      <c r="Y348"/>
      <c r="Z348"/>
      <c r="AA348"/>
      <c r="AB348"/>
      <c r="AC348"/>
      <c r="AD348"/>
      <c r="AE348"/>
    </row>
    <row r="349" spans="2:3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X349"/>
      <c r="Y349"/>
      <c r="Z349"/>
      <c r="AA349"/>
      <c r="AB349"/>
      <c r="AC349"/>
      <c r="AD349"/>
      <c r="AE349"/>
    </row>
    <row r="350" spans="2:3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X350"/>
      <c r="Y350"/>
      <c r="Z350"/>
      <c r="AA350"/>
      <c r="AB350"/>
      <c r="AC350"/>
      <c r="AD350"/>
      <c r="AE350"/>
    </row>
    <row r="351" spans="2:3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X351"/>
      <c r="Y351"/>
      <c r="Z351"/>
      <c r="AA351"/>
      <c r="AB351"/>
      <c r="AC351"/>
      <c r="AD351"/>
      <c r="AE351"/>
    </row>
    <row r="352" spans="2:3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X352"/>
      <c r="Y352"/>
      <c r="Z352"/>
      <c r="AA352"/>
      <c r="AB352"/>
      <c r="AC352"/>
      <c r="AD352"/>
      <c r="AE352"/>
    </row>
    <row r="353" spans="2:3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X353"/>
      <c r="Y353"/>
      <c r="Z353"/>
      <c r="AA353"/>
      <c r="AB353"/>
      <c r="AC353"/>
      <c r="AD353"/>
      <c r="AE353"/>
    </row>
    <row r="354" spans="2:3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X354"/>
      <c r="Y354"/>
      <c r="Z354"/>
      <c r="AA354"/>
      <c r="AB354"/>
      <c r="AC354"/>
      <c r="AD354"/>
      <c r="AE354"/>
    </row>
    <row r="355" spans="2:3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X355"/>
      <c r="Y355"/>
      <c r="Z355"/>
      <c r="AA355"/>
      <c r="AB355"/>
      <c r="AC355"/>
      <c r="AD355"/>
      <c r="AE355"/>
    </row>
    <row r="356" spans="2:3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X356"/>
      <c r="Y356"/>
      <c r="Z356"/>
      <c r="AA356"/>
      <c r="AB356"/>
      <c r="AC356"/>
      <c r="AD356"/>
      <c r="AE356"/>
    </row>
    <row r="357" spans="2:3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X357"/>
      <c r="Y357"/>
      <c r="Z357"/>
      <c r="AA357"/>
      <c r="AB357"/>
      <c r="AC357"/>
      <c r="AD357"/>
      <c r="AE357"/>
    </row>
    <row r="358" spans="2:3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X358"/>
      <c r="Y358"/>
      <c r="Z358"/>
      <c r="AA358"/>
      <c r="AB358"/>
      <c r="AC358"/>
      <c r="AD358"/>
      <c r="AE358"/>
    </row>
    <row r="359" spans="2:3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X359"/>
      <c r="Y359"/>
      <c r="Z359"/>
      <c r="AA359"/>
      <c r="AB359"/>
      <c r="AC359"/>
      <c r="AD359"/>
      <c r="AE359"/>
    </row>
    <row r="360" spans="2:3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X360"/>
      <c r="Y360"/>
      <c r="Z360"/>
      <c r="AA360"/>
      <c r="AB360"/>
      <c r="AC360"/>
      <c r="AD360"/>
      <c r="AE360"/>
    </row>
    <row r="361" spans="2:3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X361"/>
      <c r="Y361"/>
      <c r="Z361"/>
      <c r="AA361"/>
      <c r="AB361"/>
      <c r="AC361"/>
      <c r="AD361"/>
      <c r="AE361"/>
    </row>
    <row r="362" spans="2:3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X362"/>
      <c r="Y362"/>
      <c r="Z362"/>
      <c r="AA362"/>
      <c r="AB362"/>
      <c r="AC362"/>
      <c r="AD362"/>
      <c r="AE362"/>
    </row>
    <row r="363" spans="2:3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X363"/>
      <c r="Y363"/>
      <c r="Z363"/>
      <c r="AA363"/>
      <c r="AB363"/>
      <c r="AC363"/>
      <c r="AD363"/>
      <c r="AE363"/>
    </row>
    <row r="364" spans="2:3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X364"/>
      <c r="Y364"/>
      <c r="Z364"/>
      <c r="AA364"/>
      <c r="AB364"/>
      <c r="AC364"/>
      <c r="AD364"/>
      <c r="AE364"/>
    </row>
    <row r="365" spans="2:3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X365"/>
      <c r="Y365"/>
      <c r="Z365"/>
      <c r="AA365"/>
      <c r="AB365"/>
      <c r="AC365"/>
      <c r="AD365"/>
      <c r="AE365"/>
    </row>
    <row r="366" spans="2:3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X366"/>
      <c r="Y366"/>
      <c r="Z366"/>
      <c r="AA366"/>
      <c r="AB366"/>
      <c r="AC366"/>
      <c r="AD366"/>
      <c r="AE366"/>
    </row>
    <row r="367" spans="2:3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X367"/>
      <c r="Y367"/>
      <c r="Z367"/>
      <c r="AA367"/>
      <c r="AB367"/>
      <c r="AC367"/>
      <c r="AD367"/>
      <c r="AE367"/>
    </row>
    <row r="368" spans="2:3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X368"/>
      <c r="Y368"/>
      <c r="Z368"/>
      <c r="AA368"/>
      <c r="AB368"/>
      <c r="AC368"/>
      <c r="AD368"/>
      <c r="AE368"/>
    </row>
    <row r="369" spans="2:3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X369"/>
      <c r="Y369"/>
      <c r="Z369"/>
      <c r="AA369"/>
      <c r="AB369"/>
      <c r="AC369"/>
      <c r="AD369"/>
      <c r="AE369"/>
    </row>
    <row r="370" spans="2:3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X370"/>
      <c r="Y370"/>
      <c r="Z370"/>
      <c r="AA370"/>
      <c r="AB370"/>
      <c r="AC370"/>
      <c r="AD370"/>
      <c r="AE370"/>
    </row>
    <row r="371" spans="2:3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X371"/>
      <c r="Y371"/>
      <c r="Z371"/>
      <c r="AA371"/>
      <c r="AB371"/>
      <c r="AC371"/>
      <c r="AD371"/>
      <c r="AE371"/>
    </row>
    <row r="372" spans="2:3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X372"/>
      <c r="Y372"/>
      <c r="Z372"/>
      <c r="AA372"/>
      <c r="AB372"/>
      <c r="AC372"/>
      <c r="AD372"/>
      <c r="AE372"/>
    </row>
    <row r="373" spans="2:3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X373"/>
      <c r="Y373"/>
      <c r="Z373"/>
      <c r="AA373"/>
      <c r="AB373"/>
      <c r="AC373"/>
      <c r="AD373"/>
      <c r="AE373"/>
    </row>
    <row r="374" spans="2:3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X374"/>
      <c r="Y374"/>
      <c r="Z374"/>
      <c r="AA374"/>
      <c r="AB374"/>
      <c r="AC374"/>
      <c r="AD374"/>
      <c r="AE374"/>
    </row>
    <row r="375" spans="2:3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X375"/>
      <c r="Y375"/>
      <c r="Z375"/>
      <c r="AA375"/>
      <c r="AB375"/>
      <c r="AC375"/>
      <c r="AD375"/>
      <c r="AE375"/>
    </row>
    <row r="376" spans="2:3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/>
      <c r="Y376"/>
      <c r="Z376"/>
      <c r="AA376"/>
      <c r="AB376"/>
      <c r="AC376"/>
      <c r="AD376"/>
      <c r="AE376"/>
    </row>
    <row r="377" spans="2:3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X377"/>
      <c r="Y377"/>
      <c r="Z377"/>
      <c r="AA377"/>
      <c r="AB377"/>
      <c r="AC377"/>
      <c r="AD377"/>
      <c r="AE377"/>
    </row>
    <row r="378" spans="2:3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X378"/>
      <c r="Y378"/>
      <c r="Z378"/>
      <c r="AA378"/>
      <c r="AB378"/>
      <c r="AC378"/>
      <c r="AD378"/>
      <c r="AE378"/>
    </row>
    <row r="379" spans="2:3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X379"/>
      <c r="Y379"/>
      <c r="Z379"/>
      <c r="AA379"/>
      <c r="AB379"/>
      <c r="AC379"/>
      <c r="AD379"/>
      <c r="AE379"/>
    </row>
    <row r="380" spans="2:3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X380"/>
      <c r="Y380"/>
      <c r="Z380"/>
      <c r="AA380"/>
      <c r="AB380"/>
      <c r="AC380"/>
      <c r="AD380"/>
      <c r="AE380"/>
    </row>
    <row r="381" spans="2:3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X381"/>
      <c r="Y381"/>
      <c r="Z381"/>
      <c r="AA381"/>
      <c r="AB381"/>
      <c r="AC381"/>
      <c r="AD381"/>
      <c r="AE381"/>
    </row>
    <row r="382" spans="2:3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X382"/>
      <c r="Y382"/>
      <c r="Z382"/>
      <c r="AA382"/>
      <c r="AB382"/>
      <c r="AC382"/>
      <c r="AD382"/>
      <c r="AE382"/>
    </row>
    <row r="383" spans="2:3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X383"/>
      <c r="Y383"/>
      <c r="Z383"/>
      <c r="AA383"/>
      <c r="AB383"/>
      <c r="AC383"/>
      <c r="AD383"/>
      <c r="AE383"/>
    </row>
    <row r="384" spans="2:3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X384"/>
      <c r="Y384"/>
      <c r="Z384"/>
      <c r="AA384"/>
      <c r="AB384"/>
      <c r="AC384"/>
      <c r="AD384"/>
      <c r="AE384"/>
    </row>
    <row r="385" spans="2:3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X385"/>
      <c r="Y385"/>
      <c r="Z385"/>
      <c r="AA385"/>
      <c r="AB385"/>
      <c r="AC385"/>
      <c r="AD385"/>
      <c r="AE385"/>
    </row>
    <row r="386" spans="2:3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X386"/>
      <c r="Y386"/>
      <c r="Z386"/>
      <c r="AA386"/>
      <c r="AB386"/>
      <c r="AC386"/>
      <c r="AD386"/>
      <c r="AE386"/>
    </row>
    <row r="387" spans="2:3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X387"/>
      <c r="Y387"/>
      <c r="Z387"/>
      <c r="AA387"/>
      <c r="AB387"/>
      <c r="AC387"/>
      <c r="AD387"/>
      <c r="AE387"/>
    </row>
    <row r="388" spans="2:3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X388"/>
      <c r="Y388"/>
      <c r="Z388"/>
      <c r="AA388"/>
      <c r="AB388"/>
      <c r="AC388"/>
      <c r="AD388"/>
      <c r="AE388"/>
    </row>
    <row r="389" spans="2:3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X389"/>
      <c r="Y389"/>
      <c r="Z389"/>
      <c r="AA389"/>
      <c r="AB389"/>
      <c r="AC389"/>
      <c r="AD389"/>
      <c r="AE389"/>
    </row>
    <row r="390" spans="2:3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X390"/>
      <c r="Y390"/>
      <c r="Z390"/>
      <c r="AA390"/>
      <c r="AB390"/>
      <c r="AC390"/>
      <c r="AD390"/>
      <c r="AE390"/>
    </row>
    <row r="391" spans="2:3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X391"/>
      <c r="Y391"/>
      <c r="Z391"/>
      <c r="AA391"/>
      <c r="AB391"/>
      <c r="AC391"/>
      <c r="AD391"/>
      <c r="AE391"/>
    </row>
    <row r="392" spans="2:3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X392"/>
      <c r="Y392"/>
      <c r="Z392"/>
      <c r="AA392"/>
      <c r="AB392"/>
      <c r="AC392"/>
      <c r="AD392"/>
      <c r="AE392"/>
    </row>
    <row r="393" spans="2:3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X393"/>
      <c r="Y393"/>
      <c r="Z393"/>
      <c r="AA393"/>
      <c r="AB393"/>
      <c r="AC393"/>
      <c r="AD393"/>
      <c r="AE393"/>
    </row>
    <row r="394" spans="2:3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X394"/>
      <c r="Y394"/>
      <c r="Z394"/>
      <c r="AA394"/>
      <c r="AB394"/>
      <c r="AC394"/>
      <c r="AD394"/>
      <c r="AE394"/>
    </row>
    <row r="395" spans="2:3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X395"/>
      <c r="Y395"/>
      <c r="Z395"/>
      <c r="AA395"/>
      <c r="AB395"/>
      <c r="AC395"/>
      <c r="AD395"/>
      <c r="AE395"/>
    </row>
    <row r="396" spans="2:3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X396"/>
      <c r="Y396"/>
      <c r="Z396"/>
      <c r="AA396"/>
      <c r="AB396"/>
      <c r="AC396"/>
      <c r="AD396"/>
      <c r="AE396"/>
    </row>
    <row r="397" spans="2:3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X397"/>
      <c r="Y397"/>
      <c r="Z397"/>
      <c r="AA397"/>
      <c r="AB397"/>
      <c r="AC397"/>
      <c r="AD397"/>
      <c r="AE397"/>
    </row>
    <row r="398" spans="2:3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X398"/>
      <c r="Y398"/>
      <c r="Z398"/>
      <c r="AA398"/>
      <c r="AB398"/>
      <c r="AC398"/>
      <c r="AD398"/>
      <c r="AE398"/>
    </row>
    <row r="399" spans="2:3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X399"/>
      <c r="Y399"/>
      <c r="Z399"/>
      <c r="AA399"/>
      <c r="AB399"/>
      <c r="AC399"/>
      <c r="AD399"/>
      <c r="AE399"/>
    </row>
    <row r="400" spans="2:3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X400"/>
      <c r="Y400"/>
      <c r="Z400"/>
      <c r="AA400"/>
      <c r="AB400"/>
      <c r="AC400"/>
      <c r="AD400"/>
      <c r="AE400"/>
    </row>
    <row r="401" spans="2:3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X401"/>
      <c r="Y401"/>
      <c r="Z401"/>
      <c r="AA401"/>
      <c r="AB401"/>
      <c r="AC401"/>
      <c r="AD401"/>
      <c r="AE401"/>
    </row>
    <row r="402" spans="2:3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X402"/>
      <c r="Y402"/>
      <c r="Z402"/>
      <c r="AA402"/>
      <c r="AB402"/>
      <c r="AC402"/>
      <c r="AD402"/>
      <c r="AE402"/>
    </row>
    <row r="403" spans="2:3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X403"/>
      <c r="Y403"/>
      <c r="Z403"/>
      <c r="AA403"/>
      <c r="AB403"/>
      <c r="AC403"/>
      <c r="AD403"/>
      <c r="AE403"/>
    </row>
    <row r="404" spans="2:3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X404"/>
      <c r="Y404"/>
      <c r="Z404"/>
      <c r="AA404"/>
      <c r="AB404"/>
      <c r="AC404"/>
      <c r="AD404"/>
      <c r="AE404"/>
    </row>
    <row r="405" spans="2:3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X405"/>
      <c r="Y405"/>
      <c r="Z405"/>
      <c r="AA405"/>
      <c r="AB405"/>
      <c r="AC405"/>
      <c r="AD405"/>
      <c r="AE405"/>
    </row>
    <row r="406" spans="2:3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X406"/>
      <c r="Y406"/>
      <c r="Z406"/>
      <c r="AA406"/>
      <c r="AB406"/>
      <c r="AC406"/>
      <c r="AD406"/>
      <c r="AE406"/>
    </row>
    <row r="407" spans="2:3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X407"/>
      <c r="Y407"/>
      <c r="Z407"/>
      <c r="AA407"/>
      <c r="AB407"/>
      <c r="AC407"/>
      <c r="AD407"/>
      <c r="AE407"/>
    </row>
    <row r="408" spans="2:3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X408"/>
      <c r="Y408"/>
      <c r="Z408"/>
      <c r="AA408"/>
      <c r="AB408"/>
      <c r="AC408"/>
      <c r="AD408"/>
      <c r="AE408"/>
    </row>
    <row r="409" spans="2:3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X409"/>
      <c r="Y409"/>
      <c r="Z409"/>
      <c r="AA409"/>
      <c r="AB409"/>
      <c r="AC409"/>
      <c r="AD409"/>
      <c r="AE409"/>
    </row>
    <row r="410" spans="2:3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X410"/>
      <c r="Y410"/>
      <c r="Z410"/>
      <c r="AA410"/>
      <c r="AB410"/>
      <c r="AC410"/>
      <c r="AD410"/>
      <c r="AE410"/>
    </row>
    <row r="411" spans="2:3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X411"/>
      <c r="Y411"/>
      <c r="Z411"/>
      <c r="AA411"/>
      <c r="AB411"/>
      <c r="AC411"/>
      <c r="AD411"/>
      <c r="AE411"/>
    </row>
    <row r="412" spans="2:3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X412"/>
      <c r="Y412"/>
      <c r="Z412"/>
      <c r="AA412"/>
      <c r="AB412"/>
      <c r="AC412"/>
      <c r="AD412"/>
      <c r="AE412"/>
    </row>
    <row r="413" spans="2:3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X413"/>
      <c r="Y413"/>
      <c r="Z413"/>
      <c r="AA413"/>
      <c r="AB413"/>
      <c r="AC413"/>
      <c r="AD413"/>
      <c r="AE413"/>
    </row>
    <row r="414" spans="2:3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X414"/>
      <c r="Y414"/>
      <c r="Z414"/>
      <c r="AA414"/>
      <c r="AB414"/>
      <c r="AC414"/>
      <c r="AD414"/>
      <c r="AE414"/>
    </row>
    <row r="415" spans="2:3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X415"/>
      <c r="Y415"/>
      <c r="Z415"/>
      <c r="AA415"/>
      <c r="AB415"/>
      <c r="AC415"/>
      <c r="AD415"/>
      <c r="AE415"/>
    </row>
    <row r="416" spans="2:3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X416"/>
      <c r="Y416"/>
      <c r="Z416"/>
      <c r="AA416"/>
      <c r="AB416"/>
      <c r="AC416"/>
      <c r="AD416"/>
      <c r="AE416"/>
    </row>
    <row r="417" spans="2:3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X417"/>
      <c r="Y417"/>
      <c r="Z417"/>
      <c r="AA417"/>
      <c r="AB417"/>
      <c r="AC417"/>
      <c r="AD417"/>
      <c r="AE417"/>
    </row>
    <row r="418" spans="2:3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X418"/>
      <c r="Y418"/>
      <c r="Z418"/>
      <c r="AA418"/>
      <c r="AB418"/>
      <c r="AC418"/>
      <c r="AD418"/>
      <c r="AE418"/>
    </row>
    <row r="419" spans="2:3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X419"/>
      <c r="Y419"/>
      <c r="Z419"/>
      <c r="AA419"/>
      <c r="AB419"/>
      <c r="AC419"/>
      <c r="AD419"/>
      <c r="AE419"/>
    </row>
    <row r="420" spans="2:3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X420"/>
      <c r="Y420"/>
      <c r="Z420"/>
      <c r="AA420"/>
      <c r="AB420"/>
      <c r="AC420"/>
      <c r="AD420"/>
      <c r="AE420"/>
    </row>
    <row r="421" spans="2:3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X421"/>
      <c r="Y421"/>
      <c r="Z421"/>
      <c r="AA421"/>
      <c r="AB421"/>
      <c r="AC421"/>
      <c r="AD421"/>
      <c r="AE421"/>
    </row>
    <row r="422" spans="2:3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X422"/>
      <c r="Y422"/>
      <c r="Z422"/>
      <c r="AA422"/>
      <c r="AB422"/>
      <c r="AC422"/>
      <c r="AD422"/>
      <c r="AE422"/>
    </row>
    <row r="423" spans="2:3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X423"/>
      <c r="Y423"/>
      <c r="Z423"/>
      <c r="AA423"/>
      <c r="AB423"/>
      <c r="AC423"/>
      <c r="AD423"/>
      <c r="AE423"/>
    </row>
    <row r="424" spans="2:3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X424"/>
      <c r="Y424"/>
      <c r="Z424"/>
      <c r="AA424"/>
      <c r="AB424"/>
      <c r="AC424"/>
      <c r="AD424"/>
      <c r="AE424"/>
    </row>
    <row r="425" spans="2:3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X425"/>
      <c r="Y425"/>
      <c r="Z425"/>
      <c r="AA425"/>
      <c r="AB425"/>
      <c r="AC425"/>
      <c r="AD425"/>
      <c r="AE425"/>
    </row>
    <row r="426" spans="2:3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X426"/>
      <c r="Y426"/>
      <c r="Z426"/>
      <c r="AA426"/>
      <c r="AB426"/>
      <c r="AC426"/>
      <c r="AD426"/>
      <c r="AE426"/>
    </row>
    <row r="427" spans="2:3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X427"/>
      <c r="Y427"/>
      <c r="Z427"/>
      <c r="AA427"/>
      <c r="AB427"/>
      <c r="AC427"/>
      <c r="AD427"/>
      <c r="AE427"/>
    </row>
    <row r="428" spans="2:3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X428"/>
      <c r="Y428"/>
      <c r="Z428"/>
      <c r="AA428"/>
      <c r="AB428"/>
      <c r="AC428"/>
      <c r="AD428"/>
      <c r="AE428"/>
    </row>
    <row r="429" spans="2:3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X429"/>
      <c r="Y429"/>
      <c r="Z429"/>
      <c r="AA429"/>
      <c r="AB429"/>
      <c r="AC429"/>
      <c r="AD429"/>
      <c r="AE429"/>
    </row>
    <row r="430" spans="2:3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X430"/>
      <c r="Y430"/>
      <c r="Z430"/>
      <c r="AA430"/>
      <c r="AB430"/>
      <c r="AC430"/>
      <c r="AD430"/>
      <c r="AE430"/>
    </row>
    <row r="431" spans="2:3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X431"/>
      <c r="Y431"/>
      <c r="Z431"/>
      <c r="AA431"/>
      <c r="AB431"/>
      <c r="AC431"/>
      <c r="AD431"/>
      <c r="AE431"/>
    </row>
    <row r="432" spans="2:3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X432"/>
      <c r="Y432"/>
      <c r="Z432"/>
      <c r="AA432"/>
      <c r="AB432"/>
      <c r="AC432"/>
      <c r="AD432"/>
      <c r="AE432"/>
    </row>
    <row r="433" spans="2:3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X433"/>
      <c r="Y433"/>
      <c r="Z433"/>
      <c r="AA433"/>
      <c r="AB433"/>
      <c r="AC433"/>
      <c r="AD433"/>
      <c r="AE433"/>
    </row>
    <row r="434" spans="2:3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X434"/>
      <c r="Y434"/>
      <c r="Z434"/>
      <c r="AA434"/>
      <c r="AB434"/>
      <c r="AC434"/>
      <c r="AD434"/>
      <c r="AE434"/>
    </row>
    <row r="435" spans="2:3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X435"/>
      <c r="Y435"/>
      <c r="Z435"/>
      <c r="AA435"/>
      <c r="AB435"/>
      <c r="AC435"/>
      <c r="AD435"/>
      <c r="AE435"/>
    </row>
    <row r="436" spans="2:3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X436"/>
      <c r="Y436"/>
      <c r="Z436"/>
      <c r="AA436"/>
      <c r="AB436"/>
      <c r="AC436"/>
      <c r="AD436"/>
      <c r="AE436"/>
    </row>
    <row r="437" spans="2:3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X437"/>
      <c r="Y437"/>
      <c r="Z437"/>
      <c r="AA437"/>
      <c r="AB437"/>
      <c r="AC437"/>
      <c r="AD437"/>
      <c r="AE437"/>
    </row>
    <row r="438" spans="2:3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X438"/>
      <c r="Y438"/>
      <c r="Z438"/>
      <c r="AA438"/>
      <c r="AB438"/>
      <c r="AC438"/>
      <c r="AD438"/>
      <c r="AE438"/>
    </row>
    <row r="439" spans="2:3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X439"/>
      <c r="Y439"/>
      <c r="Z439"/>
      <c r="AA439"/>
      <c r="AB439"/>
      <c r="AC439"/>
      <c r="AD439"/>
      <c r="AE439"/>
    </row>
    <row r="440" spans="2:3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X440"/>
      <c r="Y440"/>
      <c r="Z440"/>
      <c r="AA440"/>
      <c r="AB440"/>
      <c r="AC440"/>
      <c r="AD440"/>
      <c r="AE440"/>
    </row>
    <row r="441" spans="2:3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X441"/>
      <c r="Y441"/>
      <c r="Z441"/>
      <c r="AA441"/>
      <c r="AB441"/>
      <c r="AC441"/>
      <c r="AD441"/>
      <c r="AE441"/>
    </row>
    <row r="442" spans="2:3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X442"/>
      <c r="Y442"/>
      <c r="Z442"/>
      <c r="AA442"/>
      <c r="AB442"/>
      <c r="AC442"/>
      <c r="AD442"/>
      <c r="AE442"/>
    </row>
    <row r="443" spans="2:3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X443"/>
      <c r="Y443"/>
      <c r="Z443"/>
      <c r="AA443"/>
      <c r="AB443"/>
      <c r="AC443"/>
      <c r="AD443"/>
      <c r="AE443"/>
    </row>
    <row r="444" spans="2:3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X444"/>
      <c r="Y444"/>
      <c r="Z444"/>
      <c r="AA444"/>
      <c r="AB444"/>
      <c r="AC444"/>
      <c r="AD444"/>
      <c r="AE444"/>
    </row>
    <row r="445" spans="2:3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X445"/>
      <c r="Y445"/>
      <c r="Z445"/>
      <c r="AA445"/>
      <c r="AB445"/>
      <c r="AC445"/>
      <c r="AD445"/>
      <c r="AE445"/>
    </row>
    <row r="446" spans="2:3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X446"/>
      <c r="Y446"/>
      <c r="Z446"/>
      <c r="AA446"/>
      <c r="AB446"/>
      <c r="AC446"/>
      <c r="AD446"/>
      <c r="AE446"/>
    </row>
    <row r="447" spans="2:3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X447"/>
      <c r="Y447"/>
      <c r="Z447"/>
      <c r="AA447"/>
      <c r="AB447"/>
      <c r="AC447"/>
      <c r="AD447"/>
      <c r="AE447"/>
    </row>
    <row r="448" spans="2:3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X448"/>
      <c r="Y448"/>
      <c r="Z448"/>
      <c r="AA448"/>
      <c r="AB448"/>
      <c r="AC448"/>
      <c r="AD448"/>
      <c r="AE448"/>
    </row>
    <row r="449" spans="2:3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X449"/>
      <c r="Y449"/>
      <c r="Z449"/>
      <c r="AA449"/>
      <c r="AB449"/>
      <c r="AC449"/>
      <c r="AD449"/>
      <c r="AE449"/>
    </row>
    <row r="450" spans="2:3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X450"/>
      <c r="Y450"/>
      <c r="Z450"/>
      <c r="AA450"/>
      <c r="AB450"/>
      <c r="AC450"/>
      <c r="AD450"/>
      <c r="AE450"/>
    </row>
    <row r="451" spans="2:3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X451"/>
      <c r="Y451"/>
      <c r="Z451"/>
      <c r="AA451"/>
      <c r="AB451"/>
      <c r="AC451"/>
      <c r="AD451"/>
      <c r="AE451"/>
    </row>
    <row r="452" spans="2:3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X452"/>
      <c r="Y452"/>
      <c r="Z452"/>
      <c r="AA452"/>
      <c r="AB452"/>
      <c r="AC452"/>
      <c r="AD452"/>
      <c r="AE452"/>
    </row>
    <row r="453" spans="2:3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X453"/>
      <c r="Y453"/>
      <c r="Z453"/>
      <c r="AA453"/>
      <c r="AB453"/>
      <c r="AC453"/>
      <c r="AD453"/>
      <c r="AE453"/>
    </row>
    <row r="454" spans="2:3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X454"/>
      <c r="Y454"/>
      <c r="Z454"/>
      <c r="AA454"/>
      <c r="AB454"/>
      <c r="AC454"/>
      <c r="AD454"/>
      <c r="AE454"/>
    </row>
    <row r="455" spans="2:3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X455"/>
      <c r="Y455"/>
      <c r="Z455"/>
      <c r="AA455"/>
      <c r="AB455"/>
      <c r="AC455"/>
      <c r="AD455"/>
      <c r="AE455"/>
    </row>
    <row r="456" spans="2:3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X456"/>
      <c r="Y456"/>
      <c r="Z456"/>
      <c r="AA456"/>
      <c r="AB456"/>
      <c r="AC456"/>
      <c r="AD456"/>
      <c r="AE456"/>
    </row>
    <row r="457" spans="2:3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X457"/>
      <c r="Y457"/>
      <c r="Z457"/>
      <c r="AA457"/>
      <c r="AB457"/>
      <c r="AC457"/>
      <c r="AD457"/>
      <c r="AE457"/>
    </row>
    <row r="458" spans="2:3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X458"/>
      <c r="Y458"/>
      <c r="Z458"/>
      <c r="AA458"/>
      <c r="AB458"/>
      <c r="AC458"/>
      <c r="AD458"/>
      <c r="AE458"/>
    </row>
    <row r="459" spans="2:3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X459"/>
      <c r="Y459"/>
      <c r="Z459"/>
      <c r="AA459"/>
      <c r="AB459"/>
      <c r="AC459"/>
      <c r="AD459"/>
      <c r="AE459"/>
    </row>
    <row r="460" spans="2:3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X460"/>
      <c r="Y460"/>
      <c r="Z460"/>
      <c r="AA460"/>
      <c r="AB460"/>
      <c r="AC460"/>
      <c r="AD460"/>
      <c r="AE460"/>
    </row>
    <row r="461" spans="2:3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X461"/>
      <c r="Y461"/>
      <c r="Z461"/>
      <c r="AA461"/>
      <c r="AB461"/>
      <c r="AC461"/>
      <c r="AD461"/>
      <c r="AE461"/>
    </row>
    <row r="462" spans="2:3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X462"/>
      <c r="Y462"/>
      <c r="Z462"/>
      <c r="AA462"/>
      <c r="AB462"/>
      <c r="AC462"/>
      <c r="AD462"/>
      <c r="AE462"/>
    </row>
    <row r="463" spans="2:3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X463"/>
      <c r="Y463"/>
      <c r="Z463"/>
      <c r="AA463"/>
      <c r="AB463"/>
      <c r="AC463"/>
      <c r="AD463"/>
      <c r="AE463"/>
    </row>
    <row r="464" spans="2:3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X464"/>
      <c r="Y464"/>
      <c r="Z464"/>
      <c r="AA464"/>
      <c r="AB464"/>
      <c r="AC464"/>
      <c r="AD464"/>
      <c r="AE464"/>
    </row>
    <row r="465" spans="2:3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X465"/>
      <c r="Y465"/>
      <c r="Z465"/>
      <c r="AA465"/>
      <c r="AB465"/>
      <c r="AC465"/>
      <c r="AD465"/>
      <c r="AE465"/>
    </row>
    <row r="466" spans="2:3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X466"/>
      <c r="Y466"/>
      <c r="Z466"/>
      <c r="AA466"/>
      <c r="AB466"/>
      <c r="AC466"/>
      <c r="AD466"/>
      <c r="AE466"/>
    </row>
    <row r="467" spans="2:3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X467"/>
      <c r="Y467"/>
      <c r="Z467"/>
      <c r="AA467"/>
      <c r="AB467"/>
      <c r="AC467"/>
      <c r="AD467"/>
      <c r="AE467"/>
    </row>
    <row r="468" spans="2:3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X468"/>
      <c r="Y468"/>
      <c r="Z468"/>
      <c r="AA468"/>
      <c r="AB468"/>
      <c r="AC468"/>
      <c r="AD468"/>
      <c r="AE468"/>
    </row>
    <row r="469" spans="2:3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X469"/>
      <c r="Y469"/>
      <c r="Z469"/>
      <c r="AA469"/>
      <c r="AB469"/>
      <c r="AC469"/>
      <c r="AD469"/>
      <c r="AE469"/>
    </row>
    <row r="470" spans="2:3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X470"/>
      <c r="Y470"/>
      <c r="Z470"/>
      <c r="AA470"/>
      <c r="AB470"/>
      <c r="AC470"/>
      <c r="AD470"/>
      <c r="AE470"/>
    </row>
    <row r="471" spans="2:3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X471"/>
      <c r="Y471"/>
      <c r="Z471"/>
      <c r="AA471"/>
      <c r="AB471"/>
      <c r="AC471"/>
      <c r="AD471"/>
      <c r="AE471"/>
    </row>
    <row r="472" spans="2:3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X472"/>
      <c r="Y472"/>
      <c r="Z472"/>
      <c r="AA472"/>
      <c r="AB472"/>
      <c r="AC472"/>
      <c r="AD472"/>
      <c r="AE472"/>
    </row>
    <row r="473" spans="2:3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X473"/>
      <c r="Y473"/>
      <c r="Z473"/>
      <c r="AA473"/>
      <c r="AB473"/>
      <c r="AC473"/>
      <c r="AD473"/>
      <c r="AE473"/>
    </row>
    <row r="474" spans="2:3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X474"/>
      <c r="Y474"/>
      <c r="Z474"/>
      <c r="AA474"/>
      <c r="AB474"/>
      <c r="AC474"/>
      <c r="AD474"/>
      <c r="AE474"/>
    </row>
    <row r="475" spans="2:3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X475"/>
      <c r="Y475"/>
      <c r="Z475"/>
      <c r="AA475"/>
      <c r="AB475"/>
      <c r="AC475"/>
      <c r="AD475"/>
      <c r="AE475"/>
    </row>
    <row r="476" spans="2:3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X476"/>
      <c r="Y476"/>
      <c r="Z476"/>
      <c r="AA476"/>
      <c r="AB476"/>
      <c r="AC476"/>
      <c r="AD476"/>
      <c r="AE476"/>
    </row>
    <row r="477" spans="2:3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X477"/>
      <c r="Y477"/>
      <c r="Z477"/>
      <c r="AA477"/>
      <c r="AB477"/>
      <c r="AC477"/>
      <c r="AD477"/>
      <c r="AE477"/>
    </row>
    <row r="478" spans="2:3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X478"/>
      <c r="Y478"/>
      <c r="Z478"/>
      <c r="AA478"/>
      <c r="AB478"/>
      <c r="AC478"/>
      <c r="AD478"/>
      <c r="AE478"/>
    </row>
    <row r="479" spans="2:3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X479"/>
      <c r="Y479"/>
      <c r="Z479"/>
      <c r="AA479"/>
      <c r="AB479"/>
      <c r="AC479"/>
      <c r="AD479"/>
      <c r="AE479"/>
    </row>
    <row r="480" spans="2:3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X480"/>
      <c r="Y480"/>
      <c r="Z480"/>
      <c r="AA480"/>
      <c r="AB480"/>
      <c r="AC480"/>
      <c r="AD480"/>
      <c r="AE480"/>
    </row>
    <row r="481" spans="2:3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X481"/>
      <c r="Y481"/>
      <c r="Z481"/>
      <c r="AA481"/>
      <c r="AB481"/>
      <c r="AC481"/>
      <c r="AD481"/>
      <c r="AE481"/>
    </row>
    <row r="482" spans="2:3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X482"/>
      <c r="Y482"/>
      <c r="Z482"/>
      <c r="AA482"/>
      <c r="AB482"/>
      <c r="AC482"/>
      <c r="AD482"/>
      <c r="AE482"/>
    </row>
    <row r="483" spans="2:3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X483"/>
      <c r="Y483"/>
      <c r="Z483"/>
      <c r="AA483"/>
      <c r="AB483"/>
      <c r="AC483"/>
      <c r="AD483"/>
      <c r="AE483"/>
    </row>
    <row r="484" spans="2:3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X484"/>
      <c r="Y484"/>
      <c r="Z484"/>
      <c r="AA484"/>
      <c r="AB484"/>
      <c r="AC484"/>
      <c r="AD484"/>
      <c r="AE484"/>
    </row>
    <row r="485" spans="2:3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X485"/>
      <c r="Y485"/>
      <c r="Z485"/>
      <c r="AA485"/>
      <c r="AB485"/>
      <c r="AC485"/>
      <c r="AD485"/>
      <c r="AE485"/>
    </row>
    <row r="486" spans="2:3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X486"/>
      <c r="Y486"/>
      <c r="Z486"/>
      <c r="AA486"/>
      <c r="AB486"/>
      <c r="AC486"/>
      <c r="AD486"/>
      <c r="AE486"/>
    </row>
    <row r="487" spans="2:3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X487"/>
      <c r="Y487"/>
      <c r="Z487"/>
      <c r="AA487"/>
      <c r="AB487"/>
      <c r="AC487"/>
      <c r="AD487"/>
      <c r="AE487"/>
    </row>
    <row r="488" spans="2:3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X488"/>
      <c r="Y488"/>
      <c r="Z488"/>
      <c r="AA488"/>
      <c r="AB488"/>
      <c r="AC488"/>
      <c r="AD488"/>
      <c r="AE488"/>
    </row>
    <row r="489" spans="2:3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X489"/>
      <c r="Y489"/>
      <c r="Z489"/>
      <c r="AA489"/>
      <c r="AB489"/>
      <c r="AC489"/>
      <c r="AD489"/>
      <c r="AE489"/>
    </row>
    <row r="490" spans="2:3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X490"/>
      <c r="Y490"/>
      <c r="Z490"/>
      <c r="AA490"/>
      <c r="AB490"/>
      <c r="AC490"/>
      <c r="AD490"/>
      <c r="AE490"/>
    </row>
    <row r="491" spans="2:3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X491"/>
      <c r="Y491"/>
      <c r="Z491"/>
      <c r="AA491"/>
      <c r="AB491"/>
      <c r="AC491"/>
      <c r="AD491"/>
      <c r="AE491"/>
    </row>
    <row r="492" spans="2:3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X492"/>
      <c r="Y492"/>
      <c r="Z492"/>
      <c r="AA492"/>
      <c r="AB492"/>
      <c r="AC492"/>
      <c r="AD492"/>
      <c r="AE492"/>
    </row>
    <row r="493" spans="2:3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X493"/>
      <c r="Y493"/>
      <c r="Z493"/>
      <c r="AA493"/>
      <c r="AB493"/>
      <c r="AC493"/>
      <c r="AD493"/>
      <c r="AE493"/>
    </row>
    <row r="494" spans="2:3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X494"/>
      <c r="Y494"/>
      <c r="Z494"/>
      <c r="AA494"/>
      <c r="AB494"/>
      <c r="AC494"/>
      <c r="AD494"/>
      <c r="AE494"/>
    </row>
    <row r="495" spans="2:3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X495"/>
      <c r="Y495"/>
      <c r="Z495"/>
      <c r="AA495"/>
      <c r="AB495"/>
      <c r="AC495"/>
      <c r="AD495"/>
      <c r="AE495"/>
    </row>
    <row r="496" spans="2:3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X496"/>
      <c r="Y496"/>
      <c r="Z496"/>
      <c r="AA496"/>
      <c r="AB496"/>
      <c r="AC496"/>
      <c r="AD496"/>
      <c r="AE496"/>
    </row>
    <row r="497" spans="2:3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X497"/>
      <c r="Y497"/>
      <c r="Z497"/>
      <c r="AA497"/>
      <c r="AB497"/>
      <c r="AC497"/>
      <c r="AD497"/>
      <c r="AE497"/>
    </row>
    <row r="498" spans="2:3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X498"/>
      <c r="Y498"/>
      <c r="Z498"/>
      <c r="AA498"/>
      <c r="AB498"/>
      <c r="AC498"/>
      <c r="AD498"/>
      <c r="AE498"/>
    </row>
    <row r="499" spans="2:3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X499"/>
      <c r="Y499"/>
      <c r="Z499"/>
      <c r="AA499"/>
      <c r="AB499"/>
      <c r="AC499"/>
      <c r="AD499"/>
      <c r="AE499"/>
    </row>
    <row r="500" spans="2:3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X500"/>
      <c r="Y500"/>
      <c r="Z500"/>
      <c r="AA500"/>
      <c r="AB500"/>
      <c r="AC500"/>
      <c r="AD500"/>
      <c r="AE500"/>
    </row>
    <row r="501" spans="2:3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X501"/>
      <c r="Y501"/>
      <c r="Z501"/>
      <c r="AA501"/>
      <c r="AB501"/>
      <c r="AC501"/>
      <c r="AD501"/>
      <c r="AE501"/>
    </row>
    <row r="502" spans="2:3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X502"/>
      <c r="Y502"/>
      <c r="Z502"/>
      <c r="AA502"/>
      <c r="AB502"/>
      <c r="AC502"/>
      <c r="AD502"/>
      <c r="AE502"/>
    </row>
    <row r="503" spans="2:3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X503"/>
      <c r="Y503"/>
      <c r="Z503"/>
      <c r="AA503"/>
      <c r="AB503"/>
      <c r="AC503"/>
      <c r="AD503"/>
      <c r="AE503"/>
    </row>
    <row r="504" spans="2:3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X504"/>
      <c r="Y504"/>
      <c r="Z504"/>
      <c r="AA504"/>
      <c r="AB504"/>
      <c r="AC504"/>
      <c r="AD504"/>
      <c r="AE504"/>
    </row>
    <row r="505" spans="2:3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X505"/>
      <c r="Y505"/>
      <c r="Z505"/>
      <c r="AA505"/>
      <c r="AB505"/>
      <c r="AC505"/>
      <c r="AD505"/>
      <c r="AE505"/>
    </row>
    <row r="506" spans="2:3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X506"/>
      <c r="Y506"/>
      <c r="Z506"/>
      <c r="AA506"/>
      <c r="AB506"/>
      <c r="AC506"/>
      <c r="AD506"/>
      <c r="AE506"/>
    </row>
    <row r="507" spans="2:3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X507"/>
      <c r="Y507"/>
      <c r="Z507"/>
      <c r="AA507"/>
      <c r="AB507"/>
      <c r="AC507"/>
      <c r="AD507"/>
      <c r="AE507"/>
    </row>
    <row r="508" spans="2:3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X508"/>
      <c r="Y508"/>
      <c r="Z508"/>
      <c r="AA508"/>
      <c r="AB508"/>
      <c r="AC508"/>
      <c r="AD508"/>
      <c r="AE508"/>
    </row>
    <row r="509" spans="2:3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X509"/>
      <c r="Y509"/>
      <c r="Z509"/>
      <c r="AA509"/>
      <c r="AB509"/>
      <c r="AC509"/>
      <c r="AD509"/>
      <c r="AE509"/>
    </row>
    <row r="510" spans="2:3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X510"/>
      <c r="Y510"/>
      <c r="Z510"/>
      <c r="AA510"/>
      <c r="AB510"/>
      <c r="AC510"/>
      <c r="AD510"/>
      <c r="AE510"/>
    </row>
    <row r="511" spans="2:3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X511"/>
      <c r="Y511"/>
      <c r="Z511"/>
      <c r="AA511"/>
      <c r="AB511"/>
      <c r="AC511"/>
      <c r="AD511"/>
      <c r="AE511"/>
    </row>
    <row r="512" spans="2:3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X512"/>
      <c r="Y512"/>
      <c r="Z512"/>
      <c r="AA512"/>
      <c r="AB512"/>
      <c r="AC512"/>
      <c r="AD512"/>
      <c r="AE512"/>
    </row>
    <row r="513" spans="2:3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X513"/>
      <c r="Y513"/>
      <c r="Z513"/>
      <c r="AA513"/>
      <c r="AB513"/>
      <c r="AC513"/>
      <c r="AD513"/>
      <c r="AE513"/>
    </row>
    <row r="514" spans="2:3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X514"/>
      <c r="Y514"/>
      <c r="Z514"/>
      <c r="AA514"/>
      <c r="AB514"/>
      <c r="AC514"/>
      <c r="AD514"/>
      <c r="AE514"/>
    </row>
    <row r="515" spans="2:3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X515"/>
      <c r="Y515"/>
      <c r="Z515"/>
      <c r="AA515"/>
      <c r="AB515"/>
      <c r="AC515"/>
      <c r="AD515"/>
      <c r="AE515"/>
    </row>
    <row r="516" spans="2:3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X516"/>
      <c r="Y516"/>
      <c r="Z516"/>
      <c r="AA516"/>
      <c r="AB516"/>
      <c r="AC516"/>
      <c r="AD516"/>
      <c r="AE516"/>
    </row>
    <row r="517" spans="2:3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X517"/>
      <c r="Y517"/>
      <c r="Z517"/>
      <c r="AA517"/>
      <c r="AB517"/>
      <c r="AC517"/>
      <c r="AD517"/>
      <c r="AE517"/>
    </row>
    <row r="518" spans="2:3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X518"/>
      <c r="Y518"/>
      <c r="Z518"/>
      <c r="AA518"/>
      <c r="AB518"/>
      <c r="AC518"/>
      <c r="AD518"/>
      <c r="AE518"/>
    </row>
    <row r="519" spans="2:3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X519"/>
      <c r="Y519"/>
      <c r="Z519"/>
      <c r="AA519"/>
      <c r="AB519"/>
      <c r="AC519"/>
      <c r="AD519"/>
      <c r="AE519"/>
    </row>
    <row r="520" spans="2:3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X520"/>
      <c r="Y520"/>
      <c r="Z520"/>
      <c r="AA520"/>
      <c r="AB520"/>
      <c r="AC520"/>
      <c r="AD520"/>
      <c r="AE520"/>
    </row>
    <row r="521" spans="2:3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X521"/>
      <c r="Y521"/>
      <c r="Z521"/>
      <c r="AA521"/>
      <c r="AB521"/>
      <c r="AC521"/>
      <c r="AD521"/>
      <c r="AE521"/>
    </row>
    <row r="522" spans="2:3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X522"/>
      <c r="Y522"/>
      <c r="Z522"/>
      <c r="AA522"/>
      <c r="AB522"/>
      <c r="AC522"/>
      <c r="AD522"/>
      <c r="AE522"/>
    </row>
    <row r="523" spans="2:3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X523"/>
      <c r="Y523"/>
      <c r="Z523"/>
      <c r="AA523"/>
      <c r="AB523"/>
      <c r="AC523"/>
      <c r="AD523"/>
      <c r="AE523"/>
    </row>
    <row r="524" spans="2:3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X524"/>
      <c r="Y524"/>
      <c r="Z524"/>
      <c r="AA524"/>
      <c r="AB524"/>
      <c r="AC524"/>
      <c r="AD524"/>
      <c r="AE524"/>
    </row>
    <row r="525" spans="2:3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X525"/>
      <c r="Y525"/>
      <c r="Z525"/>
      <c r="AA525"/>
      <c r="AB525"/>
      <c r="AC525"/>
      <c r="AD525"/>
      <c r="AE525"/>
    </row>
    <row r="526" spans="2:3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X526"/>
      <c r="Y526"/>
      <c r="Z526"/>
      <c r="AA526"/>
      <c r="AB526"/>
      <c r="AC526"/>
      <c r="AD526"/>
      <c r="AE526"/>
    </row>
    <row r="527" spans="2:3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X527"/>
      <c r="Y527"/>
      <c r="Z527"/>
      <c r="AA527"/>
      <c r="AB527"/>
      <c r="AC527"/>
      <c r="AD527"/>
      <c r="AE527"/>
    </row>
    <row r="528" spans="2:3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X528"/>
      <c r="Y528"/>
      <c r="Z528"/>
      <c r="AA528"/>
      <c r="AB528"/>
      <c r="AC528"/>
      <c r="AD528"/>
      <c r="AE528"/>
    </row>
    <row r="529" spans="2:3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X529"/>
      <c r="Y529"/>
      <c r="Z529"/>
      <c r="AA529"/>
      <c r="AB529"/>
      <c r="AC529"/>
      <c r="AD529"/>
      <c r="AE529"/>
    </row>
    <row r="530" spans="2:3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X530"/>
      <c r="Y530"/>
      <c r="Z530"/>
      <c r="AA530"/>
      <c r="AB530"/>
      <c r="AC530"/>
      <c r="AD530"/>
      <c r="AE530"/>
    </row>
    <row r="531" spans="2:3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X531"/>
      <c r="Y531"/>
      <c r="Z531"/>
      <c r="AA531"/>
      <c r="AB531"/>
      <c r="AC531"/>
      <c r="AD531"/>
      <c r="AE531"/>
    </row>
    <row r="532" spans="2:3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X532"/>
      <c r="Y532"/>
      <c r="Z532"/>
      <c r="AA532"/>
      <c r="AB532"/>
      <c r="AC532"/>
      <c r="AD532"/>
      <c r="AE532"/>
    </row>
    <row r="533" spans="2:3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X533"/>
      <c r="Y533"/>
      <c r="Z533"/>
      <c r="AA533"/>
      <c r="AB533"/>
      <c r="AC533"/>
      <c r="AD533"/>
      <c r="AE533"/>
    </row>
    <row r="534" spans="2:3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X534"/>
      <c r="Y534"/>
      <c r="Z534"/>
      <c r="AA534"/>
      <c r="AB534"/>
      <c r="AC534"/>
      <c r="AD534"/>
      <c r="AE534"/>
    </row>
    <row r="535" spans="2:3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X535"/>
      <c r="Y535"/>
      <c r="Z535"/>
      <c r="AA535"/>
      <c r="AB535"/>
      <c r="AC535"/>
      <c r="AD535"/>
      <c r="AE535"/>
    </row>
    <row r="536" spans="2:3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X536"/>
      <c r="Y536"/>
      <c r="Z536"/>
      <c r="AA536"/>
      <c r="AB536"/>
      <c r="AC536"/>
      <c r="AD536"/>
      <c r="AE536"/>
    </row>
    <row r="537" spans="2:3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X537"/>
      <c r="Y537"/>
      <c r="Z537"/>
      <c r="AA537"/>
      <c r="AB537"/>
      <c r="AC537"/>
      <c r="AD537"/>
      <c r="AE537"/>
    </row>
    <row r="538" spans="2:3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X538"/>
      <c r="Y538"/>
      <c r="Z538"/>
      <c r="AA538"/>
      <c r="AB538"/>
      <c r="AC538"/>
      <c r="AD538"/>
      <c r="AE538"/>
    </row>
    <row r="539" spans="2:3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X539"/>
      <c r="Y539"/>
      <c r="Z539"/>
      <c r="AA539"/>
      <c r="AB539"/>
      <c r="AC539"/>
      <c r="AD539"/>
      <c r="AE539"/>
    </row>
    <row r="540" spans="2:3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X540"/>
      <c r="Y540"/>
      <c r="Z540"/>
      <c r="AA540"/>
      <c r="AB540"/>
      <c r="AC540"/>
      <c r="AD540"/>
      <c r="AE540"/>
    </row>
    <row r="541" spans="2:3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X541"/>
      <c r="Y541"/>
      <c r="Z541"/>
      <c r="AA541"/>
      <c r="AB541"/>
      <c r="AC541"/>
      <c r="AD541"/>
      <c r="AE541"/>
    </row>
    <row r="542" spans="2:3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X542"/>
      <c r="Y542"/>
      <c r="Z542"/>
      <c r="AA542"/>
      <c r="AB542"/>
      <c r="AC542"/>
      <c r="AD542"/>
      <c r="AE542"/>
    </row>
    <row r="543" spans="2:3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X543"/>
      <c r="Y543"/>
      <c r="Z543"/>
      <c r="AA543"/>
      <c r="AB543"/>
      <c r="AC543"/>
      <c r="AD543"/>
      <c r="AE543"/>
    </row>
    <row r="544" spans="2:3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X544"/>
      <c r="Y544"/>
      <c r="Z544"/>
      <c r="AA544"/>
      <c r="AB544"/>
      <c r="AC544"/>
      <c r="AD544"/>
      <c r="AE544"/>
    </row>
    <row r="545" spans="2:3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X545"/>
      <c r="Y545"/>
      <c r="Z545"/>
      <c r="AA545"/>
      <c r="AB545"/>
      <c r="AC545"/>
      <c r="AD545"/>
      <c r="AE545"/>
    </row>
    <row r="546" spans="2:3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X546"/>
      <c r="Y546"/>
      <c r="Z546"/>
      <c r="AA546"/>
      <c r="AB546"/>
      <c r="AC546"/>
      <c r="AD546"/>
      <c r="AE546"/>
    </row>
    <row r="547" spans="2:3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X547"/>
      <c r="Y547"/>
      <c r="Z547"/>
      <c r="AA547"/>
      <c r="AB547"/>
      <c r="AC547"/>
      <c r="AD547"/>
      <c r="AE547"/>
    </row>
    <row r="548" spans="2:3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X548"/>
      <c r="Y548"/>
      <c r="Z548"/>
      <c r="AA548"/>
      <c r="AB548"/>
      <c r="AC548"/>
      <c r="AD548"/>
      <c r="AE548"/>
    </row>
    <row r="549" spans="2:3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X549"/>
      <c r="Y549"/>
      <c r="Z549"/>
      <c r="AA549"/>
      <c r="AB549"/>
      <c r="AC549"/>
      <c r="AD549"/>
      <c r="AE549"/>
    </row>
    <row r="550" spans="2:3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X550"/>
      <c r="Y550"/>
      <c r="Z550"/>
      <c r="AA550"/>
      <c r="AB550"/>
      <c r="AC550"/>
      <c r="AD550"/>
      <c r="AE550"/>
    </row>
    <row r="551" spans="2:3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X551"/>
      <c r="Y551"/>
      <c r="Z551"/>
      <c r="AA551"/>
      <c r="AB551"/>
      <c r="AC551"/>
      <c r="AD551"/>
      <c r="AE551"/>
    </row>
    <row r="552" spans="2:3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X552"/>
      <c r="Y552"/>
      <c r="Z552"/>
      <c r="AA552"/>
      <c r="AB552"/>
      <c r="AC552"/>
      <c r="AD552"/>
      <c r="AE552"/>
    </row>
    <row r="553" spans="2:3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X553"/>
      <c r="Y553"/>
      <c r="Z553"/>
      <c r="AA553"/>
      <c r="AB553"/>
      <c r="AC553"/>
      <c r="AD553"/>
      <c r="AE553"/>
    </row>
    <row r="554" spans="2:3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X554"/>
      <c r="Y554"/>
      <c r="Z554"/>
      <c r="AA554"/>
      <c r="AB554"/>
      <c r="AC554"/>
      <c r="AD554"/>
      <c r="AE554"/>
    </row>
    <row r="555" spans="2:3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X555"/>
      <c r="Y555"/>
      <c r="Z555"/>
      <c r="AA555"/>
      <c r="AB555"/>
      <c r="AC555"/>
      <c r="AD555"/>
      <c r="AE555"/>
    </row>
    <row r="556" spans="2:3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X556"/>
      <c r="Y556"/>
      <c r="Z556"/>
      <c r="AA556"/>
      <c r="AB556"/>
      <c r="AC556"/>
      <c r="AD556"/>
      <c r="AE556"/>
    </row>
    <row r="557" spans="2:3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X557"/>
      <c r="Y557"/>
      <c r="Z557"/>
      <c r="AA557"/>
      <c r="AB557"/>
      <c r="AC557"/>
      <c r="AD557"/>
      <c r="AE557"/>
    </row>
    <row r="558" spans="2:3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X558"/>
      <c r="Y558"/>
      <c r="Z558"/>
      <c r="AA558"/>
      <c r="AB558"/>
      <c r="AC558"/>
      <c r="AD558"/>
      <c r="AE558"/>
    </row>
    <row r="559" spans="2:3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X559"/>
      <c r="Y559"/>
      <c r="Z559"/>
      <c r="AA559"/>
      <c r="AB559"/>
      <c r="AC559"/>
      <c r="AD559"/>
      <c r="AE559"/>
    </row>
    <row r="560" spans="2:3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X560"/>
      <c r="Y560"/>
      <c r="Z560"/>
      <c r="AA560"/>
      <c r="AB560"/>
      <c r="AC560"/>
      <c r="AD560"/>
      <c r="AE560"/>
    </row>
    <row r="561" spans="2:3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X561"/>
      <c r="Y561"/>
      <c r="Z561"/>
      <c r="AA561"/>
      <c r="AB561"/>
      <c r="AC561"/>
      <c r="AD561"/>
      <c r="AE561"/>
    </row>
    <row r="562" spans="2:3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X562"/>
      <c r="Y562"/>
      <c r="Z562"/>
      <c r="AA562"/>
      <c r="AB562"/>
      <c r="AC562"/>
      <c r="AD562"/>
      <c r="AE562"/>
    </row>
    <row r="563" spans="2:3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X563"/>
      <c r="Y563"/>
      <c r="Z563"/>
      <c r="AA563"/>
      <c r="AB563"/>
      <c r="AC563"/>
      <c r="AD563"/>
      <c r="AE563"/>
    </row>
    <row r="564" spans="2:3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X564"/>
      <c r="Y564"/>
      <c r="Z564"/>
      <c r="AA564"/>
      <c r="AB564"/>
      <c r="AC564"/>
      <c r="AD564"/>
      <c r="AE564"/>
    </row>
    <row r="565" spans="2:3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X565"/>
      <c r="Y565"/>
      <c r="Z565"/>
      <c r="AA565"/>
      <c r="AB565"/>
      <c r="AC565"/>
      <c r="AD565"/>
      <c r="AE565"/>
    </row>
    <row r="566" spans="2:3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X566"/>
      <c r="Y566"/>
      <c r="Z566"/>
      <c r="AA566"/>
      <c r="AB566"/>
      <c r="AC566"/>
      <c r="AD566"/>
      <c r="AE566"/>
    </row>
    <row r="567" spans="2:3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X567"/>
      <c r="Y567"/>
      <c r="Z567"/>
      <c r="AA567"/>
      <c r="AB567"/>
      <c r="AC567"/>
      <c r="AD567"/>
      <c r="AE567"/>
    </row>
    <row r="568" spans="2:3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X568"/>
      <c r="Y568"/>
      <c r="Z568"/>
      <c r="AA568"/>
      <c r="AB568"/>
      <c r="AC568"/>
      <c r="AD568"/>
      <c r="AE568"/>
    </row>
    <row r="569" spans="2:3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X569"/>
      <c r="Y569"/>
      <c r="Z569"/>
      <c r="AA569"/>
      <c r="AB569"/>
      <c r="AC569"/>
      <c r="AD569"/>
      <c r="AE569"/>
    </row>
    <row r="570" spans="2:3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X570"/>
      <c r="Y570"/>
      <c r="Z570"/>
      <c r="AA570"/>
      <c r="AB570"/>
      <c r="AC570"/>
      <c r="AD570"/>
      <c r="AE570"/>
    </row>
    <row r="571" spans="2:3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X571"/>
      <c r="Y571"/>
      <c r="Z571"/>
      <c r="AA571"/>
      <c r="AB571"/>
      <c r="AC571"/>
      <c r="AD571"/>
      <c r="AE571"/>
    </row>
    <row r="572" spans="2:3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X572"/>
      <c r="Y572"/>
      <c r="Z572"/>
      <c r="AA572"/>
      <c r="AB572"/>
      <c r="AC572"/>
      <c r="AD572"/>
      <c r="AE572"/>
    </row>
    <row r="573" spans="2:3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X573"/>
      <c r="Y573"/>
      <c r="Z573"/>
      <c r="AA573"/>
      <c r="AB573"/>
      <c r="AC573"/>
      <c r="AD573"/>
      <c r="AE573"/>
    </row>
    <row r="574" spans="2:3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X574"/>
      <c r="Y574"/>
      <c r="Z574"/>
      <c r="AA574"/>
      <c r="AB574"/>
      <c r="AC574"/>
      <c r="AD574"/>
      <c r="AE574"/>
    </row>
    <row r="575" spans="2:3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X575"/>
      <c r="Y575"/>
      <c r="Z575"/>
      <c r="AA575"/>
      <c r="AB575"/>
      <c r="AC575"/>
      <c r="AD575"/>
      <c r="AE575"/>
    </row>
    <row r="576" spans="2:3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X576"/>
      <c r="Y576"/>
      <c r="Z576"/>
      <c r="AA576"/>
      <c r="AB576"/>
      <c r="AC576"/>
      <c r="AD576"/>
      <c r="AE576"/>
    </row>
    <row r="577" spans="2:3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X577"/>
      <c r="Y577"/>
      <c r="Z577"/>
      <c r="AA577"/>
      <c r="AB577"/>
      <c r="AC577"/>
      <c r="AD577"/>
      <c r="AE577"/>
    </row>
    <row r="578" spans="2:3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X578"/>
      <c r="Y578"/>
      <c r="Z578"/>
      <c r="AA578"/>
      <c r="AB578"/>
      <c r="AC578"/>
      <c r="AD578"/>
      <c r="AE578"/>
    </row>
    <row r="579" spans="2:3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X579"/>
      <c r="Y579"/>
      <c r="Z579"/>
      <c r="AA579"/>
      <c r="AB579"/>
      <c r="AC579"/>
      <c r="AD579"/>
      <c r="AE579"/>
    </row>
    <row r="580" spans="2:3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X580"/>
      <c r="Y580"/>
      <c r="Z580"/>
      <c r="AA580"/>
      <c r="AB580"/>
      <c r="AC580"/>
      <c r="AD580"/>
      <c r="AE580"/>
    </row>
    <row r="581" spans="2:3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X581"/>
      <c r="Y581"/>
      <c r="Z581"/>
      <c r="AA581"/>
      <c r="AB581"/>
      <c r="AC581"/>
      <c r="AD581"/>
      <c r="AE581"/>
    </row>
    <row r="582" spans="2:3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X582"/>
      <c r="Y582"/>
      <c r="Z582"/>
      <c r="AA582"/>
      <c r="AB582"/>
      <c r="AC582"/>
      <c r="AD582"/>
      <c r="AE582"/>
    </row>
    <row r="583" spans="2:3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X583"/>
      <c r="Y583"/>
      <c r="Z583"/>
      <c r="AA583"/>
      <c r="AB583"/>
      <c r="AC583"/>
      <c r="AD583"/>
      <c r="AE583"/>
    </row>
    <row r="584" spans="2:3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X584"/>
      <c r="Y584"/>
      <c r="Z584"/>
      <c r="AA584"/>
      <c r="AB584"/>
      <c r="AC584"/>
      <c r="AD584"/>
      <c r="AE584"/>
    </row>
    <row r="585" spans="2:3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X585"/>
      <c r="Y585"/>
      <c r="Z585"/>
      <c r="AA585"/>
      <c r="AB585"/>
      <c r="AC585"/>
      <c r="AD585"/>
      <c r="AE585"/>
    </row>
    <row r="586" spans="2:3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X586"/>
      <c r="Y586"/>
      <c r="Z586"/>
      <c r="AA586"/>
      <c r="AB586"/>
      <c r="AC586"/>
      <c r="AD586"/>
      <c r="AE586"/>
    </row>
    <row r="587" spans="2:3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X587"/>
      <c r="Y587"/>
      <c r="Z587"/>
      <c r="AA587"/>
      <c r="AB587"/>
      <c r="AC587"/>
      <c r="AD587"/>
      <c r="AE587"/>
    </row>
    <row r="588" spans="2:3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X588"/>
      <c r="Y588"/>
      <c r="Z588"/>
      <c r="AA588"/>
      <c r="AB588"/>
      <c r="AC588"/>
      <c r="AD588"/>
      <c r="AE588"/>
    </row>
    <row r="589" spans="2:3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X589"/>
      <c r="Y589"/>
      <c r="Z589"/>
      <c r="AA589"/>
      <c r="AB589"/>
      <c r="AC589"/>
      <c r="AD589"/>
      <c r="AE589"/>
    </row>
    <row r="590" spans="2:3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X590"/>
      <c r="Y590"/>
      <c r="Z590"/>
      <c r="AA590"/>
      <c r="AB590"/>
      <c r="AC590"/>
      <c r="AD590"/>
      <c r="AE590"/>
    </row>
    <row r="591" spans="2:3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X591"/>
      <c r="Y591"/>
      <c r="Z591"/>
      <c r="AA591"/>
      <c r="AB591"/>
      <c r="AC591"/>
      <c r="AD591"/>
      <c r="AE591"/>
    </row>
    <row r="592" spans="2:3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X592"/>
      <c r="Y592"/>
      <c r="Z592"/>
      <c r="AA592"/>
      <c r="AB592"/>
      <c r="AC592"/>
      <c r="AD592"/>
      <c r="AE592"/>
    </row>
    <row r="593" spans="2:3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X593"/>
      <c r="Y593"/>
      <c r="Z593"/>
      <c r="AA593"/>
      <c r="AB593"/>
      <c r="AC593"/>
      <c r="AD593"/>
      <c r="AE593"/>
    </row>
    <row r="594" spans="2:3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X594"/>
      <c r="Y594"/>
      <c r="Z594"/>
      <c r="AA594"/>
      <c r="AB594"/>
      <c r="AC594"/>
      <c r="AD594"/>
      <c r="AE594"/>
    </row>
    <row r="595" spans="2:3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X595"/>
      <c r="Y595"/>
      <c r="Z595"/>
      <c r="AA595"/>
      <c r="AB595"/>
      <c r="AC595"/>
      <c r="AD595"/>
      <c r="AE595"/>
    </row>
    <row r="596" spans="2:3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X596"/>
      <c r="Y596"/>
      <c r="Z596"/>
      <c r="AA596"/>
      <c r="AB596"/>
      <c r="AC596"/>
      <c r="AD596"/>
      <c r="AE596"/>
    </row>
    <row r="597" spans="2:3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X597"/>
      <c r="Y597"/>
      <c r="Z597"/>
      <c r="AA597"/>
      <c r="AB597"/>
      <c r="AC597"/>
      <c r="AD597"/>
      <c r="AE597"/>
    </row>
    <row r="598" spans="2:3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X598"/>
      <c r="Y598"/>
      <c r="Z598"/>
      <c r="AA598"/>
      <c r="AB598"/>
      <c r="AC598"/>
      <c r="AD598"/>
      <c r="AE598"/>
    </row>
    <row r="599" spans="2:3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X599"/>
      <c r="Y599"/>
      <c r="Z599"/>
      <c r="AA599"/>
      <c r="AB599"/>
      <c r="AC599"/>
      <c r="AD599"/>
      <c r="AE599"/>
    </row>
    <row r="600" spans="2:3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X600"/>
      <c r="Y600"/>
      <c r="Z600"/>
      <c r="AA600"/>
      <c r="AB600"/>
      <c r="AC600"/>
      <c r="AD600"/>
      <c r="AE600"/>
    </row>
    <row r="601" spans="2:3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X601"/>
      <c r="Y601"/>
      <c r="Z601"/>
      <c r="AA601"/>
      <c r="AB601"/>
      <c r="AC601"/>
      <c r="AD601"/>
      <c r="AE601"/>
    </row>
    <row r="602" spans="2:3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X602"/>
      <c r="Y602"/>
      <c r="Z602"/>
      <c r="AA602"/>
      <c r="AB602"/>
      <c r="AC602"/>
      <c r="AD602"/>
      <c r="AE602"/>
    </row>
    <row r="603" spans="2:3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X603"/>
      <c r="Y603"/>
      <c r="Z603"/>
      <c r="AA603"/>
      <c r="AB603"/>
      <c r="AC603"/>
      <c r="AD603"/>
      <c r="AE603"/>
    </row>
    <row r="604" spans="2:3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X604"/>
      <c r="Y604"/>
      <c r="Z604"/>
      <c r="AA604"/>
      <c r="AB604"/>
      <c r="AC604"/>
      <c r="AD604"/>
      <c r="AE604"/>
    </row>
    <row r="605" spans="2:3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X605"/>
      <c r="Y605"/>
      <c r="Z605"/>
      <c r="AA605"/>
      <c r="AB605"/>
      <c r="AC605"/>
      <c r="AD605"/>
      <c r="AE605"/>
    </row>
    <row r="606" spans="2:3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X606"/>
      <c r="Y606"/>
      <c r="Z606"/>
      <c r="AA606"/>
      <c r="AB606"/>
      <c r="AC606"/>
      <c r="AD606"/>
      <c r="AE606"/>
    </row>
    <row r="607" spans="2:3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X607"/>
      <c r="Y607"/>
      <c r="Z607"/>
      <c r="AA607"/>
      <c r="AB607"/>
      <c r="AC607"/>
      <c r="AD607"/>
      <c r="AE607"/>
    </row>
    <row r="608" spans="2:3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X608"/>
      <c r="Y608"/>
      <c r="Z608"/>
      <c r="AA608"/>
      <c r="AB608"/>
      <c r="AC608"/>
      <c r="AD608"/>
      <c r="AE608"/>
    </row>
    <row r="609" spans="2:3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X609"/>
      <c r="Y609"/>
      <c r="Z609"/>
      <c r="AA609"/>
      <c r="AB609"/>
      <c r="AC609"/>
      <c r="AD609"/>
      <c r="AE609"/>
    </row>
    <row r="610" spans="2:3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X610"/>
      <c r="Y610"/>
      <c r="Z610"/>
      <c r="AA610"/>
      <c r="AB610"/>
      <c r="AC610"/>
      <c r="AD610"/>
      <c r="AE610"/>
    </row>
    <row r="611" spans="2:3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X611"/>
      <c r="Y611"/>
      <c r="Z611"/>
      <c r="AA611"/>
      <c r="AB611"/>
      <c r="AC611"/>
      <c r="AD611"/>
      <c r="AE611"/>
    </row>
    <row r="612" spans="2:3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X612"/>
      <c r="Y612"/>
      <c r="Z612"/>
      <c r="AA612"/>
      <c r="AB612"/>
      <c r="AC612"/>
      <c r="AD612"/>
      <c r="AE612"/>
    </row>
    <row r="613" spans="2:3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X613"/>
      <c r="Y613"/>
      <c r="Z613"/>
      <c r="AA613"/>
      <c r="AB613"/>
      <c r="AC613"/>
      <c r="AD613"/>
      <c r="AE613"/>
    </row>
    <row r="614" spans="2:3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X614"/>
      <c r="Y614"/>
      <c r="Z614"/>
      <c r="AA614"/>
      <c r="AB614"/>
      <c r="AC614"/>
      <c r="AD614"/>
      <c r="AE614"/>
    </row>
    <row r="615" spans="2:3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X615"/>
      <c r="Y615"/>
      <c r="Z615"/>
      <c r="AA615"/>
      <c r="AB615"/>
      <c r="AC615"/>
      <c r="AD615"/>
      <c r="AE615"/>
    </row>
    <row r="616" spans="2:3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X616"/>
      <c r="Y616"/>
      <c r="Z616"/>
      <c r="AA616"/>
      <c r="AB616"/>
      <c r="AC616"/>
      <c r="AD616"/>
      <c r="AE616"/>
    </row>
    <row r="617" spans="2:3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X617"/>
      <c r="Y617"/>
      <c r="Z617"/>
      <c r="AA617"/>
      <c r="AB617"/>
      <c r="AC617"/>
      <c r="AD617"/>
      <c r="AE617"/>
    </row>
    <row r="618" spans="2:3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X618"/>
      <c r="Y618"/>
      <c r="Z618"/>
      <c r="AA618"/>
      <c r="AB618"/>
      <c r="AC618"/>
      <c r="AD618"/>
      <c r="AE618"/>
    </row>
    <row r="619" spans="2:3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X619"/>
      <c r="Y619"/>
      <c r="Z619"/>
      <c r="AA619"/>
      <c r="AB619"/>
      <c r="AC619"/>
      <c r="AD619"/>
      <c r="AE619"/>
    </row>
    <row r="620" spans="2:3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X620"/>
      <c r="Y620"/>
      <c r="Z620"/>
      <c r="AA620"/>
      <c r="AB620"/>
      <c r="AC620"/>
      <c r="AD620"/>
      <c r="AE620"/>
    </row>
    <row r="621" spans="2:3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X621"/>
      <c r="Y621"/>
      <c r="Z621"/>
      <c r="AA621"/>
      <c r="AB621"/>
      <c r="AC621"/>
      <c r="AD621"/>
      <c r="AE621"/>
    </row>
    <row r="622" spans="2:3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X622"/>
      <c r="Y622"/>
      <c r="Z622"/>
      <c r="AA622"/>
      <c r="AB622"/>
      <c r="AC622"/>
      <c r="AD622"/>
      <c r="AE622"/>
    </row>
    <row r="623" spans="2:3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X623"/>
      <c r="Y623"/>
      <c r="Z623"/>
      <c r="AA623"/>
      <c r="AB623"/>
      <c r="AC623"/>
      <c r="AD623"/>
      <c r="AE623"/>
    </row>
    <row r="624" spans="2:3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X624"/>
      <c r="Y624"/>
      <c r="Z624"/>
      <c r="AA624"/>
      <c r="AB624"/>
      <c r="AC624"/>
      <c r="AD624"/>
      <c r="AE624"/>
    </row>
    <row r="625" spans="2:3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X625"/>
      <c r="Y625"/>
      <c r="Z625"/>
      <c r="AA625"/>
      <c r="AB625"/>
      <c r="AC625"/>
      <c r="AD625"/>
      <c r="AE625"/>
    </row>
    <row r="626" spans="2:3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X626"/>
      <c r="Y626"/>
      <c r="Z626"/>
      <c r="AA626"/>
      <c r="AB626"/>
      <c r="AC626"/>
      <c r="AD626"/>
      <c r="AE626"/>
    </row>
    <row r="627" spans="2:3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X627"/>
      <c r="Y627"/>
      <c r="Z627"/>
      <c r="AA627"/>
      <c r="AB627"/>
      <c r="AC627"/>
      <c r="AD627"/>
      <c r="AE627"/>
    </row>
    <row r="628" spans="2:3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X628"/>
      <c r="Y628"/>
      <c r="Z628"/>
      <c r="AA628"/>
      <c r="AB628"/>
      <c r="AC628"/>
      <c r="AD628"/>
      <c r="AE628"/>
    </row>
    <row r="629" spans="2:3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X629"/>
      <c r="Y629"/>
      <c r="Z629"/>
      <c r="AA629"/>
      <c r="AB629"/>
      <c r="AC629"/>
      <c r="AD629"/>
      <c r="AE629"/>
    </row>
    <row r="630" spans="2:3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X630"/>
      <c r="Y630"/>
      <c r="Z630"/>
      <c r="AA630"/>
      <c r="AB630"/>
      <c r="AC630"/>
      <c r="AD630"/>
      <c r="AE630"/>
    </row>
    <row r="631" spans="2:3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X631"/>
      <c r="Y631"/>
      <c r="Z631"/>
      <c r="AA631"/>
      <c r="AB631"/>
      <c r="AC631"/>
      <c r="AD631"/>
      <c r="AE631"/>
    </row>
    <row r="632" spans="2:3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X632"/>
      <c r="Y632"/>
      <c r="Z632"/>
      <c r="AA632"/>
      <c r="AB632"/>
      <c r="AC632"/>
      <c r="AD632"/>
      <c r="AE632"/>
    </row>
    <row r="633" spans="2:3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X633"/>
      <c r="Y633"/>
      <c r="Z633"/>
      <c r="AA633"/>
      <c r="AB633"/>
      <c r="AC633"/>
      <c r="AD633"/>
      <c r="AE633"/>
    </row>
    <row r="634" spans="2:3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X634"/>
      <c r="Y634"/>
      <c r="Z634"/>
      <c r="AA634"/>
      <c r="AB634"/>
      <c r="AC634"/>
      <c r="AD634"/>
      <c r="AE634"/>
    </row>
    <row r="635" spans="2:3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X635"/>
      <c r="Y635"/>
      <c r="Z635"/>
      <c r="AA635"/>
      <c r="AB635"/>
      <c r="AC635"/>
      <c r="AD635"/>
      <c r="AE635"/>
    </row>
    <row r="636" spans="2:3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X636"/>
      <c r="Y636"/>
      <c r="Z636"/>
      <c r="AA636"/>
      <c r="AB636"/>
      <c r="AC636"/>
      <c r="AD636"/>
      <c r="AE636"/>
    </row>
    <row r="637" spans="2:3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X637"/>
      <c r="Y637"/>
      <c r="Z637"/>
      <c r="AA637"/>
      <c r="AB637"/>
      <c r="AC637"/>
      <c r="AD637"/>
      <c r="AE637"/>
    </row>
    <row r="638" spans="2:3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X638"/>
      <c r="Y638"/>
      <c r="Z638"/>
      <c r="AA638"/>
      <c r="AB638"/>
      <c r="AC638"/>
      <c r="AD638"/>
      <c r="AE638"/>
    </row>
    <row r="639" spans="2:3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X639"/>
      <c r="Y639"/>
      <c r="Z639"/>
      <c r="AA639"/>
      <c r="AB639"/>
      <c r="AC639"/>
      <c r="AD639"/>
      <c r="AE639"/>
    </row>
    <row r="640" spans="2:3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X640"/>
      <c r="Y640"/>
      <c r="Z640"/>
      <c r="AA640"/>
      <c r="AB640"/>
      <c r="AC640"/>
      <c r="AD640"/>
      <c r="AE640"/>
    </row>
    <row r="641" spans="2:3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X641"/>
      <c r="Y641"/>
      <c r="Z641"/>
      <c r="AA641"/>
      <c r="AB641"/>
      <c r="AC641"/>
      <c r="AD641"/>
      <c r="AE641"/>
    </row>
    <row r="642" spans="2:3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X642"/>
      <c r="Y642"/>
      <c r="Z642"/>
      <c r="AA642"/>
      <c r="AB642"/>
      <c r="AC642"/>
      <c r="AD642"/>
      <c r="AE642"/>
    </row>
    <row r="643" spans="2:3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X643"/>
      <c r="Y643"/>
      <c r="Z643"/>
      <c r="AA643"/>
      <c r="AB643"/>
      <c r="AC643"/>
      <c r="AD643"/>
      <c r="AE643"/>
    </row>
    <row r="644" spans="2:3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X644"/>
      <c r="Y644"/>
      <c r="Z644"/>
      <c r="AA644"/>
      <c r="AB644"/>
      <c r="AC644"/>
      <c r="AD644"/>
      <c r="AE644"/>
    </row>
    <row r="645" spans="2:3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X645"/>
      <c r="Y645"/>
      <c r="Z645"/>
      <c r="AA645"/>
      <c r="AB645"/>
      <c r="AC645"/>
      <c r="AD645"/>
      <c r="AE645"/>
    </row>
    <row r="646" spans="2:3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X646"/>
      <c r="Y646"/>
      <c r="Z646"/>
      <c r="AA646"/>
      <c r="AB646"/>
      <c r="AC646"/>
      <c r="AD646"/>
      <c r="AE646"/>
    </row>
    <row r="647" spans="2:3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X647"/>
      <c r="Y647"/>
      <c r="Z647"/>
      <c r="AA647"/>
      <c r="AB647"/>
      <c r="AC647"/>
      <c r="AD647"/>
      <c r="AE647"/>
    </row>
    <row r="648" spans="2:3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X648"/>
      <c r="Y648"/>
      <c r="Z648"/>
      <c r="AA648"/>
      <c r="AB648"/>
      <c r="AC648"/>
      <c r="AD648"/>
      <c r="AE648"/>
    </row>
    <row r="649" spans="2:3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X649"/>
      <c r="Y649"/>
      <c r="Z649"/>
      <c r="AA649"/>
      <c r="AB649"/>
      <c r="AC649"/>
      <c r="AD649"/>
      <c r="AE649"/>
    </row>
    <row r="650" spans="2:3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X650"/>
      <c r="Y650"/>
      <c r="Z650"/>
      <c r="AA650"/>
      <c r="AB650"/>
      <c r="AC650"/>
      <c r="AD650"/>
      <c r="AE650"/>
    </row>
    <row r="651" spans="2:3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X651"/>
      <c r="Y651"/>
      <c r="Z651"/>
      <c r="AA651"/>
      <c r="AB651"/>
      <c r="AC651"/>
      <c r="AD651"/>
      <c r="AE651"/>
    </row>
    <row r="652" spans="2:3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X652"/>
      <c r="Y652"/>
      <c r="Z652"/>
      <c r="AA652"/>
      <c r="AB652"/>
      <c r="AC652"/>
      <c r="AD652"/>
      <c r="AE652"/>
    </row>
    <row r="653" spans="2:3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X653"/>
      <c r="Y653"/>
      <c r="Z653"/>
      <c r="AA653"/>
      <c r="AB653"/>
      <c r="AC653"/>
      <c r="AD653"/>
      <c r="AE653"/>
    </row>
    <row r="654" spans="2:3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X654"/>
      <c r="Y654"/>
      <c r="Z654"/>
      <c r="AA654"/>
      <c r="AB654"/>
      <c r="AC654"/>
      <c r="AD654"/>
      <c r="AE654"/>
    </row>
    <row r="655" spans="2:3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X655"/>
      <c r="Y655"/>
      <c r="Z655"/>
      <c r="AA655"/>
      <c r="AB655"/>
      <c r="AC655"/>
      <c r="AD655"/>
      <c r="AE655"/>
    </row>
    <row r="656" spans="2:3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X656"/>
      <c r="Y656"/>
      <c r="Z656"/>
      <c r="AA656"/>
      <c r="AB656"/>
      <c r="AC656"/>
      <c r="AD656"/>
      <c r="AE656"/>
    </row>
    <row r="657" spans="2:3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X657"/>
      <c r="Y657"/>
      <c r="Z657"/>
      <c r="AA657"/>
      <c r="AB657"/>
      <c r="AC657"/>
      <c r="AD657"/>
      <c r="AE657"/>
    </row>
    <row r="658" spans="2:3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X658"/>
      <c r="Y658"/>
      <c r="Z658"/>
      <c r="AA658"/>
      <c r="AB658"/>
      <c r="AC658"/>
      <c r="AD658"/>
      <c r="AE658"/>
    </row>
    <row r="659" spans="2:3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X659"/>
      <c r="Y659"/>
      <c r="Z659"/>
      <c r="AA659"/>
      <c r="AB659"/>
      <c r="AC659"/>
      <c r="AD659"/>
      <c r="AE659"/>
    </row>
    <row r="660" spans="2:3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X660"/>
      <c r="Y660"/>
      <c r="Z660"/>
      <c r="AA660"/>
      <c r="AB660"/>
      <c r="AC660"/>
      <c r="AD660"/>
      <c r="AE660"/>
    </row>
    <row r="661" spans="2:3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X661"/>
      <c r="Y661"/>
      <c r="Z661"/>
      <c r="AA661"/>
      <c r="AB661"/>
      <c r="AC661"/>
      <c r="AD661"/>
      <c r="AE661"/>
    </row>
    <row r="662" spans="2:3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X662"/>
      <c r="Y662"/>
      <c r="Z662"/>
      <c r="AA662"/>
      <c r="AB662"/>
      <c r="AC662"/>
      <c r="AD662"/>
      <c r="AE662"/>
    </row>
    <row r="663" spans="2:3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X663"/>
      <c r="Y663"/>
      <c r="Z663"/>
      <c r="AA663"/>
      <c r="AB663"/>
      <c r="AC663"/>
      <c r="AD663"/>
      <c r="AE663"/>
    </row>
    <row r="664" spans="2:3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X664"/>
      <c r="Y664"/>
      <c r="Z664"/>
      <c r="AA664"/>
      <c r="AB664"/>
      <c r="AC664"/>
      <c r="AD664"/>
      <c r="AE664"/>
    </row>
    <row r="665" spans="2:3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X665"/>
      <c r="Y665"/>
      <c r="Z665"/>
      <c r="AA665"/>
      <c r="AB665"/>
      <c r="AC665"/>
      <c r="AD665"/>
      <c r="AE665"/>
    </row>
    <row r="666" spans="2:3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X666"/>
      <c r="Y666"/>
      <c r="Z666"/>
      <c r="AA666"/>
      <c r="AB666"/>
      <c r="AC666"/>
      <c r="AD666"/>
      <c r="AE666"/>
    </row>
    <row r="667" spans="2:3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X667"/>
      <c r="Y667"/>
      <c r="Z667"/>
      <c r="AA667"/>
      <c r="AB667"/>
      <c r="AC667"/>
      <c r="AD667"/>
      <c r="AE667"/>
    </row>
    <row r="668" spans="2:3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X668"/>
      <c r="Y668"/>
      <c r="Z668"/>
      <c r="AA668"/>
      <c r="AB668"/>
      <c r="AC668"/>
      <c r="AD668"/>
      <c r="AE668"/>
    </row>
    <row r="669" spans="2:3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X669"/>
      <c r="Y669"/>
      <c r="Z669"/>
      <c r="AA669"/>
      <c r="AB669"/>
      <c r="AC669"/>
      <c r="AD669"/>
      <c r="AE669"/>
    </row>
    <row r="670" spans="2:3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X670"/>
      <c r="Y670"/>
      <c r="Z670"/>
      <c r="AA670"/>
      <c r="AB670"/>
      <c r="AC670"/>
      <c r="AD670"/>
      <c r="AE670"/>
    </row>
    <row r="671" spans="2:3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X671"/>
      <c r="Y671"/>
      <c r="Z671"/>
      <c r="AA671"/>
      <c r="AB671"/>
      <c r="AC671"/>
      <c r="AD671"/>
      <c r="AE671"/>
    </row>
    <row r="672" spans="2:3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X672"/>
      <c r="Y672"/>
      <c r="Z672"/>
      <c r="AA672"/>
      <c r="AB672"/>
      <c r="AC672"/>
      <c r="AD672"/>
      <c r="AE672"/>
    </row>
    <row r="673" spans="2:3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X673"/>
      <c r="Y673"/>
      <c r="Z673"/>
      <c r="AA673"/>
      <c r="AB673"/>
      <c r="AC673"/>
      <c r="AD673"/>
      <c r="AE673"/>
    </row>
    <row r="674" spans="2:3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X674"/>
      <c r="Y674"/>
      <c r="Z674"/>
      <c r="AA674"/>
      <c r="AB674"/>
      <c r="AC674"/>
      <c r="AD674"/>
      <c r="AE674"/>
    </row>
    <row r="675" spans="2:3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X675"/>
      <c r="Y675"/>
      <c r="Z675"/>
      <c r="AA675"/>
      <c r="AB675"/>
      <c r="AC675"/>
      <c r="AD675"/>
      <c r="AE675"/>
    </row>
    <row r="676" spans="2:3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X676"/>
      <c r="Y676"/>
      <c r="Z676"/>
      <c r="AA676"/>
      <c r="AB676"/>
      <c r="AC676"/>
      <c r="AD676"/>
      <c r="AE676"/>
    </row>
    <row r="677" spans="2:3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X677"/>
      <c r="Y677"/>
      <c r="Z677"/>
      <c r="AA677"/>
      <c r="AB677"/>
      <c r="AC677"/>
      <c r="AD677"/>
      <c r="AE677"/>
    </row>
    <row r="678" spans="2:3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X678"/>
      <c r="Y678"/>
      <c r="Z678"/>
      <c r="AA678"/>
      <c r="AB678"/>
      <c r="AC678"/>
      <c r="AD678"/>
      <c r="AE678"/>
    </row>
    <row r="679" spans="2:3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X679"/>
      <c r="Y679"/>
      <c r="Z679"/>
      <c r="AA679"/>
      <c r="AB679"/>
      <c r="AC679"/>
      <c r="AD679"/>
      <c r="AE679"/>
    </row>
    <row r="680" spans="2:3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X680"/>
      <c r="Y680"/>
      <c r="Z680"/>
      <c r="AA680"/>
      <c r="AB680"/>
      <c r="AC680"/>
      <c r="AD680"/>
      <c r="AE680"/>
    </row>
    <row r="681" spans="2:3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X681"/>
      <c r="Y681"/>
      <c r="Z681"/>
      <c r="AA681"/>
      <c r="AB681"/>
      <c r="AC681"/>
      <c r="AD681"/>
      <c r="AE681"/>
    </row>
    <row r="682" spans="2:3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X682"/>
      <c r="Y682"/>
      <c r="Z682"/>
      <c r="AA682"/>
      <c r="AB682"/>
      <c r="AC682"/>
      <c r="AD682"/>
      <c r="AE682"/>
    </row>
    <row r="683" spans="2:3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X683"/>
      <c r="Y683"/>
      <c r="Z683"/>
      <c r="AA683"/>
      <c r="AB683"/>
      <c r="AC683"/>
      <c r="AD683"/>
      <c r="AE683"/>
    </row>
    <row r="684" spans="2:3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X684"/>
      <c r="Y684"/>
      <c r="Z684"/>
      <c r="AA684"/>
      <c r="AB684"/>
      <c r="AC684"/>
      <c r="AD684"/>
      <c r="AE684"/>
    </row>
    <row r="685" spans="2:3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X685"/>
      <c r="Y685"/>
      <c r="Z685"/>
      <c r="AA685"/>
      <c r="AB685"/>
      <c r="AC685"/>
      <c r="AD685"/>
      <c r="AE685"/>
    </row>
    <row r="686" spans="2:3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X686"/>
      <c r="Y686"/>
      <c r="Z686"/>
      <c r="AA686"/>
      <c r="AB686"/>
      <c r="AC686"/>
      <c r="AD686"/>
      <c r="AE686"/>
    </row>
    <row r="687" spans="2:3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X687"/>
      <c r="Y687"/>
      <c r="Z687"/>
      <c r="AA687"/>
      <c r="AB687"/>
      <c r="AC687"/>
      <c r="AD687"/>
      <c r="AE687"/>
    </row>
    <row r="688" spans="2:3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X688"/>
      <c r="Y688"/>
      <c r="Z688"/>
      <c r="AA688"/>
      <c r="AB688"/>
      <c r="AC688"/>
      <c r="AD688"/>
      <c r="AE688"/>
    </row>
    <row r="689" spans="2:3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X689"/>
      <c r="Y689"/>
      <c r="Z689"/>
      <c r="AA689"/>
      <c r="AB689"/>
      <c r="AC689"/>
      <c r="AD689"/>
      <c r="AE689"/>
    </row>
    <row r="690" spans="2:3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X690"/>
      <c r="Y690"/>
      <c r="Z690"/>
      <c r="AA690"/>
      <c r="AB690"/>
      <c r="AC690"/>
      <c r="AD690"/>
      <c r="AE690"/>
    </row>
    <row r="691" spans="2:3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X691"/>
      <c r="Y691"/>
      <c r="Z691"/>
      <c r="AA691"/>
      <c r="AB691"/>
      <c r="AC691"/>
      <c r="AD691"/>
      <c r="AE691"/>
    </row>
    <row r="692" spans="2:3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X692"/>
      <c r="Y692"/>
      <c r="Z692"/>
      <c r="AA692"/>
      <c r="AB692"/>
      <c r="AC692"/>
      <c r="AD692"/>
      <c r="AE692"/>
    </row>
    <row r="693" spans="2:3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X693"/>
      <c r="Y693"/>
      <c r="Z693"/>
      <c r="AA693"/>
      <c r="AB693"/>
      <c r="AC693"/>
      <c r="AD693"/>
      <c r="AE693"/>
    </row>
    <row r="694" spans="2:3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X694"/>
      <c r="Y694"/>
      <c r="Z694"/>
      <c r="AA694"/>
      <c r="AB694"/>
      <c r="AC694"/>
      <c r="AD694"/>
      <c r="AE694"/>
    </row>
    <row r="695" spans="2:3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X695"/>
      <c r="Y695"/>
      <c r="Z695"/>
      <c r="AA695"/>
      <c r="AB695"/>
      <c r="AC695"/>
      <c r="AD695"/>
      <c r="AE695"/>
    </row>
    <row r="696" spans="2:3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X696"/>
      <c r="Y696"/>
      <c r="Z696"/>
      <c r="AA696"/>
      <c r="AB696"/>
      <c r="AC696"/>
      <c r="AD696"/>
      <c r="AE696"/>
    </row>
    <row r="697" spans="2:3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X697"/>
      <c r="Y697"/>
      <c r="Z697"/>
      <c r="AA697"/>
      <c r="AB697"/>
      <c r="AC697"/>
      <c r="AD697"/>
      <c r="AE697"/>
    </row>
    <row r="698" spans="2:3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X698"/>
      <c r="Y698"/>
      <c r="Z698"/>
      <c r="AA698"/>
      <c r="AB698"/>
      <c r="AC698"/>
      <c r="AD698"/>
      <c r="AE698"/>
    </row>
    <row r="699" spans="2:3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X699"/>
      <c r="Y699"/>
      <c r="Z699"/>
      <c r="AA699"/>
      <c r="AB699"/>
      <c r="AC699"/>
      <c r="AD699"/>
      <c r="AE699"/>
    </row>
    <row r="700" spans="2:3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X700"/>
      <c r="Y700"/>
      <c r="Z700"/>
      <c r="AA700"/>
      <c r="AB700"/>
      <c r="AC700"/>
      <c r="AD700"/>
      <c r="AE700"/>
    </row>
    <row r="701" spans="2:3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X701"/>
      <c r="Y701"/>
      <c r="Z701"/>
      <c r="AA701"/>
      <c r="AB701"/>
      <c r="AC701"/>
      <c r="AD701"/>
      <c r="AE701"/>
    </row>
    <row r="702" spans="2:3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X702"/>
      <c r="Y702"/>
      <c r="Z702"/>
      <c r="AA702"/>
      <c r="AB702"/>
      <c r="AC702"/>
      <c r="AD702"/>
      <c r="AE702"/>
    </row>
    <row r="703" spans="2:3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X703"/>
      <c r="Y703"/>
      <c r="Z703"/>
      <c r="AA703"/>
      <c r="AB703"/>
      <c r="AC703"/>
      <c r="AD703"/>
      <c r="AE703"/>
    </row>
    <row r="704" spans="2:3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X704"/>
      <c r="Y704"/>
      <c r="Z704"/>
      <c r="AA704"/>
      <c r="AB704"/>
      <c r="AC704"/>
      <c r="AD704"/>
      <c r="AE704"/>
    </row>
    <row r="705" spans="2:3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X705"/>
      <c r="Y705"/>
      <c r="Z705"/>
      <c r="AA705"/>
      <c r="AB705"/>
      <c r="AC705"/>
      <c r="AD705"/>
      <c r="AE705"/>
    </row>
    <row r="706" spans="2:3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X706"/>
      <c r="Y706"/>
      <c r="Z706"/>
      <c r="AA706"/>
      <c r="AB706"/>
      <c r="AC706"/>
      <c r="AD706"/>
      <c r="AE706"/>
    </row>
    <row r="707" spans="2:3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X707"/>
      <c r="Y707"/>
      <c r="Z707"/>
      <c r="AA707"/>
      <c r="AB707"/>
      <c r="AC707"/>
      <c r="AD707"/>
      <c r="AE707"/>
    </row>
    <row r="708" spans="2:3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X708"/>
      <c r="Y708"/>
      <c r="Z708"/>
      <c r="AA708"/>
      <c r="AB708"/>
      <c r="AC708"/>
      <c r="AD708"/>
      <c r="AE708"/>
    </row>
    <row r="709" spans="2:3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X709"/>
      <c r="Y709"/>
      <c r="Z709"/>
      <c r="AA709"/>
      <c r="AB709"/>
      <c r="AC709"/>
      <c r="AD709"/>
      <c r="AE709"/>
    </row>
    <row r="710" spans="2:3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X710"/>
      <c r="Y710"/>
      <c r="Z710"/>
      <c r="AA710"/>
      <c r="AB710"/>
      <c r="AC710"/>
      <c r="AD710"/>
      <c r="AE710"/>
    </row>
    <row r="711" spans="2:3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X711"/>
      <c r="Y711"/>
      <c r="Z711"/>
      <c r="AA711"/>
      <c r="AB711"/>
      <c r="AC711"/>
      <c r="AD711"/>
      <c r="AE711"/>
    </row>
    <row r="712" spans="2:3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X712"/>
      <c r="Y712"/>
      <c r="Z712"/>
      <c r="AA712"/>
      <c r="AB712"/>
      <c r="AC712"/>
      <c r="AD712"/>
      <c r="AE712"/>
    </row>
    <row r="713" spans="2:3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X713"/>
      <c r="Y713"/>
      <c r="Z713"/>
      <c r="AA713"/>
      <c r="AB713"/>
      <c r="AC713"/>
      <c r="AD713"/>
      <c r="AE713"/>
    </row>
    <row r="714" spans="2:3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X714"/>
      <c r="Y714"/>
      <c r="Z714"/>
      <c r="AA714"/>
      <c r="AB714"/>
      <c r="AC714"/>
      <c r="AD714"/>
      <c r="AE714"/>
    </row>
    <row r="715" spans="2:3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X715"/>
      <c r="Y715"/>
      <c r="Z715"/>
      <c r="AA715"/>
      <c r="AB715"/>
      <c r="AC715"/>
      <c r="AD715"/>
      <c r="AE715"/>
    </row>
    <row r="716" spans="2:3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X716"/>
      <c r="Y716"/>
      <c r="Z716"/>
      <c r="AA716"/>
      <c r="AB716"/>
      <c r="AC716"/>
      <c r="AD716"/>
      <c r="AE716"/>
    </row>
    <row r="717" spans="2:3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X717"/>
      <c r="Y717"/>
      <c r="Z717"/>
      <c r="AA717"/>
      <c r="AB717"/>
      <c r="AC717"/>
      <c r="AD717"/>
      <c r="AE717"/>
    </row>
    <row r="718" spans="2:3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X718"/>
      <c r="Y718"/>
      <c r="Z718"/>
      <c r="AA718"/>
      <c r="AB718"/>
      <c r="AC718"/>
      <c r="AD718"/>
      <c r="AE718"/>
    </row>
    <row r="719" spans="2:3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X719"/>
      <c r="Y719"/>
      <c r="Z719"/>
      <c r="AA719"/>
      <c r="AB719"/>
      <c r="AC719"/>
      <c r="AD719"/>
      <c r="AE719"/>
    </row>
    <row r="720" spans="2:3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X720"/>
      <c r="Y720"/>
      <c r="Z720"/>
      <c r="AA720"/>
      <c r="AB720"/>
      <c r="AC720"/>
      <c r="AD720"/>
      <c r="AE720"/>
    </row>
    <row r="721" spans="2:3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X721"/>
      <c r="Y721"/>
      <c r="Z721"/>
      <c r="AA721"/>
      <c r="AB721"/>
      <c r="AC721"/>
      <c r="AD721"/>
      <c r="AE721"/>
    </row>
    <row r="722" spans="2:3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X722"/>
      <c r="Y722"/>
      <c r="Z722"/>
      <c r="AA722"/>
      <c r="AB722"/>
      <c r="AC722"/>
      <c r="AD722"/>
      <c r="AE722"/>
    </row>
    <row r="723" spans="2:3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X723"/>
      <c r="Y723"/>
      <c r="Z723"/>
      <c r="AA723"/>
      <c r="AB723"/>
      <c r="AC723"/>
      <c r="AD723"/>
      <c r="AE723"/>
    </row>
    <row r="724" spans="2:3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X724"/>
      <c r="Y724"/>
      <c r="Z724"/>
      <c r="AA724"/>
      <c r="AB724"/>
      <c r="AC724"/>
      <c r="AD724"/>
      <c r="AE724"/>
    </row>
    <row r="725" spans="2:3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X725"/>
      <c r="Y725"/>
      <c r="Z725"/>
      <c r="AA725"/>
      <c r="AB725"/>
      <c r="AC725"/>
      <c r="AD725"/>
      <c r="AE725"/>
    </row>
    <row r="726" spans="2:3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X726"/>
      <c r="Y726"/>
      <c r="Z726"/>
      <c r="AA726"/>
      <c r="AB726"/>
      <c r="AC726"/>
      <c r="AD726"/>
      <c r="AE726"/>
    </row>
    <row r="727" spans="2:3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X727"/>
      <c r="Y727"/>
      <c r="Z727"/>
      <c r="AA727"/>
      <c r="AB727"/>
      <c r="AC727"/>
      <c r="AD727"/>
      <c r="AE727"/>
    </row>
    <row r="728" spans="2:3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X728"/>
      <c r="Y728"/>
      <c r="Z728"/>
      <c r="AA728"/>
      <c r="AB728"/>
      <c r="AC728"/>
      <c r="AD728"/>
      <c r="AE728"/>
    </row>
    <row r="729" spans="2:3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X729"/>
      <c r="Y729"/>
      <c r="Z729"/>
      <c r="AA729"/>
      <c r="AB729"/>
      <c r="AC729"/>
      <c r="AD729"/>
      <c r="AE729"/>
    </row>
    <row r="730" spans="2:3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X730"/>
      <c r="Y730"/>
      <c r="Z730"/>
      <c r="AA730"/>
      <c r="AB730"/>
      <c r="AC730"/>
      <c r="AD730"/>
      <c r="AE730"/>
    </row>
    <row r="731" spans="2:3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X731"/>
      <c r="Y731"/>
      <c r="Z731"/>
      <c r="AA731"/>
      <c r="AB731"/>
      <c r="AC731"/>
      <c r="AD731"/>
      <c r="AE731"/>
    </row>
    <row r="732" spans="2:3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X732"/>
      <c r="Y732"/>
      <c r="Z732"/>
      <c r="AA732"/>
      <c r="AB732"/>
      <c r="AC732"/>
      <c r="AD732"/>
      <c r="AE732"/>
    </row>
    <row r="733" spans="2:3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X733"/>
      <c r="Y733"/>
      <c r="Z733"/>
      <c r="AA733"/>
      <c r="AB733"/>
      <c r="AC733"/>
      <c r="AD733"/>
      <c r="AE733"/>
    </row>
    <row r="734" spans="2:3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X734"/>
      <c r="Y734"/>
      <c r="Z734"/>
      <c r="AA734"/>
      <c r="AB734"/>
      <c r="AC734"/>
      <c r="AD734"/>
      <c r="AE734"/>
    </row>
    <row r="735" spans="2:3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X735"/>
      <c r="Y735"/>
      <c r="Z735"/>
      <c r="AA735"/>
      <c r="AB735"/>
      <c r="AC735"/>
      <c r="AD735"/>
      <c r="AE735"/>
    </row>
    <row r="736" spans="2:3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X736"/>
      <c r="Y736"/>
      <c r="Z736"/>
      <c r="AA736"/>
      <c r="AB736"/>
      <c r="AC736"/>
      <c r="AD736"/>
      <c r="AE736"/>
    </row>
    <row r="737" spans="2:3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X737"/>
      <c r="Y737"/>
      <c r="Z737"/>
      <c r="AA737"/>
      <c r="AB737"/>
      <c r="AC737"/>
      <c r="AD737"/>
      <c r="AE737"/>
    </row>
    <row r="738" spans="2:3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X738"/>
      <c r="Y738"/>
      <c r="Z738"/>
      <c r="AA738"/>
      <c r="AB738"/>
      <c r="AC738"/>
      <c r="AD738"/>
      <c r="AE738"/>
    </row>
    <row r="739" spans="2:3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X739"/>
      <c r="Y739"/>
      <c r="Z739"/>
      <c r="AA739"/>
      <c r="AB739"/>
      <c r="AC739"/>
      <c r="AD739"/>
      <c r="AE739"/>
    </row>
    <row r="740" spans="2:3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X740"/>
      <c r="Y740"/>
      <c r="Z740"/>
      <c r="AA740"/>
      <c r="AB740"/>
      <c r="AC740"/>
      <c r="AD740"/>
      <c r="AE740"/>
    </row>
    <row r="741" spans="2:3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X741"/>
      <c r="Y741"/>
      <c r="Z741"/>
      <c r="AA741"/>
      <c r="AB741"/>
      <c r="AC741"/>
      <c r="AD741"/>
      <c r="AE741"/>
    </row>
    <row r="742" spans="2:3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X742"/>
      <c r="Y742"/>
      <c r="Z742"/>
      <c r="AA742"/>
      <c r="AB742"/>
      <c r="AC742"/>
      <c r="AD742"/>
      <c r="AE742"/>
    </row>
    <row r="743" spans="2:3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X743"/>
      <c r="Y743"/>
      <c r="Z743"/>
      <c r="AA743"/>
      <c r="AB743"/>
      <c r="AC743"/>
      <c r="AD743"/>
      <c r="AE743"/>
    </row>
    <row r="744" spans="2:3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X744"/>
      <c r="Y744"/>
      <c r="Z744"/>
      <c r="AA744"/>
      <c r="AB744"/>
      <c r="AC744"/>
      <c r="AD744"/>
      <c r="AE744"/>
    </row>
    <row r="745" spans="2:3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X745"/>
      <c r="Y745"/>
      <c r="Z745"/>
      <c r="AA745"/>
      <c r="AB745"/>
      <c r="AC745"/>
      <c r="AD745"/>
      <c r="AE745"/>
    </row>
    <row r="746" spans="2:3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X746"/>
      <c r="Y746"/>
      <c r="Z746"/>
      <c r="AA746"/>
      <c r="AB746"/>
      <c r="AC746"/>
      <c r="AD746"/>
      <c r="AE746"/>
    </row>
    <row r="747" spans="2:3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X747"/>
      <c r="Y747"/>
      <c r="Z747"/>
      <c r="AA747"/>
      <c r="AB747"/>
      <c r="AC747"/>
      <c r="AD747"/>
      <c r="AE747"/>
    </row>
    <row r="748" spans="2:3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X748"/>
      <c r="Y748"/>
      <c r="Z748"/>
      <c r="AA748"/>
      <c r="AB748"/>
      <c r="AC748"/>
      <c r="AD748"/>
      <c r="AE748"/>
    </row>
    <row r="749" spans="2:3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X749"/>
      <c r="Y749"/>
      <c r="Z749"/>
      <c r="AA749"/>
      <c r="AB749"/>
      <c r="AC749"/>
      <c r="AD749"/>
      <c r="AE749"/>
    </row>
    <row r="750" spans="2:3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X750"/>
      <c r="Y750"/>
      <c r="Z750"/>
      <c r="AA750"/>
      <c r="AB750"/>
      <c r="AC750"/>
      <c r="AD750"/>
      <c r="AE750"/>
    </row>
    <row r="751" spans="2:3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X751"/>
      <c r="Y751"/>
      <c r="Z751"/>
      <c r="AA751"/>
      <c r="AB751"/>
      <c r="AC751"/>
      <c r="AD751"/>
      <c r="AE751"/>
    </row>
    <row r="752" spans="2:3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X752"/>
      <c r="Y752"/>
      <c r="Z752"/>
      <c r="AA752"/>
      <c r="AB752"/>
      <c r="AC752"/>
      <c r="AD752"/>
      <c r="AE752"/>
    </row>
    <row r="753" spans="2:3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X753"/>
      <c r="Y753"/>
      <c r="Z753"/>
      <c r="AA753"/>
      <c r="AB753"/>
      <c r="AC753"/>
      <c r="AD753"/>
      <c r="AE753"/>
    </row>
    <row r="754" spans="2:3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X754"/>
      <c r="Y754"/>
      <c r="Z754"/>
      <c r="AA754"/>
      <c r="AB754"/>
      <c r="AC754"/>
      <c r="AD754"/>
      <c r="AE754"/>
    </row>
    <row r="755" spans="2:3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X755"/>
      <c r="Y755"/>
      <c r="Z755"/>
      <c r="AA755"/>
      <c r="AB755"/>
      <c r="AC755"/>
      <c r="AD755"/>
      <c r="AE755"/>
    </row>
    <row r="756" spans="2:3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X756"/>
      <c r="Y756"/>
      <c r="Z756"/>
      <c r="AA756"/>
      <c r="AB756"/>
      <c r="AC756"/>
      <c r="AD756"/>
      <c r="AE756"/>
    </row>
    <row r="757" spans="2:3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X757"/>
      <c r="Y757"/>
      <c r="Z757"/>
      <c r="AA757"/>
      <c r="AB757"/>
      <c r="AC757"/>
      <c r="AD757"/>
      <c r="AE757"/>
    </row>
    <row r="758" spans="2:3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X758"/>
      <c r="Y758"/>
      <c r="Z758"/>
      <c r="AA758"/>
      <c r="AB758"/>
      <c r="AC758"/>
      <c r="AD758"/>
      <c r="AE758"/>
    </row>
    <row r="759" spans="2:3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X759"/>
      <c r="Y759"/>
      <c r="Z759"/>
      <c r="AA759"/>
      <c r="AB759"/>
      <c r="AC759"/>
      <c r="AD759"/>
      <c r="AE759"/>
    </row>
    <row r="760" spans="2:3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X760"/>
      <c r="Y760"/>
      <c r="Z760"/>
      <c r="AA760"/>
      <c r="AB760"/>
      <c r="AC760"/>
      <c r="AD760"/>
      <c r="AE760"/>
    </row>
    <row r="761" spans="2:3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X761"/>
      <c r="Y761"/>
      <c r="Z761"/>
      <c r="AA761"/>
      <c r="AB761"/>
      <c r="AC761"/>
      <c r="AD761"/>
      <c r="AE761"/>
    </row>
    <row r="762" spans="2:3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X762"/>
      <c r="Y762"/>
      <c r="Z762"/>
      <c r="AA762"/>
      <c r="AB762"/>
      <c r="AC762"/>
      <c r="AD762"/>
      <c r="AE762"/>
    </row>
    <row r="763" spans="2:3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X763"/>
      <c r="Y763"/>
      <c r="Z763"/>
      <c r="AA763"/>
      <c r="AB763"/>
      <c r="AC763"/>
      <c r="AD763"/>
      <c r="AE763"/>
    </row>
    <row r="764" spans="2:3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X764"/>
      <c r="Y764"/>
      <c r="Z764"/>
      <c r="AA764"/>
      <c r="AB764"/>
      <c r="AC764"/>
      <c r="AD764"/>
      <c r="AE764"/>
    </row>
    <row r="765" spans="2:3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X765"/>
      <c r="Y765"/>
      <c r="Z765"/>
      <c r="AA765"/>
      <c r="AB765"/>
      <c r="AC765"/>
      <c r="AD765"/>
      <c r="AE765"/>
    </row>
    <row r="766" spans="2:3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X766"/>
      <c r="Y766"/>
      <c r="Z766"/>
      <c r="AA766"/>
      <c r="AB766"/>
      <c r="AC766"/>
      <c r="AD766"/>
      <c r="AE766"/>
    </row>
    <row r="767" spans="2:3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X767"/>
      <c r="Y767"/>
      <c r="Z767"/>
      <c r="AA767"/>
      <c r="AB767"/>
      <c r="AC767"/>
      <c r="AD767"/>
      <c r="AE767"/>
    </row>
    <row r="768" spans="2:3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X768"/>
      <c r="Y768"/>
      <c r="Z768"/>
      <c r="AA768"/>
      <c r="AB768"/>
      <c r="AC768"/>
      <c r="AD768"/>
      <c r="AE768"/>
    </row>
    <row r="769" spans="2:3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X769"/>
      <c r="Y769"/>
      <c r="Z769"/>
      <c r="AA769"/>
      <c r="AB769"/>
      <c r="AC769"/>
      <c r="AD769"/>
      <c r="AE769"/>
    </row>
    <row r="770" spans="2:3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X770"/>
      <c r="Y770"/>
      <c r="Z770"/>
      <c r="AA770"/>
      <c r="AB770"/>
      <c r="AC770"/>
      <c r="AD770"/>
      <c r="AE770"/>
    </row>
    <row r="771" spans="2:3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X771"/>
      <c r="Y771"/>
      <c r="Z771"/>
      <c r="AA771"/>
      <c r="AB771"/>
      <c r="AC771"/>
      <c r="AD771"/>
      <c r="AE771"/>
    </row>
    <row r="772" spans="2:3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X772"/>
      <c r="Y772"/>
      <c r="Z772"/>
      <c r="AA772"/>
      <c r="AB772"/>
      <c r="AC772"/>
      <c r="AD772"/>
      <c r="AE772"/>
    </row>
    <row r="773" spans="2:3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X773"/>
      <c r="Y773"/>
      <c r="Z773"/>
      <c r="AA773"/>
      <c r="AB773"/>
      <c r="AC773"/>
      <c r="AD773"/>
      <c r="AE773"/>
    </row>
    <row r="774" spans="2:3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X774"/>
      <c r="Y774"/>
      <c r="Z774"/>
      <c r="AA774"/>
      <c r="AB774"/>
      <c r="AC774"/>
      <c r="AD774"/>
      <c r="AE774"/>
    </row>
    <row r="775" spans="2:3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X775"/>
      <c r="Y775"/>
      <c r="Z775"/>
      <c r="AA775"/>
      <c r="AB775"/>
      <c r="AC775"/>
      <c r="AD775"/>
      <c r="AE775"/>
    </row>
    <row r="776" spans="2:3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X776"/>
      <c r="Y776"/>
      <c r="Z776"/>
      <c r="AA776"/>
      <c r="AB776"/>
      <c r="AC776"/>
      <c r="AD776"/>
      <c r="AE776"/>
    </row>
    <row r="777" spans="2:3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X777"/>
      <c r="Y777"/>
      <c r="Z777"/>
      <c r="AA777"/>
      <c r="AB777"/>
      <c r="AC777"/>
      <c r="AD777"/>
      <c r="AE777"/>
    </row>
    <row r="778" spans="2:3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X778"/>
      <c r="Y778"/>
      <c r="Z778"/>
      <c r="AA778"/>
      <c r="AB778"/>
      <c r="AC778"/>
      <c r="AD778"/>
      <c r="AE778"/>
    </row>
    <row r="779" spans="2:3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X779"/>
      <c r="Y779"/>
      <c r="Z779"/>
      <c r="AA779"/>
      <c r="AB779"/>
      <c r="AC779"/>
      <c r="AD779"/>
      <c r="AE779"/>
    </row>
    <row r="780" spans="2:3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X780"/>
      <c r="Y780"/>
      <c r="Z780"/>
      <c r="AA780"/>
      <c r="AB780"/>
      <c r="AC780"/>
      <c r="AD780"/>
      <c r="AE780"/>
    </row>
    <row r="781" spans="2:3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X781"/>
      <c r="Y781"/>
      <c r="Z781"/>
      <c r="AA781"/>
      <c r="AB781"/>
      <c r="AC781"/>
      <c r="AD781"/>
      <c r="AE781"/>
    </row>
    <row r="782" spans="2:3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X782"/>
      <c r="Y782"/>
      <c r="Z782"/>
      <c r="AA782"/>
      <c r="AB782"/>
      <c r="AC782"/>
      <c r="AD782"/>
      <c r="AE782"/>
    </row>
    <row r="783" spans="2:3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X783"/>
      <c r="Y783"/>
      <c r="Z783"/>
      <c r="AA783"/>
      <c r="AB783"/>
      <c r="AC783"/>
      <c r="AD783"/>
      <c r="AE783"/>
    </row>
    <row r="784" spans="2:3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X784"/>
      <c r="Y784"/>
      <c r="Z784"/>
      <c r="AA784"/>
      <c r="AB784"/>
      <c r="AC784"/>
      <c r="AD784"/>
      <c r="AE784"/>
    </row>
    <row r="785" spans="2:3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X785"/>
      <c r="Y785"/>
      <c r="Z785"/>
      <c r="AA785"/>
      <c r="AB785"/>
      <c r="AC785"/>
      <c r="AD785"/>
      <c r="AE785"/>
    </row>
    <row r="786" spans="2:3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X786"/>
      <c r="Y786"/>
      <c r="Z786"/>
      <c r="AA786"/>
      <c r="AB786"/>
      <c r="AC786"/>
      <c r="AD786"/>
      <c r="AE786"/>
    </row>
    <row r="787" spans="2:3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X787"/>
      <c r="Y787"/>
      <c r="Z787"/>
      <c r="AA787"/>
      <c r="AB787"/>
      <c r="AC787"/>
      <c r="AD787"/>
      <c r="AE787"/>
    </row>
    <row r="788" spans="2:3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X788"/>
      <c r="Y788"/>
      <c r="Z788"/>
      <c r="AA788"/>
      <c r="AB788"/>
      <c r="AC788"/>
      <c r="AD788"/>
      <c r="AE788"/>
    </row>
    <row r="789" spans="2:3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X789"/>
      <c r="Y789"/>
      <c r="Z789"/>
      <c r="AA789"/>
      <c r="AB789"/>
      <c r="AC789"/>
      <c r="AD789"/>
      <c r="AE789"/>
    </row>
    <row r="790" spans="2:3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X790"/>
      <c r="Y790"/>
      <c r="Z790"/>
      <c r="AA790"/>
      <c r="AB790"/>
      <c r="AC790"/>
      <c r="AD790"/>
      <c r="AE790"/>
    </row>
    <row r="791" spans="2:3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X791"/>
      <c r="Y791"/>
      <c r="Z791"/>
      <c r="AA791"/>
      <c r="AB791"/>
      <c r="AC791"/>
      <c r="AD791"/>
      <c r="AE791"/>
    </row>
    <row r="792" spans="2:3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X792"/>
      <c r="Y792"/>
      <c r="Z792"/>
      <c r="AA792"/>
      <c r="AB792"/>
      <c r="AC792"/>
      <c r="AD792"/>
      <c r="AE792"/>
    </row>
    <row r="793" spans="2:3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X793"/>
      <c r="Y793"/>
      <c r="Z793"/>
      <c r="AA793"/>
      <c r="AB793"/>
      <c r="AC793"/>
      <c r="AD793"/>
      <c r="AE793"/>
    </row>
    <row r="794" spans="2:3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X794"/>
      <c r="Y794"/>
      <c r="Z794"/>
      <c r="AA794"/>
      <c r="AB794"/>
      <c r="AC794"/>
      <c r="AD794"/>
      <c r="AE794"/>
    </row>
    <row r="795" spans="2:3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X795"/>
      <c r="Y795"/>
      <c r="Z795"/>
      <c r="AA795"/>
      <c r="AB795"/>
      <c r="AC795"/>
      <c r="AD795"/>
      <c r="AE795"/>
    </row>
    <row r="796" spans="2:3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X796"/>
      <c r="Y796"/>
      <c r="Z796"/>
      <c r="AA796"/>
      <c r="AB796"/>
      <c r="AC796"/>
      <c r="AD796"/>
      <c r="AE796"/>
    </row>
    <row r="797" spans="2:3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X797"/>
      <c r="Y797"/>
      <c r="Z797"/>
      <c r="AA797"/>
      <c r="AB797"/>
      <c r="AC797"/>
      <c r="AD797"/>
      <c r="AE797"/>
    </row>
    <row r="798" spans="2:3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X798"/>
      <c r="Y798"/>
      <c r="Z798"/>
      <c r="AA798"/>
      <c r="AB798"/>
      <c r="AC798"/>
      <c r="AD798"/>
      <c r="AE798"/>
    </row>
    <row r="799" spans="2:3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X799"/>
      <c r="Y799"/>
      <c r="Z799"/>
      <c r="AA799"/>
      <c r="AB799"/>
      <c r="AC799"/>
      <c r="AD799"/>
      <c r="AE799"/>
    </row>
    <row r="800" spans="2:3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X800"/>
      <c r="Y800"/>
      <c r="Z800"/>
      <c r="AA800"/>
      <c r="AB800"/>
      <c r="AC800"/>
      <c r="AD800"/>
      <c r="AE800"/>
    </row>
    <row r="801" spans="2:3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X801"/>
      <c r="Y801"/>
      <c r="Z801"/>
      <c r="AA801"/>
      <c r="AB801"/>
      <c r="AC801"/>
      <c r="AD801"/>
      <c r="AE801"/>
    </row>
    <row r="802" spans="2:3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X802"/>
      <c r="Y802"/>
      <c r="Z802"/>
      <c r="AA802"/>
      <c r="AB802"/>
      <c r="AC802"/>
      <c r="AD802"/>
      <c r="AE802"/>
    </row>
    <row r="803" spans="2:3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X803"/>
      <c r="Y803"/>
      <c r="Z803"/>
      <c r="AA803"/>
      <c r="AB803"/>
      <c r="AC803"/>
      <c r="AD803"/>
      <c r="AE803"/>
    </row>
    <row r="804" spans="2:3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X804"/>
      <c r="Y804"/>
      <c r="Z804"/>
      <c r="AA804"/>
      <c r="AB804"/>
      <c r="AC804"/>
      <c r="AD804"/>
      <c r="AE804"/>
    </row>
    <row r="805" spans="2:3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X805"/>
      <c r="Y805"/>
      <c r="Z805"/>
      <c r="AA805"/>
      <c r="AB805"/>
      <c r="AC805"/>
      <c r="AD805"/>
      <c r="AE805"/>
    </row>
    <row r="806" spans="2:3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X806"/>
      <c r="Y806"/>
      <c r="Z806"/>
      <c r="AA806"/>
      <c r="AB806"/>
      <c r="AC806"/>
      <c r="AD806"/>
      <c r="AE806"/>
    </row>
    <row r="807" spans="2:3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X807"/>
      <c r="Y807"/>
      <c r="Z807"/>
      <c r="AA807"/>
      <c r="AB807"/>
      <c r="AC807"/>
      <c r="AD807"/>
      <c r="AE807"/>
    </row>
    <row r="808" spans="2:3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X808"/>
      <c r="Y808"/>
      <c r="Z808"/>
      <c r="AA808"/>
      <c r="AB808"/>
      <c r="AC808"/>
      <c r="AD808"/>
      <c r="AE808"/>
    </row>
    <row r="809" spans="2:3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X809"/>
      <c r="Y809"/>
      <c r="Z809"/>
      <c r="AA809"/>
      <c r="AB809"/>
      <c r="AC809"/>
      <c r="AD809"/>
      <c r="AE809"/>
    </row>
    <row r="810" spans="2:3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X810"/>
      <c r="Y810"/>
      <c r="Z810"/>
      <c r="AA810"/>
      <c r="AB810"/>
      <c r="AC810"/>
      <c r="AD810"/>
      <c r="AE810"/>
    </row>
    <row r="811" spans="2:3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X811"/>
      <c r="Y811"/>
      <c r="Z811"/>
      <c r="AA811"/>
      <c r="AB811"/>
      <c r="AC811"/>
      <c r="AD811"/>
      <c r="AE811"/>
    </row>
    <row r="812" spans="2:3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X812"/>
      <c r="Y812"/>
      <c r="Z812"/>
      <c r="AA812"/>
      <c r="AB812"/>
      <c r="AC812"/>
      <c r="AD812"/>
      <c r="AE812"/>
    </row>
    <row r="813" spans="2:3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X813"/>
      <c r="Y813"/>
      <c r="Z813"/>
      <c r="AA813"/>
      <c r="AB813"/>
      <c r="AC813"/>
      <c r="AD813"/>
      <c r="AE813"/>
    </row>
    <row r="814" spans="2:3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X814"/>
      <c r="Y814"/>
      <c r="Z814"/>
      <c r="AA814"/>
      <c r="AB814"/>
      <c r="AC814"/>
      <c r="AD814"/>
      <c r="AE814"/>
    </row>
    <row r="815" spans="2:3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X815"/>
      <c r="Y815"/>
      <c r="Z815"/>
      <c r="AA815"/>
      <c r="AB815"/>
      <c r="AC815"/>
      <c r="AD815"/>
      <c r="AE815"/>
    </row>
    <row r="816" spans="2:3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X816"/>
      <c r="Y816"/>
      <c r="Z816"/>
      <c r="AA816"/>
      <c r="AB816"/>
      <c r="AC816"/>
      <c r="AD816"/>
      <c r="AE816"/>
    </row>
    <row r="817" spans="2:3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X817"/>
      <c r="Y817"/>
      <c r="Z817"/>
      <c r="AA817"/>
      <c r="AB817"/>
      <c r="AC817"/>
      <c r="AD817"/>
      <c r="AE817"/>
    </row>
    <row r="818" spans="2:3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X818"/>
      <c r="Y818"/>
      <c r="Z818"/>
      <c r="AA818"/>
      <c r="AB818"/>
      <c r="AC818"/>
      <c r="AD818"/>
      <c r="AE818"/>
    </row>
    <row r="819" spans="2:3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X819"/>
      <c r="Y819"/>
      <c r="Z819"/>
      <c r="AA819"/>
      <c r="AB819"/>
      <c r="AC819"/>
      <c r="AD819"/>
      <c r="AE819"/>
    </row>
    <row r="820" spans="2:3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X820"/>
      <c r="Y820"/>
      <c r="Z820"/>
      <c r="AA820"/>
      <c r="AB820"/>
      <c r="AC820"/>
      <c r="AD820"/>
      <c r="AE820"/>
    </row>
    <row r="821" spans="2:3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X821"/>
      <c r="Y821"/>
      <c r="Z821"/>
      <c r="AA821"/>
      <c r="AB821"/>
      <c r="AC821"/>
      <c r="AD821"/>
      <c r="AE821"/>
    </row>
    <row r="822" spans="2:3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X822"/>
      <c r="Y822"/>
      <c r="Z822"/>
      <c r="AA822"/>
      <c r="AB822"/>
      <c r="AC822"/>
      <c r="AD822"/>
      <c r="AE822"/>
    </row>
    <row r="823" spans="2:3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X823"/>
      <c r="Y823"/>
      <c r="Z823"/>
      <c r="AA823"/>
      <c r="AB823"/>
      <c r="AC823"/>
      <c r="AD823"/>
      <c r="AE823"/>
    </row>
    <row r="824" spans="2:3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X824"/>
      <c r="Y824"/>
      <c r="Z824"/>
      <c r="AA824"/>
      <c r="AB824"/>
      <c r="AC824"/>
      <c r="AD824"/>
      <c r="AE824"/>
    </row>
    <row r="825" spans="2:3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X825"/>
      <c r="Y825"/>
      <c r="Z825"/>
      <c r="AA825"/>
      <c r="AB825"/>
      <c r="AC825"/>
      <c r="AD825"/>
      <c r="AE825"/>
    </row>
    <row r="826" spans="2:3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X826"/>
      <c r="Y826"/>
      <c r="Z826"/>
      <c r="AA826"/>
      <c r="AB826"/>
      <c r="AC826"/>
      <c r="AD826"/>
      <c r="AE826"/>
    </row>
    <row r="827" spans="2:3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X827"/>
      <c r="Y827"/>
      <c r="Z827"/>
      <c r="AA827"/>
      <c r="AB827"/>
      <c r="AC827"/>
      <c r="AD827"/>
      <c r="AE827"/>
    </row>
    <row r="828" spans="2:3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X828"/>
      <c r="Y828"/>
      <c r="Z828"/>
      <c r="AA828"/>
      <c r="AB828"/>
      <c r="AC828"/>
      <c r="AD828"/>
      <c r="AE828"/>
    </row>
    <row r="829" spans="2:3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X829"/>
      <c r="Y829"/>
      <c r="Z829"/>
      <c r="AA829"/>
      <c r="AB829"/>
      <c r="AC829"/>
      <c r="AD829"/>
      <c r="AE829"/>
    </row>
    <row r="830" spans="2:3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X830"/>
      <c r="Y830"/>
      <c r="Z830"/>
      <c r="AA830"/>
      <c r="AB830"/>
      <c r="AC830"/>
      <c r="AD830"/>
      <c r="AE830"/>
    </row>
    <row r="831" spans="2:3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X831"/>
      <c r="Y831"/>
      <c r="Z831"/>
      <c r="AA831"/>
      <c r="AB831"/>
      <c r="AC831"/>
      <c r="AD831"/>
      <c r="AE831"/>
    </row>
    <row r="832" spans="2:3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X832"/>
      <c r="Y832"/>
      <c r="Z832"/>
      <c r="AA832"/>
      <c r="AB832"/>
      <c r="AC832"/>
      <c r="AD832"/>
      <c r="AE832"/>
    </row>
    <row r="833" spans="2:3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X833"/>
      <c r="Y833"/>
      <c r="Z833"/>
      <c r="AA833"/>
      <c r="AB833"/>
      <c r="AC833"/>
      <c r="AD833"/>
      <c r="AE833"/>
    </row>
    <row r="834" spans="2:3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X834"/>
      <c r="Y834"/>
      <c r="Z834"/>
      <c r="AA834"/>
      <c r="AB834"/>
      <c r="AC834"/>
      <c r="AD834"/>
      <c r="AE834"/>
    </row>
    <row r="835" spans="2:3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X835"/>
      <c r="Y835"/>
      <c r="Z835"/>
      <c r="AA835"/>
      <c r="AB835"/>
      <c r="AC835"/>
      <c r="AD835"/>
      <c r="AE835"/>
    </row>
    <row r="836" spans="2:3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X836"/>
      <c r="Y836"/>
      <c r="Z836"/>
      <c r="AA836"/>
      <c r="AB836"/>
      <c r="AC836"/>
      <c r="AD836"/>
      <c r="AE836"/>
    </row>
    <row r="837" spans="2:3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X837"/>
      <c r="Y837"/>
      <c r="Z837"/>
      <c r="AA837"/>
      <c r="AB837"/>
      <c r="AC837"/>
      <c r="AD837"/>
      <c r="AE837"/>
    </row>
    <row r="838" spans="2:3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X838"/>
      <c r="Y838"/>
      <c r="Z838"/>
      <c r="AA838"/>
      <c r="AB838"/>
      <c r="AC838"/>
      <c r="AD838"/>
      <c r="AE838"/>
    </row>
    <row r="839" spans="2:3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X839"/>
      <c r="Y839"/>
      <c r="Z839"/>
      <c r="AA839"/>
      <c r="AB839"/>
      <c r="AC839"/>
      <c r="AD839"/>
      <c r="AE839"/>
    </row>
    <row r="840" spans="2:3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X840"/>
      <c r="Y840"/>
      <c r="Z840"/>
      <c r="AA840"/>
      <c r="AB840"/>
      <c r="AC840"/>
      <c r="AD840"/>
      <c r="AE840"/>
    </row>
    <row r="841" spans="2:3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X841"/>
      <c r="Y841"/>
      <c r="Z841"/>
      <c r="AA841"/>
      <c r="AB841"/>
      <c r="AC841"/>
      <c r="AD841"/>
      <c r="AE841"/>
    </row>
    <row r="842" spans="2:3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X842"/>
      <c r="Y842"/>
      <c r="Z842"/>
      <c r="AA842"/>
      <c r="AB842"/>
      <c r="AC842"/>
      <c r="AD842"/>
      <c r="AE842"/>
    </row>
    <row r="843" spans="2:3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X843"/>
      <c r="Y843"/>
      <c r="Z843"/>
      <c r="AA843"/>
      <c r="AB843"/>
      <c r="AC843"/>
      <c r="AD843"/>
      <c r="AE843"/>
    </row>
    <row r="844" spans="2:3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X844"/>
      <c r="Y844"/>
      <c r="Z844"/>
      <c r="AA844"/>
      <c r="AB844"/>
      <c r="AC844"/>
      <c r="AD844"/>
      <c r="AE844"/>
    </row>
    <row r="845" spans="2:3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X845"/>
      <c r="Y845"/>
      <c r="Z845"/>
      <c r="AA845"/>
      <c r="AB845"/>
      <c r="AC845"/>
      <c r="AD845"/>
      <c r="AE845"/>
    </row>
    <row r="846" spans="2:3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X846"/>
      <c r="Y846"/>
      <c r="Z846"/>
      <c r="AA846"/>
      <c r="AB846"/>
      <c r="AC846"/>
      <c r="AD846"/>
      <c r="AE846"/>
    </row>
    <row r="847" spans="2:3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X847"/>
      <c r="Y847"/>
      <c r="Z847"/>
      <c r="AA847"/>
      <c r="AB847"/>
      <c r="AC847"/>
      <c r="AD847"/>
      <c r="AE847"/>
    </row>
    <row r="848" spans="2:3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X848"/>
      <c r="Y848"/>
      <c r="Z848"/>
      <c r="AA848"/>
      <c r="AB848"/>
      <c r="AC848"/>
      <c r="AD848"/>
      <c r="AE848"/>
    </row>
    <row r="849" spans="2:3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X849"/>
      <c r="Y849"/>
      <c r="Z849"/>
      <c r="AA849"/>
      <c r="AB849"/>
      <c r="AC849"/>
      <c r="AD849"/>
      <c r="AE849"/>
    </row>
    <row r="850" spans="2:3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X850"/>
      <c r="Y850"/>
      <c r="Z850"/>
      <c r="AA850"/>
      <c r="AB850"/>
      <c r="AC850"/>
      <c r="AD850"/>
      <c r="AE850"/>
    </row>
    <row r="851" spans="2:3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X851"/>
      <c r="Y851"/>
      <c r="Z851"/>
      <c r="AA851"/>
      <c r="AB851"/>
      <c r="AC851"/>
      <c r="AD851"/>
      <c r="AE851"/>
    </row>
    <row r="852" spans="2:3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X852"/>
      <c r="Y852"/>
      <c r="Z852"/>
      <c r="AA852"/>
      <c r="AB852"/>
      <c r="AC852"/>
      <c r="AD852"/>
      <c r="AE852"/>
    </row>
    <row r="853" spans="2:3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X853"/>
      <c r="Y853"/>
      <c r="Z853"/>
      <c r="AA853"/>
      <c r="AB853"/>
      <c r="AC853"/>
      <c r="AD853"/>
      <c r="AE853"/>
    </row>
    <row r="854" spans="2:3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X854"/>
      <c r="Y854"/>
      <c r="Z854"/>
      <c r="AA854"/>
      <c r="AB854"/>
      <c r="AC854"/>
      <c r="AD854"/>
      <c r="AE854"/>
    </row>
    <row r="855" spans="2:3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X855"/>
      <c r="Y855"/>
      <c r="Z855"/>
      <c r="AA855"/>
      <c r="AB855"/>
      <c r="AC855"/>
      <c r="AD855"/>
      <c r="AE855"/>
    </row>
    <row r="856" spans="2:3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X856"/>
      <c r="Y856"/>
      <c r="Z856"/>
      <c r="AA856"/>
      <c r="AB856"/>
      <c r="AC856"/>
      <c r="AD856"/>
      <c r="AE856"/>
    </row>
    <row r="857" spans="2:3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X857"/>
      <c r="Y857"/>
      <c r="Z857"/>
      <c r="AA857"/>
      <c r="AB857"/>
      <c r="AC857"/>
      <c r="AD857"/>
      <c r="AE857"/>
    </row>
    <row r="858" spans="2:3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X858"/>
      <c r="Y858"/>
      <c r="Z858"/>
      <c r="AA858"/>
      <c r="AB858"/>
      <c r="AC858"/>
      <c r="AD858"/>
      <c r="AE858"/>
    </row>
    <row r="859" spans="2:3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X859"/>
      <c r="Y859"/>
      <c r="Z859"/>
      <c r="AA859"/>
      <c r="AB859"/>
      <c r="AC859"/>
      <c r="AD859"/>
      <c r="AE859"/>
    </row>
    <row r="860" spans="2:3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X860"/>
      <c r="Y860"/>
      <c r="Z860"/>
      <c r="AA860"/>
      <c r="AB860"/>
      <c r="AC860"/>
      <c r="AD860"/>
      <c r="AE860"/>
    </row>
    <row r="861" spans="2:3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X861"/>
      <c r="Y861"/>
      <c r="Z861"/>
      <c r="AA861"/>
      <c r="AB861"/>
      <c r="AC861"/>
      <c r="AD861"/>
      <c r="AE861"/>
    </row>
    <row r="862" spans="2:3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X862"/>
      <c r="Y862"/>
      <c r="Z862"/>
      <c r="AA862"/>
      <c r="AB862"/>
      <c r="AC862"/>
      <c r="AD862"/>
      <c r="AE862"/>
    </row>
    <row r="863" spans="2:3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X863"/>
      <c r="Y863"/>
      <c r="Z863"/>
      <c r="AA863"/>
      <c r="AB863"/>
      <c r="AC863"/>
      <c r="AD863"/>
      <c r="AE863"/>
    </row>
    <row r="864" spans="2:3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X864"/>
      <c r="Y864"/>
      <c r="Z864"/>
      <c r="AA864"/>
      <c r="AB864"/>
      <c r="AC864"/>
      <c r="AD864"/>
      <c r="AE864"/>
    </row>
    <row r="865" spans="2:3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X865"/>
      <c r="Y865"/>
      <c r="Z865"/>
      <c r="AA865"/>
      <c r="AB865"/>
      <c r="AC865"/>
      <c r="AD865"/>
      <c r="AE865"/>
    </row>
    <row r="866" spans="2:3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X866"/>
      <c r="Y866"/>
      <c r="Z866"/>
      <c r="AA866"/>
      <c r="AB866"/>
      <c r="AC866"/>
      <c r="AD866"/>
      <c r="AE866"/>
    </row>
    <row r="867" spans="2:3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X867"/>
      <c r="Y867"/>
      <c r="Z867"/>
      <c r="AA867"/>
      <c r="AB867"/>
      <c r="AC867"/>
      <c r="AD867"/>
      <c r="AE867"/>
    </row>
    <row r="868" spans="2:3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X868"/>
      <c r="Y868"/>
      <c r="Z868"/>
      <c r="AA868"/>
      <c r="AB868"/>
      <c r="AC868"/>
      <c r="AD868"/>
      <c r="AE868"/>
    </row>
    <row r="869" spans="2:3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X869"/>
      <c r="Y869"/>
      <c r="Z869"/>
      <c r="AA869"/>
      <c r="AB869"/>
      <c r="AC869"/>
      <c r="AD869"/>
      <c r="AE869"/>
    </row>
    <row r="870" spans="2:3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X870"/>
      <c r="Y870"/>
      <c r="Z870"/>
      <c r="AA870"/>
      <c r="AB870"/>
      <c r="AC870"/>
      <c r="AD870"/>
      <c r="AE870"/>
    </row>
    <row r="871" spans="2:3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X871"/>
      <c r="Y871"/>
      <c r="Z871"/>
      <c r="AA871"/>
      <c r="AB871"/>
      <c r="AC871"/>
      <c r="AD871"/>
      <c r="AE871"/>
    </row>
    <row r="872" spans="2:3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X872"/>
      <c r="Y872"/>
      <c r="Z872"/>
      <c r="AA872"/>
      <c r="AB872"/>
      <c r="AC872"/>
      <c r="AD872"/>
      <c r="AE872"/>
    </row>
    <row r="873" spans="2:3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X873"/>
      <c r="Y873"/>
      <c r="Z873"/>
      <c r="AA873"/>
      <c r="AB873"/>
      <c r="AC873"/>
      <c r="AD873"/>
      <c r="AE873"/>
    </row>
    <row r="874" spans="2:3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X874"/>
      <c r="Y874"/>
      <c r="Z874"/>
      <c r="AA874"/>
      <c r="AB874"/>
      <c r="AC874"/>
      <c r="AD874"/>
      <c r="AE874"/>
    </row>
    <row r="875" spans="2:3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X875"/>
      <c r="Y875"/>
      <c r="Z875"/>
      <c r="AA875"/>
      <c r="AB875"/>
      <c r="AC875"/>
      <c r="AD875"/>
      <c r="AE875"/>
    </row>
    <row r="876" spans="2:3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X876"/>
      <c r="Y876"/>
      <c r="Z876"/>
      <c r="AA876"/>
      <c r="AB876"/>
      <c r="AC876"/>
      <c r="AD876"/>
      <c r="AE876"/>
    </row>
    <row r="877" spans="2:3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X877"/>
      <c r="Y877"/>
      <c r="Z877"/>
      <c r="AA877"/>
      <c r="AB877"/>
      <c r="AC877"/>
      <c r="AD877"/>
      <c r="AE877"/>
    </row>
    <row r="878" spans="2:3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X878"/>
      <c r="Y878"/>
      <c r="Z878"/>
      <c r="AA878"/>
      <c r="AB878"/>
      <c r="AC878"/>
      <c r="AD878"/>
      <c r="AE878"/>
    </row>
    <row r="879" spans="2:3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X879"/>
      <c r="Y879"/>
      <c r="Z879"/>
      <c r="AA879"/>
      <c r="AB879"/>
      <c r="AC879"/>
      <c r="AD879"/>
      <c r="AE879"/>
    </row>
    <row r="880" spans="2:3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X880"/>
      <c r="Y880"/>
      <c r="Z880"/>
      <c r="AA880"/>
      <c r="AB880"/>
      <c r="AC880"/>
      <c r="AD880"/>
      <c r="AE880"/>
    </row>
    <row r="881" spans="2:3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X881"/>
      <c r="Y881"/>
      <c r="Z881"/>
      <c r="AA881"/>
      <c r="AB881"/>
      <c r="AC881"/>
      <c r="AD881"/>
      <c r="AE881"/>
    </row>
    <row r="882" spans="2:3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X882"/>
      <c r="Y882"/>
      <c r="Z882"/>
      <c r="AA882"/>
      <c r="AB882"/>
      <c r="AC882"/>
      <c r="AD882"/>
      <c r="AE882"/>
    </row>
    <row r="883" spans="2:3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X883"/>
      <c r="Y883"/>
      <c r="Z883"/>
      <c r="AA883"/>
      <c r="AB883"/>
      <c r="AC883"/>
      <c r="AD883"/>
      <c r="AE883"/>
    </row>
    <row r="884" spans="2:3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X884"/>
      <c r="Y884"/>
      <c r="Z884"/>
      <c r="AA884"/>
      <c r="AB884"/>
      <c r="AC884"/>
      <c r="AD884"/>
      <c r="AE884"/>
    </row>
    <row r="885" spans="2:3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X885"/>
      <c r="Y885"/>
      <c r="Z885"/>
      <c r="AA885"/>
      <c r="AB885"/>
      <c r="AC885"/>
      <c r="AD885"/>
      <c r="AE885"/>
    </row>
    <row r="886" spans="2:3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X886"/>
      <c r="Y886"/>
      <c r="Z886"/>
      <c r="AA886"/>
      <c r="AB886"/>
      <c r="AC886"/>
      <c r="AD886"/>
      <c r="AE886"/>
    </row>
    <row r="887" spans="2:3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X887"/>
      <c r="Y887"/>
      <c r="Z887"/>
      <c r="AA887"/>
      <c r="AB887"/>
      <c r="AC887"/>
      <c r="AD887"/>
      <c r="AE887"/>
    </row>
    <row r="888" spans="2:3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X888"/>
      <c r="Y888"/>
      <c r="Z888"/>
      <c r="AA888"/>
      <c r="AB888"/>
      <c r="AC888"/>
      <c r="AD888"/>
      <c r="AE888"/>
    </row>
    <row r="889" spans="2:3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X889"/>
      <c r="Y889"/>
      <c r="Z889"/>
      <c r="AA889"/>
      <c r="AB889"/>
      <c r="AC889"/>
      <c r="AD889"/>
      <c r="AE889"/>
    </row>
    <row r="890" spans="2:3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X890"/>
      <c r="Y890"/>
      <c r="Z890"/>
      <c r="AA890"/>
      <c r="AB890"/>
      <c r="AC890"/>
      <c r="AD890"/>
      <c r="AE890"/>
    </row>
    <row r="891" spans="2:3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X891"/>
      <c r="Y891"/>
      <c r="Z891"/>
      <c r="AA891"/>
      <c r="AB891"/>
      <c r="AC891"/>
      <c r="AD891"/>
      <c r="AE891"/>
    </row>
    <row r="892" spans="2:3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X892"/>
      <c r="Y892"/>
      <c r="Z892"/>
      <c r="AA892"/>
      <c r="AB892"/>
      <c r="AC892"/>
      <c r="AD892"/>
      <c r="AE892"/>
    </row>
    <row r="893" spans="2:3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X893"/>
      <c r="Y893"/>
      <c r="Z893"/>
      <c r="AA893"/>
      <c r="AB893"/>
      <c r="AC893"/>
      <c r="AD893"/>
      <c r="AE893"/>
    </row>
    <row r="894" spans="2:3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X894"/>
      <c r="Y894"/>
      <c r="Z894"/>
      <c r="AA894"/>
      <c r="AB894"/>
      <c r="AC894"/>
      <c r="AD894"/>
      <c r="AE894"/>
    </row>
    <row r="895" spans="2:3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X895"/>
      <c r="Y895"/>
      <c r="Z895"/>
      <c r="AA895"/>
      <c r="AB895"/>
      <c r="AC895"/>
      <c r="AD895"/>
      <c r="AE895"/>
    </row>
    <row r="896" spans="2:3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X896"/>
      <c r="Y896"/>
      <c r="Z896"/>
      <c r="AA896"/>
      <c r="AB896"/>
      <c r="AC896"/>
      <c r="AD896"/>
      <c r="AE896"/>
    </row>
    <row r="897" spans="2:3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X897"/>
      <c r="Y897"/>
      <c r="Z897"/>
      <c r="AA897"/>
      <c r="AB897"/>
      <c r="AC897"/>
      <c r="AD897"/>
      <c r="AE897"/>
    </row>
    <row r="898" spans="2:3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X898"/>
      <c r="Y898"/>
      <c r="Z898"/>
      <c r="AA898"/>
      <c r="AB898"/>
      <c r="AC898"/>
      <c r="AD898"/>
      <c r="AE898"/>
    </row>
    <row r="899" spans="2:3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X899"/>
      <c r="Y899"/>
      <c r="Z899"/>
      <c r="AA899"/>
      <c r="AB899"/>
      <c r="AC899"/>
      <c r="AD899"/>
      <c r="AE899"/>
    </row>
    <row r="900" spans="2:3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X900"/>
      <c r="Y900"/>
      <c r="Z900"/>
      <c r="AA900"/>
      <c r="AB900"/>
      <c r="AC900"/>
      <c r="AD900"/>
      <c r="AE900"/>
    </row>
    <row r="901" spans="2:3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X901"/>
      <c r="Y901"/>
      <c r="Z901"/>
      <c r="AA901"/>
      <c r="AB901"/>
      <c r="AC901"/>
      <c r="AD901"/>
      <c r="AE901"/>
    </row>
    <row r="902" spans="2:3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X902"/>
      <c r="Y902"/>
      <c r="Z902"/>
      <c r="AA902"/>
      <c r="AB902"/>
      <c r="AC902"/>
      <c r="AD902"/>
      <c r="AE902"/>
    </row>
    <row r="903" spans="2:3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X903"/>
      <c r="Y903"/>
      <c r="Z903"/>
      <c r="AA903"/>
      <c r="AB903"/>
      <c r="AC903"/>
      <c r="AD903"/>
      <c r="AE903"/>
    </row>
    <row r="904" spans="2:3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X904"/>
      <c r="Y904"/>
      <c r="Z904"/>
      <c r="AA904"/>
      <c r="AB904"/>
      <c r="AC904"/>
      <c r="AD904"/>
      <c r="AE904"/>
    </row>
    <row r="905" spans="2:3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X905"/>
      <c r="Y905"/>
      <c r="Z905"/>
      <c r="AA905"/>
      <c r="AB905"/>
      <c r="AC905"/>
      <c r="AD905"/>
      <c r="AE905"/>
    </row>
    <row r="906" spans="2:3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X906"/>
      <c r="Y906"/>
      <c r="Z906"/>
      <c r="AA906"/>
      <c r="AB906"/>
      <c r="AC906"/>
      <c r="AD906"/>
      <c r="AE906"/>
    </row>
    <row r="907" spans="2:3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X907"/>
      <c r="Y907"/>
      <c r="Z907"/>
      <c r="AA907"/>
      <c r="AB907"/>
      <c r="AC907"/>
      <c r="AD907"/>
      <c r="AE907"/>
    </row>
    <row r="908" spans="2:3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X908"/>
      <c r="Y908"/>
      <c r="Z908"/>
      <c r="AA908"/>
      <c r="AB908"/>
      <c r="AC908"/>
      <c r="AD908"/>
      <c r="AE908"/>
    </row>
    <row r="909" spans="2:3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X909"/>
      <c r="Y909"/>
      <c r="Z909"/>
      <c r="AA909"/>
      <c r="AB909"/>
      <c r="AC909"/>
      <c r="AD909"/>
      <c r="AE909"/>
    </row>
    <row r="910" spans="2:3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X910"/>
      <c r="Y910"/>
      <c r="Z910"/>
      <c r="AA910"/>
      <c r="AB910"/>
      <c r="AC910"/>
      <c r="AD910"/>
      <c r="AE910"/>
    </row>
    <row r="911" spans="2:3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X911"/>
      <c r="Y911"/>
      <c r="Z911"/>
      <c r="AA911"/>
      <c r="AB911"/>
      <c r="AC911"/>
      <c r="AD911"/>
      <c r="AE911"/>
    </row>
    <row r="912" spans="2:3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X912"/>
      <c r="Y912"/>
      <c r="Z912"/>
      <c r="AA912"/>
      <c r="AB912"/>
      <c r="AC912"/>
      <c r="AD912"/>
      <c r="AE912"/>
    </row>
    <row r="913" spans="2:3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X913"/>
      <c r="Y913"/>
      <c r="Z913"/>
      <c r="AA913"/>
      <c r="AB913"/>
      <c r="AC913"/>
      <c r="AD913"/>
      <c r="AE913"/>
    </row>
    <row r="914" spans="2:3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X914"/>
      <c r="Y914"/>
      <c r="Z914"/>
      <c r="AA914"/>
      <c r="AB914"/>
      <c r="AC914"/>
      <c r="AD914"/>
      <c r="AE914"/>
    </row>
    <row r="915" spans="2:3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X915"/>
      <c r="Y915"/>
      <c r="Z915"/>
      <c r="AA915"/>
      <c r="AB915"/>
      <c r="AC915"/>
      <c r="AD915"/>
      <c r="AE915"/>
    </row>
    <row r="916" spans="2:3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X916"/>
      <c r="Y916"/>
      <c r="Z916"/>
      <c r="AA916"/>
      <c r="AB916"/>
      <c r="AC916"/>
      <c r="AD916"/>
      <c r="AE916"/>
    </row>
    <row r="917" spans="2:3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X917"/>
      <c r="Y917"/>
      <c r="Z917"/>
      <c r="AA917"/>
      <c r="AB917"/>
      <c r="AC917"/>
      <c r="AD917"/>
      <c r="AE917"/>
    </row>
    <row r="918" spans="2:3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X918"/>
      <c r="Y918"/>
      <c r="Z918"/>
      <c r="AA918"/>
      <c r="AB918"/>
      <c r="AC918"/>
      <c r="AD918"/>
      <c r="AE918"/>
    </row>
    <row r="919" spans="2:3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X919"/>
      <c r="Y919"/>
      <c r="Z919"/>
      <c r="AA919"/>
      <c r="AB919"/>
      <c r="AC919"/>
      <c r="AD919"/>
      <c r="AE919"/>
    </row>
    <row r="920" spans="2:3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X920"/>
      <c r="Y920"/>
      <c r="Z920"/>
      <c r="AA920"/>
      <c r="AB920"/>
      <c r="AC920"/>
      <c r="AD920"/>
      <c r="AE920"/>
    </row>
    <row r="921" spans="2:3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X921"/>
      <c r="Y921"/>
      <c r="Z921"/>
      <c r="AA921"/>
      <c r="AB921"/>
      <c r="AC921"/>
      <c r="AD921"/>
      <c r="AE921"/>
    </row>
    <row r="922" spans="2:3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X922"/>
      <c r="Y922"/>
      <c r="Z922"/>
      <c r="AA922"/>
      <c r="AB922"/>
      <c r="AC922"/>
      <c r="AD922"/>
      <c r="AE922"/>
    </row>
    <row r="923" spans="2:3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X923"/>
      <c r="Y923"/>
      <c r="Z923"/>
      <c r="AA923"/>
      <c r="AB923"/>
      <c r="AC923"/>
      <c r="AD923"/>
      <c r="AE923"/>
    </row>
    <row r="924" spans="2:3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X924"/>
      <c r="Y924"/>
      <c r="Z924"/>
      <c r="AA924"/>
      <c r="AB924"/>
      <c r="AC924"/>
      <c r="AD924"/>
      <c r="AE924"/>
    </row>
    <row r="925" spans="2:3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X925"/>
      <c r="Y925"/>
      <c r="Z925"/>
      <c r="AA925"/>
      <c r="AB925"/>
      <c r="AC925"/>
      <c r="AD925"/>
      <c r="AE925"/>
    </row>
    <row r="926" spans="2:3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X926"/>
      <c r="Y926"/>
      <c r="Z926"/>
      <c r="AA926"/>
      <c r="AB926"/>
      <c r="AC926"/>
      <c r="AD926"/>
      <c r="AE926"/>
    </row>
    <row r="927" spans="2:3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X927"/>
      <c r="Y927"/>
      <c r="Z927"/>
      <c r="AA927"/>
      <c r="AB927"/>
      <c r="AC927"/>
      <c r="AD927"/>
      <c r="AE927"/>
    </row>
    <row r="928" spans="2:3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X928"/>
      <c r="Y928"/>
      <c r="Z928"/>
      <c r="AA928"/>
      <c r="AB928"/>
      <c r="AC928"/>
      <c r="AD928"/>
      <c r="AE928"/>
    </row>
    <row r="929" spans="2:3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X929"/>
      <c r="Y929"/>
      <c r="Z929"/>
      <c r="AA929"/>
      <c r="AB929"/>
      <c r="AC929"/>
      <c r="AD929"/>
      <c r="AE929"/>
    </row>
    <row r="930" spans="2:3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X930"/>
      <c r="Y930"/>
      <c r="Z930"/>
      <c r="AA930"/>
      <c r="AB930"/>
      <c r="AC930"/>
      <c r="AD930"/>
      <c r="AE930"/>
    </row>
    <row r="931" spans="2:3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X931"/>
      <c r="Y931"/>
      <c r="Z931"/>
      <c r="AA931"/>
      <c r="AB931"/>
      <c r="AC931"/>
      <c r="AD931"/>
      <c r="AE931"/>
    </row>
    <row r="932" spans="2:3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X932"/>
      <c r="Y932"/>
      <c r="Z932"/>
      <c r="AA932"/>
      <c r="AB932"/>
      <c r="AC932"/>
      <c r="AD932"/>
      <c r="AE932"/>
    </row>
    <row r="933" spans="2:3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X933"/>
      <c r="Y933"/>
      <c r="Z933"/>
      <c r="AA933"/>
      <c r="AB933"/>
      <c r="AC933"/>
      <c r="AD933"/>
      <c r="AE933"/>
    </row>
    <row r="934" spans="2:3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X934"/>
      <c r="Y934"/>
      <c r="Z934"/>
      <c r="AA934"/>
      <c r="AB934"/>
      <c r="AC934"/>
      <c r="AD934"/>
      <c r="AE934"/>
    </row>
    <row r="935" spans="2:3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X935"/>
      <c r="Y935"/>
      <c r="Z935"/>
      <c r="AA935"/>
      <c r="AB935"/>
      <c r="AC935"/>
      <c r="AD935"/>
      <c r="AE935"/>
    </row>
    <row r="936" spans="2:3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X936"/>
      <c r="Y936"/>
      <c r="Z936"/>
      <c r="AA936"/>
      <c r="AB936"/>
      <c r="AC936"/>
      <c r="AD936"/>
      <c r="AE936"/>
    </row>
    <row r="937" spans="2:3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X937"/>
      <c r="Y937"/>
      <c r="Z937"/>
      <c r="AA937"/>
      <c r="AB937"/>
      <c r="AC937"/>
      <c r="AD937"/>
      <c r="AE937"/>
    </row>
    <row r="938" spans="2:3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X938"/>
      <c r="Y938"/>
      <c r="Z938"/>
      <c r="AA938"/>
      <c r="AB938"/>
      <c r="AC938"/>
      <c r="AD938"/>
      <c r="AE938"/>
    </row>
    <row r="939" spans="2:3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X939"/>
      <c r="Y939"/>
      <c r="Z939"/>
      <c r="AA939"/>
      <c r="AB939"/>
      <c r="AC939"/>
      <c r="AD939"/>
      <c r="AE939"/>
    </row>
    <row r="940" spans="2:3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X940"/>
      <c r="Y940"/>
      <c r="Z940"/>
      <c r="AA940"/>
      <c r="AB940"/>
      <c r="AC940"/>
      <c r="AD940"/>
      <c r="AE940"/>
    </row>
    <row r="941" spans="2:3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X941"/>
      <c r="Y941"/>
      <c r="Z941"/>
      <c r="AA941"/>
      <c r="AB941"/>
      <c r="AC941"/>
      <c r="AD941"/>
      <c r="AE941"/>
    </row>
    <row r="942" spans="2:3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X942"/>
      <c r="Y942"/>
      <c r="Z942"/>
      <c r="AA942"/>
      <c r="AB942"/>
      <c r="AC942"/>
      <c r="AD942"/>
      <c r="AE942"/>
    </row>
    <row r="943" spans="2:3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X943"/>
      <c r="Y943"/>
      <c r="Z943"/>
      <c r="AA943"/>
      <c r="AB943"/>
      <c r="AC943"/>
      <c r="AD943"/>
      <c r="AE943"/>
    </row>
    <row r="944" spans="2:3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X944"/>
      <c r="Y944"/>
      <c r="Z944"/>
      <c r="AA944"/>
      <c r="AB944"/>
      <c r="AC944"/>
      <c r="AD944"/>
      <c r="AE944"/>
    </row>
    <row r="945" spans="2:3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X945"/>
      <c r="Y945"/>
      <c r="Z945"/>
      <c r="AA945"/>
      <c r="AB945"/>
      <c r="AC945"/>
      <c r="AD945"/>
      <c r="AE945"/>
    </row>
    <row r="946" spans="2:3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X946"/>
      <c r="Y946"/>
      <c r="Z946"/>
      <c r="AA946"/>
      <c r="AB946"/>
      <c r="AC946"/>
      <c r="AD946"/>
      <c r="AE946"/>
    </row>
    <row r="947" spans="2:3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X947"/>
      <c r="Y947"/>
      <c r="Z947"/>
      <c r="AA947"/>
      <c r="AB947"/>
      <c r="AC947"/>
      <c r="AD947"/>
      <c r="AE947"/>
    </row>
    <row r="948" spans="2:3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X948"/>
      <c r="Y948"/>
      <c r="Z948"/>
      <c r="AA948"/>
      <c r="AB948"/>
      <c r="AC948"/>
      <c r="AD948"/>
      <c r="AE948"/>
    </row>
    <row r="949" spans="2:3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X949"/>
      <c r="Y949"/>
      <c r="Z949"/>
      <c r="AA949"/>
      <c r="AB949"/>
      <c r="AC949"/>
      <c r="AD949"/>
      <c r="AE949"/>
    </row>
    <row r="950" spans="2:3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X950"/>
      <c r="Y950"/>
      <c r="Z950"/>
      <c r="AA950"/>
      <c r="AB950"/>
      <c r="AC950"/>
      <c r="AD950"/>
      <c r="AE950"/>
    </row>
    <row r="951" spans="2:3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X951"/>
      <c r="Y951"/>
      <c r="Z951"/>
      <c r="AA951"/>
      <c r="AB951"/>
      <c r="AC951"/>
      <c r="AD951"/>
      <c r="AE951"/>
    </row>
    <row r="952" spans="2:3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X952"/>
      <c r="Y952"/>
      <c r="Z952"/>
      <c r="AA952"/>
      <c r="AB952"/>
      <c r="AC952"/>
      <c r="AD952"/>
      <c r="AE952"/>
    </row>
    <row r="953" spans="2:3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X953"/>
      <c r="Y953"/>
      <c r="Z953"/>
      <c r="AA953"/>
      <c r="AB953"/>
      <c r="AC953"/>
      <c r="AD953"/>
      <c r="AE953"/>
    </row>
    <row r="954" spans="2:3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X954"/>
      <c r="Y954"/>
      <c r="Z954"/>
      <c r="AA954"/>
      <c r="AB954"/>
      <c r="AC954"/>
      <c r="AD954"/>
      <c r="AE954"/>
    </row>
    <row r="955" spans="2:3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X955"/>
      <c r="Y955"/>
      <c r="Z955"/>
      <c r="AA955"/>
      <c r="AB955"/>
      <c r="AC955"/>
      <c r="AD955"/>
      <c r="AE955"/>
    </row>
    <row r="956" spans="2:3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X956"/>
      <c r="Y956"/>
      <c r="Z956"/>
      <c r="AA956"/>
      <c r="AB956"/>
      <c r="AC956"/>
      <c r="AD956"/>
      <c r="AE956"/>
    </row>
    <row r="957" spans="2:3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X957"/>
      <c r="Y957"/>
      <c r="Z957"/>
      <c r="AA957"/>
      <c r="AB957"/>
      <c r="AC957"/>
      <c r="AD957"/>
      <c r="AE957"/>
    </row>
    <row r="958" spans="2:3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X958"/>
      <c r="Y958"/>
      <c r="Z958"/>
      <c r="AA958"/>
      <c r="AB958"/>
      <c r="AC958"/>
      <c r="AD958"/>
      <c r="AE958"/>
    </row>
    <row r="959" spans="2:3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X959"/>
      <c r="Y959"/>
      <c r="Z959"/>
      <c r="AA959"/>
      <c r="AB959"/>
      <c r="AC959"/>
      <c r="AD959"/>
      <c r="AE959"/>
    </row>
    <row r="960" spans="2:3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X960"/>
      <c r="Y960"/>
      <c r="Z960"/>
      <c r="AA960"/>
      <c r="AB960"/>
      <c r="AC960"/>
      <c r="AD960"/>
      <c r="AE960"/>
    </row>
    <row r="961" spans="2:3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X961"/>
      <c r="Y961"/>
      <c r="Z961"/>
      <c r="AA961"/>
      <c r="AB961"/>
      <c r="AC961"/>
      <c r="AD961"/>
      <c r="AE961"/>
    </row>
    <row r="962" spans="2:3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X962"/>
      <c r="Y962"/>
      <c r="Z962"/>
      <c r="AA962"/>
      <c r="AB962"/>
      <c r="AC962"/>
      <c r="AD962"/>
      <c r="AE962"/>
    </row>
    <row r="963" spans="2:3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X963"/>
      <c r="Y963"/>
      <c r="Z963"/>
      <c r="AA963"/>
      <c r="AB963"/>
      <c r="AC963"/>
      <c r="AD963"/>
      <c r="AE963"/>
    </row>
    <row r="964" spans="2:3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X964"/>
      <c r="Y964"/>
      <c r="Z964"/>
      <c r="AA964"/>
      <c r="AB964"/>
      <c r="AC964"/>
      <c r="AD964"/>
      <c r="AE964"/>
    </row>
    <row r="965" spans="2:3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X965"/>
      <c r="Y965"/>
      <c r="Z965"/>
      <c r="AA965"/>
      <c r="AB965"/>
      <c r="AC965"/>
      <c r="AD965"/>
      <c r="AE965"/>
    </row>
    <row r="966" spans="2:3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X966"/>
      <c r="Y966"/>
      <c r="Z966"/>
      <c r="AA966"/>
      <c r="AB966"/>
      <c r="AC966"/>
      <c r="AD966"/>
      <c r="AE966"/>
    </row>
    <row r="967" spans="2:3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X967"/>
      <c r="Y967"/>
      <c r="Z967"/>
      <c r="AA967"/>
      <c r="AB967"/>
      <c r="AC967"/>
      <c r="AD967"/>
      <c r="AE967"/>
    </row>
    <row r="968" spans="2:3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X968"/>
      <c r="Y968"/>
      <c r="Z968"/>
      <c r="AA968"/>
      <c r="AB968"/>
      <c r="AC968"/>
      <c r="AD968"/>
      <c r="AE968"/>
    </row>
    <row r="969" spans="2:3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X969"/>
      <c r="Y969"/>
      <c r="Z969"/>
      <c r="AA969"/>
      <c r="AB969"/>
      <c r="AC969"/>
      <c r="AD969"/>
      <c r="AE969"/>
    </row>
    <row r="970" spans="2:3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X970"/>
      <c r="Y970"/>
      <c r="Z970"/>
      <c r="AA970"/>
      <c r="AB970"/>
      <c r="AC970"/>
      <c r="AD970"/>
      <c r="AE970"/>
    </row>
    <row r="971" spans="2:3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X971"/>
      <c r="Y971"/>
      <c r="Z971"/>
      <c r="AA971"/>
      <c r="AB971"/>
      <c r="AC971"/>
      <c r="AD971"/>
      <c r="AE971"/>
    </row>
    <row r="972" spans="2:3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X972"/>
      <c r="Y972"/>
      <c r="Z972"/>
      <c r="AA972"/>
      <c r="AB972"/>
      <c r="AC972"/>
      <c r="AD972"/>
      <c r="AE972"/>
    </row>
    <row r="973" spans="2:3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X973"/>
      <c r="Y973"/>
      <c r="Z973"/>
      <c r="AA973"/>
      <c r="AB973"/>
      <c r="AC973"/>
      <c r="AD973"/>
      <c r="AE973"/>
    </row>
    <row r="974" spans="2:3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X974"/>
      <c r="Y974"/>
      <c r="Z974"/>
      <c r="AA974"/>
      <c r="AB974"/>
      <c r="AC974"/>
      <c r="AD974"/>
      <c r="AE974"/>
    </row>
    <row r="975" spans="2:3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X975"/>
      <c r="Y975"/>
      <c r="Z975"/>
      <c r="AA975"/>
      <c r="AB975"/>
      <c r="AC975"/>
      <c r="AD975"/>
      <c r="AE975"/>
    </row>
    <row r="976" spans="2:3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X976"/>
      <c r="Y976"/>
      <c r="Z976"/>
      <c r="AA976"/>
      <c r="AB976"/>
      <c r="AC976"/>
      <c r="AD976"/>
      <c r="AE976"/>
    </row>
    <row r="977" spans="2:3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X977"/>
      <c r="Y977"/>
      <c r="Z977"/>
      <c r="AA977"/>
      <c r="AB977"/>
      <c r="AC977"/>
      <c r="AD977"/>
      <c r="AE977"/>
    </row>
    <row r="978" spans="2:3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X978"/>
      <c r="Y978"/>
      <c r="Z978"/>
      <c r="AA978"/>
      <c r="AB978"/>
      <c r="AC978"/>
      <c r="AD978"/>
      <c r="AE978"/>
    </row>
    <row r="979" spans="2:3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X979"/>
      <c r="Y979"/>
      <c r="Z979"/>
      <c r="AA979"/>
      <c r="AB979"/>
      <c r="AC979"/>
      <c r="AD979"/>
      <c r="AE979"/>
    </row>
    <row r="980" spans="2:3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X980"/>
      <c r="Y980"/>
      <c r="Z980"/>
      <c r="AA980"/>
      <c r="AB980"/>
      <c r="AC980"/>
      <c r="AD980"/>
      <c r="AE980"/>
    </row>
    <row r="981" spans="2:3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X981"/>
      <c r="Y981"/>
      <c r="Z981"/>
      <c r="AA981"/>
      <c r="AB981"/>
      <c r="AC981"/>
      <c r="AD981"/>
      <c r="AE981"/>
    </row>
    <row r="982" spans="2:3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X982"/>
      <c r="Y982"/>
      <c r="Z982"/>
      <c r="AA982"/>
      <c r="AB982"/>
      <c r="AC982"/>
      <c r="AD982"/>
      <c r="AE982"/>
    </row>
    <row r="983" spans="2:3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X983"/>
      <c r="Y983"/>
      <c r="Z983"/>
      <c r="AA983"/>
      <c r="AB983"/>
      <c r="AC983"/>
      <c r="AD983"/>
      <c r="AE983"/>
    </row>
    <row r="984" spans="2:3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X984"/>
      <c r="Y984"/>
      <c r="Z984"/>
      <c r="AA984"/>
      <c r="AB984"/>
      <c r="AC984"/>
      <c r="AD984"/>
      <c r="AE984"/>
    </row>
    <row r="985" spans="2:3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X985"/>
      <c r="Y985"/>
      <c r="Z985"/>
      <c r="AA985"/>
      <c r="AB985"/>
      <c r="AC985"/>
      <c r="AD985"/>
      <c r="AE985"/>
    </row>
    <row r="986" spans="2:3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X986"/>
      <c r="Y986"/>
      <c r="Z986"/>
      <c r="AA986"/>
      <c r="AB986"/>
      <c r="AC986"/>
      <c r="AD986"/>
      <c r="AE986"/>
    </row>
    <row r="987" spans="2:3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X987"/>
      <c r="Y987"/>
      <c r="Z987"/>
      <c r="AA987"/>
      <c r="AB987"/>
      <c r="AC987"/>
      <c r="AD987"/>
      <c r="AE987"/>
    </row>
    <row r="988" spans="2:3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X988"/>
      <c r="Y988"/>
      <c r="Z988"/>
      <c r="AA988"/>
      <c r="AB988"/>
      <c r="AC988"/>
      <c r="AD988"/>
      <c r="AE988"/>
    </row>
    <row r="989" spans="2:3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X989"/>
      <c r="Y989"/>
      <c r="Z989"/>
      <c r="AA989"/>
      <c r="AB989"/>
      <c r="AC989"/>
      <c r="AD989"/>
      <c r="AE989"/>
    </row>
    <row r="990" spans="2:3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X990"/>
      <c r="Y990"/>
      <c r="Z990"/>
      <c r="AA990"/>
      <c r="AB990"/>
      <c r="AC990"/>
      <c r="AD990"/>
      <c r="AE990"/>
    </row>
    <row r="991" spans="2:3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X991"/>
      <c r="Y991"/>
      <c r="Z991"/>
      <c r="AA991"/>
      <c r="AB991"/>
      <c r="AC991"/>
      <c r="AD991"/>
      <c r="AE991"/>
    </row>
    <row r="992" spans="2:3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X992"/>
      <c r="Y992"/>
      <c r="Z992"/>
      <c r="AA992"/>
      <c r="AB992"/>
      <c r="AC992"/>
      <c r="AD992"/>
      <c r="AE992"/>
    </row>
    <row r="993" spans="2:3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X993"/>
      <c r="Y993"/>
      <c r="Z993"/>
      <c r="AA993"/>
      <c r="AB993"/>
      <c r="AC993"/>
      <c r="AD993"/>
      <c r="AE993"/>
    </row>
    <row r="994" spans="2:3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X994"/>
      <c r="Y994"/>
      <c r="Z994"/>
      <c r="AA994"/>
      <c r="AB994"/>
      <c r="AC994"/>
      <c r="AD994"/>
      <c r="AE994"/>
    </row>
    <row r="995" spans="2:3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X995"/>
      <c r="Y995"/>
      <c r="Z995"/>
      <c r="AA995"/>
      <c r="AB995"/>
      <c r="AC995"/>
      <c r="AD995"/>
      <c r="AE995"/>
    </row>
    <row r="996" spans="2:3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X996"/>
      <c r="Y996"/>
      <c r="Z996"/>
      <c r="AA996"/>
      <c r="AB996"/>
      <c r="AC996"/>
      <c r="AD996"/>
      <c r="AE996"/>
    </row>
    <row r="997" spans="2:3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X997"/>
      <c r="Y997"/>
      <c r="Z997"/>
      <c r="AA997"/>
      <c r="AB997"/>
      <c r="AC997"/>
      <c r="AD997"/>
      <c r="AE997"/>
    </row>
    <row r="998" spans="2:3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X998"/>
      <c r="Y998"/>
      <c r="Z998"/>
      <c r="AA998"/>
      <c r="AB998"/>
      <c r="AC998"/>
      <c r="AD998"/>
      <c r="AE998"/>
    </row>
    <row r="999" spans="2:3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X999"/>
      <c r="Y999"/>
      <c r="Z999"/>
      <c r="AA999"/>
      <c r="AB999"/>
      <c r="AC999"/>
      <c r="AD999"/>
      <c r="AE999"/>
    </row>
    <row r="1000" spans="2:3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X1000"/>
      <c r="Y1000"/>
      <c r="Z1000"/>
      <c r="AA1000"/>
      <c r="AB1000"/>
      <c r="AC1000"/>
      <c r="AD1000"/>
      <c r="AE1000"/>
    </row>
    <row r="1001" spans="2:3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X1001"/>
      <c r="Y1001"/>
      <c r="Z1001"/>
      <c r="AA1001"/>
      <c r="AB1001"/>
      <c r="AC1001"/>
      <c r="AD1001"/>
      <c r="AE1001"/>
    </row>
    <row r="1002" spans="2:3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X1002"/>
      <c r="Y1002"/>
      <c r="Z1002"/>
      <c r="AA1002"/>
      <c r="AB1002"/>
      <c r="AC1002"/>
      <c r="AD1002"/>
      <c r="AE1002"/>
    </row>
    <row r="1003" spans="2:3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X1003"/>
      <c r="Y1003"/>
      <c r="Z1003"/>
      <c r="AA1003"/>
      <c r="AB1003"/>
      <c r="AC1003"/>
      <c r="AD1003"/>
      <c r="AE1003"/>
    </row>
    <row r="1004" spans="2:3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X1004"/>
      <c r="Y1004"/>
      <c r="Z1004"/>
      <c r="AA1004"/>
      <c r="AB1004"/>
      <c r="AC1004"/>
      <c r="AD1004"/>
      <c r="AE1004"/>
    </row>
    <row r="1005" spans="2:3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X1005"/>
      <c r="Y1005"/>
      <c r="Z1005"/>
      <c r="AA1005"/>
      <c r="AB1005"/>
      <c r="AC1005"/>
      <c r="AD1005"/>
      <c r="AE1005"/>
    </row>
    <row r="1006" spans="2:3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X1006"/>
      <c r="Y1006"/>
      <c r="Z1006"/>
      <c r="AA1006"/>
      <c r="AB1006"/>
      <c r="AC1006"/>
      <c r="AD1006"/>
      <c r="AE1006"/>
    </row>
    <row r="1007" spans="2:3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X1007"/>
      <c r="Y1007"/>
      <c r="Z1007"/>
      <c r="AA1007"/>
      <c r="AB1007"/>
      <c r="AC1007"/>
      <c r="AD1007"/>
      <c r="AE1007"/>
    </row>
    <row r="1008" spans="2:3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X1008"/>
      <c r="Y1008"/>
      <c r="Z1008"/>
      <c r="AA1008"/>
      <c r="AB1008"/>
      <c r="AC1008"/>
      <c r="AD1008"/>
      <c r="AE1008"/>
    </row>
    <row r="1009" spans="2:3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X1009"/>
      <c r="Y1009"/>
      <c r="Z1009"/>
      <c r="AA1009"/>
      <c r="AB1009"/>
      <c r="AC1009"/>
      <c r="AD1009"/>
      <c r="AE1009"/>
    </row>
    <row r="1010" spans="2:3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X1010"/>
      <c r="Y1010"/>
      <c r="Z1010"/>
      <c r="AA1010"/>
      <c r="AB1010"/>
      <c r="AC1010"/>
      <c r="AD1010"/>
      <c r="AE1010"/>
    </row>
    <row r="1011" spans="2:3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X1011"/>
      <c r="Y1011"/>
      <c r="Z1011"/>
      <c r="AA1011"/>
      <c r="AB1011"/>
      <c r="AC1011"/>
      <c r="AD1011"/>
      <c r="AE1011"/>
    </row>
    <row r="1012" spans="2:3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X1012"/>
      <c r="Y1012"/>
      <c r="Z1012"/>
      <c r="AA1012"/>
      <c r="AB1012"/>
      <c r="AC1012"/>
      <c r="AD1012"/>
      <c r="AE1012"/>
    </row>
    <row r="1013" spans="2:3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X1013"/>
      <c r="Y1013"/>
      <c r="Z1013"/>
      <c r="AA1013"/>
      <c r="AB1013"/>
      <c r="AC1013"/>
      <c r="AD1013"/>
      <c r="AE1013"/>
    </row>
    <row r="1014" spans="2:3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X1014"/>
      <c r="Y1014"/>
      <c r="Z1014"/>
      <c r="AA1014"/>
      <c r="AB1014"/>
      <c r="AC1014"/>
      <c r="AD1014"/>
      <c r="AE1014"/>
    </row>
    <row r="1015" spans="2:3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X1015"/>
      <c r="Y1015"/>
      <c r="Z1015"/>
      <c r="AA1015"/>
      <c r="AB1015"/>
      <c r="AC1015"/>
      <c r="AD1015"/>
      <c r="AE1015"/>
    </row>
    <row r="1016" spans="2:3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X1016"/>
      <c r="Y1016"/>
      <c r="Z1016"/>
      <c r="AA1016"/>
      <c r="AB1016"/>
      <c r="AC1016"/>
      <c r="AD1016"/>
      <c r="AE1016"/>
    </row>
    <row r="1017" spans="2:3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X1017"/>
      <c r="Y1017"/>
      <c r="Z1017"/>
      <c r="AA1017"/>
      <c r="AB1017"/>
      <c r="AC1017"/>
      <c r="AD1017"/>
      <c r="AE1017"/>
    </row>
    <row r="1018" spans="2:3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X1018"/>
      <c r="Y1018"/>
      <c r="Z1018"/>
      <c r="AA1018"/>
      <c r="AB1018"/>
      <c r="AC1018"/>
      <c r="AD1018"/>
      <c r="AE1018"/>
    </row>
    <row r="1019" spans="2:3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X1019"/>
      <c r="Y1019"/>
      <c r="Z1019"/>
      <c r="AA1019"/>
      <c r="AB1019"/>
      <c r="AC1019"/>
      <c r="AD1019"/>
      <c r="AE1019"/>
    </row>
    <row r="1020" spans="2:3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X1020"/>
      <c r="Y1020"/>
      <c r="Z1020"/>
      <c r="AA1020"/>
      <c r="AB1020"/>
      <c r="AC1020"/>
      <c r="AD1020"/>
      <c r="AE1020"/>
    </row>
    <row r="1021" spans="2:3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X1021"/>
      <c r="Y1021"/>
      <c r="Z1021"/>
      <c r="AA1021"/>
      <c r="AB1021"/>
      <c r="AC1021"/>
      <c r="AD1021"/>
      <c r="AE1021"/>
    </row>
    <row r="1022" spans="2:3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X1022"/>
      <c r="Y1022"/>
      <c r="Z1022"/>
      <c r="AA1022"/>
      <c r="AB1022"/>
      <c r="AC1022"/>
      <c r="AD1022"/>
      <c r="AE1022"/>
    </row>
    <row r="1023" spans="2:3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X1023"/>
      <c r="Y1023"/>
      <c r="Z1023"/>
      <c r="AA1023"/>
      <c r="AB1023"/>
      <c r="AC1023"/>
      <c r="AD1023"/>
      <c r="AE1023"/>
    </row>
    <row r="1024" spans="2:3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X1024"/>
      <c r="Y1024"/>
      <c r="Z1024"/>
      <c r="AA1024"/>
      <c r="AB1024"/>
      <c r="AC1024"/>
      <c r="AD1024"/>
      <c r="AE1024"/>
    </row>
    <row r="1025" spans="2:3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X1025"/>
      <c r="Y1025"/>
      <c r="Z1025"/>
      <c r="AA1025"/>
      <c r="AB1025"/>
      <c r="AC1025"/>
      <c r="AD1025"/>
      <c r="AE1025"/>
    </row>
    <row r="1026" spans="2:3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X1026"/>
      <c r="Y1026"/>
      <c r="Z1026"/>
      <c r="AA1026"/>
      <c r="AB1026"/>
      <c r="AC1026"/>
      <c r="AD1026"/>
      <c r="AE1026"/>
    </row>
    <row r="1027" spans="2:3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X1027"/>
      <c r="Y1027"/>
      <c r="Z1027"/>
      <c r="AA1027"/>
      <c r="AB1027"/>
      <c r="AC1027"/>
      <c r="AD1027"/>
      <c r="AE1027"/>
    </row>
    <row r="1028" spans="2:3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X1028"/>
      <c r="Y1028"/>
      <c r="Z1028"/>
      <c r="AA1028"/>
      <c r="AB1028"/>
      <c r="AC1028"/>
      <c r="AD1028"/>
      <c r="AE1028"/>
    </row>
    <row r="1029" spans="2:3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X1029"/>
      <c r="Y1029"/>
      <c r="Z1029"/>
      <c r="AA1029"/>
      <c r="AB1029"/>
      <c r="AC1029"/>
      <c r="AD1029"/>
      <c r="AE1029"/>
    </row>
    <row r="1030" spans="2:3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X1030"/>
      <c r="Y1030"/>
      <c r="Z1030"/>
      <c r="AA1030"/>
      <c r="AB1030"/>
      <c r="AC1030"/>
      <c r="AD1030"/>
      <c r="AE1030"/>
    </row>
    <row r="1031" spans="2:3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X1031"/>
      <c r="Y1031"/>
      <c r="Z1031"/>
      <c r="AA1031"/>
      <c r="AB1031"/>
      <c r="AC1031"/>
      <c r="AD1031"/>
      <c r="AE1031"/>
    </row>
    <row r="1032" spans="2:3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X1032"/>
      <c r="Y1032"/>
      <c r="Z1032"/>
      <c r="AA1032"/>
      <c r="AB1032"/>
      <c r="AC1032"/>
      <c r="AD1032"/>
      <c r="AE1032"/>
    </row>
    <row r="1033" spans="2:3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X1033"/>
      <c r="Y1033"/>
      <c r="Z1033"/>
      <c r="AA1033"/>
      <c r="AB1033"/>
      <c r="AC1033"/>
      <c r="AD1033"/>
      <c r="AE1033"/>
    </row>
    <row r="1034" spans="2:3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X1034"/>
      <c r="Y1034"/>
      <c r="Z1034"/>
      <c r="AA1034"/>
      <c r="AB1034"/>
      <c r="AC1034"/>
      <c r="AD1034"/>
      <c r="AE1034"/>
    </row>
    <row r="1035" spans="2:3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X1035"/>
      <c r="Y1035"/>
      <c r="Z1035"/>
      <c r="AA1035"/>
      <c r="AB1035"/>
      <c r="AC1035"/>
      <c r="AD1035"/>
      <c r="AE1035"/>
    </row>
    <row r="1036" spans="2:3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X1036"/>
      <c r="Y1036"/>
      <c r="Z1036"/>
      <c r="AA1036"/>
      <c r="AB1036"/>
      <c r="AC1036"/>
      <c r="AD1036"/>
      <c r="AE1036"/>
    </row>
    <row r="1037" spans="2:3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X1037"/>
      <c r="Y1037"/>
      <c r="Z1037"/>
      <c r="AA1037"/>
      <c r="AB1037"/>
      <c r="AC1037"/>
      <c r="AD1037"/>
      <c r="AE1037"/>
    </row>
    <row r="1038" spans="2:3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X1038"/>
      <c r="Y1038"/>
      <c r="Z1038"/>
      <c r="AA1038"/>
      <c r="AB1038"/>
      <c r="AC1038"/>
      <c r="AD1038"/>
      <c r="AE1038"/>
    </row>
    <row r="1039" spans="2:3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X1039"/>
      <c r="Y1039"/>
      <c r="Z1039"/>
      <c r="AA1039"/>
      <c r="AB1039"/>
      <c r="AC1039"/>
      <c r="AD1039"/>
      <c r="AE1039"/>
    </row>
    <row r="1040" spans="2:3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X1040"/>
      <c r="Y1040"/>
      <c r="Z1040"/>
      <c r="AA1040"/>
      <c r="AB1040"/>
      <c r="AC1040"/>
      <c r="AD1040"/>
      <c r="AE1040"/>
    </row>
    <row r="1041" spans="2:3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X1041"/>
      <c r="Y1041"/>
      <c r="Z1041"/>
      <c r="AA1041"/>
      <c r="AB1041"/>
      <c r="AC1041"/>
      <c r="AD1041"/>
      <c r="AE1041"/>
    </row>
    <row r="1042" spans="2:3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X1042"/>
      <c r="Y1042"/>
      <c r="Z1042"/>
      <c r="AA1042"/>
      <c r="AB1042"/>
      <c r="AC1042"/>
      <c r="AD1042"/>
      <c r="AE1042"/>
    </row>
    <row r="1043" spans="2:3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X1043"/>
      <c r="Y1043"/>
      <c r="Z1043"/>
      <c r="AA1043"/>
      <c r="AB1043"/>
      <c r="AC1043"/>
      <c r="AD1043"/>
      <c r="AE1043"/>
    </row>
    <row r="1044" spans="2:3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X1044"/>
      <c r="Y1044"/>
      <c r="Z1044"/>
      <c r="AA1044"/>
      <c r="AB1044"/>
      <c r="AC1044"/>
      <c r="AD1044"/>
      <c r="AE1044"/>
    </row>
    <row r="1045" spans="2:3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X1045"/>
      <c r="Y1045"/>
      <c r="Z1045"/>
      <c r="AA1045"/>
      <c r="AB1045"/>
      <c r="AC1045"/>
      <c r="AD1045"/>
      <c r="AE1045"/>
    </row>
    <row r="1046" spans="2:3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X1046"/>
      <c r="Y1046"/>
      <c r="Z1046"/>
      <c r="AA1046"/>
      <c r="AB1046"/>
      <c r="AC1046"/>
      <c r="AD1046"/>
      <c r="AE1046"/>
    </row>
    <row r="1047" spans="2:3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X1047"/>
      <c r="Y1047"/>
      <c r="Z1047"/>
      <c r="AA1047"/>
      <c r="AB1047"/>
      <c r="AC1047"/>
      <c r="AD1047"/>
      <c r="AE1047"/>
    </row>
    <row r="1048" spans="2:3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X1048"/>
      <c r="Y1048"/>
      <c r="Z1048"/>
      <c r="AA1048"/>
      <c r="AB1048"/>
      <c r="AC1048"/>
      <c r="AD1048"/>
      <c r="AE1048"/>
    </row>
    <row r="1049" spans="2:3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X1049"/>
      <c r="Y1049"/>
      <c r="Z1049"/>
      <c r="AA1049"/>
      <c r="AB1049"/>
      <c r="AC1049"/>
      <c r="AD1049"/>
      <c r="AE1049"/>
    </row>
    <row r="1050" spans="2:3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X1050"/>
      <c r="Y1050"/>
      <c r="Z1050"/>
      <c r="AA1050"/>
      <c r="AB1050"/>
      <c r="AC1050"/>
      <c r="AD1050"/>
      <c r="AE1050"/>
    </row>
    <row r="1051" spans="2:3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X1051"/>
      <c r="Y1051"/>
      <c r="Z1051"/>
      <c r="AA1051"/>
      <c r="AB1051"/>
      <c r="AC1051"/>
      <c r="AD1051"/>
      <c r="AE1051"/>
    </row>
    <row r="1052" spans="2:3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X1052"/>
      <c r="Y1052"/>
      <c r="Z1052"/>
      <c r="AA1052"/>
      <c r="AB1052"/>
      <c r="AC1052"/>
      <c r="AD1052"/>
      <c r="AE1052"/>
    </row>
    <row r="1053" spans="2:3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X1053"/>
      <c r="Y1053"/>
      <c r="Z1053"/>
      <c r="AA1053"/>
      <c r="AB1053"/>
      <c r="AC1053"/>
      <c r="AD1053"/>
      <c r="AE1053"/>
    </row>
    <row r="1054" spans="2:3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X1054"/>
      <c r="Y1054"/>
      <c r="Z1054"/>
      <c r="AA1054"/>
      <c r="AB1054"/>
      <c r="AC1054"/>
      <c r="AD1054"/>
      <c r="AE1054"/>
    </row>
    <row r="1055" spans="2:3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X1055"/>
      <c r="Y1055"/>
      <c r="Z1055"/>
      <c r="AA1055"/>
      <c r="AB1055"/>
      <c r="AC1055"/>
      <c r="AD1055"/>
      <c r="AE1055"/>
    </row>
    <row r="1056" spans="2:3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X1056"/>
      <c r="Y1056"/>
      <c r="Z1056"/>
      <c r="AA1056"/>
      <c r="AB1056"/>
      <c r="AC1056"/>
      <c r="AD1056"/>
      <c r="AE1056"/>
    </row>
    <row r="1057" spans="2:3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X1057"/>
      <c r="Y1057"/>
      <c r="Z1057"/>
      <c r="AA1057"/>
      <c r="AB1057"/>
      <c r="AC1057"/>
      <c r="AD1057"/>
      <c r="AE1057"/>
    </row>
    <row r="1058" spans="2:3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X1058"/>
      <c r="Y1058"/>
      <c r="Z1058"/>
      <c r="AA1058"/>
      <c r="AB1058"/>
      <c r="AC1058"/>
      <c r="AD1058"/>
      <c r="AE1058"/>
    </row>
    <row r="1059" spans="2:3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X1059"/>
      <c r="Y1059"/>
      <c r="Z1059"/>
      <c r="AA1059"/>
      <c r="AB1059"/>
      <c r="AC1059"/>
      <c r="AD1059"/>
      <c r="AE1059"/>
    </row>
    <row r="1060" spans="2:3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X1060"/>
      <c r="Y1060"/>
      <c r="Z1060"/>
      <c r="AA1060"/>
      <c r="AB1060"/>
      <c r="AC1060"/>
      <c r="AD1060"/>
      <c r="AE1060"/>
    </row>
    <row r="1061" spans="2:3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X1061"/>
      <c r="Y1061"/>
      <c r="Z1061"/>
      <c r="AA1061"/>
      <c r="AB1061"/>
      <c r="AC1061"/>
      <c r="AD1061"/>
      <c r="AE1061"/>
    </row>
    <row r="1062" spans="2:3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X1062"/>
      <c r="Y1062"/>
      <c r="Z1062"/>
      <c r="AA1062"/>
      <c r="AB1062"/>
      <c r="AC1062"/>
      <c r="AD1062"/>
      <c r="AE1062"/>
    </row>
    <row r="1063" spans="2:3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X1063"/>
      <c r="Y1063"/>
      <c r="Z1063"/>
      <c r="AA1063"/>
      <c r="AB1063"/>
      <c r="AC1063"/>
      <c r="AD1063"/>
      <c r="AE1063"/>
    </row>
    <row r="1064" spans="2:3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X1064"/>
      <c r="Y1064"/>
      <c r="Z1064"/>
      <c r="AA1064"/>
      <c r="AB1064"/>
      <c r="AC1064"/>
      <c r="AD1064"/>
      <c r="AE1064"/>
    </row>
    <row r="1065" spans="2:3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X1065"/>
      <c r="Y1065"/>
      <c r="Z1065"/>
      <c r="AA1065"/>
      <c r="AB1065"/>
      <c r="AC1065"/>
      <c r="AD1065"/>
      <c r="AE1065"/>
    </row>
    <row r="1066" spans="2:3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X1066"/>
      <c r="Y1066"/>
      <c r="Z1066"/>
      <c r="AA1066"/>
      <c r="AB1066"/>
      <c r="AC1066"/>
      <c r="AD1066"/>
      <c r="AE1066"/>
    </row>
    <row r="1067" spans="2:3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X1067"/>
      <c r="Y1067"/>
      <c r="Z1067"/>
      <c r="AA1067"/>
      <c r="AB1067"/>
      <c r="AC1067"/>
      <c r="AD1067"/>
      <c r="AE1067"/>
    </row>
    <row r="1068" spans="2:3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X1068"/>
      <c r="Y1068"/>
      <c r="Z1068"/>
      <c r="AA1068"/>
      <c r="AB1068"/>
      <c r="AC1068"/>
      <c r="AD1068"/>
      <c r="AE1068"/>
    </row>
    <row r="1069" spans="2:3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X1069"/>
      <c r="Y1069"/>
      <c r="Z1069"/>
      <c r="AA1069"/>
      <c r="AB1069"/>
      <c r="AC1069"/>
      <c r="AD1069"/>
      <c r="AE1069"/>
    </row>
    <row r="1070" spans="2:3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X1070"/>
      <c r="Y1070"/>
      <c r="Z1070"/>
      <c r="AA1070"/>
      <c r="AB1070"/>
      <c r="AC1070"/>
      <c r="AD1070"/>
      <c r="AE1070"/>
    </row>
    <row r="1071" spans="2:3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X1071"/>
      <c r="Y1071"/>
      <c r="Z1071"/>
      <c r="AA1071"/>
      <c r="AB1071"/>
      <c r="AC1071"/>
      <c r="AD1071"/>
      <c r="AE1071"/>
    </row>
    <row r="1072" spans="2:3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X1072"/>
      <c r="Y1072"/>
      <c r="Z1072"/>
      <c r="AA1072"/>
      <c r="AB1072"/>
      <c r="AC1072"/>
      <c r="AD1072"/>
      <c r="AE1072"/>
    </row>
    <row r="1073" spans="2:3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X1073"/>
      <c r="Y1073"/>
      <c r="Z1073"/>
      <c r="AA1073"/>
      <c r="AB1073"/>
      <c r="AC1073"/>
      <c r="AD1073"/>
      <c r="AE1073"/>
    </row>
    <row r="1074" spans="2:3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X1074"/>
      <c r="Y1074"/>
      <c r="Z1074"/>
      <c r="AA1074"/>
      <c r="AB1074"/>
      <c r="AC1074"/>
      <c r="AD1074"/>
      <c r="AE1074"/>
    </row>
    <row r="1075" spans="2:3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X1075"/>
      <c r="Y1075"/>
      <c r="Z1075"/>
      <c r="AA1075"/>
      <c r="AB1075"/>
      <c r="AC1075"/>
      <c r="AD1075"/>
      <c r="AE1075"/>
    </row>
    <row r="1076" spans="2:3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X1076"/>
      <c r="Y1076"/>
      <c r="Z1076"/>
      <c r="AA1076"/>
      <c r="AB1076"/>
      <c r="AC1076"/>
      <c r="AD1076"/>
      <c r="AE1076"/>
    </row>
    <row r="1077" spans="2:3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X1077"/>
      <c r="Y1077"/>
      <c r="Z1077"/>
      <c r="AA1077"/>
      <c r="AB1077"/>
      <c r="AC1077"/>
      <c r="AD1077"/>
      <c r="AE1077"/>
    </row>
    <row r="1078" spans="2:3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X1078"/>
      <c r="Y1078"/>
      <c r="Z1078"/>
      <c r="AA1078"/>
      <c r="AB1078"/>
      <c r="AC1078"/>
      <c r="AD1078"/>
      <c r="AE1078"/>
    </row>
    <row r="1079" spans="2:3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X1079"/>
      <c r="Y1079"/>
      <c r="Z1079"/>
      <c r="AA1079"/>
      <c r="AB1079"/>
      <c r="AC1079"/>
      <c r="AD1079"/>
      <c r="AE1079"/>
    </row>
    <row r="1080" spans="2:3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X1080"/>
      <c r="Y1080"/>
      <c r="Z1080"/>
      <c r="AA1080"/>
      <c r="AB1080"/>
      <c r="AC1080"/>
      <c r="AD1080"/>
      <c r="AE1080"/>
    </row>
    <row r="1081" spans="2:3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X1081"/>
      <c r="Y1081"/>
      <c r="Z1081"/>
      <c r="AA1081"/>
      <c r="AB1081"/>
      <c r="AC1081"/>
      <c r="AD1081"/>
      <c r="AE1081"/>
    </row>
    <row r="1082" spans="2:3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X1082"/>
      <c r="Y1082"/>
      <c r="Z1082"/>
      <c r="AA1082"/>
      <c r="AB1082"/>
      <c r="AC1082"/>
      <c r="AD1082"/>
      <c r="AE1082"/>
    </row>
    <row r="1083" spans="2:3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X1083"/>
      <c r="Y1083"/>
      <c r="Z1083"/>
      <c r="AA1083"/>
      <c r="AB1083"/>
      <c r="AC1083"/>
      <c r="AD1083"/>
      <c r="AE1083"/>
    </row>
    <row r="1084" spans="2:3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X1084"/>
      <c r="Y1084"/>
      <c r="Z1084"/>
      <c r="AA1084"/>
      <c r="AB1084"/>
      <c r="AC1084"/>
      <c r="AD1084"/>
      <c r="AE1084"/>
    </row>
    <row r="1085" spans="2:3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X1085"/>
      <c r="Y1085"/>
      <c r="Z1085"/>
      <c r="AA1085"/>
      <c r="AB1085"/>
      <c r="AC1085"/>
      <c r="AD1085"/>
      <c r="AE1085"/>
    </row>
    <row r="1086" spans="2:3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X1086"/>
      <c r="Y1086"/>
      <c r="Z1086"/>
      <c r="AA1086"/>
      <c r="AB1086"/>
      <c r="AC1086"/>
      <c r="AD1086"/>
      <c r="AE1086"/>
    </row>
    <row r="1087" spans="2:3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X1087"/>
      <c r="Y1087"/>
      <c r="Z1087"/>
      <c r="AA1087"/>
      <c r="AB1087"/>
      <c r="AC1087"/>
      <c r="AD1087"/>
      <c r="AE1087"/>
    </row>
    <row r="1088" spans="2:3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X1088"/>
      <c r="Y1088"/>
      <c r="Z1088"/>
      <c r="AA1088"/>
      <c r="AB1088"/>
      <c r="AC1088"/>
      <c r="AD1088"/>
      <c r="AE1088"/>
    </row>
    <row r="1089" spans="2:3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X1089"/>
      <c r="Y1089"/>
      <c r="Z1089"/>
      <c r="AA1089"/>
      <c r="AB1089"/>
      <c r="AC1089"/>
      <c r="AD1089"/>
      <c r="AE1089"/>
    </row>
    <row r="1090" spans="2:3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X1090"/>
      <c r="Y1090"/>
      <c r="Z1090"/>
      <c r="AA1090"/>
      <c r="AB1090"/>
      <c r="AC1090"/>
      <c r="AD1090"/>
      <c r="AE1090"/>
    </row>
    <row r="1091" spans="2:3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X1091"/>
      <c r="Y1091"/>
      <c r="Z1091"/>
      <c r="AA1091"/>
      <c r="AB1091"/>
      <c r="AC1091"/>
      <c r="AD1091"/>
      <c r="AE1091"/>
    </row>
    <row r="1092" spans="2:3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X1092"/>
      <c r="Y1092"/>
      <c r="Z1092"/>
      <c r="AA1092"/>
      <c r="AB1092"/>
      <c r="AC1092"/>
      <c r="AD1092"/>
      <c r="AE1092"/>
    </row>
    <row r="1093" spans="2:3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X1093"/>
      <c r="Y1093"/>
      <c r="Z1093"/>
      <c r="AA1093"/>
      <c r="AB1093"/>
      <c r="AC1093"/>
      <c r="AD1093"/>
      <c r="AE1093"/>
    </row>
    <row r="1094" spans="2:3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X1094"/>
      <c r="Y1094"/>
      <c r="Z1094"/>
      <c r="AA1094"/>
      <c r="AB1094"/>
      <c r="AC1094"/>
      <c r="AD1094"/>
      <c r="AE1094"/>
    </row>
    <row r="1095" spans="2:3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X1095"/>
      <c r="Y1095"/>
      <c r="Z1095"/>
      <c r="AA1095"/>
      <c r="AB1095"/>
      <c r="AC1095"/>
      <c r="AD1095"/>
      <c r="AE1095"/>
    </row>
    <row r="1096" spans="2:3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X1096"/>
      <c r="Y1096"/>
      <c r="Z1096"/>
      <c r="AA1096"/>
      <c r="AB1096"/>
      <c r="AC1096"/>
      <c r="AD1096"/>
      <c r="AE1096"/>
    </row>
    <row r="1097" spans="2:3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X1097"/>
      <c r="Y1097"/>
      <c r="Z1097"/>
      <c r="AA1097"/>
      <c r="AB1097"/>
      <c r="AC1097"/>
      <c r="AD1097"/>
      <c r="AE1097"/>
    </row>
    <row r="1098" spans="2:3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X1098"/>
      <c r="Y1098"/>
      <c r="Z1098"/>
      <c r="AA1098"/>
      <c r="AB1098"/>
      <c r="AC1098"/>
      <c r="AD1098"/>
      <c r="AE1098"/>
    </row>
    <row r="1099" spans="2:3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X1099"/>
      <c r="Y1099"/>
      <c r="Z1099"/>
      <c r="AA1099"/>
      <c r="AB1099"/>
      <c r="AC1099"/>
      <c r="AD1099"/>
      <c r="AE1099"/>
    </row>
    <row r="1100" spans="2:3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X1100"/>
      <c r="Y1100"/>
      <c r="Z1100"/>
      <c r="AA1100"/>
      <c r="AB1100"/>
      <c r="AC1100"/>
      <c r="AD1100"/>
      <c r="AE1100"/>
    </row>
    <row r="1101" spans="2:3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X1101"/>
      <c r="Y1101"/>
      <c r="Z1101"/>
      <c r="AA1101"/>
      <c r="AB1101"/>
      <c r="AC1101"/>
      <c r="AD1101"/>
      <c r="AE1101"/>
    </row>
    <row r="1102" spans="2:3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X1102"/>
      <c r="Y1102"/>
      <c r="Z1102"/>
      <c r="AA1102"/>
      <c r="AB1102"/>
      <c r="AC1102"/>
      <c r="AD1102"/>
      <c r="AE1102"/>
    </row>
    <row r="1103" spans="2:3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X1103"/>
      <c r="Y1103"/>
      <c r="Z1103"/>
      <c r="AA1103"/>
      <c r="AB1103"/>
      <c r="AC1103"/>
      <c r="AD1103"/>
      <c r="AE1103"/>
    </row>
    <row r="1104" spans="2:3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X1104"/>
      <c r="Y1104"/>
      <c r="Z1104"/>
      <c r="AA1104"/>
      <c r="AB1104"/>
      <c r="AC1104"/>
      <c r="AD1104"/>
      <c r="AE1104"/>
    </row>
    <row r="1105" spans="2:3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X1105"/>
      <c r="Y1105"/>
      <c r="Z1105"/>
      <c r="AA1105"/>
      <c r="AB1105"/>
      <c r="AC1105"/>
      <c r="AD1105"/>
      <c r="AE1105"/>
    </row>
    <row r="1106" spans="2:3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X1106"/>
      <c r="Y1106"/>
      <c r="Z1106"/>
      <c r="AA1106"/>
      <c r="AB1106"/>
      <c r="AC1106"/>
      <c r="AD1106"/>
      <c r="AE1106"/>
    </row>
    <row r="1107" spans="2:3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X1107"/>
      <c r="Y1107"/>
      <c r="Z1107"/>
      <c r="AA1107"/>
      <c r="AB1107"/>
      <c r="AC1107"/>
      <c r="AD1107"/>
      <c r="AE1107"/>
    </row>
    <row r="1108" spans="2:3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X1108"/>
      <c r="Y1108"/>
      <c r="Z1108"/>
      <c r="AA1108"/>
      <c r="AB1108"/>
      <c r="AC1108"/>
      <c r="AD1108"/>
      <c r="AE1108"/>
    </row>
    <row r="1109" spans="2:3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X1109"/>
      <c r="Y1109"/>
      <c r="Z1109"/>
      <c r="AA1109"/>
      <c r="AB1109"/>
      <c r="AC1109"/>
      <c r="AD1109"/>
      <c r="AE1109"/>
    </row>
    <row r="1110" spans="2:3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X1110"/>
      <c r="Y1110"/>
      <c r="Z1110"/>
      <c r="AA1110"/>
      <c r="AB1110"/>
      <c r="AC1110"/>
      <c r="AD1110"/>
      <c r="AE1110"/>
    </row>
    <row r="1111" spans="2:3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X1111"/>
      <c r="Y1111"/>
      <c r="Z1111"/>
      <c r="AA1111"/>
      <c r="AB1111"/>
      <c r="AC1111"/>
      <c r="AD1111"/>
      <c r="AE1111"/>
    </row>
    <row r="1112" spans="2:3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X1112"/>
      <c r="Y1112"/>
      <c r="Z1112"/>
      <c r="AA1112"/>
      <c r="AB1112"/>
      <c r="AC1112"/>
      <c r="AD1112"/>
      <c r="AE1112"/>
    </row>
    <row r="1113" spans="2:3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X1113"/>
      <c r="Y1113"/>
      <c r="Z1113"/>
      <c r="AA1113"/>
      <c r="AB1113"/>
      <c r="AC1113"/>
      <c r="AD1113"/>
      <c r="AE1113"/>
    </row>
    <row r="1114" spans="2:3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X1114"/>
      <c r="Y1114"/>
      <c r="Z1114"/>
      <c r="AA1114"/>
      <c r="AB1114"/>
      <c r="AC1114"/>
      <c r="AD1114"/>
      <c r="AE1114"/>
    </row>
    <row r="1115" spans="2:3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X1115"/>
      <c r="Y1115"/>
      <c r="Z1115"/>
      <c r="AA1115"/>
      <c r="AB1115"/>
      <c r="AC1115"/>
      <c r="AD1115"/>
      <c r="AE1115"/>
    </row>
    <row r="1116" spans="2:3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X1116"/>
      <c r="Y1116"/>
      <c r="Z1116"/>
      <c r="AA1116"/>
      <c r="AB1116"/>
      <c r="AC1116"/>
      <c r="AD1116"/>
      <c r="AE1116"/>
    </row>
    <row r="1117" spans="2:3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X1117"/>
      <c r="Y1117"/>
      <c r="Z1117"/>
      <c r="AA1117"/>
      <c r="AB1117"/>
      <c r="AC1117"/>
      <c r="AD1117"/>
      <c r="AE1117"/>
    </row>
    <row r="1118" spans="2:3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X1118"/>
      <c r="Y1118"/>
      <c r="Z1118"/>
      <c r="AA1118"/>
      <c r="AB1118"/>
      <c r="AC1118"/>
      <c r="AD1118"/>
      <c r="AE1118"/>
    </row>
    <row r="1119" spans="2:3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X1119"/>
      <c r="Y1119"/>
      <c r="Z1119"/>
      <c r="AA1119"/>
      <c r="AB1119"/>
      <c r="AC1119"/>
      <c r="AD1119"/>
      <c r="AE1119"/>
    </row>
    <row r="1120" spans="2:3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X1120"/>
      <c r="Y1120"/>
      <c r="Z1120"/>
      <c r="AA1120"/>
      <c r="AB1120"/>
      <c r="AC1120"/>
      <c r="AD1120"/>
      <c r="AE1120"/>
    </row>
    <row r="1121" spans="2:3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X1121"/>
      <c r="Y1121"/>
      <c r="Z1121"/>
      <c r="AA1121"/>
      <c r="AB1121"/>
      <c r="AC1121"/>
      <c r="AD1121"/>
      <c r="AE1121"/>
    </row>
    <row r="1122" spans="2:3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X1122"/>
      <c r="Y1122"/>
      <c r="Z1122"/>
      <c r="AA1122"/>
      <c r="AB1122"/>
      <c r="AC1122"/>
      <c r="AD1122"/>
      <c r="AE1122"/>
    </row>
    <row r="1123" spans="2:3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X1123"/>
      <c r="Y1123"/>
      <c r="Z1123"/>
      <c r="AA1123"/>
      <c r="AB1123"/>
      <c r="AC1123"/>
      <c r="AD1123"/>
      <c r="AE1123"/>
    </row>
    <row r="1124" spans="2:3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X1124"/>
      <c r="Y1124"/>
      <c r="Z1124"/>
      <c r="AA1124"/>
      <c r="AB1124"/>
      <c r="AC1124"/>
      <c r="AD1124"/>
      <c r="AE1124"/>
    </row>
    <row r="1125" spans="2:3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X1125"/>
      <c r="Y1125"/>
      <c r="Z1125"/>
      <c r="AA1125"/>
      <c r="AB1125"/>
      <c r="AC1125"/>
      <c r="AD1125"/>
      <c r="AE1125"/>
    </row>
    <row r="1126" spans="2:3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X1126"/>
      <c r="Y1126"/>
      <c r="Z1126"/>
      <c r="AA1126"/>
      <c r="AB1126"/>
      <c r="AC1126"/>
      <c r="AD1126"/>
      <c r="AE1126"/>
    </row>
    <row r="1127" spans="2:3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X1127"/>
      <c r="Y1127"/>
      <c r="Z1127"/>
      <c r="AA1127"/>
      <c r="AB1127"/>
      <c r="AC1127"/>
      <c r="AD1127"/>
      <c r="AE1127"/>
    </row>
    <row r="1128" spans="2:3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X1128"/>
      <c r="Y1128"/>
      <c r="Z1128"/>
      <c r="AA1128"/>
      <c r="AB1128"/>
      <c r="AC1128"/>
      <c r="AD1128"/>
      <c r="AE1128"/>
    </row>
    <row r="1129" spans="2:3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X1129"/>
      <c r="Y1129"/>
      <c r="Z1129"/>
      <c r="AA1129"/>
      <c r="AB1129"/>
      <c r="AC1129"/>
      <c r="AD1129"/>
      <c r="AE1129"/>
    </row>
    <row r="1130" spans="2:3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X1130"/>
      <c r="Y1130"/>
      <c r="Z1130"/>
      <c r="AA1130"/>
      <c r="AB1130"/>
      <c r="AC1130"/>
      <c r="AD1130"/>
      <c r="AE1130"/>
    </row>
    <row r="1131" spans="2:3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X1131"/>
      <c r="Y1131"/>
      <c r="Z1131"/>
      <c r="AA1131"/>
      <c r="AB1131"/>
      <c r="AC1131"/>
      <c r="AD1131"/>
      <c r="AE1131"/>
    </row>
    <row r="1132" spans="2:3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X1132"/>
      <c r="Y1132"/>
      <c r="Z1132"/>
      <c r="AA1132"/>
      <c r="AB1132"/>
      <c r="AC1132"/>
      <c r="AD1132"/>
      <c r="AE1132"/>
    </row>
    <row r="1133" spans="2:3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X1133"/>
      <c r="Y1133"/>
      <c r="Z1133"/>
      <c r="AA1133"/>
      <c r="AB1133"/>
      <c r="AC1133"/>
      <c r="AD1133"/>
      <c r="AE1133"/>
    </row>
    <row r="1134" spans="2:3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X1134"/>
      <c r="Y1134"/>
      <c r="Z1134"/>
      <c r="AA1134"/>
      <c r="AB1134"/>
      <c r="AC1134"/>
      <c r="AD1134"/>
      <c r="AE1134"/>
    </row>
    <row r="1135" spans="2:3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X1135"/>
      <c r="Y1135"/>
      <c r="Z1135"/>
      <c r="AA1135"/>
      <c r="AB1135"/>
      <c r="AC1135"/>
      <c r="AD1135"/>
      <c r="AE1135"/>
    </row>
    <row r="1136" spans="2:3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X1136"/>
      <c r="Y1136"/>
      <c r="Z1136"/>
      <c r="AA1136"/>
      <c r="AB1136"/>
      <c r="AC1136"/>
      <c r="AD1136"/>
      <c r="AE1136"/>
    </row>
    <row r="1137" spans="2:3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X1137"/>
      <c r="Y1137"/>
      <c r="Z1137"/>
      <c r="AA1137"/>
      <c r="AB1137"/>
      <c r="AC1137"/>
      <c r="AD1137"/>
      <c r="AE1137"/>
    </row>
    <row r="1138" spans="2:3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X1138"/>
      <c r="Y1138"/>
      <c r="Z1138"/>
      <c r="AA1138"/>
      <c r="AB1138"/>
      <c r="AC1138"/>
      <c r="AD1138"/>
      <c r="AE1138"/>
    </row>
    <row r="1139" spans="2:3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X1139"/>
      <c r="Y1139"/>
      <c r="Z1139"/>
      <c r="AA1139"/>
      <c r="AB1139"/>
      <c r="AC1139"/>
      <c r="AD1139"/>
      <c r="AE1139"/>
    </row>
    <row r="1140" spans="2:3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X1140"/>
      <c r="Y1140"/>
      <c r="Z1140"/>
      <c r="AA1140"/>
      <c r="AB1140"/>
      <c r="AC1140"/>
      <c r="AD1140"/>
      <c r="AE1140"/>
    </row>
    <row r="1141" spans="2:3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X1141"/>
      <c r="Y1141"/>
      <c r="Z1141"/>
      <c r="AA1141"/>
      <c r="AB1141"/>
      <c r="AC1141"/>
      <c r="AD1141"/>
      <c r="AE1141"/>
    </row>
    <row r="1142" spans="2:3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X1142"/>
      <c r="Y1142"/>
      <c r="Z1142"/>
      <c r="AA1142"/>
      <c r="AB1142"/>
      <c r="AC1142"/>
      <c r="AD1142"/>
      <c r="AE1142"/>
    </row>
    <row r="1143" spans="2:3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X1143"/>
      <c r="Y1143"/>
      <c r="Z1143"/>
      <c r="AA1143"/>
      <c r="AB1143"/>
      <c r="AC1143"/>
      <c r="AD1143"/>
      <c r="AE1143"/>
    </row>
    <row r="1144" spans="2:3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X1144"/>
      <c r="Y1144"/>
      <c r="Z1144"/>
      <c r="AA1144"/>
      <c r="AB1144"/>
      <c r="AC1144"/>
      <c r="AD1144"/>
      <c r="AE1144"/>
    </row>
    <row r="1145" spans="2:3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X1145"/>
      <c r="Y1145"/>
      <c r="Z1145"/>
      <c r="AA1145"/>
      <c r="AB1145"/>
      <c r="AC1145"/>
      <c r="AD1145"/>
      <c r="AE1145"/>
    </row>
    <row r="1146" spans="2:3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X1146"/>
      <c r="Y1146"/>
      <c r="Z1146"/>
      <c r="AA1146"/>
      <c r="AB1146"/>
      <c r="AC1146"/>
      <c r="AD1146"/>
      <c r="AE1146"/>
    </row>
    <row r="1147" spans="2:3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X1147"/>
      <c r="Y1147"/>
      <c r="Z1147"/>
      <c r="AA1147"/>
      <c r="AB1147"/>
      <c r="AC1147"/>
      <c r="AD1147"/>
      <c r="AE1147"/>
    </row>
    <row r="1148" spans="2:3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X1148"/>
      <c r="Y1148"/>
      <c r="Z1148"/>
      <c r="AA1148"/>
      <c r="AB1148"/>
      <c r="AC1148"/>
      <c r="AD1148"/>
      <c r="AE1148"/>
    </row>
    <row r="1149" spans="2:3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X1149"/>
      <c r="Y1149"/>
      <c r="Z1149"/>
      <c r="AA1149"/>
      <c r="AB1149"/>
      <c r="AC1149"/>
      <c r="AD1149"/>
      <c r="AE1149"/>
    </row>
    <row r="1150" spans="2:3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X1150"/>
      <c r="Y1150"/>
      <c r="Z1150"/>
      <c r="AA1150"/>
      <c r="AB1150"/>
      <c r="AC1150"/>
      <c r="AD1150"/>
      <c r="AE1150"/>
    </row>
    <row r="1151" spans="2:3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X1151"/>
      <c r="Y1151"/>
      <c r="Z1151"/>
      <c r="AA1151"/>
      <c r="AB1151"/>
      <c r="AC1151"/>
      <c r="AD1151"/>
      <c r="AE1151"/>
    </row>
    <row r="1152" spans="2:3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X1152"/>
      <c r="Y1152"/>
      <c r="Z1152"/>
      <c r="AA1152"/>
      <c r="AB1152"/>
      <c r="AC1152"/>
      <c r="AD1152"/>
      <c r="AE1152"/>
    </row>
    <row r="1153" spans="2:3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X1153"/>
      <c r="Y1153"/>
      <c r="Z1153"/>
      <c r="AA1153"/>
      <c r="AB1153"/>
      <c r="AC1153"/>
      <c r="AD1153"/>
      <c r="AE1153"/>
    </row>
    <row r="1154" spans="2:3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X1154"/>
      <c r="Y1154"/>
      <c r="Z1154"/>
      <c r="AA1154"/>
      <c r="AB1154"/>
      <c r="AC1154"/>
      <c r="AD1154"/>
      <c r="AE1154"/>
    </row>
    <row r="1155" spans="2:3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X1155"/>
      <c r="Y1155"/>
      <c r="Z1155"/>
      <c r="AA1155"/>
      <c r="AB1155"/>
      <c r="AC1155"/>
      <c r="AD1155"/>
      <c r="AE1155"/>
    </row>
    <row r="1156" spans="2:3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X1156"/>
      <c r="Y1156"/>
      <c r="Z1156"/>
      <c r="AA1156"/>
      <c r="AB1156"/>
      <c r="AC1156"/>
      <c r="AD1156"/>
      <c r="AE1156"/>
    </row>
    <row r="1157" spans="2:3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X1157"/>
      <c r="Y1157"/>
      <c r="Z1157"/>
      <c r="AA1157"/>
      <c r="AB1157"/>
      <c r="AC1157"/>
      <c r="AD1157"/>
      <c r="AE1157"/>
    </row>
    <row r="1158" spans="2:3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X1158"/>
      <c r="Y1158"/>
      <c r="Z1158"/>
      <c r="AA1158"/>
      <c r="AB1158"/>
      <c r="AC1158"/>
      <c r="AD1158"/>
      <c r="AE1158"/>
    </row>
    <row r="1159" spans="2:3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X1159"/>
      <c r="Y1159"/>
      <c r="Z1159"/>
      <c r="AA1159"/>
      <c r="AB1159"/>
      <c r="AC1159"/>
      <c r="AD1159"/>
      <c r="AE1159"/>
    </row>
    <row r="1160" spans="2:3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X1160"/>
      <c r="Y1160"/>
      <c r="Z1160"/>
      <c r="AA1160"/>
      <c r="AB1160"/>
      <c r="AC1160"/>
      <c r="AD1160"/>
      <c r="AE1160"/>
    </row>
    <row r="1161" spans="2:3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X1161"/>
      <c r="Y1161"/>
      <c r="Z1161"/>
      <c r="AA1161"/>
      <c r="AB1161"/>
      <c r="AC1161"/>
      <c r="AD1161"/>
      <c r="AE1161"/>
    </row>
    <row r="1162" spans="2:3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X1162"/>
      <c r="Y1162"/>
      <c r="Z1162"/>
      <c r="AA1162"/>
      <c r="AB1162"/>
      <c r="AC1162"/>
      <c r="AD1162"/>
      <c r="AE1162"/>
    </row>
    <row r="1163" spans="2:3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X1163"/>
      <c r="Y1163"/>
      <c r="Z1163"/>
      <c r="AA1163"/>
      <c r="AB1163"/>
      <c r="AC1163"/>
      <c r="AD1163"/>
      <c r="AE1163"/>
    </row>
    <row r="1164" spans="2:3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X1164"/>
      <c r="Y1164"/>
      <c r="Z1164"/>
      <c r="AA1164"/>
      <c r="AB1164"/>
      <c r="AC1164"/>
      <c r="AD1164"/>
      <c r="AE1164"/>
    </row>
    <row r="1165" spans="2:3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X1165"/>
      <c r="Y1165"/>
      <c r="Z1165"/>
      <c r="AA1165"/>
      <c r="AB1165"/>
      <c r="AC1165"/>
      <c r="AD1165"/>
      <c r="AE1165"/>
    </row>
    <row r="1166" spans="2:3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X1166"/>
      <c r="Y1166"/>
      <c r="Z1166"/>
      <c r="AA1166"/>
      <c r="AB1166"/>
      <c r="AC1166"/>
      <c r="AD1166"/>
      <c r="AE1166"/>
    </row>
    <row r="1167" spans="2:3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X1167"/>
      <c r="Y1167"/>
      <c r="Z1167"/>
      <c r="AA1167"/>
      <c r="AB1167"/>
      <c r="AC1167"/>
      <c r="AD1167"/>
      <c r="AE1167"/>
    </row>
    <row r="1168" spans="2:3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X1168"/>
      <c r="Y1168"/>
      <c r="Z1168"/>
      <c r="AA1168"/>
      <c r="AB1168"/>
      <c r="AC1168"/>
      <c r="AD1168"/>
      <c r="AE1168"/>
    </row>
    <row r="1169" spans="2:3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X1169"/>
      <c r="Y1169"/>
      <c r="Z1169"/>
      <c r="AA1169"/>
      <c r="AB1169"/>
      <c r="AC1169"/>
      <c r="AD1169"/>
      <c r="AE1169"/>
    </row>
    <row r="1170" spans="2:3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X1170"/>
      <c r="Y1170"/>
      <c r="Z1170"/>
      <c r="AA1170"/>
      <c r="AB1170"/>
      <c r="AC1170"/>
      <c r="AD1170"/>
      <c r="AE1170"/>
    </row>
    <row r="1171" spans="2:3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X1171"/>
      <c r="Y1171"/>
      <c r="Z1171"/>
      <c r="AA1171"/>
      <c r="AB1171"/>
      <c r="AC1171"/>
      <c r="AD1171"/>
      <c r="AE1171"/>
    </row>
    <row r="1172" spans="2:3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X1172"/>
      <c r="Y1172"/>
      <c r="Z1172"/>
      <c r="AA1172"/>
      <c r="AB1172"/>
      <c r="AC1172"/>
      <c r="AD1172"/>
      <c r="AE1172"/>
    </row>
    <row r="1173" spans="2:3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X1173"/>
      <c r="Y1173"/>
      <c r="Z1173"/>
      <c r="AA1173"/>
      <c r="AB1173"/>
      <c r="AC1173"/>
      <c r="AD1173"/>
      <c r="AE1173"/>
    </row>
    <row r="1174" spans="2:3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X1174"/>
      <c r="Y1174"/>
      <c r="Z1174"/>
      <c r="AA1174"/>
      <c r="AB1174"/>
      <c r="AC1174"/>
      <c r="AD1174"/>
      <c r="AE1174"/>
    </row>
    <row r="1175" spans="2:3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X1175"/>
      <c r="Y1175"/>
      <c r="Z1175"/>
      <c r="AA1175"/>
      <c r="AB1175"/>
      <c r="AC1175"/>
      <c r="AD1175"/>
      <c r="AE1175"/>
    </row>
    <row r="1176" spans="2:3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X1176"/>
      <c r="Y1176"/>
      <c r="Z1176"/>
      <c r="AA1176"/>
      <c r="AB1176"/>
      <c r="AC1176"/>
      <c r="AD1176"/>
      <c r="AE1176"/>
    </row>
    <row r="1177" spans="2:3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X1177"/>
      <c r="Y1177"/>
      <c r="Z1177"/>
      <c r="AA1177"/>
      <c r="AB1177"/>
      <c r="AC1177"/>
      <c r="AD1177"/>
      <c r="AE1177"/>
    </row>
    <row r="1178" spans="2:3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X1178"/>
      <c r="Y1178"/>
      <c r="Z1178"/>
      <c r="AA1178"/>
      <c r="AB1178"/>
      <c r="AC1178"/>
      <c r="AD1178"/>
      <c r="AE1178"/>
    </row>
    <row r="1179" spans="2:3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X1179"/>
      <c r="Y1179"/>
      <c r="Z1179"/>
      <c r="AA1179"/>
      <c r="AB1179"/>
      <c r="AC1179"/>
      <c r="AD1179"/>
      <c r="AE1179"/>
    </row>
    <row r="1180" spans="2:3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X1180"/>
      <c r="Y1180"/>
      <c r="Z1180"/>
      <c r="AA1180"/>
      <c r="AB1180"/>
      <c r="AC1180"/>
      <c r="AD1180"/>
      <c r="AE1180"/>
    </row>
    <row r="1181" spans="2:3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X1181"/>
      <c r="Y1181"/>
      <c r="Z1181"/>
      <c r="AA1181"/>
      <c r="AB1181"/>
      <c r="AC1181"/>
      <c r="AD1181"/>
      <c r="AE1181"/>
    </row>
    <row r="1182" spans="2:3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X1182"/>
      <c r="Y1182"/>
      <c r="Z1182"/>
      <c r="AA1182"/>
      <c r="AB1182"/>
      <c r="AC1182"/>
      <c r="AD1182"/>
      <c r="AE1182"/>
    </row>
    <row r="1183" spans="2:3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X1183"/>
      <c r="Y1183"/>
      <c r="Z1183"/>
      <c r="AA1183"/>
      <c r="AB1183"/>
      <c r="AC1183"/>
      <c r="AD1183"/>
      <c r="AE1183"/>
    </row>
    <row r="1184" spans="2:3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X1184"/>
      <c r="Y1184"/>
      <c r="Z1184"/>
      <c r="AA1184"/>
      <c r="AB1184"/>
      <c r="AC1184"/>
      <c r="AD1184"/>
      <c r="AE1184"/>
    </row>
    <row r="1185" spans="2:3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X1185"/>
      <c r="Y1185"/>
      <c r="Z1185"/>
      <c r="AA1185"/>
      <c r="AB1185"/>
      <c r="AC1185"/>
      <c r="AD1185"/>
      <c r="AE1185"/>
    </row>
    <row r="1186" spans="2:3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X1186"/>
      <c r="Y1186"/>
      <c r="Z1186"/>
      <c r="AA1186"/>
      <c r="AB1186"/>
      <c r="AC1186"/>
      <c r="AD1186"/>
      <c r="AE1186"/>
    </row>
    <row r="1187" spans="2:3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X1187"/>
      <c r="Y1187"/>
      <c r="Z1187"/>
      <c r="AA1187"/>
      <c r="AB1187"/>
      <c r="AC1187"/>
      <c r="AD1187"/>
      <c r="AE1187"/>
    </row>
    <row r="1188" spans="2:3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X1188"/>
      <c r="Y1188"/>
      <c r="Z1188"/>
      <c r="AA1188"/>
      <c r="AB1188"/>
      <c r="AC1188"/>
      <c r="AD1188"/>
      <c r="AE1188"/>
    </row>
    <row r="1189" spans="2:3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X1189"/>
      <c r="Y1189"/>
      <c r="Z1189"/>
      <c r="AA1189"/>
      <c r="AB1189"/>
      <c r="AC1189"/>
      <c r="AD1189"/>
      <c r="AE1189"/>
    </row>
    <row r="1190" spans="2:3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X1190"/>
      <c r="Y1190"/>
      <c r="Z1190"/>
      <c r="AA1190"/>
      <c r="AB1190"/>
      <c r="AC1190"/>
      <c r="AD1190"/>
      <c r="AE1190"/>
    </row>
    <row r="1191" spans="2:3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X1191"/>
      <c r="Y1191"/>
      <c r="Z1191"/>
      <c r="AA1191"/>
      <c r="AB1191"/>
      <c r="AC1191"/>
      <c r="AD1191"/>
      <c r="AE1191"/>
    </row>
    <row r="1192" spans="2:3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X1192"/>
      <c r="Y1192"/>
      <c r="Z1192"/>
      <c r="AA1192"/>
      <c r="AB1192"/>
      <c r="AC1192"/>
      <c r="AD1192"/>
      <c r="AE1192"/>
    </row>
    <row r="1193" spans="2:3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X1193"/>
      <c r="Y1193"/>
      <c r="Z1193"/>
      <c r="AA1193"/>
      <c r="AB1193"/>
      <c r="AC1193"/>
      <c r="AD1193"/>
      <c r="AE1193"/>
    </row>
    <row r="1194" spans="2:3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X1194"/>
      <c r="Y1194"/>
      <c r="Z1194"/>
      <c r="AA1194"/>
      <c r="AB1194"/>
      <c r="AC1194"/>
      <c r="AD1194"/>
      <c r="AE1194"/>
    </row>
    <row r="1195" spans="2:3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X1195"/>
      <c r="Y1195"/>
      <c r="Z1195"/>
      <c r="AA1195"/>
      <c r="AB1195"/>
      <c r="AC1195"/>
      <c r="AD1195"/>
      <c r="AE1195"/>
    </row>
    <row r="1196" spans="2:3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X1196"/>
      <c r="Y1196"/>
      <c r="Z1196"/>
      <c r="AA1196"/>
      <c r="AB1196"/>
      <c r="AC1196"/>
      <c r="AD1196"/>
      <c r="AE1196"/>
    </row>
    <row r="1197" spans="2:3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X1197"/>
      <c r="Y1197"/>
      <c r="Z1197"/>
      <c r="AA1197"/>
      <c r="AB1197"/>
      <c r="AC1197"/>
      <c r="AD1197"/>
      <c r="AE1197"/>
    </row>
    <row r="1198" spans="2:3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X1198"/>
      <c r="Y1198"/>
      <c r="Z1198"/>
      <c r="AA1198"/>
      <c r="AB1198"/>
      <c r="AC1198"/>
      <c r="AD1198"/>
      <c r="AE1198"/>
    </row>
    <row r="1199" spans="2:3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X1199"/>
      <c r="Y1199"/>
      <c r="Z1199"/>
      <c r="AA1199"/>
      <c r="AB1199"/>
      <c r="AC1199"/>
      <c r="AD1199"/>
      <c r="AE1199"/>
    </row>
    <row r="1200" spans="2:3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X1200"/>
      <c r="Y1200"/>
      <c r="Z1200"/>
      <c r="AA1200"/>
      <c r="AB1200"/>
      <c r="AC1200"/>
      <c r="AD1200"/>
      <c r="AE1200"/>
    </row>
    <row r="1201" spans="2:3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X1201"/>
      <c r="Y1201"/>
      <c r="Z1201"/>
      <c r="AA1201"/>
      <c r="AB1201"/>
      <c r="AC1201"/>
      <c r="AD1201"/>
      <c r="AE1201"/>
    </row>
    <row r="1202" spans="2:3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X1202"/>
      <c r="Y1202"/>
      <c r="Z1202"/>
      <c r="AA1202"/>
      <c r="AB1202"/>
      <c r="AC1202"/>
      <c r="AD1202"/>
      <c r="AE1202"/>
    </row>
    <row r="1203" spans="2:3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X1203"/>
      <c r="Y1203"/>
      <c r="Z1203"/>
      <c r="AA1203"/>
      <c r="AB1203"/>
      <c r="AC1203"/>
      <c r="AD1203"/>
      <c r="AE1203"/>
    </row>
    <row r="1204" spans="2:3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X1204"/>
      <c r="Y1204"/>
      <c r="Z1204"/>
      <c r="AA1204"/>
      <c r="AB1204"/>
      <c r="AC1204"/>
      <c r="AD1204"/>
      <c r="AE1204"/>
    </row>
    <row r="1205" spans="2:3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X1205"/>
      <c r="Y1205"/>
      <c r="Z1205"/>
      <c r="AA1205"/>
      <c r="AB1205"/>
      <c r="AC1205"/>
      <c r="AD1205"/>
      <c r="AE1205"/>
    </row>
    <row r="1206" spans="2:3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X1206"/>
      <c r="Y1206"/>
      <c r="Z1206"/>
      <c r="AA1206"/>
      <c r="AB1206"/>
      <c r="AC1206"/>
      <c r="AD1206"/>
      <c r="AE1206"/>
    </row>
    <row r="1207" spans="2:3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X1207"/>
      <c r="Y1207"/>
      <c r="Z1207"/>
      <c r="AA1207"/>
      <c r="AB1207"/>
      <c r="AC1207"/>
      <c r="AD1207"/>
      <c r="AE1207"/>
    </row>
    <row r="1208" spans="2:3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X1208"/>
      <c r="Y1208"/>
      <c r="Z1208"/>
      <c r="AA1208"/>
      <c r="AB1208"/>
      <c r="AC1208"/>
      <c r="AD1208"/>
      <c r="AE1208"/>
    </row>
    <row r="1209" spans="2:3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X1209"/>
      <c r="Y1209"/>
      <c r="Z1209"/>
      <c r="AA1209"/>
      <c r="AB1209"/>
      <c r="AC1209"/>
      <c r="AD1209"/>
      <c r="AE1209"/>
    </row>
    <row r="1210" spans="2:3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X1210"/>
      <c r="Y1210"/>
      <c r="Z1210"/>
      <c r="AA1210"/>
      <c r="AB1210"/>
      <c r="AC1210"/>
      <c r="AD1210"/>
      <c r="AE1210"/>
    </row>
    <row r="1211" spans="2:3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X1211"/>
      <c r="Y1211"/>
      <c r="Z1211"/>
      <c r="AA1211"/>
      <c r="AB1211"/>
      <c r="AC1211"/>
      <c r="AD1211"/>
      <c r="AE1211"/>
    </row>
    <row r="1212" spans="2:3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X1212"/>
      <c r="Y1212"/>
      <c r="Z1212"/>
      <c r="AA1212"/>
      <c r="AB1212"/>
      <c r="AC1212"/>
      <c r="AD1212"/>
      <c r="AE1212"/>
    </row>
    <row r="1213" spans="2:3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X1213"/>
      <c r="Y1213"/>
      <c r="Z1213"/>
      <c r="AA1213"/>
      <c r="AB1213"/>
      <c r="AC1213"/>
      <c r="AD1213"/>
      <c r="AE1213"/>
    </row>
    <row r="1214" spans="2:3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X1214"/>
      <c r="Y1214"/>
      <c r="Z1214"/>
      <c r="AA1214"/>
      <c r="AB1214"/>
      <c r="AC1214"/>
      <c r="AD1214"/>
      <c r="AE1214"/>
    </row>
    <row r="1215" spans="2:3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X1215"/>
      <c r="Y1215"/>
      <c r="Z1215"/>
      <c r="AA1215"/>
      <c r="AB1215"/>
      <c r="AC1215"/>
      <c r="AD1215"/>
      <c r="AE1215"/>
    </row>
    <row r="1216" spans="2:3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X1216"/>
      <c r="Y1216"/>
      <c r="Z1216"/>
      <c r="AA1216"/>
      <c r="AB1216"/>
      <c r="AC1216"/>
      <c r="AD1216"/>
      <c r="AE1216"/>
    </row>
    <row r="1217" spans="2:3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X1217"/>
      <c r="Y1217"/>
      <c r="Z1217"/>
      <c r="AA1217"/>
      <c r="AB1217"/>
      <c r="AC1217"/>
      <c r="AD1217"/>
      <c r="AE1217"/>
    </row>
    <row r="1218" spans="2:3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X1218"/>
      <c r="Y1218"/>
      <c r="Z1218"/>
      <c r="AA1218"/>
      <c r="AB1218"/>
      <c r="AC1218"/>
      <c r="AD1218"/>
      <c r="AE1218"/>
    </row>
    <row r="1219" spans="2:3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X1219"/>
      <c r="Y1219"/>
      <c r="Z1219"/>
      <c r="AA1219"/>
      <c r="AB1219"/>
      <c r="AC1219"/>
      <c r="AD1219"/>
      <c r="AE1219"/>
    </row>
    <row r="1220" spans="2:3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X1220"/>
      <c r="Y1220"/>
      <c r="Z1220"/>
      <c r="AA1220"/>
      <c r="AB1220"/>
      <c r="AC1220"/>
      <c r="AD1220"/>
      <c r="AE1220"/>
    </row>
    <row r="1221" spans="2:3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X1221"/>
      <c r="Y1221"/>
      <c r="Z1221"/>
      <c r="AA1221"/>
      <c r="AB1221"/>
      <c r="AC1221"/>
      <c r="AD1221"/>
      <c r="AE1221"/>
    </row>
    <row r="1222" spans="2:3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X1222"/>
      <c r="Y1222"/>
      <c r="Z1222"/>
      <c r="AA1222"/>
      <c r="AB1222"/>
      <c r="AC1222"/>
      <c r="AD1222"/>
      <c r="AE1222"/>
    </row>
    <row r="1223" spans="2:3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X1223"/>
      <c r="Y1223"/>
      <c r="Z1223"/>
      <c r="AA1223"/>
      <c r="AB1223"/>
      <c r="AC1223"/>
      <c r="AD1223"/>
      <c r="AE1223"/>
    </row>
    <row r="1224" spans="2:3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X1224"/>
      <c r="Y1224"/>
      <c r="Z1224"/>
      <c r="AA1224"/>
      <c r="AB1224"/>
      <c r="AC1224"/>
      <c r="AD1224"/>
      <c r="AE1224"/>
    </row>
    <row r="1225" spans="2:3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X1225"/>
      <c r="Y1225"/>
      <c r="Z1225"/>
      <c r="AA1225"/>
      <c r="AB1225"/>
      <c r="AC1225"/>
      <c r="AD1225"/>
      <c r="AE1225"/>
    </row>
    <row r="1226" spans="2:3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X1226"/>
      <c r="Y1226"/>
      <c r="Z1226"/>
      <c r="AA1226"/>
      <c r="AB1226"/>
      <c r="AC1226"/>
      <c r="AD1226"/>
      <c r="AE1226"/>
    </row>
    <row r="1227" spans="2:3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X1227"/>
      <c r="Y1227"/>
      <c r="Z1227"/>
      <c r="AA1227"/>
      <c r="AB1227"/>
      <c r="AC1227"/>
      <c r="AD1227"/>
      <c r="AE1227"/>
    </row>
    <row r="1228" spans="2:3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X1228"/>
      <c r="Y1228"/>
      <c r="Z1228"/>
      <c r="AA1228"/>
      <c r="AB1228"/>
      <c r="AC1228"/>
      <c r="AD1228"/>
      <c r="AE1228"/>
    </row>
    <row r="1229" spans="2:3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X1229"/>
      <c r="Y1229"/>
      <c r="Z1229"/>
      <c r="AA1229"/>
      <c r="AB1229"/>
      <c r="AC1229"/>
      <c r="AD1229"/>
      <c r="AE1229"/>
    </row>
    <row r="1230" spans="2:3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X1230"/>
      <c r="Y1230"/>
      <c r="Z1230"/>
      <c r="AA1230"/>
      <c r="AB1230"/>
      <c r="AC1230"/>
      <c r="AD1230"/>
      <c r="AE1230"/>
    </row>
    <row r="1231" spans="2:3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X1231"/>
      <c r="Y1231"/>
      <c r="Z1231"/>
      <c r="AA1231"/>
      <c r="AB1231"/>
      <c r="AC1231"/>
      <c r="AD1231"/>
      <c r="AE1231"/>
    </row>
    <row r="1232" spans="2:3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X1232"/>
      <c r="Y1232"/>
      <c r="Z1232"/>
      <c r="AA1232"/>
      <c r="AB1232"/>
      <c r="AC1232"/>
      <c r="AD1232"/>
      <c r="AE1232"/>
    </row>
    <row r="1233" spans="2:3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X1233"/>
      <c r="Y1233"/>
      <c r="Z1233"/>
      <c r="AA1233"/>
      <c r="AB1233"/>
      <c r="AC1233"/>
      <c r="AD1233"/>
      <c r="AE1233"/>
    </row>
    <row r="1234" spans="2:3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X1234"/>
      <c r="Y1234"/>
      <c r="Z1234"/>
      <c r="AA1234"/>
      <c r="AB1234"/>
      <c r="AC1234"/>
      <c r="AD1234"/>
      <c r="AE1234"/>
    </row>
    <row r="1235" spans="2:3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X1235"/>
      <c r="Y1235"/>
      <c r="Z1235"/>
      <c r="AA1235"/>
      <c r="AB1235"/>
      <c r="AC1235"/>
      <c r="AD1235"/>
      <c r="AE1235"/>
    </row>
    <row r="1236" spans="2:3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X1236"/>
      <c r="Y1236"/>
      <c r="Z1236"/>
      <c r="AA1236"/>
      <c r="AB1236"/>
      <c r="AC1236"/>
      <c r="AD1236"/>
      <c r="AE1236"/>
    </row>
    <row r="1237" spans="2:3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X1237"/>
      <c r="Y1237"/>
      <c r="Z1237"/>
      <c r="AA1237"/>
      <c r="AB1237"/>
      <c r="AC1237"/>
      <c r="AD1237"/>
      <c r="AE1237"/>
    </row>
    <row r="1238" spans="2:3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X1238"/>
      <c r="Y1238"/>
      <c r="Z1238"/>
      <c r="AA1238"/>
      <c r="AB1238"/>
      <c r="AC1238"/>
      <c r="AD1238"/>
      <c r="AE1238"/>
    </row>
    <row r="1239" spans="2:3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X1239"/>
      <c r="Y1239"/>
      <c r="Z1239"/>
      <c r="AA1239"/>
      <c r="AB1239"/>
      <c r="AC1239"/>
      <c r="AD1239"/>
      <c r="AE1239"/>
    </row>
    <row r="1240" spans="2:3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X1240"/>
      <c r="Y1240"/>
      <c r="Z1240"/>
      <c r="AA1240"/>
      <c r="AB1240"/>
      <c r="AC1240"/>
      <c r="AD1240"/>
      <c r="AE1240"/>
    </row>
    <row r="1241" spans="2:3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X1241"/>
      <c r="Y1241"/>
      <c r="Z1241"/>
      <c r="AA1241"/>
      <c r="AB1241"/>
      <c r="AC1241"/>
      <c r="AD1241"/>
      <c r="AE1241"/>
    </row>
    <row r="1242" spans="2:3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X1242"/>
      <c r="Y1242"/>
      <c r="Z1242"/>
      <c r="AA1242"/>
      <c r="AB1242"/>
      <c r="AC1242"/>
      <c r="AD1242"/>
      <c r="AE1242"/>
    </row>
    <row r="1243" spans="2:3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X1243"/>
      <c r="Y1243"/>
      <c r="Z1243"/>
      <c r="AA1243"/>
      <c r="AB1243"/>
      <c r="AC1243"/>
      <c r="AD1243"/>
      <c r="AE1243"/>
    </row>
    <row r="1244" spans="2:3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X1244"/>
      <c r="Y1244"/>
      <c r="Z1244"/>
      <c r="AA1244"/>
      <c r="AB1244"/>
      <c r="AC1244"/>
      <c r="AD1244"/>
      <c r="AE1244"/>
    </row>
    <row r="1245" spans="2:3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X1245"/>
      <c r="Y1245"/>
      <c r="Z1245"/>
      <c r="AA1245"/>
      <c r="AB1245"/>
      <c r="AC1245"/>
      <c r="AD1245"/>
      <c r="AE1245"/>
    </row>
    <row r="1246" spans="2:3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X1246"/>
      <c r="Y1246"/>
      <c r="Z1246"/>
      <c r="AA1246"/>
      <c r="AB1246"/>
      <c r="AC1246"/>
      <c r="AD1246"/>
      <c r="AE1246"/>
    </row>
    <row r="1247" spans="2:3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X1247"/>
      <c r="Y1247"/>
      <c r="Z1247"/>
      <c r="AA1247"/>
      <c r="AB1247"/>
      <c r="AC1247"/>
      <c r="AD1247"/>
      <c r="AE1247"/>
    </row>
    <row r="1248" spans="2:3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X1248"/>
      <c r="Y1248"/>
      <c r="Z1248"/>
      <c r="AA1248"/>
      <c r="AB1248"/>
      <c r="AC1248"/>
      <c r="AD1248"/>
      <c r="AE1248"/>
    </row>
    <row r="1249" spans="2:3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X1249"/>
      <c r="Y1249"/>
      <c r="Z1249"/>
      <c r="AA1249"/>
      <c r="AB1249"/>
      <c r="AC1249"/>
      <c r="AD1249"/>
      <c r="AE1249"/>
    </row>
    <row r="1250" spans="2:3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X1250"/>
      <c r="Y1250"/>
      <c r="Z1250"/>
      <c r="AA1250"/>
      <c r="AB1250"/>
      <c r="AC1250"/>
      <c r="AD1250"/>
      <c r="AE1250"/>
    </row>
    <row r="1251" spans="2:3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X1251"/>
      <c r="Y1251"/>
      <c r="Z1251"/>
      <c r="AA1251"/>
      <c r="AB1251"/>
      <c r="AC1251"/>
      <c r="AD1251"/>
      <c r="AE1251"/>
    </row>
    <row r="1252" spans="2:3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X1252"/>
      <c r="Y1252"/>
      <c r="Z1252"/>
      <c r="AA1252"/>
      <c r="AB1252"/>
      <c r="AC1252"/>
      <c r="AD1252"/>
      <c r="AE1252"/>
    </row>
    <row r="1253" spans="2:3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X1253"/>
      <c r="Y1253"/>
      <c r="Z1253"/>
      <c r="AA1253"/>
      <c r="AB1253"/>
      <c r="AC1253"/>
      <c r="AD1253"/>
      <c r="AE1253"/>
    </row>
    <row r="1254" spans="2:3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X1254"/>
      <c r="Y1254"/>
      <c r="Z1254"/>
      <c r="AA1254"/>
      <c r="AB1254"/>
      <c r="AC1254"/>
      <c r="AD1254"/>
      <c r="AE1254"/>
    </row>
    <row r="1255" spans="2:3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X1255"/>
      <c r="Y1255"/>
      <c r="Z1255"/>
      <c r="AA1255"/>
      <c r="AB1255"/>
      <c r="AC1255"/>
      <c r="AD1255"/>
      <c r="AE1255"/>
    </row>
    <row r="1256" spans="2:3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X1256"/>
      <c r="Y1256"/>
      <c r="Z1256"/>
      <c r="AA1256"/>
      <c r="AB1256"/>
      <c r="AC1256"/>
      <c r="AD1256"/>
      <c r="AE1256"/>
    </row>
    <row r="1257" spans="2:3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X1257"/>
      <c r="Y1257"/>
      <c r="Z1257"/>
      <c r="AA1257"/>
      <c r="AB1257"/>
      <c r="AC1257"/>
      <c r="AD1257"/>
      <c r="AE1257"/>
    </row>
    <row r="1258" spans="2:3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X1258"/>
      <c r="Y1258"/>
      <c r="Z1258"/>
      <c r="AA1258"/>
      <c r="AB1258"/>
      <c r="AC1258"/>
      <c r="AD1258"/>
      <c r="AE1258"/>
    </row>
    <row r="1259" spans="2:3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X1259"/>
      <c r="Y1259"/>
      <c r="Z1259"/>
      <c r="AA1259"/>
      <c r="AB1259"/>
      <c r="AC1259"/>
      <c r="AD1259"/>
      <c r="AE1259"/>
    </row>
    <row r="1260" spans="2:3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X1260"/>
      <c r="Y1260"/>
      <c r="Z1260"/>
      <c r="AA1260"/>
      <c r="AB1260"/>
      <c r="AC1260"/>
      <c r="AD1260"/>
      <c r="AE1260"/>
    </row>
    <row r="1261" spans="2:3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X1261"/>
      <c r="Y1261"/>
      <c r="Z1261"/>
      <c r="AA1261"/>
      <c r="AB1261"/>
      <c r="AC1261"/>
      <c r="AD1261"/>
      <c r="AE1261"/>
    </row>
    <row r="1262" spans="2:3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X1262"/>
      <c r="Y1262"/>
      <c r="Z1262"/>
      <c r="AA1262"/>
      <c r="AB1262"/>
      <c r="AC1262"/>
      <c r="AD1262"/>
      <c r="AE1262"/>
    </row>
    <row r="1263" spans="2:3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X1263"/>
      <c r="Y1263"/>
      <c r="Z1263"/>
      <c r="AA1263"/>
      <c r="AB1263"/>
      <c r="AC1263"/>
      <c r="AD1263"/>
      <c r="AE1263"/>
    </row>
    <row r="1264" spans="2:3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X1264"/>
      <c r="Y1264"/>
      <c r="Z1264"/>
      <c r="AA1264"/>
      <c r="AB1264"/>
      <c r="AC1264"/>
      <c r="AD1264"/>
      <c r="AE1264"/>
    </row>
    <row r="1265" spans="2:3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X1265"/>
      <c r="Y1265"/>
      <c r="Z1265"/>
      <c r="AA1265"/>
      <c r="AB1265"/>
      <c r="AC1265"/>
      <c r="AD1265"/>
      <c r="AE1265"/>
    </row>
    <row r="1266" spans="2:3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X1266"/>
      <c r="Y1266"/>
      <c r="Z1266"/>
      <c r="AA1266"/>
      <c r="AB1266"/>
      <c r="AC1266"/>
      <c r="AD1266"/>
      <c r="AE1266"/>
    </row>
    <row r="1267" spans="2:3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X1267"/>
      <c r="Y1267"/>
      <c r="Z1267"/>
      <c r="AA1267"/>
      <c r="AB1267"/>
      <c r="AC1267"/>
      <c r="AD1267"/>
      <c r="AE1267"/>
    </row>
    <row r="1268" spans="2:3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X1268"/>
      <c r="Y1268"/>
      <c r="Z1268"/>
      <c r="AA1268"/>
      <c r="AB1268"/>
      <c r="AC1268"/>
      <c r="AD1268"/>
      <c r="AE1268"/>
    </row>
    <row r="1269" spans="2:3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X1269"/>
      <c r="Y1269"/>
      <c r="Z1269"/>
      <c r="AA1269"/>
      <c r="AB1269"/>
      <c r="AC1269"/>
      <c r="AD1269"/>
      <c r="AE1269"/>
    </row>
    <row r="1270" spans="2:3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X1270"/>
      <c r="Y1270"/>
      <c r="Z1270"/>
      <c r="AA1270"/>
      <c r="AB1270"/>
      <c r="AC1270"/>
      <c r="AD1270"/>
      <c r="AE1270"/>
    </row>
    <row r="1271" spans="2:3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X1271"/>
      <c r="Y1271"/>
      <c r="Z1271"/>
      <c r="AA1271"/>
      <c r="AB1271"/>
      <c r="AC1271"/>
      <c r="AD1271"/>
      <c r="AE1271"/>
    </row>
    <row r="1272" spans="2:3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X1272"/>
      <c r="Y1272"/>
      <c r="Z1272"/>
      <c r="AA1272"/>
      <c r="AB1272"/>
      <c r="AC1272"/>
      <c r="AD1272"/>
      <c r="AE1272"/>
    </row>
    <row r="1273" spans="2:3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X1273"/>
      <c r="Y1273"/>
      <c r="Z1273"/>
      <c r="AA1273"/>
      <c r="AB1273"/>
      <c r="AC1273"/>
      <c r="AD1273"/>
      <c r="AE1273"/>
    </row>
    <row r="1274" spans="2:3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X1274"/>
      <c r="Y1274"/>
      <c r="Z1274"/>
      <c r="AA1274"/>
      <c r="AB1274"/>
      <c r="AC1274"/>
      <c r="AD1274"/>
      <c r="AE1274"/>
    </row>
    <row r="1275" spans="2:3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X1275"/>
      <c r="Y1275"/>
      <c r="Z1275"/>
      <c r="AA1275"/>
      <c r="AB1275"/>
      <c r="AC1275"/>
      <c r="AD1275"/>
      <c r="AE1275"/>
    </row>
    <row r="1276" spans="2:3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X1276"/>
      <c r="Y1276"/>
      <c r="Z1276"/>
      <c r="AA1276"/>
      <c r="AB1276"/>
      <c r="AC1276"/>
      <c r="AD1276"/>
      <c r="AE1276"/>
    </row>
    <row r="1277" spans="2:3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X1277"/>
      <c r="Y1277"/>
      <c r="Z1277"/>
      <c r="AA1277"/>
      <c r="AB1277"/>
      <c r="AC1277"/>
      <c r="AD1277"/>
      <c r="AE1277"/>
    </row>
    <row r="1278" spans="2:3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X1278"/>
      <c r="Y1278"/>
      <c r="Z1278"/>
      <c r="AA1278"/>
      <c r="AB1278"/>
      <c r="AC1278"/>
      <c r="AD1278"/>
      <c r="AE1278"/>
    </row>
    <row r="1279" spans="2:3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X1279"/>
      <c r="Y1279"/>
      <c r="Z1279"/>
      <c r="AA1279"/>
      <c r="AB1279"/>
      <c r="AC1279"/>
      <c r="AD1279"/>
      <c r="AE1279"/>
    </row>
    <row r="1280" spans="2:3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X1280"/>
      <c r="Y1280"/>
      <c r="Z1280"/>
      <c r="AA1280"/>
      <c r="AB1280"/>
      <c r="AC1280"/>
      <c r="AD1280"/>
      <c r="AE1280"/>
    </row>
    <row r="1281" spans="2:3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X1281"/>
      <c r="Y1281"/>
      <c r="Z1281"/>
      <c r="AA1281"/>
      <c r="AB1281"/>
      <c r="AC1281"/>
      <c r="AD1281"/>
      <c r="AE1281"/>
    </row>
    <row r="1282" spans="2:3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X1282"/>
      <c r="Y1282"/>
      <c r="Z1282"/>
      <c r="AA1282"/>
      <c r="AB1282"/>
      <c r="AC1282"/>
      <c r="AD1282"/>
      <c r="AE1282"/>
    </row>
    <row r="1283" spans="2:3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X1283"/>
      <c r="Y1283"/>
      <c r="Z1283"/>
      <c r="AA1283"/>
      <c r="AB1283"/>
      <c r="AC1283"/>
      <c r="AD1283"/>
      <c r="AE1283"/>
    </row>
    <row r="1284" spans="2:3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X1284"/>
      <c r="Y1284"/>
      <c r="Z1284"/>
      <c r="AA1284"/>
      <c r="AB1284"/>
      <c r="AC1284"/>
      <c r="AD1284"/>
      <c r="AE1284"/>
    </row>
    <row r="1285" spans="2:3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X1285"/>
      <c r="Y1285"/>
      <c r="Z1285"/>
      <c r="AA1285"/>
      <c r="AB1285"/>
      <c r="AC1285"/>
      <c r="AD1285"/>
      <c r="AE1285"/>
    </row>
    <row r="1286" spans="2:3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X1286"/>
      <c r="Y1286"/>
      <c r="Z1286"/>
      <c r="AA1286"/>
      <c r="AB1286"/>
      <c r="AC1286"/>
      <c r="AD1286"/>
      <c r="AE1286"/>
    </row>
    <row r="1287" spans="2:3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X1287"/>
      <c r="Y1287"/>
      <c r="Z1287"/>
      <c r="AA1287"/>
      <c r="AB1287"/>
      <c r="AC1287"/>
      <c r="AD1287"/>
      <c r="AE1287"/>
    </row>
    <row r="1288" spans="2:3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X1288"/>
      <c r="Y1288"/>
      <c r="Z1288"/>
      <c r="AA1288"/>
      <c r="AB1288"/>
      <c r="AC1288"/>
      <c r="AD1288"/>
      <c r="AE1288"/>
    </row>
    <row r="1289" spans="2:3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X1289"/>
      <c r="Y1289"/>
      <c r="Z1289"/>
      <c r="AA1289"/>
      <c r="AB1289"/>
      <c r="AC1289"/>
      <c r="AD1289"/>
      <c r="AE1289"/>
    </row>
    <row r="1290" spans="2:3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X1290"/>
      <c r="Y1290"/>
      <c r="Z1290"/>
      <c r="AA1290"/>
      <c r="AB1290"/>
      <c r="AC1290"/>
      <c r="AD1290"/>
      <c r="AE1290"/>
    </row>
    <row r="1291" spans="2:3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X1291"/>
      <c r="Y1291"/>
      <c r="Z1291"/>
      <c r="AA1291"/>
      <c r="AB1291"/>
      <c r="AC1291"/>
      <c r="AD1291"/>
      <c r="AE1291"/>
    </row>
    <row r="1292" spans="2:3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X1292"/>
      <c r="Y1292"/>
      <c r="Z1292"/>
      <c r="AA1292"/>
      <c r="AB1292"/>
      <c r="AC1292"/>
      <c r="AD1292"/>
      <c r="AE1292"/>
    </row>
    <row r="1293" spans="2:3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X1293"/>
      <c r="Y1293"/>
      <c r="Z1293"/>
      <c r="AA1293"/>
      <c r="AB1293"/>
      <c r="AC1293"/>
      <c r="AD1293"/>
      <c r="AE1293"/>
    </row>
    <row r="1294" spans="2:3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X1294"/>
      <c r="Y1294"/>
      <c r="Z1294"/>
      <c r="AA1294"/>
      <c r="AB1294"/>
      <c r="AC1294"/>
      <c r="AD1294"/>
      <c r="AE1294"/>
    </row>
    <row r="1295" spans="2:3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X1295"/>
      <c r="Y1295"/>
      <c r="Z1295"/>
      <c r="AA1295"/>
      <c r="AB1295"/>
      <c r="AC1295"/>
      <c r="AD1295"/>
      <c r="AE1295"/>
    </row>
    <row r="1296" spans="2:3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X1296"/>
      <c r="Y1296"/>
      <c r="Z1296"/>
      <c r="AA1296"/>
      <c r="AB1296"/>
      <c r="AC1296"/>
      <c r="AD1296"/>
      <c r="AE1296"/>
    </row>
    <row r="1297" spans="2:3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X1297"/>
      <c r="Y1297"/>
      <c r="Z1297"/>
      <c r="AA1297"/>
      <c r="AB1297"/>
      <c r="AC1297"/>
      <c r="AD1297"/>
      <c r="AE1297"/>
    </row>
    <row r="1298" spans="2:3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X1298"/>
      <c r="Y1298"/>
      <c r="Z1298"/>
      <c r="AA1298"/>
      <c r="AB1298"/>
      <c r="AC1298"/>
      <c r="AD1298"/>
      <c r="AE1298"/>
    </row>
    <row r="1299" spans="2:3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X1299"/>
      <c r="Y1299"/>
      <c r="Z1299"/>
      <c r="AA1299"/>
      <c r="AB1299"/>
      <c r="AC1299"/>
      <c r="AD1299"/>
      <c r="AE1299"/>
    </row>
    <row r="1300" spans="2:3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X1300"/>
      <c r="Y1300"/>
      <c r="Z1300"/>
      <c r="AA1300"/>
      <c r="AB1300"/>
      <c r="AC1300"/>
      <c r="AD1300"/>
      <c r="AE1300"/>
    </row>
    <row r="1301" spans="2:3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X1301"/>
      <c r="Y1301"/>
      <c r="Z1301"/>
      <c r="AA1301"/>
      <c r="AB1301"/>
      <c r="AC1301"/>
      <c r="AD1301"/>
      <c r="AE1301"/>
    </row>
    <row r="1302" spans="2:3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X1302"/>
      <c r="Y1302"/>
      <c r="Z1302"/>
      <c r="AA1302"/>
      <c r="AB1302"/>
      <c r="AC1302"/>
      <c r="AD1302"/>
      <c r="AE1302"/>
    </row>
    <row r="1303" spans="2:3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X1303"/>
      <c r="Y1303"/>
      <c r="Z1303"/>
      <c r="AA1303"/>
      <c r="AB1303"/>
      <c r="AC1303"/>
      <c r="AD1303"/>
      <c r="AE1303"/>
    </row>
    <row r="1304" spans="2:3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X1304"/>
      <c r="Y1304"/>
      <c r="Z1304"/>
      <c r="AA1304"/>
      <c r="AB1304"/>
      <c r="AC1304"/>
      <c r="AD1304"/>
      <c r="AE1304"/>
    </row>
    <row r="1305" spans="2:3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X1305"/>
      <c r="Y1305"/>
      <c r="Z1305"/>
      <c r="AA1305"/>
      <c r="AB1305"/>
      <c r="AC1305"/>
      <c r="AD1305"/>
      <c r="AE1305"/>
    </row>
    <row r="1306" spans="2:3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X1306"/>
      <c r="Y1306"/>
      <c r="Z1306"/>
      <c r="AA1306"/>
      <c r="AB1306"/>
      <c r="AC1306"/>
      <c r="AD1306"/>
      <c r="AE1306"/>
    </row>
    <row r="1307" spans="2:3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X1307"/>
      <c r="Y1307"/>
      <c r="Z1307"/>
      <c r="AA1307"/>
      <c r="AB1307"/>
      <c r="AC1307"/>
      <c r="AD1307"/>
      <c r="AE1307"/>
    </row>
    <row r="1308" spans="2:3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X1308"/>
      <c r="Y1308"/>
      <c r="Z1308"/>
      <c r="AA1308"/>
      <c r="AB1308"/>
      <c r="AC1308"/>
      <c r="AD1308"/>
      <c r="AE1308"/>
    </row>
    <row r="1309" spans="2:3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X1309"/>
      <c r="Y1309"/>
      <c r="Z1309"/>
      <c r="AA1309"/>
      <c r="AB1309"/>
      <c r="AC1309"/>
      <c r="AD1309"/>
      <c r="AE1309"/>
    </row>
    <row r="1310" spans="2:3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X1310"/>
      <c r="Y1310"/>
      <c r="Z1310"/>
      <c r="AA1310"/>
      <c r="AB1310"/>
      <c r="AC1310"/>
      <c r="AD1310"/>
      <c r="AE1310"/>
    </row>
    <row r="1311" spans="2:3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X1311"/>
      <c r="Y1311"/>
      <c r="Z1311"/>
      <c r="AA1311"/>
      <c r="AB1311"/>
      <c r="AC1311"/>
      <c r="AD1311"/>
      <c r="AE1311"/>
    </row>
    <row r="1312" spans="2:3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X1312"/>
      <c r="Y1312"/>
      <c r="Z1312"/>
      <c r="AA1312"/>
      <c r="AB1312"/>
      <c r="AC1312"/>
      <c r="AD1312"/>
      <c r="AE1312"/>
    </row>
    <row r="1313" spans="2:3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X1313"/>
      <c r="Y1313"/>
      <c r="Z1313"/>
      <c r="AA1313"/>
      <c r="AB1313"/>
      <c r="AC1313"/>
      <c r="AD1313"/>
      <c r="AE1313"/>
    </row>
    <row r="1314" spans="2:3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X1314"/>
      <c r="Y1314"/>
      <c r="Z1314"/>
      <c r="AA1314"/>
      <c r="AB1314"/>
      <c r="AC1314"/>
      <c r="AD1314"/>
      <c r="AE1314"/>
    </row>
    <row r="1315" spans="2:3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X1315"/>
      <c r="Y1315"/>
      <c r="Z1315"/>
      <c r="AA1315"/>
      <c r="AB1315"/>
      <c r="AC1315"/>
      <c r="AD1315"/>
      <c r="AE1315"/>
    </row>
    <row r="1316" spans="2:3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X1316"/>
      <c r="Y1316"/>
      <c r="Z1316"/>
      <c r="AA1316"/>
      <c r="AB1316"/>
      <c r="AC1316"/>
      <c r="AD1316"/>
      <c r="AE1316"/>
    </row>
    <row r="1317" spans="2:3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X1317"/>
      <c r="Y1317"/>
      <c r="Z1317"/>
      <c r="AA1317"/>
      <c r="AB1317"/>
      <c r="AC1317"/>
      <c r="AD1317"/>
      <c r="AE1317"/>
    </row>
    <row r="1318" spans="2:3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X1318"/>
      <c r="Y1318"/>
      <c r="Z1318"/>
      <c r="AA1318"/>
      <c r="AB1318"/>
      <c r="AC1318"/>
      <c r="AD1318"/>
      <c r="AE1318"/>
    </row>
    <row r="1319" spans="2:3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X1319"/>
      <c r="Y1319"/>
      <c r="Z1319"/>
      <c r="AA1319"/>
      <c r="AB1319"/>
      <c r="AC1319"/>
      <c r="AD1319"/>
      <c r="AE1319"/>
    </row>
    <row r="1320" spans="2:3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X1320"/>
      <c r="Y1320"/>
      <c r="Z1320"/>
      <c r="AA1320"/>
      <c r="AB1320"/>
      <c r="AC1320"/>
      <c r="AD1320"/>
      <c r="AE1320"/>
    </row>
    <row r="1321" spans="2:3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X1321"/>
      <c r="Y1321"/>
      <c r="Z1321"/>
      <c r="AA1321"/>
      <c r="AB1321"/>
      <c r="AC1321"/>
      <c r="AD1321"/>
      <c r="AE1321"/>
    </row>
    <row r="1322" spans="2:3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X1322"/>
      <c r="Y1322"/>
      <c r="Z1322"/>
      <c r="AA1322"/>
      <c r="AB1322"/>
      <c r="AC1322"/>
      <c r="AD1322"/>
      <c r="AE1322"/>
    </row>
    <row r="1323" spans="2:3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X1323"/>
      <c r="Y1323"/>
      <c r="Z1323"/>
      <c r="AA1323"/>
      <c r="AB1323"/>
      <c r="AC1323"/>
      <c r="AD1323"/>
      <c r="AE1323"/>
    </row>
    <row r="1324" spans="2:3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X1324"/>
      <c r="Y1324"/>
      <c r="Z1324"/>
      <c r="AA1324"/>
      <c r="AB1324"/>
      <c r="AC1324"/>
      <c r="AD1324"/>
      <c r="AE1324"/>
    </row>
    <row r="1325" spans="2:3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X1325"/>
      <c r="Y1325"/>
      <c r="Z1325"/>
      <c r="AA1325"/>
      <c r="AB1325"/>
      <c r="AC1325"/>
      <c r="AD1325"/>
      <c r="AE1325"/>
    </row>
    <row r="1326" spans="2:3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X1326"/>
      <c r="Y1326"/>
      <c r="Z1326"/>
      <c r="AA1326"/>
      <c r="AB1326"/>
      <c r="AC1326"/>
      <c r="AD1326"/>
      <c r="AE1326"/>
    </row>
    <row r="1327" spans="2:3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X1327"/>
      <c r="Y1327"/>
      <c r="Z1327"/>
      <c r="AA1327"/>
      <c r="AB1327"/>
      <c r="AC1327"/>
      <c r="AD1327"/>
      <c r="AE1327"/>
    </row>
    <row r="1328" spans="2:3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X1328"/>
      <c r="Y1328"/>
      <c r="Z1328"/>
      <c r="AA1328"/>
      <c r="AB1328"/>
      <c r="AC1328"/>
      <c r="AD1328"/>
      <c r="AE1328"/>
    </row>
    <row r="1329" spans="2:3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X1329"/>
      <c r="Y1329"/>
      <c r="Z1329"/>
      <c r="AA1329"/>
      <c r="AB1329"/>
      <c r="AC1329"/>
      <c r="AD1329"/>
      <c r="AE1329"/>
    </row>
    <row r="1330" spans="2:3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X1330"/>
      <c r="Y1330"/>
      <c r="Z1330"/>
      <c r="AA1330"/>
      <c r="AB1330"/>
      <c r="AC1330"/>
      <c r="AD1330"/>
      <c r="AE1330"/>
    </row>
    <row r="1331" spans="2:3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X1331"/>
      <c r="Y1331"/>
      <c r="Z1331"/>
      <c r="AA1331"/>
      <c r="AB1331"/>
      <c r="AC1331"/>
      <c r="AD1331"/>
      <c r="AE1331"/>
    </row>
    <row r="1332" spans="2:3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X1332"/>
      <c r="Y1332"/>
      <c r="Z1332"/>
      <c r="AA1332"/>
      <c r="AB1332"/>
      <c r="AC1332"/>
      <c r="AD1332"/>
      <c r="AE1332"/>
    </row>
    <row r="1333" spans="2:3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X1333"/>
      <c r="Y1333"/>
      <c r="Z1333"/>
      <c r="AA1333"/>
      <c r="AB1333"/>
      <c r="AC1333"/>
      <c r="AD1333"/>
      <c r="AE1333"/>
    </row>
    <row r="1334" spans="2:3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X1334"/>
      <c r="Y1334"/>
      <c r="Z1334"/>
      <c r="AA1334"/>
      <c r="AB1334"/>
      <c r="AC1334"/>
      <c r="AD1334"/>
      <c r="AE1334"/>
    </row>
    <row r="1335" spans="2:3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X1335"/>
      <c r="Y1335"/>
      <c r="Z1335"/>
      <c r="AA1335"/>
      <c r="AB1335"/>
      <c r="AC1335"/>
      <c r="AD1335"/>
      <c r="AE1335"/>
    </row>
    <row r="1336" spans="2:3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X1336"/>
      <c r="Y1336"/>
      <c r="Z1336"/>
      <c r="AA1336"/>
      <c r="AB1336"/>
      <c r="AC1336"/>
      <c r="AD1336"/>
      <c r="AE1336"/>
    </row>
    <row r="1337" spans="2:3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X1337"/>
      <c r="Y1337"/>
      <c r="Z1337"/>
      <c r="AA1337"/>
      <c r="AB1337"/>
      <c r="AC1337"/>
      <c r="AD1337"/>
      <c r="AE1337"/>
    </row>
    <row r="1338" spans="2:3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X1338"/>
      <c r="Y1338"/>
      <c r="Z1338"/>
      <c r="AA1338"/>
      <c r="AB1338"/>
      <c r="AC1338"/>
      <c r="AD1338"/>
      <c r="AE1338"/>
    </row>
    <row r="1339" spans="2:3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X1339"/>
      <c r="Y1339"/>
      <c r="Z1339"/>
      <c r="AA1339"/>
      <c r="AB1339"/>
      <c r="AC1339"/>
      <c r="AD1339"/>
      <c r="AE1339"/>
    </row>
    <row r="1340" spans="2:3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X1340"/>
      <c r="Y1340"/>
      <c r="Z1340"/>
      <c r="AA1340"/>
      <c r="AB1340"/>
      <c r="AC1340"/>
      <c r="AD1340"/>
      <c r="AE1340"/>
    </row>
    <row r="1341" spans="2:3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X1341"/>
      <c r="Y1341"/>
      <c r="Z1341"/>
      <c r="AA1341"/>
      <c r="AB1341"/>
      <c r="AC1341"/>
      <c r="AD1341"/>
      <c r="AE1341"/>
    </row>
    <row r="1342" spans="2:3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X1342"/>
      <c r="Y1342"/>
      <c r="Z1342"/>
      <c r="AA1342"/>
      <c r="AB1342"/>
      <c r="AC1342"/>
      <c r="AD1342"/>
      <c r="AE1342"/>
    </row>
    <row r="1343" spans="2:3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X1343"/>
      <c r="Y1343"/>
      <c r="Z1343"/>
      <c r="AA1343"/>
      <c r="AB1343"/>
      <c r="AC1343"/>
      <c r="AD1343"/>
      <c r="AE1343"/>
    </row>
    <row r="1344" spans="2:3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X1344"/>
      <c r="Y1344"/>
      <c r="Z1344"/>
      <c r="AA1344"/>
      <c r="AB1344"/>
      <c r="AC1344"/>
      <c r="AD1344"/>
      <c r="AE1344"/>
    </row>
    <row r="1345" spans="2:3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X1345"/>
      <c r="Y1345"/>
      <c r="Z1345"/>
      <c r="AA1345"/>
      <c r="AB1345"/>
      <c r="AC1345"/>
      <c r="AD1345"/>
      <c r="AE1345"/>
    </row>
    <row r="1346" spans="2:3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X1346"/>
      <c r="Y1346"/>
      <c r="Z1346"/>
      <c r="AA1346"/>
      <c r="AB1346"/>
      <c r="AC1346"/>
      <c r="AD1346"/>
      <c r="AE1346"/>
    </row>
    <row r="1347" spans="2:3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X1347"/>
      <c r="Y1347"/>
      <c r="Z1347"/>
      <c r="AA1347"/>
      <c r="AB1347"/>
      <c r="AC1347"/>
      <c r="AD1347"/>
      <c r="AE1347"/>
    </row>
    <row r="1348" spans="2:3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X1348"/>
      <c r="Y1348"/>
      <c r="Z1348"/>
      <c r="AA1348"/>
      <c r="AB1348"/>
      <c r="AC1348"/>
      <c r="AD1348"/>
      <c r="AE1348"/>
    </row>
    <row r="1349" spans="2:3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X1349"/>
      <c r="Y1349"/>
      <c r="Z1349"/>
      <c r="AA1349"/>
      <c r="AB1349"/>
      <c r="AC1349"/>
      <c r="AD1349"/>
      <c r="AE1349"/>
    </row>
    <row r="1350" spans="2:3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X1350"/>
      <c r="Y1350"/>
      <c r="Z1350"/>
      <c r="AA1350"/>
      <c r="AB1350"/>
      <c r="AC1350"/>
      <c r="AD1350"/>
      <c r="AE1350"/>
    </row>
    <row r="1351" spans="2:3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X1351"/>
      <c r="Y1351"/>
      <c r="Z1351"/>
      <c r="AA1351"/>
      <c r="AB1351"/>
      <c r="AC1351"/>
      <c r="AD1351"/>
      <c r="AE1351"/>
    </row>
    <row r="1352" spans="2:3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X1352"/>
      <c r="Y1352"/>
      <c r="Z1352"/>
      <c r="AA1352"/>
      <c r="AB1352"/>
      <c r="AC1352"/>
      <c r="AD1352"/>
      <c r="AE1352"/>
    </row>
    <row r="1353" spans="2:3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X1353"/>
      <c r="Y1353"/>
      <c r="Z1353"/>
      <c r="AA1353"/>
      <c r="AB1353"/>
      <c r="AC1353"/>
      <c r="AD1353"/>
      <c r="AE1353"/>
    </row>
    <row r="1354" spans="2:3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X1354"/>
      <c r="Y1354"/>
      <c r="Z1354"/>
      <c r="AA1354"/>
      <c r="AB1354"/>
      <c r="AC1354"/>
      <c r="AD1354"/>
      <c r="AE1354"/>
    </row>
    <row r="1355" spans="2:3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X1355"/>
      <c r="Y1355"/>
      <c r="Z1355"/>
      <c r="AA1355"/>
      <c r="AB1355"/>
      <c r="AC1355"/>
      <c r="AD1355"/>
      <c r="AE1355"/>
    </row>
    <row r="1356" spans="2:3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X1356"/>
      <c r="Y1356"/>
      <c r="Z1356"/>
      <c r="AA1356"/>
      <c r="AB1356"/>
      <c r="AC1356"/>
      <c r="AD1356"/>
      <c r="AE1356"/>
    </row>
    <row r="1357" spans="2:3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X1357"/>
      <c r="Y1357"/>
      <c r="Z1357"/>
      <c r="AA1357"/>
      <c r="AB1357"/>
      <c r="AC1357"/>
      <c r="AD1357"/>
      <c r="AE1357"/>
    </row>
    <row r="1358" spans="2:3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X1358"/>
      <c r="Y1358"/>
      <c r="Z1358"/>
      <c r="AA1358"/>
      <c r="AB1358"/>
      <c r="AC1358"/>
      <c r="AD1358"/>
      <c r="AE1358"/>
    </row>
    <row r="1359" spans="2:3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X1359"/>
      <c r="Y1359"/>
      <c r="Z1359"/>
      <c r="AA1359"/>
      <c r="AB1359"/>
      <c r="AC1359"/>
      <c r="AD1359"/>
      <c r="AE1359"/>
    </row>
    <row r="1360" spans="2:3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X1360"/>
      <c r="Y1360"/>
      <c r="Z1360"/>
      <c r="AA1360"/>
      <c r="AB1360"/>
      <c r="AC1360"/>
      <c r="AD1360"/>
      <c r="AE1360"/>
    </row>
    <row r="1361" spans="2:3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X1361"/>
      <c r="Y1361"/>
      <c r="Z1361"/>
      <c r="AA1361"/>
      <c r="AB1361"/>
      <c r="AC1361"/>
      <c r="AD1361"/>
      <c r="AE1361"/>
    </row>
    <row r="1362" spans="2:3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X1362"/>
      <c r="Y1362"/>
      <c r="Z1362"/>
      <c r="AA1362"/>
      <c r="AB1362"/>
      <c r="AC1362"/>
      <c r="AD1362"/>
      <c r="AE1362"/>
    </row>
    <row r="1363" spans="2:3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X1363"/>
      <c r="Y1363"/>
      <c r="Z1363"/>
      <c r="AA1363"/>
      <c r="AB1363"/>
      <c r="AC1363"/>
      <c r="AD1363"/>
      <c r="AE1363"/>
    </row>
    <row r="1364" spans="2:3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X1364"/>
      <c r="Y1364"/>
      <c r="Z1364"/>
      <c r="AA1364"/>
      <c r="AB1364"/>
      <c r="AC1364"/>
      <c r="AD1364"/>
      <c r="AE1364"/>
    </row>
    <row r="1365" spans="2:3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X1365"/>
      <c r="Y1365"/>
      <c r="Z1365"/>
      <c r="AA1365"/>
      <c r="AB1365"/>
      <c r="AC1365"/>
      <c r="AD1365"/>
      <c r="AE1365"/>
    </row>
    <row r="1366" spans="2:3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X1366"/>
      <c r="Y1366"/>
      <c r="Z1366"/>
      <c r="AA1366"/>
      <c r="AB1366"/>
      <c r="AC1366"/>
      <c r="AD1366"/>
      <c r="AE1366"/>
    </row>
    <row r="1367" spans="2:3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X1367"/>
      <c r="Y1367"/>
      <c r="Z1367"/>
      <c r="AA1367"/>
      <c r="AB1367"/>
      <c r="AC1367"/>
      <c r="AD1367"/>
      <c r="AE1367"/>
    </row>
    <row r="1368" spans="2:3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X1368"/>
      <c r="Y1368"/>
      <c r="Z1368"/>
      <c r="AA1368"/>
      <c r="AB1368"/>
      <c r="AC1368"/>
      <c r="AD1368"/>
      <c r="AE1368"/>
    </row>
    <row r="1369" spans="2:3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X1369"/>
      <c r="Y1369"/>
      <c r="Z1369"/>
      <c r="AA1369"/>
      <c r="AB1369"/>
      <c r="AC1369"/>
      <c r="AD1369"/>
      <c r="AE1369"/>
    </row>
    <row r="1370" spans="2:3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X1370"/>
      <c r="Y1370"/>
      <c r="Z1370"/>
      <c r="AA1370"/>
      <c r="AB1370"/>
      <c r="AC1370"/>
      <c r="AD1370"/>
      <c r="AE1370"/>
    </row>
    <row r="1371" spans="2:3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X1371"/>
      <c r="Y1371"/>
      <c r="Z1371"/>
      <c r="AA1371"/>
      <c r="AB1371"/>
      <c r="AC1371"/>
      <c r="AD1371"/>
      <c r="AE1371"/>
    </row>
    <row r="1372" spans="2:3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X1372"/>
      <c r="Y1372"/>
      <c r="Z1372"/>
      <c r="AA1372"/>
      <c r="AB1372"/>
      <c r="AC1372"/>
      <c r="AD1372"/>
      <c r="AE1372"/>
    </row>
    <row r="1373" spans="2:3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X1373"/>
      <c r="Y1373"/>
      <c r="Z1373"/>
      <c r="AA1373"/>
      <c r="AB1373"/>
      <c r="AC1373"/>
      <c r="AD1373"/>
      <c r="AE1373"/>
    </row>
    <row r="1374" spans="2:3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X1374"/>
      <c r="Y1374"/>
      <c r="Z1374"/>
      <c r="AA1374"/>
      <c r="AB1374"/>
      <c r="AC1374"/>
      <c r="AD1374"/>
      <c r="AE1374"/>
    </row>
    <row r="1375" spans="2:3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X1375"/>
      <c r="Y1375"/>
      <c r="Z1375"/>
      <c r="AA1375"/>
      <c r="AB1375"/>
      <c r="AC1375"/>
      <c r="AD1375"/>
      <c r="AE1375"/>
    </row>
    <row r="1376" spans="2:3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X1376"/>
      <c r="Y1376"/>
      <c r="Z1376"/>
      <c r="AA1376"/>
      <c r="AB1376"/>
      <c r="AC1376"/>
      <c r="AD1376"/>
      <c r="AE1376"/>
    </row>
    <row r="1377" spans="2:3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X1377"/>
      <c r="Y1377"/>
      <c r="Z1377"/>
      <c r="AA1377"/>
      <c r="AB1377"/>
      <c r="AC1377"/>
      <c r="AD1377"/>
      <c r="AE1377"/>
    </row>
    <row r="1378" spans="2:3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X1378"/>
      <c r="Y1378"/>
      <c r="Z1378"/>
      <c r="AA1378"/>
      <c r="AB1378"/>
      <c r="AC1378"/>
      <c r="AD1378"/>
      <c r="AE1378"/>
    </row>
    <row r="1379" spans="2:3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X1379"/>
      <c r="Y1379"/>
      <c r="Z1379"/>
      <c r="AA1379"/>
      <c r="AB1379"/>
      <c r="AC1379"/>
      <c r="AD1379"/>
      <c r="AE1379"/>
    </row>
    <row r="1380" spans="2:3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X1380"/>
      <c r="Y1380"/>
      <c r="Z1380"/>
      <c r="AA1380"/>
      <c r="AB1380"/>
      <c r="AC1380"/>
      <c r="AD1380"/>
      <c r="AE1380"/>
    </row>
    <row r="1381" spans="2:3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X1381"/>
      <c r="Y1381"/>
      <c r="Z1381"/>
      <c r="AA1381"/>
      <c r="AB1381"/>
      <c r="AC1381"/>
      <c r="AD1381"/>
      <c r="AE1381"/>
    </row>
    <row r="1382" spans="2:3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X1382"/>
      <c r="Y1382"/>
      <c r="Z1382"/>
      <c r="AA1382"/>
      <c r="AB1382"/>
      <c r="AC1382"/>
      <c r="AD1382"/>
      <c r="AE1382"/>
    </row>
    <row r="1383" spans="2:3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X1383"/>
      <c r="Y1383"/>
      <c r="Z1383"/>
      <c r="AA1383"/>
      <c r="AB1383"/>
      <c r="AC1383"/>
      <c r="AD1383"/>
      <c r="AE1383"/>
    </row>
    <row r="1384" spans="2:3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X1384"/>
      <c r="Y1384"/>
      <c r="Z1384"/>
      <c r="AA1384"/>
      <c r="AB1384"/>
      <c r="AC1384"/>
      <c r="AD1384"/>
      <c r="AE1384"/>
    </row>
    <row r="1385" spans="2:3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X1385"/>
      <c r="Y1385"/>
      <c r="Z1385"/>
      <c r="AA1385"/>
      <c r="AB1385"/>
      <c r="AC1385"/>
      <c r="AD1385"/>
      <c r="AE1385"/>
    </row>
    <row r="1386" spans="2:3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X1386"/>
      <c r="Y1386"/>
      <c r="Z1386"/>
      <c r="AA1386"/>
      <c r="AB1386"/>
      <c r="AC1386"/>
      <c r="AD1386"/>
      <c r="AE1386"/>
    </row>
    <row r="1387" spans="2:3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X1387"/>
      <c r="Y1387"/>
      <c r="Z1387"/>
      <c r="AA1387"/>
      <c r="AB1387"/>
      <c r="AC1387"/>
      <c r="AD1387"/>
      <c r="AE1387"/>
    </row>
    <row r="1388" spans="2:3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X1388"/>
      <c r="Y1388"/>
      <c r="Z1388"/>
      <c r="AA1388"/>
      <c r="AB1388"/>
      <c r="AC1388"/>
      <c r="AD1388"/>
      <c r="AE1388"/>
    </row>
    <row r="1389" spans="2:3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X1389"/>
      <c r="Y1389"/>
      <c r="Z1389"/>
      <c r="AA1389"/>
      <c r="AB1389"/>
      <c r="AC1389"/>
      <c r="AD1389"/>
      <c r="AE1389"/>
    </row>
    <row r="1390" spans="2:3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X1390"/>
      <c r="Y1390"/>
      <c r="Z1390"/>
      <c r="AA1390"/>
      <c r="AB1390"/>
      <c r="AC1390"/>
      <c r="AD1390"/>
      <c r="AE1390"/>
    </row>
    <row r="1391" spans="2:3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X1391"/>
      <c r="Y1391"/>
      <c r="Z1391"/>
      <c r="AA1391"/>
      <c r="AB1391"/>
      <c r="AC1391"/>
      <c r="AD1391"/>
      <c r="AE1391"/>
    </row>
    <row r="1392" spans="2:3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X1392"/>
      <c r="Y1392"/>
      <c r="Z1392"/>
      <c r="AA1392"/>
      <c r="AB1392"/>
      <c r="AC1392"/>
      <c r="AD1392"/>
      <c r="AE1392"/>
    </row>
    <row r="1393" spans="2:3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X1393"/>
      <c r="Y1393"/>
      <c r="Z1393"/>
      <c r="AA1393"/>
      <c r="AB1393"/>
      <c r="AC1393"/>
      <c r="AD1393"/>
      <c r="AE1393"/>
    </row>
    <row r="1394" spans="2:3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X1394"/>
      <c r="Y1394"/>
      <c r="Z1394"/>
      <c r="AA1394"/>
      <c r="AB1394"/>
      <c r="AC1394"/>
      <c r="AD1394"/>
      <c r="AE1394"/>
    </row>
    <row r="1395" spans="2:3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X1395"/>
      <c r="Y1395"/>
      <c r="Z1395"/>
      <c r="AA1395"/>
      <c r="AB1395"/>
      <c r="AC1395"/>
      <c r="AD1395"/>
      <c r="AE1395"/>
    </row>
    <row r="1396" spans="2:3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X1396"/>
      <c r="Y1396"/>
      <c r="Z1396"/>
      <c r="AA1396"/>
      <c r="AB1396"/>
      <c r="AC1396"/>
      <c r="AD1396"/>
      <c r="AE1396"/>
    </row>
    <row r="1397" spans="2:3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X1397"/>
      <c r="Y1397"/>
      <c r="Z1397"/>
      <c r="AA1397"/>
      <c r="AB1397"/>
      <c r="AC1397"/>
      <c r="AD1397"/>
      <c r="AE1397"/>
    </row>
    <row r="1398" spans="2:3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X1398"/>
      <c r="Y1398"/>
      <c r="Z1398"/>
      <c r="AA1398"/>
      <c r="AB1398"/>
      <c r="AC1398"/>
      <c r="AD1398"/>
      <c r="AE1398"/>
    </row>
    <row r="1399" spans="2:3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X1399"/>
      <c r="Y1399"/>
      <c r="Z1399"/>
      <c r="AA1399"/>
      <c r="AB1399"/>
      <c r="AC1399"/>
      <c r="AD1399"/>
      <c r="AE1399"/>
    </row>
    <row r="1400" spans="2:3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X1400"/>
      <c r="Y1400"/>
      <c r="Z1400"/>
      <c r="AA1400"/>
      <c r="AB1400"/>
      <c r="AC1400"/>
      <c r="AD1400"/>
      <c r="AE1400"/>
    </row>
    <row r="1401" spans="2:3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X1401"/>
      <c r="Y1401"/>
      <c r="Z1401"/>
      <c r="AA1401"/>
      <c r="AB1401"/>
      <c r="AC1401"/>
      <c r="AD1401"/>
      <c r="AE1401"/>
    </row>
    <row r="1402" spans="2:3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X1402"/>
      <c r="Y1402"/>
      <c r="Z1402"/>
      <c r="AA1402"/>
      <c r="AB1402"/>
      <c r="AC1402"/>
      <c r="AD1402"/>
      <c r="AE1402"/>
    </row>
    <row r="1403" spans="2:3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X1403"/>
      <c r="Y1403"/>
      <c r="Z1403"/>
      <c r="AA1403"/>
      <c r="AB1403"/>
      <c r="AC1403"/>
      <c r="AD1403"/>
      <c r="AE1403"/>
    </row>
    <row r="1404" spans="2:3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X1404"/>
      <c r="Y1404"/>
      <c r="Z1404"/>
      <c r="AA1404"/>
      <c r="AB1404"/>
      <c r="AC1404"/>
      <c r="AD1404"/>
      <c r="AE1404"/>
    </row>
    <row r="1405" spans="2:3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X1405"/>
      <c r="Y1405"/>
      <c r="Z1405"/>
      <c r="AA1405"/>
      <c r="AB1405"/>
      <c r="AC1405"/>
      <c r="AD1405"/>
      <c r="AE1405"/>
    </row>
    <row r="1406" spans="2:3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X1406"/>
      <c r="Y1406"/>
      <c r="Z1406"/>
      <c r="AA1406"/>
      <c r="AB1406"/>
      <c r="AC1406"/>
      <c r="AD1406"/>
      <c r="AE1406"/>
    </row>
    <row r="1407" spans="2:3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X1407"/>
      <c r="Y1407"/>
      <c r="Z1407"/>
      <c r="AA1407"/>
      <c r="AB1407"/>
      <c r="AC1407"/>
      <c r="AD1407"/>
      <c r="AE1407"/>
    </row>
    <row r="1408" spans="2:3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X1408"/>
      <c r="Y1408"/>
      <c r="Z1408"/>
      <c r="AA1408"/>
      <c r="AB1408"/>
      <c r="AC1408"/>
      <c r="AD1408"/>
      <c r="AE1408"/>
    </row>
    <row r="1409" spans="2:3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X1409"/>
      <c r="Y1409"/>
      <c r="Z1409"/>
      <c r="AA1409"/>
      <c r="AB1409"/>
      <c r="AC1409"/>
      <c r="AD1409"/>
      <c r="AE1409"/>
    </row>
    <row r="1410" spans="2:3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X1410"/>
      <c r="Y1410"/>
      <c r="Z1410"/>
      <c r="AA1410"/>
      <c r="AB1410"/>
      <c r="AC1410"/>
      <c r="AD1410"/>
      <c r="AE1410"/>
    </row>
    <row r="1411" spans="2:3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X1411"/>
      <c r="Y1411"/>
      <c r="Z1411"/>
      <c r="AA1411"/>
      <c r="AB1411"/>
      <c r="AC1411"/>
      <c r="AD1411"/>
      <c r="AE1411"/>
    </row>
    <row r="1412" spans="2:3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X1412"/>
      <c r="Y1412"/>
      <c r="Z1412"/>
      <c r="AA1412"/>
      <c r="AB1412"/>
      <c r="AC1412"/>
      <c r="AD1412"/>
      <c r="AE1412"/>
    </row>
    <row r="1413" spans="2:3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X1413"/>
      <c r="Y1413"/>
      <c r="Z1413"/>
      <c r="AA1413"/>
      <c r="AB1413"/>
      <c r="AC1413"/>
      <c r="AD1413"/>
      <c r="AE1413"/>
    </row>
    <row r="1414" spans="2:3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X1414"/>
      <c r="Y1414"/>
      <c r="Z1414"/>
      <c r="AA1414"/>
      <c r="AB1414"/>
      <c r="AC1414"/>
      <c r="AD1414"/>
      <c r="AE1414"/>
    </row>
    <row r="1415" spans="2:3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X1415"/>
      <c r="Y1415"/>
      <c r="Z1415"/>
      <c r="AA1415"/>
      <c r="AB1415"/>
      <c r="AC1415"/>
      <c r="AD1415"/>
      <c r="AE1415"/>
    </row>
    <row r="1416" spans="2:3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X1416"/>
      <c r="Y1416"/>
      <c r="Z1416"/>
      <c r="AA1416"/>
      <c r="AB1416"/>
      <c r="AC1416"/>
      <c r="AD1416"/>
      <c r="AE1416"/>
    </row>
    <row r="1417" spans="2:3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X1417"/>
      <c r="Y1417"/>
      <c r="Z1417"/>
      <c r="AA1417"/>
      <c r="AB1417"/>
      <c r="AC1417"/>
      <c r="AD1417"/>
      <c r="AE1417"/>
    </row>
    <row r="1418" spans="2:3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X1418"/>
      <c r="Y1418"/>
      <c r="Z1418"/>
      <c r="AA1418"/>
      <c r="AB1418"/>
      <c r="AC1418"/>
      <c r="AD1418"/>
      <c r="AE1418"/>
    </row>
    <row r="1419" spans="2:3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X1419"/>
      <c r="Y1419"/>
      <c r="Z1419"/>
      <c r="AA1419"/>
      <c r="AB1419"/>
      <c r="AC1419"/>
      <c r="AD1419"/>
      <c r="AE1419"/>
    </row>
    <row r="1420" spans="2:3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X1420"/>
      <c r="Y1420"/>
      <c r="Z1420"/>
      <c r="AA1420"/>
      <c r="AB1420"/>
      <c r="AC1420"/>
      <c r="AD1420"/>
      <c r="AE1420"/>
    </row>
    <row r="1421" spans="2:3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X1421"/>
      <c r="Y1421"/>
      <c r="Z1421"/>
      <c r="AA1421"/>
      <c r="AB1421"/>
      <c r="AC1421"/>
      <c r="AD1421"/>
      <c r="AE1421"/>
    </row>
    <row r="1422" spans="2:3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X1422"/>
      <c r="Y1422"/>
      <c r="Z1422"/>
      <c r="AA1422"/>
      <c r="AB1422"/>
      <c r="AC1422"/>
      <c r="AD1422"/>
      <c r="AE1422"/>
    </row>
    <row r="1423" spans="2:3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X1423"/>
      <c r="Y1423"/>
      <c r="Z1423"/>
      <c r="AA1423"/>
      <c r="AB1423"/>
      <c r="AC1423"/>
      <c r="AD1423"/>
      <c r="AE1423"/>
    </row>
    <row r="1424" spans="2:3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X1424"/>
      <c r="Y1424"/>
      <c r="Z1424"/>
      <c r="AA1424"/>
      <c r="AB1424"/>
      <c r="AC1424"/>
      <c r="AD1424"/>
      <c r="AE1424"/>
    </row>
    <row r="1425" spans="2:3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X1425"/>
      <c r="Y1425"/>
      <c r="Z1425"/>
      <c r="AA1425"/>
      <c r="AB1425"/>
      <c r="AC1425"/>
      <c r="AD1425"/>
      <c r="AE1425"/>
    </row>
    <row r="1426" spans="2:3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X1426"/>
      <c r="Y1426"/>
      <c r="Z1426"/>
      <c r="AA1426"/>
      <c r="AB1426"/>
      <c r="AC1426"/>
      <c r="AD1426"/>
      <c r="AE1426"/>
    </row>
    <row r="1427" spans="2:3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X1427"/>
      <c r="Y1427"/>
      <c r="Z1427"/>
      <c r="AA1427"/>
      <c r="AB1427"/>
      <c r="AC1427"/>
      <c r="AD1427"/>
      <c r="AE1427"/>
    </row>
    <row r="1428" spans="2:3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X1428"/>
      <c r="Y1428"/>
      <c r="Z1428"/>
      <c r="AA1428"/>
      <c r="AB1428"/>
      <c r="AC1428"/>
      <c r="AD1428"/>
      <c r="AE1428"/>
    </row>
    <row r="1429" spans="2:3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X1429"/>
      <c r="Y1429"/>
      <c r="Z1429"/>
      <c r="AA1429"/>
      <c r="AB1429"/>
      <c r="AC1429"/>
      <c r="AD1429"/>
      <c r="AE1429"/>
    </row>
    <row r="1430" spans="2:3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X1430"/>
      <c r="Y1430"/>
      <c r="Z1430"/>
      <c r="AA1430"/>
      <c r="AB1430"/>
      <c r="AC1430"/>
      <c r="AD1430"/>
      <c r="AE1430"/>
    </row>
    <row r="1431" spans="2:3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X1431"/>
      <c r="Y1431"/>
      <c r="Z1431"/>
      <c r="AA1431"/>
      <c r="AB1431"/>
      <c r="AC1431"/>
      <c r="AD1431"/>
      <c r="AE1431"/>
    </row>
    <row r="1432" spans="2:3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X1432"/>
      <c r="Y1432"/>
      <c r="Z1432"/>
      <c r="AA1432"/>
      <c r="AB1432"/>
      <c r="AC1432"/>
      <c r="AD1432"/>
      <c r="AE1432"/>
    </row>
    <row r="1433" spans="2:3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X1433"/>
      <c r="Y1433"/>
      <c r="Z1433"/>
      <c r="AA1433"/>
      <c r="AB1433"/>
      <c r="AC1433"/>
      <c r="AD1433"/>
      <c r="AE1433"/>
    </row>
    <row r="1434" spans="2:3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X1434"/>
      <c r="Y1434"/>
      <c r="Z1434"/>
      <c r="AA1434"/>
      <c r="AB1434"/>
      <c r="AC1434"/>
      <c r="AD1434"/>
      <c r="AE1434"/>
    </row>
    <row r="1435" spans="2:3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X1435"/>
      <c r="Y1435"/>
      <c r="Z1435"/>
      <c r="AA1435"/>
      <c r="AB1435"/>
      <c r="AC1435"/>
      <c r="AD1435"/>
      <c r="AE1435"/>
    </row>
    <row r="1436" spans="2:3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X1436"/>
      <c r="Y1436"/>
      <c r="Z1436"/>
      <c r="AA1436"/>
      <c r="AB1436"/>
      <c r="AC1436"/>
      <c r="AD1436"/>
      <c r="AE1436"/>
    </row>
    <row r="1437" spans="2:3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X1437"/>
      <c r="Y1437"/>
      <c r="Z1437"/>
      <c r="AA1437"/>
      <c r="AB1437"/>
      <c r="AC1437"/>
      <c r="AD1437"/>
      <c r="AE1437"/>
    </row>
    <row r="1438" spans="2:3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X1438"/>
      <c r="Y1438"/>
      <c r="Z1438"/>
      <c r="AA1438"/>
      <c r="AB1438"/>
      <c r="AC1438"/>
      <c r="AD1438"/>
      <c r="AE1438"/>
    </row>
    <row r="1439" spans="2:3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X1439"/>
      <c r="Y1439"/>
      <c r="Z1439"/>
      <c r="AA1439"/>
      <c r="AB1439"/>
      <c r="AC1439"/>
      <c r="AD1439"/>
      <c r="AE1439"/>
    </row>
    <row r="1440" spans="2:3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X1440"/>
      <c r="Y1440"/>
      <c r="Z1440"/>
      <c r="AA1440"/>
      <c r="AB1440"/>
      <c r="AC1440"/>
      <c r="AD1440"/>
      <c r="AE1440"/>
    </row>
    <row r="1441" spans="2:3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X1441"/>
      <c r="Y1441"/>
      <c r="Z1441"/>
      <c r="AA1441"/>
      <c r="AB1441"/>
      <c r="AC1441"/>
      <c r="AD1441"/>
      <c r="AE1441"/>
    </row>
    <row r="1442" spans="2:3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X1442"/>
      <c r="Y1442"/>
      <c r="Z1442"/>
      <c r="AA1442"/>
      <c r="AB1442"/>
      <c r="AC1442"/>
      <c r="AD1442"/>
      <c r="AE1442"/>
    </row>
    <row r="1443" spans="2:3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X1443"/>
      <c r="Y1443"/>
      <c r="Z1443"/>
      <c r="AA1443"/>
      <c r="AB1443"/>
      <c r="AC1443"/>
      <c r="AD1443"/>
      <c r="AE1443"/>
    </row>
    <row r="1444" spans="2:3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X1444"/>
      <c r="Y1444"/>
      <c r="Z1444"/>
      <c r="AA1444"/>
      <c r="AB1444"/>
      <c r="AC1444"/>
      <c r="AD1444"/>
      <c r="AE1444"/>
    </row>
    <row r="1445" spans="2:3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X1445"/>
      <c r="Y1445"/>
      <c r="Z1445"/>
      <c r="AA1445"/>
      <c r="AB1445"/>
      <c r="AC1445"/>
      <c r="AD1445"/>
      <c r="AE1445"/>
    </row>
    <row r="1446" spans="2:3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X1446"/>
      <c r="Y1446"/>
      <c r="Z1446"/>
      <c r="AA1446"/>
      <c r="AB1446"/>
      <c r="AC1446"/>
      <c r="AD1446"/>
      <c r="AE1446"/>
    </row>
    <row r="1447" spans="2:3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X1447"/>
      <c r="Y1447"/>
      <c r="Z1447"/>
      <c r="AA1447"/>
      <c r="AB1447"/>
      <c r="AC1447"/>
      <c r="AD1447"/>
      <c r="AE1447"/>
    </row>
    <row r="1448" spans="2:3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X1448"/>
      <c r="Y1448"/>
      <c r="Z1448"/>
      <c r="AA1448"/>
      <c r="AB1448"/>
      <c r="AC1448"/>
      <c r="AD1448"/>
      <c r="AE1448"/>
    </row>
    <row r="1449" spans="2:3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X1449"/>
      <c r="Y1449"/>
      <c r="Z1449"/>
      <c r="AA1449"/>
      <c r="AB1449"/>
      <c r="AC1449"/>
      <c r="AD1449"/>
      <c r="AE1449"/>
    </row>
    <row r="1450" spans="2:3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X1450"/>
      <c r="Y1450"/>
      <c r="Z1450"/>
      <c r="AA1450"/>
      <c r="AB1450"/>
      <c r="AC1450"/>
      <c r="AD1450"/>
      <c r="AE1450"/>
    </row>
    <row r="1451" spans="2:3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X1451"/>
      <c r="Y1451"/>
      <c r="Z1451"/>
      <c r="AA1451"/>
      <c r="AB1451"/>
      <c r="AC1451"/>
      <c r="AD1451"/>
      <c r="AE1451"/>
    </row>
    <row r="1452" spans="2:3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X1452"/>
      <c r="Y1452"/>
      <c r="Z1452"/>
      <c r="AA1452"/>
      <c r="AB1452"/>
      <c r="AC1452"/>
      <c r="AD1452"/>
      <c r="AE1452"/>
    </row>
    <row r="1453" spans="2:3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X1453"/>
      <c r="Y1453"/>
      <c r="Z1453"/>
      <c r="AA1453"/>
      <c r="AB1453"/>
      <c r="AC1453"/>
      <c r="AD1453"/>
      <c r="AE1453"/>
    </row>
    <row r="1454" spans="2:3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X1454"/>
      <c r="Y1454"/>
      <c r="Z1454"/>
      <c r="AA1454"/>
      <c r="AB1454"/>
      <c r="AC1454"/>
      <c r="AD1454"/>
      <c r="AE1454"/>
    </row>
    <row r="1455" spans="2:3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X1455"/>
      <c r="Y1455"/>
      <c r="Z1455"/>
      <c r="AA1455"/>
      <c r="AB1455"/>
      <c r="AC1455"/>
      <c r="AD1455"/>
      <c r="AE1455"/>
    </row>
    <row r="1456" spans="2:3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X1456"/>
      <c r="Y1456"/>
      <c r="Z1456"/>
      <c r="AA1456"/>
      <c r="AB1456"/>
      <c r="AC1456"/>
      <c r="AD1456"/>
      <c r="AE1456"/>
    </row>
    <row r="1457" spans="2:3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X1457"/>
      <c r="Y1457"/>
      <c r="Z1457"/>
      <c r="AA1457"/>
      <c r="AB1457"/>
      <c r="AC1457"/>
      <c r="AD1457"/>
      <c r="AE1457"/>
    </row>
    <row r="1458" spans="2:3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X1458"/>
      <c r="Y1458"/>
      <c r="Z1458"/>
      <c r="AA1458"/>
      <c r="AB1458"/>
      <c r="AC1458"/>
      <c r="AD1458"/>
      <c r="AE1458"/>
    </row>
    <row r="1459" spans="2:3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X1459"/>
      <c r="Y1459"/>
      <c r="Z1459"/>
      <c r="AA1459"/>
      <c r="AB1459"/>
      <c r="AC1459"/>
      <c r="AD1459"/>
      <c r="AE1459"/>
    </row>
    <row r="1460" spans="2:3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X1460"/>
      <c r="Y1460"/>
      <c r="Z1460"/>
      <c r="AA1460"/>
      <c r="AB1460"/>
      <c r="AC1460"/>
      <c r="AD1460"/>
      <c r="AE1460"/>
    </row>
    <row r="1461" spans="2:3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X1461"/>
      <c r="Y1461"/>
      <c r="Z1461"/>
      <c r="AA1461"/>
      <c r="AB1461"/>
      <c r="AC1461"/>
      <c r="AD1461"/>
      <c r="AE1461"/>
    </row>
    <row r="1462" spans="2:3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X1462"/>
      <c r="Y1462"/>
      <c r="Z1462"/>
      <c r="AA1462"/>
      <c r="AB1462"/>
      <c r="AC1462"/>
      <c r="AD1462"/>
      <c r="AE1462"/>
    </row>
    <row r="1463" spans="2:3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X1463"/>
      <c r="Y1463"/>
      <c r="Z1463"/>
      <c r="AA1463"/>
      <c r="AB1463"/>
      <c r="AC1463"/>
      <c r="AD1463"/>
      <c r="AE1463"/>
    </row>
    <row r="1464" spans="2:3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X1464"/>
      <c r="Y1464"/>
      <c r="Z1464"/>
      <c r="AA1464"/>
      <c r="AB1464"/>
      <c r="AC1464"/>
      <c r="AD1464"/>
      <c r="AE1464"/>
    </row>
    <row r="1465" spans="2:3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X1465"/>
      <c r="Y1465"/>
      <c r="Z1465"/>
      <c r="AA1465"/>
      <c r="AB1465"/>
      <c r="AC1465"/>
      <c r="AD1465"/>
      <c r="AE1465"/>
    </row>
    <row r="1466" spans="2:3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X1466"/>
      <c r="Y1466"/>
      <c r="Z1466"/>
      <c r="AA1466"/>
      <c r="AB1466"/>
      <c r="AC1466"/>
      <c r="AD1466"/>
      <c r="AE1466"/>
    </row>
    <row r="1467" spans="2:3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X1467"/>
      <c r="Y1467"/>
      <c r="Z1467"/>
      <c r="AA1467"/>
      <c r="AB1467"/>
      <c r="AC1467"/>
      <c r="AD1467"/>
      <c r="AE1467"/>
    </row>
    <row r="1468" spans="2:3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X1468"/>
      <c r="Y1468"/>
      <c r="Z1468"/>
      <c r="AA1468"/>
      <c r="AB1468"/>
      <c r="AC1468"/>
      <c r="AD1468"/>
      <c r="AE1468"/>
    </row>
    <row r="1469" spans="2:3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X1469"/>
      <c r="Y1469"/>
      <c r="Z1469"/>
      <c r="AA1469"/>
      <c r="AB1469"/>
      <c r="AC1469"/>
      <c r="AD1469"/>
      <c r="AE1469"/>
    </row>
    <row r="1470" spans="2:3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X1470"/>
      <c r="Y1470"/>
      <c r="Z1470"/>
      <c r="AA1470"/>
      <c r="AB1470"/>
      <c r="AC1470"/>
      <c r="AD1470"/>
      <c r="AE1470"/>
    </row>
    <row r="1471" spans="2:3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X1471"/>
      <c r="Y1471"/>
      <c r="Z1471"/>
      <c r="AA1471"/>
      <c r="AB1471"/>
      <c r="AC1471"/>
      <c r="AD1471"/>
      <c r="AE1471"/>
    </row>
    <row r="1472" spans="2:3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X1472"/>
      <c r="Y1472"/>
      <c r="Z1472"/>
      <c r="AA1472"/>
      <c r="AB1472"/>
      <c r="AC1472"/>
      <c r="AD1472"/>
      <c r="AE1472"/>
    </row>
    <row r="1473" spans="2:3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X1473"/>
      <c r="Y1473"/>
      <c r="Z1473"/>
      <c r="AA1473"/>
      <c r="AB1473"/>
      <c r="AC1473"/>
      <c r="AD1473"/>
      <c r="AE1473"/>
    </row>
    <row r="1474" spans="2:3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X1474"/>
      <c r="Y1474"/>
      <c r="Z1474"/>
      <c r="AA1474"/>
      <c r="AB1474"/>
      <c r="AC1474"/>
      <c r="AD1474"/>
      <c r="AE1474"/>
    </row>
    <row r="1475" spans="2:3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X1475"/>
      <c r="Y1475"/>
      <c r="Z1475"/>
      <c r="AA1475"/>
      <c r="AB1475"/>
      <c r="AC1475"/>
      <c r="AD1475"/>
      <c r="AE1475"/>
    </row>
    <row r="1476" spans="2:3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X1476"/>
      <c r="Y1476"/>
      <c r="Z1476"/>
      <c r="AA1476"/>
      <c r="AB1476"/>
      <c r="AC1476"/>
      <c r="AD1476"/>
      <c r="AE1476"/>
    </row>
    <row r="1477" spans="2:3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X1477"/>
      <c r="Y1477"/>
      <c r="Z1477"/>
      <c r="AA1477"/>
      <c r="AB1477"/>
      <c r="AC1477"/>
      <c r="AD1477"/>
      <c r="AE1477"/>
    </row>
    <row r="1478" spans="2:3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X1478"/>
      <c r="Y1478"/>
      <c r="Z1478"/>
      <c r="AA1478"/>
      <c r="AB1478"/>
      <c r="AC1478"/>
      <c r="AD1478"/>
      <c r="AE1478"/>
    </row>
    <row r="1479" spans="2:3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X1479"/>
      <c r="Y1479"/>
      <c r="Z1479"/>
      <c r="AA1479"/>
      <c r="AB1479"/>
      <c r="AC1479"/>
      <c r="AD1479"/>
      <c r="AE1479"/>
    </row>
    <row r="1480" spans="2:3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X1480"/>
      <c r="Y1480"/>
      <c r="Z1480"/>
      <c r="AA1480"/>
      <c r="AB1480"/>
      <c r="AC1480"/>
      <c r="AD1480"/>
      <c r="AE1480"/>
    </row>
    <row r="1481" spans="2:3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X1481"/>
      <c r="Y1481"/>
      <c r="Z1481"/>
      <c r="AA1481"/>
      <c r="AB1481"/>
      <c r="AC1481"/>
      <c r="AD1481"/>
      <c r="AE1481"/>
    </row>
    <row r="1482" spans="2:3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X1482"/>
      <c r="Y1482"/>
      <c r="Z1482"/>
      <c r="AA1482"/>
      <c r="AB1482"/>
      <c r="AC1482"/>
      <c r="AD1482"/>
      <c r="AE1482"/>
    </row>
    <row r="1483" spans="2:3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X1483"/>
      <c r="Y1483"/>
      <c r="Z1483"/>
      <c r="AA1483"/>
      <c r="AB1483"/>
      <c r="AC1483"/>
      <c r="AD1483"/>
      <c r="AE1483"/>
    </row>
    <row r="1484" spans="2:3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X1484"/>
      <c r="Y1484"/>
      <c r="Z1484"/>
      <c r="AA1484"/>
      <c r="AB1484"/>
      <c r="AC1484"/>
      <c r="AD1484"/>
      <c r="AE1484"/>
    </row>
    <row r="1485" spans="2:3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X1485"/>
      <c r="Y1485"/>
      <c r="Z1485"/>
      <c r="AA1485"/>
      <c r="AB1485"/>
      <c r="AC1485"/>
      <c r="AD1485"/>
      <c r="AE1485"/>
    </row>
    <row r="1486" spans="2:3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X1486"/>
      <c r="Y1486"/>
      <c r="Z1486"/>
      <c r="AA1486"/>
      <c r="AB1486"/>
      <c r="AC1486"/>
      <c r="AD1486"/>
      <c r="AE1486"/>
    </row>
    <row r="1487" spans="2:3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X1487"/>
      <c r="Y1487"/>
      <c r="Z1487"/>
      <c r="AA1487"/>
      <c r="AB1487"/>
      <c r="AC1487"/>
      <c r="AD1487"/>
      <c r="AE1487"/>
    </row>
    <row r="1488" spans="2:3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X1488"/>
      <c r="Y1488"/>
      <c r="Z1488"/>
      <c r="AA1488"/>
      <c r="AB1488"/>
      <c r="AC1488"/>
      <c r="AD1488"/>
      <c r="AE1488"/>
    </row>
    <row r="1489" spans="2:3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X1489"/>
      <c r="Y1489"/>
      <c r="Z1489"/>
      <c r="AA1489"/>
      <c r="AB1489"/>
      <c r="AC1489"/>
      <c r="AD1489"/>
      <c r="AE1489"/>
    </row>
    <row r="1490" spans="2:3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X1490"/>
      <c r="Y1490"/>
      <c r="Z1490"/>
      <c r="AA1490"/>
      <c r="AB1490"/>
      <c r="AC1490"/>
      <c r="AD1490"/>
      <c r="AE1490"/>
    </row>
    <row r="1491" spans="2:3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X1491"/>
      <c r="Y1491"/>
      <c r="Z1491"/>
      <c r="AA1491"/>
      <c r="AB1491"/>
      <c r="AC1491"/>
      <c r="AD1491"/>
      <c r="AE1491"/>
    </row>
    <row r="1492" spans="2:3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X1492"/>
      <c r="Y1492"/>
      <c r="Z1492"/>
      <c r="AA1492"/>
      <c r="AB1492"/>
      <c r="AC1492"/>
      <c r="AD1492"/>
      <c r="AE1492"/>
    </row>
    <row r="1493" spans="2:3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X1493"/>
      <c r="Y1493"/>
      <c r="Z1493"/>
      <c r="AA1493"/>
      <c r="AB1493"/>
      <c r="AC1493"/>
      <c r="AD1493"/>
      <c r="AE1493"/>
    </row>
    <row r="1494" spans="2:3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X1494"/>
      <c r="Y1494"/>
      <c r="Z1494"/>
      <c r="AA1494"/>
      <c r="AB1494"/>
      <c r="AC1494"/>
      <c r="AD1494"/>
      <c r="AE1494"/>
    </row>
    <row r="1495" spans="2:3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X1495"/>
      <c r="Y1495"/>
      <c r="Z1495"/>
      <c r="AA1495"/>
      <c r="AB1495"/>
      <c r="AC1495"/>
      <c r="AD1495"/>
      <c r="AE1495"/>
    </row>
    <row r="1496" spans="2:3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X1496"/>
      <c r="Y1496"/>
      <c r="Z1496"/>
      <c r="AA1496"/>
      <c r="AB1496"/>
      <c r="AC1496"/>
      <c r="AD1496"/>
      <c r="AE1496"/>
    </row>
    <row r="1497" spans="2:3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X1497"/>
      <c r="Y1497"/>
      <c r="Z1497"/>
      <c r="AA1497"/>
      <c r="AB1497"/>
      <c r="AC1497"/>
      <c r="AD1497"/>
      <c r="AE1497"/>
    </row>
    <row r="1498" spans="2:3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X1498"/>
      <c r="Y1498"/>
      <c r="Z1498"/>
      <c r="AA1498"/>
      <c r="AB1498"/>
      <c r="AC1498"/>
      <c r="AD1498"/>
      <c r="AE1498"/>
    </row>
    <row r="1499" spans="2:3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X1499"/>
      <c r="Y1499"/>
      <c r="Z1499"/>
      <c r="AA1499"/>
      <c r="AB1499"/>
      <c r="AC1499"/>
      <c r="AD1499"/>
      <c r="AE1499"/>
    </row>
    <row r="1500" spans="2:3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X1500"/>
      <c r="Y1500"/>
      <c r="Z1500"/>
      <c r="AA1500"/>
      <c r="AB1500"/>
      <c r="AC1500"/>
      <c r="AD1500"/>
      <c r="AE1500"/>
    </row>
    <row r="1501" spans="2:3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X1501"/>
      <c r="Y1501"/>
      <c r="Z1501"/>
      <c r="AA1501"/>
      <c r="AB1501"/>
      <c r="AC1501"/>
      <c r="AD1501"/>
      <c r="AE1501"/>
    </row>
    <row r="1502" spans="2:3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X1502"/>
      <c r="Y1502"/>
      <c r="Z1502"/>
      <c r="AA1502"/>
      <c r="AB1502"/>
      <c r="AC1502"/>
      <c r="AD1502"/>
      <c r="AE1502"/>
    </row>
    <row r="1503" spans="2:3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X1503"/>
      <c r="Y1503"/>
      <c r="Z1503"/>
      <c r="AA1503"/>
      <c r="AB1503"/>
      <c r="AC1503"/>
      <c r="AD1503"/>
      <c r="AE1503"/>
    </row>
    <row r="1504" spans="2:3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X1504"/>
      <c r="Y1504"/>
      <c r="Z1504"/>
      <c r="AA1504"/>
      <c r="AB1504"/>
      <c r="AC1504"/>
      <c r="AD1504"/>
      <c r="AE1504"/>
    </row>
    <row r="1505" spans="2:3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X1505"/>
      <c r="Y1505"/>
      <c r="Z1505"/>
      <c r="AA1505"/>
      <c r="AB1505"/>
      <c r="AC1505"/>
      <c r="AD1505"/>
      <c r="AE1505"/>
    </row>
    <row r="1506" spans="2:3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X1506"/>
      <c r="Y1506"/>
      <c r="Z1506"/>
      <c r="AA1506"/>
      <c r="AB1506"/>
      <c r="AC1506"/>
      <c r="AD1506"/>
      <c r="AE1506"/>
    </row>
    <row r="1507" spans="2:3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X1507"/>
      <c r="Y1507"/>
      <c r="Z1507"/>
      <c r="AA1507"/>
      <c r="AB1507"/>
      <c r="AC1507"/>
      <c r="AD1507"/>
      <c r="AE1507"/>
    </row>
    <row r="1508" spans="2:3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X1508"/>
      <c r="Y1508"/>
      <c r="Z1508"/>
      <c r="AA1508"/>
      <c r="AB1508"/>
      <c r="AC1508"/>
      <c r="AD1508"/>
      <c r="AE1508"/>
    </row>
    <row r="1509" spans="2:3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X1509"/>
      <c r="Y1509"/>
      <c r="Z1509"/>
      <c r="AA1509"/>
      <c r="AB1509"/>
      <c r="AC1509"/>
      <c r="AD1509"/>
      <c r="AE1509"/>
    </row>
    <row r="1510" spans="2:3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X1510"/>
      <c r="Y1510"/>
      <c r="Z1510"/>
      <c r="AA1510"/>
      <c r="AB1510"/>
      <c r="AC1510"/>
      <c r="AD1510"/>
      <c r="AE1510"/>
    </row>
    <row r="1511" spans="2:3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X1511"/>
      <c r="Y1511"/>
      <c r="Z1511"/>
      <c r="AA1511"/>
      <c r="AB1511"/>
      <c r="AC1511"/>
      <c r="AD1511"/>
      <c r="AE1511"/>
    </row>
    <row r="1512" spans="2:3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X1512"/>
      <c r="Y1512"/>
      <c r="Z1512"/>
      <c r="AA1512"/>
      <c r="AB1512"/>
      <c r="AC1512"/>
      <c r="AD1512"/>
      <c r="AE1512"/>
    </row>
    <row r="1513" spans="2:3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X1513"/>
      <c r="Y1513"/>
      <c r="Z1513"/>
      <c r="AA1513"/>
      <c r="AB1513"/>
      <c r="AC1513"/>
      <c r="AD1513"/>
      <c r="AE1513"/>
    </row>
    <row r="1514" spans="2:3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X1514"/>
      <c r="Y1514"/>
      <c r="Z1514"/>
      <c r="AA1514"/>
      <c r="AB1514"/>
      <c r="AC1514"/>
      <c r="AD1514"/>
      <c r="AE1514"/>
    </row>
    <row r="1515" spans="2:3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X1515"/>
      <c r="Y1515"/>
      <c r="Z1515"/>
      <c r="AA1515"/>
      <c r="AB1515"/>
      <c r="AC1515"/>
      <c r="AD1515"/>
      <c r="AE1515"/>
    </row>
    <row r="1516" spans="2:3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X1516"/>
      <c r="Y1516"/>
      <c r="Z1516"/>
      <c r="AA1516"/>
      <c r="AB1516"/>
      <c r="AC1516"/>
      <c r="AD1516"/>
      <c r="AE1516"/>
    </row>
    <row r="1517" spans="2:3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X1517"/>
      <c r="Y1517"/>
      <c r="Z1517"/>
      <c r="AA1517"/>
      <c r="AB1517"/>
      <c r="AC1517"/>
      <c r="AD1517"/>
      <c r="AE1517"/>
    </row>
    <row r="1518" spans="2:3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X1518"/>
      <c r="Y1518"/>
      <c r="Z1518"/>
      <c r="AA1518"/>
      <c r="AB1518"/>
      <c r="AC1518"/>
      <c r="AD1518"/>
      <c r="AE1518"/>
    </row>
    <row r="1519" spans="2:3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X1519"/>
      <c r="Y1519"/>
      <c r="Z1519"/>
      <c r="AA1519"/>
      <c r="AB1519"/>
      <c r="AC1519"/>
      <c r="AD1519"/>
      <c r="AE1519"/>
    </row>
    <row r="1520" spans="2:3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X1520"/>
      <c r="Y1520"/>
      <c r="Z1520"/>
      <c r="AA1520"/>
      <c r="AB1520"/>
      <c r="AC1520"/>
      <c r="AD1520"/>
      <c r="AE1520"/>
    </row>
    <row r="1521" spans="2:3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X1521"/>
      <c r="Y1521"/>
      <c r="Z1521"/>
      <c r="AA1521"/>
      <c r="AB1521"/>
      <c r="AC1521"/>
      <c r="AD1521"/>
      <c r="AE1521"/>
    </row>
    <row r="1522" spans="2:3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X1522"/>
      <c r="Y1522"/>
      <c r="Z1522"/>
      <c r="AA1522"/>
      <c r="AB1522"/>
      <c r="AC1522"/>
      <c r="AD1522"/>
      <c r="AE1522"/>
    </row>
    <row r="1523" spans="2:3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X1523"/>
      <c r="Y1523"/>
      <c r="Z1523"/>
      <c r="AA1523"/>
      <c r="AB1523"/>
      <c r="AC1523"/>
      <c r="AD1523"/>
      <c r="AE1523"/>
    </row>
    <row r="1524" spans="2:3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X1524"/>
      <c r="Y1524"/>
      <c r="Z1524"/>
      <c r="AA1524"/>
      <c r="AB1524"/>
      <c r="AC1524"/>
      <c r="AD1524"/>
      <c r="AE1524"/>
    </row>
    <row r="1525" spans="2:3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X1525"/>
      <c r="Y1525"/>
      <c r="Z1525"/>
      <c r="AA1525"/>
      <c r="AB1525"/>
      <c r="AC1525"/>
      <c r="AD1525"/>
      <c r="AE1525"/>
    </row>
    <row r="1526" spans="2:3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X1526"/>
      <c r="Y1526"/>
      <c r="Z1526"/>
      <c r="AA1526"/>
      <c r="AB1526"/>
      <c r="AC1526"/>
      <c r="AD1526"/>
      <c r="AE1526"/>
    </row>
    <row r="1527" spans="2:3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X1527"/>
      <c r="Y1527"/>
      <c r="Z1527"/>
      <c r="AA1527"/>
      <c r="AB1527"/>
      <c r="AC1527"/>
      <c r="AD1527"/>
      <c r="AE1527"/>
    </row>
    <row r="1528" spans="2:3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X1528"/>
      <c r="Y1528"/>
      <c r="Z1528"/>
      <c r="AA1528"/>
      <c r="AB1528"/>
      <c r="AC1528"/>
      <c r="AD1528"/>
      <c r="AE1528"/>
    </row>
    <row r="1529" spans="2:3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X1529"/>
      <c r="Y1529"/>
      <c r="Z1529"/>
      <c r="AA1529"/>
      <c r="AB1529"/>
      <c r="AC1529"/>
      <c r="AD1529"/>
      <c r="AE1529"/>
    </row>
    <row r="1530" spans="2:3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X1530"/>
      <c r="Y1530"/>
      <c r="Z1530"/>
      <c r="AA1530"/>
      <c r="AB1530"/>
      <c r="AC1530"/>
      <c r="AD1530"/>
      <c r="AE1530"/>
    </row>
    <row r="1531" spans="2:3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X1531"/>
      <c r="Y1531"/>
      <c r="Z1531"/>
      <c r="AA1531"/>
      <c r="AB1531"/>
      <c r="AC1531"/>
      <c r="AD1531"/>
      <c r="AE1531"/>
    </row>
    <row r="1532" spans="2:3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X1532"/>
      <c r="Y1532"/>
      <c r="Z1532"/>
      <c r="AA1532"/>
      <c r="AB1532"/>
      <c r="AC1532"/>
      <c r="AD1532"/>
      <c r="AE1532"/>
    </row>
    <row r="1533" spans="2:3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X1533"/>
      <c r="Y1533"/>
      <c r="Z1533"/>
      <c r="AA1533"/>
      <c r="AB1533"/>
      <c r="AC1533"/>
      <c r="AD1533"/>
      <c r="AE1533"/>
    </row>
    <row r="1534" spans="2:3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X1534"/>
      <c r="Y1534"/>
      <c r="Z1534"/>
      <c r="AA1534"/>
      <c r="AB1534"/>
      <c r="AC1534"/>
      <c r="AD1534"/>
      <c r="AE1534"/>
    </row>
    <row r="1535" spans="2:3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X1535"/>
      <c r="Y1535"/>
      <c r="Z1535"/>
      <c r="AA1535"/>
      <c r="AB1535"/>
      <c r="AC1535"/>
      <c r="AD1535"/>
      <c r="AE1535"/>
    </row>
    <row r="1536" spans="2:3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X1536"/>
      <c r="Y1536"/>
      <c r="Z1536"/>
      <c r="AA1536"/>
      <c r="AB1536"/>
      <c r="AC1536"/>
      <c r="AD1536"/>
      <c r="AE1536"/>
    </row>
    <row r="1537" spans="2:3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X1537"/>
      <c r="Y1537"/>
      <c r="Z1537"/>
      <c r="AA1537"/>
      <c r="AB1537"/>
      <c r="AC1537"/>
      <c r="AD1537"/>
      <c r="AE1537"/>
    </row>
    <row r="1538" spans="2:3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X1538"/>
      <c r="Y1538"/>
      <c r="Z1538"/>
      <c r="AA1538"/>
      <c r="AB1538"/>
      <c r="AC1538"/>
      <c r="AD1538"/>
      <c r="AE1538"/>
    </row>
    <row r="1539" spans="2:3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X1539"/>
      <c r="Y1539"/>
      <c r="Z1539"/>
      <c r="AA1539"/>
      <c r="AB1539"/>
      <c r="AC1539"/>
      <c r="AD1539"/>
      <c r="AE1539"/>
    </row>
    <row r="1540" spans="2:3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X1540"/>
      <c r="Y1540"/>
      <c r="Z1540"/>
      <c r="AA1540"/>
      <c r="AB1540"/>
      <c r="AC1540"/>
      <c r="AD1540"/>
      <c r="AE1540"/>
    </row>
    <row r="1541" spans="2:3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X1541"/>
      <c r="Y1541"/>
      <c r="Z1541"/>
      <c r="AA1541"/>
      <c r="AB1541"/>
      <c r="AC1541"/>
      <c r="AD1541"/>
      <c r="AE1541"/>
    </row>
    <row r="1542" spans="2:3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X1542"/>
      <c r="Y1542"/>
      <c r="Z1542"/>
      <c r="AA1542"/>
      <c r="AB1542"/>
      <c r="AC1542"/>
      <c r="AD1542"/>
      <c r="AE1542"/>
    </row>
    <row r="1543" spans="2:3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X1543"/>
      <c r="Y1543"/>
      <c r="Z1543"/>
      <c r="AA1543"/>
      <c r="AB1543"/>
      <c r="AC1543"/>
      <c r="AD1543"/>
      <c r="AE1543"/>
    </row>
    <row r="1544" spans="2:3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X1544"/>
      <c r="Y1544"/>
      <c r="Z1544"/>
      <c r="AA1544"/>
      <c r="AB1544"/>
      <c r="AC1544"/>
      <c r="AD1544"/>
      <c r="AE1544"/>
    </row>
    <row r="1545" spans="2:3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X1545"/>
      <c r="Y1545"/>
      <c r="Z1545"/>
      <c r="AA1545"/>
      <c r="AB1545"/>
      <c r="AC1545"/>
      <c r="AD1545"/>
      <c r="AE1545"/>
    </row>
    <row r="1546" spans="2:3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X1546"/>
      <c r="Y1546"/>
      <c r="Z1546"/>
      <c r="AA1546"/>
      <c r="AB1546"/>
      <c r="AC1546"/>
      <c r="AD1546"/>
      <c r="AE1546"/>
    </row>
    <row r="1547" spans="2:3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X1547"/>
      <c r="Y1547"/>
      <c r="Z1547"/>
      <c r="AA1547"/>
      <c r="AB1547"/>
      <c r="AC1547"/>
      <c r="AD1547"/>
      <c r="AE1547"/>
    </row>
    <row r="1548" spans="2:3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X1548"/>
      <c r="Y1548"/>
      <c r="Z1548"/>
      <c r="AA1548"/>
      <c r="AB1548"/>
      <c r="AC1548"/>
      <c r="AD1548"/>
      <c r="AE1548"/>
    </row>
    <row r="1549" spans="2:3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X1549"/>
      <c r="Y1549"/>
      <c r="Z1549"/>
      <c r="AA1549"/>
      <c r="AB1549"/>
      <c r="AC1549"/>
      <c r="AD1549"/>
      <c r="AE1549"/>
    </row>
    <row r="1550" spans="2:3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X1550"/>
      <c r="Y1550"/>
      <c r="Z1550"/>
      <c r="AA1550"/>
      <c r="AB1550"/>
      <c r="AC1550"/>
      <c r="AD1550"/>
      <c r="AE1550"/>
    </row>
    <row r="1551" spans="2:3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X1551"/>
      <c r="Y1551"/>
      <c r="Z1551"/>
      <c r="AA1551"/>
      <c r="AB1551"/>
      <c r="AC1551"/>
      <c r="AD1551"/>
      <c r="AE1551"/>
    </row>
    <row r="1552" spans="2:3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X1552"/>
      <c r="Y1552"/>
      <c r="Z1552"/>
      <c r="AA1552"/>
      <c r="AB1552"/>
      <c r="AC1552"/>
      <c r="AD1552"/>
      <c r="AE1552"/>
    </row>
    <row r="1553" spans="2:3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X1553"/>
      <c r="Y1553"/>
      <c r="Z1553"/>
      <c r="AA1553"/>
      <c r="AB1553"/>
      <c r="AC1553"/>
      <c r="AD1553"/>
      <c r="AE1553"/>
    </row>
    <row r="1554" spans="2:3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X1554"/>
      <c r="Y1554"/>
      <c r="Z1554"/>
      <c r="AA1554"/>
      <c r="AB1554"/>
      <c r="AC1554"/>
      <c r="AD1554"/>
      <c r="AE1554"/>
    </row>
    <row r="1555" spans="2:3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X1555"/>
      <c r="Y1555"/>
      <c r="Z1555"/>
      <c r="AA1555"/>
      <c r="AB1555"/>
      <c r="AC1555"/>
      <c r="AD1555"/>
      <c r="AE1555"/>
    </row>
    <row r="1556" spans="2:3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X1556"/>
      <c r="Y1556"/>
      <c r="Z1556"/>
      <c r="AA1556"/>
      <c r="AB1556"/>
      <c r="AC1556"/>
      <c r="AD1556"/>
      <c r="AE1556"/>
    </row>
    <row r="1557" spans="2:3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X1557"/>
      <c r="Y1557"/>
      <c r="Z1557"/>
      <c r="AA1557"/>
      <c r="AB1557"/>
      <c r="AC1557"/>
      <c r="AD1557"/>
      <c r="AE1557"/>
    </row>
    <row r="1558" spans="2:3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X1558"/>
      <c r="Y1558"/>
      <c r="Z1558"/>
      <c r="AA1558"/>
      <c r="AB1558"/>
      <c r="AC1558"/>
      <c r="AD1558"/>
      <c r="AE1558"/>
    </row>
    <row r="1559" spans="2:3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X1559"/>
      <c r="Y1559"/>
      <c r="Z1559"/>
      <c r="AA1559"/>
      <c r="AB1559"/>
      <c r="AC1559"/>
      <c r="AD1559"/>
      <c r="AE1559"/>
    </row>
    <row r="1560" spans="2:3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X1560"/>
      <c r="Y1560"/>
      <c r="Z1560"/>
      <c r="AA1560"/>
      <c r="AB1560"/>
      <c r="AC1560"/>
      <c r="AD1560"/>
      <c r="AE1560"/>
    </row>
    <row r="1561" spans="2:3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X1561"/>
      <c r="Y1561"/>
      <c r="Z1561"/>
      <c r="AA1561"/>
      <c r="AB1561"/>
      <c r="AC1561"/>
      <c r="AD1561"/>
      <c r="AE1561"/>
    </row>
    <row r="1562" spans="2:3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X1562"/>
      <c r="Y1562"/>
      <c r="Z1562"/>
      <c r="AA1562"/>
      <c r="AB1562"/>
      <c r="AC1562"/>
      <c r="AD1562"/>
      <c r="AE1562"/>
    </row>
    <row r="1563" spans="2:3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X1563"/>
      <c r="Y1563"/>
      <c r="Z1563"/>
      <c r="AA1563"/>
      <c r="AB1563"/>
      <c r="AC1563"/>
      <c r="AD1563"/>
      <c r="AE1563"/>
    </row>
    <row r="1564" spans="2:3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X1564"/>
      <c r="Y1564"/>
      <c r="Z1564"/>
      <c r="AA1564"/>
      <c r="AB1564"/>
      <c r="AC1564"/>
      <c r="AD1564"/>
      <c r="AE1564"/>
    </row>
    <row r="1565" spans="2:3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X1565"/>
      <c r="Y1565"/>
      <c r="Z1565"/>
      <c r="AA1565"/>
      <c r="AB1565"/>
      <c r="AC1565"/>
      <c r="AD1565"/>
      <c r="AE1565"/>
    </row>
    <row r="1566" spans="2:3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X1566"/>
      <c r="Y1566"/>
      <c r="Z1566"/>
      <c r="AA1566"/>
      <c r="AB1566"/>
      <c r="AC1566"/>
      <c r="AD1566"/>
      <c r="AE1566"/>
    </row>
    <row r="1567" spans="2:3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X1567"/>
      <c r="Y1567"/>
      <c r="Z1567"/>
      <c r="AA1567"/>
      <c r="AB1567"/>
      <c r="AC1567"/>
      <c r="AD1567"/>
      <c r="AE1567"/>
    </row>
    <row r="1568" spans="2:3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X1568"/>
      <c r="Y1568"/>
      <c r="Z1568"/>
      <c r="AA1568"/>
      <c r="AB1568"/>
      <c r="AC1568"/>
      <c r="AD1568"/>
      <c r="AE1568"/>
    </row>
    <row r="1569" spans="2:3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X1569"/>
      <c r="Y1569"/>
      <c r="Z1569"/>
      <c r="AA1569"/>
      <c r="AB1569"/>
      <c r="AC1569"/>
      <c r="AD1569"/>
      <c r="AE1569"/>
    </row>
    <row r="1570" spans="2:3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X1570"/>
      <c r="Y1570"/>
      <c r="Z1570"/>
      <c r="AA1570"/>
      <c r="AB1570"/>
      <c r="AC1570"/>
      <c r="AD1570"/>
      <c r="AE1570"/>
    </row>
    <row r="1571" spans="2:3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X1571"/>
      <c r="Y1571"/>
      <c r="Z1571"/>
      <c r="AA1571"/>
      <c r="AB1571"/>
      <c r="AC1571"/>
      <c r="AD1571"/>
      <c r="AE1571"/>
    </row>
    <row r="1572" spans="2:3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X1572"/>
      <c r="Y1572"/>
      <c r="Z1572"/>
      <c r="AA1572"/>
      <c r="AB1572"/>
      <c r="AC1572"/>
      <c r="AD1572"/>
      <c r="AE1572"/>
    </row>
    <row r="1573" spans="2:3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X1573"/>
      <c r="Y1573"/>
      <c r="Z1573"/>
      <c r="AA1573"/>
      <c r="AB1573"/>
      <c r="AC1573"/>
      <c r="AD1573"/>
      <c r="AE1573"/>
    </row>
    <row r="1574" spans="2:3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X1574"/>
      <c r="Y1574"/>
      <c r="Z1574"/>
      <c r="AA1574"/>
      <c r="AB1574"/>
      <c r="AC1574"/>
      <c r="AD1574"/>
      <c r="AE1574"/>
    </row>
    <row r="1575" spans="2:3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X1575"/>
      <c r="Y1575"/>
      <c r="Z1575"/>
      <c r="AA1575"/>
      <c r="AB1575"/>
      <c r="AC1575"/>
      <c r="AD1575"/>
      <c r="AE1575"/>
    </row>
    <row r="1576" spans="2:3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X1576"/>
      <c r="Y1576"/>
      <c r="Z1576"/>
      <c r="AA1576"/>
      <c r="AB1576"/>
      <c r="AC1576"/>
      <c r="AD1576"/>
      <c r="AE1576"/>
    </row>
    <row r="1577" spans="2:3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X1577"/>
      <c r="Y1577"/>
      <c r="Z1577"/>
      <c r="AA1577"/>
      <c r="AB1577"/>
      <c r="AC1577"/>
      <c r="AD1577"/>
      <c r="AE1577"/>
    </row>
    <row r="1578" spans="2:3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X1578"/>
      <c r="Y1578"/>
      <c r="Z1578"/>
      <c r="AA1578"/>
      <c r="AB1578"/>
      <c r="AC1578"/>
      <c r="AD1578"/>
      <c r="AE1578"/>
    </row>
    <row r="1579" spans="2:3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X1579"/>
      <c r="Y1579"/>
      <c r="Z1579"/>
      <c r="AA1579"/>
      <c r="AB1579"/>
      <c r="AC1579"/>
      <c r="AD1579"/>
      <c r="AE1579"/>
    </row>
    <row r="1580" spans="2:3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X1580"/>
      <c r="Y1580"/>
      <c r="Z1580"/>
      <c r="AA1580"/>
      <c r="AB1580"/>
      <c r="AC1580"/>
      <c r="AD1580"/>
      <c r="AE1580"/>
    </row>
    <row r="1581" spans="2:3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X1581"/>
      <c r="Y1581"/>
      <c r="Z1581"/>
      <c r="AA1581"/>
      <c r="AB1581"/>
      <c r="AC1581"/>
      <c r="AD1581"/>
      <c r="AE1581"/>
    </row>
    <row r="1582" spans="2:3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X1582"/>
      <c r="Y1582"/>
      <c r="Z1582"/>
      <c r="AA1582"/>
      <c r="AB1582"/>
      <c r="AC1582"/>
      <c r="AD1582"/>
      <c r="AE1582"/>
    </row>
    <row r="1583" spans="2:3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X1583"/>
      <c r="Y1583"/>
      <c r="Z1583"/>
      <c r="AA1583"/>
      <c r="AB1583"/>
      <c r="AC1583"/>
      <c r="AD1583"/>
      <c r="AE1583"/>
    </row>
    <row r="1584" spans="2:3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X1584"/>
      <c r="Y1584"/>
      <c r="Z1584"/>
      <c r="AA1584"/>
      <c r="AB1584"/>
      <c r="AC1584"/>
      <c r="AD1584"/>
      <c r="AE1584"/>
    </row>
    <row r="1585" spans="2:3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X1585"/>
      <c r="Y1585"/>
      <c r="Z1585"/>
      <c r="AA1585"/>
      <c r="AB1585"/>
      <c r="AC1585"/>
      <c r="AD1585"/>
      <c r="AE1585"/>
    </row>
    <row r="1586" spans="2:3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X1586"/>
      <c r="Y1586"/>
      <c r="Z1586"/>
      <c r="AA1586"/>
      <c r="AB1586"/>
      <c r="AC1586"/>
      <c r="AD1586"/>
      <c r="AE1586"/>
    </row>
    <row r="1587" spans="2:3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X1587"/>
      <c r="Y1587"/>
      <c r="Z1587"/>
      <c r="AA1587"/>
      <c r="AB1587"/>
      <c r="AC1587"/>
      <c r="AD1587"/>
      <c r="AE1587"/>
    </row>
    <row r="1588" spans="2:3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X1588"/>
      <c r="Y1588"/>
      <c r="Z1588"/>
      <c r="AA1588"/>
      <c r="AB1588"/>
      <c r="AC1588"/>
      <c r="AD1588"/>
      <c r="AE1588"/>
    </row>
    <row r="1589" spans="2:3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X1589"/>
      <c r="Y1589"/>
      <c r="Z1589"/>
      <c r="AA1589"/>
      <c r="AB1589"/>
      <c r="AC1589"/>
      <c r="AD1589"/>
      <c r="AE1589"/>
    </row>
    <row r="1590" spans="2:3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X1590"/>
      <c r="Y1590"/>
      <c r="Z1590"/>
      <c r="AA1590"/>
      <c r="AB1590"/>
      <c r="AC1590"/>
      <c r="AD1590"/>
      <c r="AE1590"/>
    </row>
    <row r="1591" spans="2:3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X1591"/>
      <c r="Y1591"/>
      <c r="Z1591"/>
      <c r="AA1591"/>
      <c r="AB1591"/>
      <c r="AC1591"/>
      <c r="AD1591"/>
      <c r="AE1591"/>
    </row>
    <row r="1592" spans="2:3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X1592"/>
      <c r="Y1592"/>
      <c r="Z1592"/>
      <c r="AA1592"/>
      <c r="AB1592"/>
      <c r="AC1592"/>
      <c r="AD1592"/>
      <c r="AE1592"/>
    </row>
    <row r="1593" spans="2:3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X1593"/>
      <c r="Y1593"/>
      <c r="Z1593"/>
      <c r="AA1593"/>
      <c r="AB1593"/>
      <c r="AC1593"/>
      <c r="AD1593"/>
      <c r="AE1593"/>
    </row>
    <row r="1594" spans="2:3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X1594"/>
      <c r="Y1594"/>
      <c r="Z1594"/>
      <c r="AA1594"/>
      <c r="AB1594"/>
      <c r="AC1594"/>
      <c r="AD1594"/>
      <c r="AE1594"/>
    </row>
    <row r="1595" spans="2:3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X1595"/>
      <c r="Y1595"/>
      <c r="Z1595"/>
      <c r="AA1595"/>
      <c r="AB1595"/>
      <c r="AC1595"/>
      <c r="AD1595"/>
      <c r="AE1595"/>
    </row>
    <row r="1596" spans="2:3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X1596"/>
      <c r="Y1596"/>
      <c r="Z1596"/>
      <c r="AA1596"/>
      <c r="AB1596"/>
      <c r="AC1596"/>
      <c r="AD1596"/>
      <c r="AE1596"/>
    </row>
    <row r="1597" spans="2:3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X1597"/>
      <c r="Y1597"/>
      <c r="Z1597"/>
      <c r="AA1597"/>
      <c r="AB1597"/>
      <c r="AC1597"/>
      <c r="AD1597"/>
      <c r="AE1597"/>
    </row>
    <row r="1598" spans="2:3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X1598"/>
      <c r="Y1598"/>
      <c r="Z1598"/>
      <c r="AA1598"/>
      <c r="AB1598"/>
      <c r="AC1598"/>
      <c r="AD1598"/>
      <c r="AE1598"/>
    </row>
    <row r="1599" spans="2:3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X1599"/>
      <c r="Y1599"/>
      <c r="Z1599"/>
      <c r="AA1599"/>
      <c r="AB1599"/>
      <c r="AC1599"/>
      <c r="AD1599"/>
      <c r="AE1599"/>
    </row>
    <row r="1600" spans="2:3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X1600"/>
      <c r="Y1600"/>
      <c r="Z1600"/>
      <c r="AA1600"/>
      <c r="AB1600"/>
      <c r="AC1600"/>
      <c r="AD1600"/>
      <c r="AE1600"/>
    </row>
    <row r="1601" spans="2:3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X1601"/>
      <c r="Y1601"/>
      <c r="Z1601"/>
      <c r="AA1601"/>
      <c r="AB1601"/>
      <c r="AC1601"/>
      <c r="AD1601"/>
      <c r="AE1601"/>
    </row>
    <row r="1602" spans="2:3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X1602"/>
      <c r="Y1602"/>
      <c r="Z1602"/>
      <c r="AA1602"/>
      <c r="AB1602"/>
      <c r="AC1602"/>
      <c r="AD1602"/>
      <c r="AE1602"/>
    </row>
    <row r="1603" spans="2:3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X1603"/>
      <c r="Y1603"/>
      <c r="Z1603"/>
      <c r="AA1603"/>
      <c r="AB1603"/>
      <c r="AC1603"/>
      <c r="AD1603"/>
      <c r="AE1603"/>
    </row>
    <row r="1604" spans="2:3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X1604"/>
      <c r="Y1604"/>
      <c r="Z1604"/>
      <c r="AA1604"/>
      <c r="AB1604"/>
      <c r="AC1604"/>
      <c r="AD1604"/>
      <c r="AE1604"/>
    </row>
    <row r="1605" spans="2:3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X1605"/>
      <c r="Y1605"/>
      <c r="Z1605"/>
      <c r="AA1605"/>
      <c r="AB1605"/>
      <c r="AC1605"/>
      <c r="AD1605"/>
      <c r="AE1605"/>
    </row>
    <row r="1606" spans="2:3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X1606"/>
      <c r="Y1606"/>
      <c r="Z1606"/>
      <c r="AA1606"/>
      <c r="AB1606"/>
      <c r="AC1606"/>
      <c r="AD1606"/>
      <c r="AE1606"/>
    </row>
    <row r="1607" spans="2:3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X1607"/>
      <c r="Y1607"/>
      <c r="Z1607"/>
      <c r="AA1607"/>
      <c r="AB1607"/>
      <c r="AC1607"/>
      <c r="AD1607"/>
      <c r="AE1607"/>
    </row>
    <row r="1608" spans="2:3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X1608"/>
      <c r="Y1608"/>
      <c r="Z1608"/>
      <c r="AA1608"/>
      <c r="AB1608"/>
      <c r="AC1608"/>
      <c r="AD1608"/>
      <c r="AE1608"/>
    </row>
    <row r="1609" spans="2:3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X1609"/>
      <c r="Y1609"/>
      <c r="Z1609"/>
      <c r="AA1609"/>
      <c r="AB1609"/>
      <c r="AC1609"/>
      <c r="AD1609"/>
      <c r="AE1609"/>
    </row>
    <row r="1610" spans="2:3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X1610"/>
      <c r="Y1610"/>
      <c r="Z1610"/>
      <c r="AA1610"/>
      <c r="AB1610"/>
      <c r="AC1610"/>
      <c r="AD1610"/>
      <c r="AE1610"/>
    </row>
    <row r="1611" spans="2:3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X1611"/>
      <c r="Y1611"/>
      <c r="Z1611"/>
      <c r="AA1611"/>
      <c r="AB1611"/>
      <c r="AC1611"/>
      <c r="AD1611"/>
      <c r="AE1611"/>
    </row>
    <row r="1612" spans="2:3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X1612"/>
      <c r="Y1612"/>
      <c r="Z1612"/>
      <c r="AA1612"/>
      <c r="AB1612"/>
      <c r="AC1612"/>
      <c r="AD1612"/>
      <c r="AE1612"/>
    </row>
    <row r="1613" spans="2:3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X1613"/>
      <c r="Y1613"/>
      <c r="Z1613"/>
      <c r="AA1613"/>
      <c r="AB1613"/>
      <c r="AC1613"/>
      <c r="AD1613"/>
      <c r="AE1613"/>
    </row>
    <row r="1614" spans="2:3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X1614"/>
      <c r="Y1614"/>
      <c r="Z1614"/>
      <c r="AA1614"/>
      <c r="AB1614"/>
      <c r="AC1614"/>
      <c r="AD1614"/>
      <c r="AE1614"/>
    </row>
    <row r="1615" spans="2:3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X1615"/>
      <c r="Y1615"/>
      <c r="Z1615"/>
      <c r="AA1615"/>
      <c r="AB1615"/>
      <c r="AC1615"/>
      <c r="AD1615"/>
      <c r="AE1615"/>
    </row>
    <row r="1616" spans="2:3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X1616"/>
      <c r="Y1616"/>
      <c r="Z1616"/>
      <c r="AA1616"/>
      <c r="AB1616"/>
      <c r="AC1616"/>
      <c r="AD1616"/>
      <c r="AE1616"/>
    </row>
    <row r="1617" spans="2:3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X1617"/>
      <c r="Y1617"/>
      <c r="Z1617"/>
      <c r="AA1617"/>
      <c r="AB1617"/>
      <c r="AC1617"/>
      <c r="AD1617"/>
      <c r="AE1617"/>
    </row>
    <row r="1618" spans="2:3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X1618"/>
      <c r="Y1618"/>
      <c r="Z1618"/>
      <c r="AA1618"/>
      <c r="AB1618"/>
      <c r="AC1618"/>
      <c r="AD1618"/>
      <c r="AE1618"/>
    </row>
    <row r="1619" spans="2:3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X1619"/>
      <c r="Y1619"/>
      <c r="Z1619"/>
      <c r="AA1619"/>
      <c r="AB1619"/>
      <c r="AC1619"/>
      <c r="AD1619"/>
      <c r="AE1619"/>
    </row>
    <row r="1620" spans="2:3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X1620"/>
      <c r="Y1620"/>
      <c r="Z1620"/>
      <c r="AA1620"/>
      <c r="AB1620"/>
      <c r="AC1620"/>
      <c r="AD1620"/>
      <c r="AE1620"/>
    </row>
    <row r="1621" spans="2:3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X1621"/>
      <c r="Y1621"/>
      <c r="Z1621"/>
      <c r="AA1621"/>
      <c r="AB1621"/>
      <c r="AC1621"/>
      <c r="AD1621"/>
      <c r="AE1621"/>
    </row>
    <row r="1622" spans="2:3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X1622"/>
      <c r="Y1622"/>
      <c r="Z1622"/>
      <c r="AA1622"/>
      <c r="AB1622"/>
      <c r="AC1622"/>
      <c r="AD1622"/>
      <c r="AE1622"/>
    </row>
    <row r="1623" spans="2:3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X1623"/>
      <c r="Y1623"/>
      <c r="Z1623"/>
      <c r="AA1623"/>
      <c r="AB1623"/>
      <c r="AC1623"/>
      <c r="AD1623"/>
      <c r="AE1623"/>
    </row>
    <row r="1624" spans="2:3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X1624"/>
      <c r="Y1624"/>
      <c r="Z1624"/>
      <c r="AA1624"/>
      <c r="AB1624"/>
      <c r="AC1624"/>
      <c r="AD1624"/>
      <c r="AE1624"/>
    </row>
    <row r="1625" spans="2:3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X1625"/>
      <c r="Y1625"/>
      <c r="Z1625"/>
      <c r="AA1625"/>
      <c r="AB1625"/>
      <c r="AC1625"/>
      <c r="AD1625"/>
      <c r="AE1625"/>
    </row>
    <row r="1626" spans="2:3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X1626"/>
      <c r="Y1626"/>
      <c r="Z1626"/>
      <c r="AA1626"/>
      <c r="AB1626"/>
      <c r="AC1626"/>
      <c r="AD1626"/>
      <c r="AE1626"/>
    </row>
    <row r="1627" spans="2:3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X1627"/>
      <c r="Y1627"/>
      <c r="Z1627"/>
      <c r="AA1627"/>
      <c r="AB1627"/>
      <c r="AC1627"/>
      <c r="AD1627"/>
      <c r="AE1627"/>
    </row>
    <row r="1628" spans="2:3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X1628"/>
      <c r="Y1628"/>
      <c r="Z1628"/>
      <c r="AA1628"/>
      <c r="AB1628"/>
      <c r="AC1628"/>
      <c r="AD1628"/>
      <c r="AE1628"/>
    </row>
    <row r="1629" spans="2:3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X1629"/>
      <c r="Y1629"/>
      <c r="Z1629"/>
      <c r="AA1629"/>
      <c r="AB1629"/>
      <c r="AC1629"/>
      <c r="AD1629"/>
      <c r="AE1629"/>
    </row>
    <row r="1630" spans="2:3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X1630"/>
      <c r="Y1630"/>
      <c r="Z1630"/>
      <c r="AA1630"/>
      <c r="AB1630"/>
      <c r="AC1630"/>
      <c r="AD1630"/>
      <c r="AE1630"/>
    </row>
    <row r="1631" spans="2:3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X1631"/>
      <c r="Y1631"/>
      <c r="Z1631"/>
      <c r="AA1631"/>
      <c r="AB1631"/>
      <c r="AC1631"/>
      <c r="AD1631"/>
      <c r="AE1631"/>
    </row>
    <row r="1632" spans="2:3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X1632"/>
      <c r="Y1632"/>
      <c r="Z1632"/>
      <c r="AA1632"/>
      <c r="AB1632"/>
      <c r="AC1632"/>
      <c r="AD1632"/>
      <c r="AE1632"/>
    </row>
    <row r="1633" spans="2:3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X1633"/>
      <c r="Y1633"/>
      <c r="Z1633"/>
      <c r="AA1633"/>
      <c r="AB1633"/>
      <c r="AC1633"/>
      <c r="AD1633"/>
      <c r="AE1633"/>
    </row>
    <row r="1634" spans="2:3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X1634"/>
      <c r="Y1634"/>
      <c r="Z1634"/>
      <c r="AA1634"/>
      <c r="AB1634"/>
      <c r="AC1634"/>
      <c r="AD1634"/>
      <c r="AE1634"/>
    </row>
    <row r="1635" spans="2:3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X1635"/>
      <c r="Y1635"/>
      <c r="Z1635"/>
      <c r="AA1635"/>
      <c r="AB1635"/>
      <c r="AC1635"/>
      <c r="AD1635"/>
      <c r="AE1635"/>
    </row>
    <row r="1636" spans="2:3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X1636"/>
      <c r="Y1636"/>
      <c r="Z1636"/>
      <c r="AA1636"/>
      <c r="AB1636"/>
      <c r="AC1636"/>
      <c r="AD1636"/>
      <c r="AE1636"/>
    </row>
    <row r="1637" spans="2:3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X1637"/>
      <c r="Y1637"/>
      <c r="Z1637"/>
      <c r="AA1637"/>
      <c r="AB1637"/>
      <c r="AC1637"/>
      <c r="AD1637"/>
      <c r="AE1637"/>
    </row>
    <row r="1638" spans="2:3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X1638"/>
      <c r="Y1638"/>
      <c r="Z1638"/>
      <c r="AA1638"/>
      <c r="AB1638"/>
      <c r="AC1638"/>
      <c r="AD1638"/>
      <c r="AE1638"/>
    </row>
    <row r="1639" spans="2:3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X1639"/>
      <c r="Y1639"/>
      <c r="Z1639"/>
      <c r="AA1639"/>
      <c r="AB1639"/>
      <c r="AC1639"/>
      <c r="AD1639"/>
      <c r="AE1639"/>
    </row>
    <row r="1640" spans="2:3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X1640"/>
      <c r="Y1640"/>
      <c r="Z1640"/>
      <c r="AA1640"/>
      <c r="AB1640"/>
      <c r="AC1640"/>
      <c r="AD1640"/>
      <c r="AE1640"/>
    </row>
    <row r="1641" spans="2:3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X1641"/>
      <c r="Y1641"/>
      <c r="Z1641"/>
      <c r="AA1641"/>
      <c r="AB1641"/>
      <c r="AC1641"/>
      <c r="AD1641"/>
      <c r="AE1641"/>
    </row>
    <row r="1642" spans="2:3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X1642"/>
      <c r="Y1642"/>
      <c r="Z1642"/>
      <c r="AA1642"/>
      <c r="AB1642"/>
      <c r="AC1642"/>
      <c r="AD1642"/>
      <c r="AE1642"/>
    </row>
    <row r="1643" spans="2:3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X1643"/>
      <c r="Y1643"/>
      <c r="Z1643"/>
      <c r="AA1643"/>
      <c r="AB1643"/>
      <c r="AC1643"/>
      <c r="AD1643"/>
      <c r="AE1643"/>
    </row>
    <row r="1644" spans="2:3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X1644"/>
      <c r="Y1644"/>
      <c r="Z1644"/>
      <c r="AA1644"/>
      <c r="AB1644"/>
      <c r="AC1644"/>
      <c r="AD1644"/>
      <c r="AE1644"/>
    </row>
    <row r="1645" spans="2:3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X1645"/>
      <c r="Y1645"/>
      <c r="Z1645"/>
      <c r="AA1645"/>
      <c r="AB1645"/>
      <c r="AC1645"/>
      <c r="AD1645"/>
      <c r="AE1645"/>
    </row>
    <row r="1646" spans="2:3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X1646"/>
      <c r="Y1646"/>
      <c r="Z1646"/>
      <c r="AA1646"/>
      <c r="AB1646"/>
      <c r="AC1646"/>
      <c r="AD1646"/>
      <c r="AE1646"/>
    </row>
    <row r="1647" spans="2:3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X1647"/>
      <c r="Y1647"/>
      <c r="Z1647"/>
      <c r="AA1647"/>
      <c r="AB1647"/>
      <c r="AC1647"/>
      <c r="AD1647"/>
      <c r="AE1647"/>
    </row>
    <row r="1648" spans="2:3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X1648"/>
      <c r="Y1648"/>
      <c r="Z1648"/>
      <c r="AA1648"/>
      <c r="AB1648"/>
      <c r="AC1648"/>
      <c r="AD1648"/>
      <c r="AE1648"/>
    </row>
    <row r="1649" spans="2:3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X1649"/>
      <c r="Y1649"/>
      <c r="Z1649"/>
      <c r="AA1649"/>
      <c r="AB1649"/>
      <c r="AC1649"/>
      <c r="AD1649"/>
      <c r="AE1649"/>
    </row>
    <row r="1650" spans="2:3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X1650"/>
      <c r="Y1650"/>
      <c r="Z1650"/>
      <c r="AA1650"/>
      <c r="AB1650"/>
      <c r="AC1650"/>
      <c r="AD1650"/>
      <c r="AE1650"/>
    </row>
    <row r="1651" spans="2:3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X1651"/>
      <c r="Y1651"/>
      <c r="Z1651"/>
      <c r="AA1651"/>
      <c r="AB1651"/>
      <c r="AC1651"/>
      <c r="AD1651"/>
      <c r="AE1651"/>
    </row>
    <row r="1652" spans="2:3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X1652"/>
      <c r="Y1652"/>
      <c r="Z1652"/>
      <c r="AA1652"/>
      <c r="AB1652"/>
      <c r="AC1652"/>
      <c r="AD1652"/>
      <c r="AE1652"/>
    </row>
    <row r="1653" spans="2:3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X1653"/>
      <c r="Y1653"/>
      <c r="Z1653"/>
      <c r="AA1653"/>
      <c r="AB1653"/>
      <c r="AC1653"/>
      <c r="AD1653"/>
      <c r="AE1653"/>
    </row>
    <row r="1654" spans="2:3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X1654"/>
      <c r="Y1654"/>
      <c r="Z1654"/>
      <c r="AA1654"/>
      <c r="AB1654"/>
      <c r="AC1654"/>
      <c r="AD1654"/>
      <c r="AE1654"/>
    </row>
    <row r="1655" spans="2:3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X1655"/>
      <c r="Y1655"/>
      <c r="Z1655"/>
      <c r="AA1655"/>
      <c r="AB1655"/>
      <c r="AC1655"/>
      <c r="AD1655"/>
      <c r="AE1655"/>
    </row>
    <row r="1656" spans="2:3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X1656"/>
      <c r="Y1656"/>
      <c r="Z1656"/>
      <c r="AA1656"/>
      <c r="AB1656"/>
      <c r="AC1656"/>
      <c r="AD1656"/>
      <c r="AE1656"/>
    </row>
    <row r="1657" spans="2:3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X1657"/>
      <c r="Y1657"/>
      <c r="Z1657"/>
      <c r="AA1657"/>
      <c r="AB1657"/>
      <c r="AC1657"/>
      <c r="AD1657"/>
      <c r="AE1657"/>
    </row>
    <row r="1658" spans="2:3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X1658"/>
      <c r="Y1658"/>
      <c r="Z1658"/>
      <c r="AA1658"/>
      <c r="AB1658"/>
      <c r="AC1658"/>
      <c r="AD1658"/>
      <c r="AE1658"/>
    </row>
    <row r="1659" spans="2:3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X1659"/>
      <c r="Y1659"/>
      <c r="Z1659"/>
      <c r="AA1659"/>
      <c r="AB1659"/>
      <c r="AC1659"/>
      <c r="AD1659"/>
      <c r="AE1659"/>
    </row>
    <row r="1660" spans="2:3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X1660"/>
      <c r="Y1660"/>
      <c r="Z1660"/>
      <c r="AA1660"/>
      <c r="AB1660"/>
      <c r="AC1660"/>
      <c r="AD1660"/>
      <c r="AE1660"/>
    </row>
    <row r="1661" spans="2:3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X1661"/>
      <c r="Y1661"/>
      <c r="Z1661"/>
      <c r="AA1661"/>
      <c r="AB1661"/>
      <c r="AC1661"/>
      <c r="AD1661"/>
      <c r="AE1661"/>
    </row>
    <row r="1662" spans="2:3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X1662"/>
      <c r="Y1662"/>
      <c r="Z1662"/>
      <c r="AA1662"/>
      <c r="AB1662"/>
      <c r="AC1662"/>
      <c r="AD1662"/>
      <c r="AE1662"/>
    </row>
    <row r="1663" spans="2:3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X1663"/>
      <c r="Y1663"/>
      <c r="Z1663"/>
      <c r="AA1663"/>
      <c r="AB1663"/>
      <c r="AC1663"/>
      <c r="AD1663"/>
      <c r="AE1663"/>
    </row>
    <row r="1664" spans="2:3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X1664"/>
      <c r="Y1664"/>
      <c r="Z1664"/>
      <c r="AA1664"/>
      <c r="AB1664"/>
      <c r="AC1664"/>
      <c r="AD1664"/>
      <c r="AE1664"/>
    </row>
    <row r="1665" spans="2:3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X1665"/>
      <c r="Y1665"/>
      <c r="Z1665"/>
      <c r="AA1665"/>
      <c r="AB1665"/>
      <c r="AC1665"/>
      <c r="AD1665"/>
      <c r="AE1665"/>
    </row>
    <row r="1666" spans="2:3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X1666"/>
      <c r="Y1666"/>
      <c r="Z1666"/>
      <c r="AA1666"/>
      <c r="AB1666"/>
      <c r="AC1666"/>
      <c r="AD1666"/>
      <c r="AE1666"/>
    </row>
    <row r="1667" spans="2:3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X1667"/>
      <c r="Y1667"/>
      <c r="Z1667"/>
      <c r="AA1667"/>
      <c r="AB1667"/>
      <c r="AC1667"/>
      <c r="AD1667"/>
      <c r="AE1667"/>
    </row>
    <row r="1668" spans="2:3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X1668"/>
      <c r="Y1668"/>
      <c r="Z1668"/>
      <c r="AA1668"/>
      <c r="AB1668"/>
      <c r="AC1668"/>
      <c r="AD1668"/>
      <c r="AE1668"/>
    </row>
    <row r="1669" spans="2:3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X1669"/>
      <c r="Y1669"/>
      <c r="Z1669"/>
      <c r="AA1669"/>
      <c r="AB1669"/>
      <c r="AC1669"/>
      <c r="AD1669"/>
      <c r="AE1669"/>
    </row>
    <row r="1670" spans="2:3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X1670"/>
      <c r="Y1670"/>
      <c r="Z1670"/>
      <c r="AA1670"/>
      <c r="AB1670"/>
      <c r="AC1670"/>
      <c r="AD1670"/>
      <c r="AE1670"/>
    </row>
    <row r="1671" spans="2:3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X1671"/>
      <c r="Y1671"/>
      <c r="Z1671"/>
      <c r="AA1671"/>
      <c r="AB1671"/>
      <c r="AC1671"/>
      <c r="AD1671"/>
      <c r="AE1671"/>
    </row>
    <row r="1672" spans="2:3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X1672"/>
      <c r="Y1672"/>
      <c r="Z1672"/>
      <c r="AA1672"/>
      <c r="AB1672"/>
      <c r="AC1672"/>
      <c r="AD1672"/>
      <c r="AE1672"/>
    </row>
    <row r="1673" spans="2:3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X1673"/>
      <c r="Y1673"/>
      <c r="Z1673"/>
      <c r="AA1673"/>
      <c r="AB1673"/>
      <c r="AC1673"/>
      <c r="AD1673"/>
      <c r="AE1673"/>
    </row>
    <row r="1674" spans="2:3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X1674"/>
      <c r="Y1674"/>
      <c r="Z1674"/>
      <c r="AA1674"/>
      <c r="AB1674"/>
      <c r="AC1674"/>
      <c r="AD1674"/>
      <c r="AE1674"/>
    </row>
    <row r="1675" spans="2:3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X1675"/>
      <c r="Y1675"/>
      <c r="Z1675"/>
      <c r="AA1675"/>
      <c r="AB1675"/>
      <c r="AC1675"/>
      <c r="AD1675"/>
      <c r="AE1675"/>
    </row>
    <row r="1676" spans="2:3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X1676"/>
      <c r="Y1676"/>
      <c r="Z1676"/>
      <c r="AA1676"/>
      <c r="AB1676"/>
      <c r="AC1676"/>
      <c r="AD1676"/>
      <c r="AE1676"/>
    </row>
    <row r="1677" spans="2:3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X1677"/>
      <c r="Y1677"/>
      <c r="Z1677"/>
      <c r="AA1677"/>
      <c r="AB1677"/>
      <c r="AC1677"/>
      <c r="AD1677"/>
      <c r="AE1677"/>
    </row>
    <row r="1678" spans="2:3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X1678"/>
      <c r="Y1678"/>
      <c r="Z1678"/>
      <c r="AA1678"/>
      <c r="AB1678"/>
      <c r="AC1678"/>
      <c r="AD1678"/>
      <c r="AE1678"/>
    </row>
    <row r="1679" spans="2:3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X1679"/>
      <c r="Y1679"/>
      <c r="Z1679"/>
      <c r="AA1679"/>
      <c r="AB1679"/>
      <c r="AC1679"/>
      <c r="AD1679"/>
      <c r="AE1679"/>
    </row>
    <row r="1680" spans="2:3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X1680"/>
      <c r="Y1680"/>
      <c r="Z1680"/>
      <c r="AA1680"/>
      <c r="AB1680"/>
      <c r="AC1680"/>
      <c r="AD1680"/>
      <c r="AE1680"/>
    </row>
    <row r="1681" spans="2:3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X1681"/>
      <c r="Y1681"/>
      <c r="Z1681"/>
      <c r="AA1681"/>
      <c r="AB1681"/>
      <c r="AC1681"/>
      <c r="AD1681"/>
      <c r="AE1681"/>
    </row>
    <row r="1682" spans="2:3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X1682"/>
      <c r="Y1682"/>
      <c r="Z1682"/>
      <c r="AA1682"/>
      <c r="AB1682"/>
      <c r="AC1682"/>
      <c r="AD1682"/>
      <c r="AE1682"/>
    </row>
    <row r="1683" spans="2:3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X1683"/>
      <c r="Y1683"/>
      <c r="Z1683"/>
      <c r="AA1683"/>
      <c r="AB1683"/>
      <c r="AC1683"/>
      <c r="AD1683"/>
      <c r="AE1683"/>
    </row>
    <row r="1684" spans="2:3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X1684"/>
      <c r="Y1684"/>
      <c r="Z1684"/>
      <c r="AA1684"/>
      <c r="AB1684"/>
      <c r="AC1684"/>
      <c r="AD1684"/>
      <c r="AE1684"/>
    </row>
    <row r="1685" spans="2:3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X1685"/>
      <c r="Y1685"/>
      <c r="Z1685"/>
      <c r="AA1685"/>
      <c r="AB1685"/>
      <c r="AC1685"/>
      <c r="AD1685"/>
      <c r="AE1685"/>
    </row>
    <row r="1686" spans="2:3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X1686"/>
      <c r="Y1686"/>
      <c r="Z1686"/>
      <c r="AA1686"/>
      <c r="AB1686"/>
      <c r="AC1686"/>
      <c r="AD1686"/>
      <c r="AE1686"/>
    </row>
    <row r="1687" spans="2:3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X1687"/>
      <c r="Y1687"/>
      <c r="Z1687"/>
      <c r="AA1687"/>
      <c r="AB1687"/>
      <c r="AC1687"/>
      <c r="AD1687"/>
      <c r="AE1687"/>
    </row>
    <row r="1688" spans="2:3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X1688"/>
      <c r="Y1688"/>
      <c r="Z1688"/>
      <c r="AA1688"/>
      <c r="AB1688"/>
      <c r="AC1688"/>
      <c r="AD1688"/>
      <c r="AE1688"/>
    </row>
    <row r="1689" spans="2:3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X1689"/>
      <c r="Y1689"/>
      <c r="Z1689"/>
      <c r="AA1689"/>
      <c r="AB1689"/>
      <c r="AC1689"/>
      <c r="AD1689"/>
      <c r="AE1689"/>
    </row>
    <row r="1690" spans="2:3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X1690"/>
      <c r="Y1690"/>
      <c r="Z1690"/>
      <c r="AA1690"/>
      <c r="AB1690"/>
      <c r="AC1690"/>
      <c r="AD1690"/>
      <c r="AE1690"/>
    </row>
    <row r="1691" spans="2:3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X1691"/>
      <c r="Y1691"/>
      <c r="Z1691"/>
      <c r="AA1691"/>
      <c r="AB1691"/>
      <c r="AC1691"/>
      <c r="AD1691"/>
      <c r="AE1691"/>
    </row>
    <row r="1692" spans="2:3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X1692"/>
      <c r="Y1692"/>
      <c r="Z1692"/>
      <c r="AA1692"/>
      <c r="AB1692"/>
      <c r="AC1692"/>
      <c r="AD1692"/>
      <c r="AE1692"/>
    </row>
    <row r="1693" spans="2:3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X1693"/>
      <c r="Y1693"/>
      <c r="Z1693"/>
      <c r="AA1693"/>
      <c r="AB1693"/>
      <c r="AC1693"/>
      <c r="AD1693"/>
      <c r="AE1693"/>
    </row>
    <row r="1694" spans="2:3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X1694"/>
      <c r="Y1694"/>
      <c r="Z1694"/>
      <c r="AA1694"/>
      <c r="AB1694"/>
      <c r="AC1694"/>
      <c r="AD1694"/>
      <c r="AE1694"/>
    </row>
    <row r="1695" spans="2:3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X1695"/>
      <c r="Y1695"/>
      <c r="Z1695"/>
      <c r="AA1695"/>
      <c r="AB1695"/>
      <c r="AC1695"/>
      <c r="AD1695"/>
      <c r="AE1695"/>
    </row>
    <row r="1696" spans="2:3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X1696"/>
      <c r="Y1696"/>
      <c r="Z1696"/>
      <c r="AA1696"/>
      <c r="AB1696"/>
      <c r="AC1696"/>
      <c r="AD1696"/>
      <c r="AE1696"/>
    </row>
    <row r="1697" spans="2:3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X1697"/>
      <c r="Y1697"/>
      <c r="Z1697"/>
      <c r="AA1697"/>
      <c r="AB1697"/>
      <c r="AC1697"/>
      <c r="AD1697"/>
      <c r="AE1697"/>
    </row>
    <row r="1698" spans="2:3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X1698"/>
      <c r="Y1698"/>
      <c r="Z1698"/>
      <c r="AA1698"/>
      <c r="AB1698"/>
      <c r="AC1698"/>
      <c r="AD1698"/>
      <c r="AE1698"/>
    </row>
    <row r="1699" spans="2:3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X1699"/>
      <c r="Y1699"/>
      <c r="Z1699"/>
      <c r="AA1699"/>
      <c r="AB1699"/>
      <c r="AC1699"/>
      <c r="AD1699"/>
      <c r="AE1699"/>
    </row>
    <row r="1700" spans="2:3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X1700"/>
      <c r="Y1700"/>
      <c r="Z1700"/>
      <c r="AA1700"/>
      <c r="AB1700"/>
      <c r="AC1700"/>
      <c r="AD1700"/>
      <c r="AE1700"/>
    </row>
    <row r="1701" spans="2:3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X1701"/>
      <c r="Y1701"/>
      <c r="Z1701"/>
      <c r="AA1701"/>
      <c r="AB1701"/>
      <c r="AC1701"/>
      <c r="AD1701"/>
      <c r="AE1701"/>
    </row>
    <row r="1702" spans="2:3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X1702"/>
      <c r="Y1702"/>
      <c r="Z1702"/>
      <c r="AA1702"/>
      <c r="AB1702"/>
      <c r="AC1702"/>
      <c r="AD1702"/>
      <c r="AE1702"/>
    </row>
    <row r="1703" spans="2:3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X1703"/>
      <c r="Y1703"/>
      <c r="Z1703"/>
      <c r="AA1703"/>
      <c r="AB1703"/>
      <c r="AC1703"/>
      <c r="AD1703"/>
      <c r="AE1703"/>
    </row>
    <row r="1704" spans="2:3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X1704"/>
      <c r="Y1704"/>
      <c r="Z1704"/>
      <c r="AA1704"/>
      <c r="AB1704"/>
      <c r="AC1704"/>
      <c r="AD1704"/>
      <c r="AE1704"/>
    </row>
    <row r="1705" spans="2:3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X1705"/>
      <c r="Y1705"/>
      <c r="Z1705"/>
      <c r="AA1705"/>
      <c r="AB1705"/>
      <c r="AC1705"/>
      <c r="AD1705"/>
      <c r="AE1705"/>
    </row>
    <row r="1706" spans="2:3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X1706"/>
      <c r="Y1706"/>
      <c r="Z1706"/>
      <c r="AA1706"/>
      <c r="AB1706"/>
      <c r="AC1706"/>
      <c r="AD1706"/>
      <c r="AE1706"/>
    </row>
    <row r="1707" spans="2:3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X1707"/>
      <c r="Y1707"/>
      <c r="Z1707"/>
      <c r="AA1707"/>
      <c r="AB1707"/>
      <c r="AC1707"/>
      <c r="AD1707"/>
      <c r="AE1707"/>
    </row>
    <row r="1708" spans="2:3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X1708"/>
      <c r="Y1708"/>
      <c r="Z1708"/>
      <c r="AA1708"/>
      <c r="AB1708"/>
      <c r="AC1708"/>
      <c r="AD1708"/>
      <c r="AE1708"/>
    </row>
    <row r="1709" spans="2:3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X1709"/>
      <c r="Y1709"/>
      <c r="Z1709"/>
      <c r="AA1709"/>
      <c r="AB1709"/>
      <c r="AC1709"/>
      <c r="AD1709"/>
      <c r="AE1709"/>
    </row>
    <row r="1710" spans="2:3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X1710"/>
      <c r="Y1710"/>
      <c r="Z1710"/>
      <c r="AA1710"/>
      <c r="AB1710"/>
      <c r="AC1710"/>
      <c r="AD1710"/>
      <c r="AE1710"/>
    </row>
    <row r="1711" spans="2:3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X1711"/>
      <c r="Y1711"/>
      <c r="Z1711"/>
      <c r="AA1711"/>
      <c r="AB1711"/>
      <c r="AC1711"/>
      <c r="AD1711"/>
      <c r="AE1711"/>
    </row>
    <row r="1712" spans="2:3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X1712"/>
      <c r="Y1712"/>
      <c r="Z1712"/>
      <c r="AA1712"/>
      <c r="AB1712"/>
      <c r="AC1712"/>
      <c r="AD1712"/>
      <c r="AE1712"/>
    </row>
    <row r="1713" spans="2:3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X1713"/>
      <c r="Y1713"/>
      <c r="Z1713"/>
      <c r="AA1713"/>
      <c r="AB1713"/>
      <c r="AC1713"/>
      <c r="AD1713"/>
      <c r="AE1713"/>
    </row>
    <row r="1714" spans="2:3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X1714"/>
      <c r="Y1714"/>
      <c r="Z1714"/>
      <c r="AA1714"/>
      <c r="AB1714"/>
      <c r="AC1714"/>
      <c r="AD1714"/>
      <c r="AE1714"/>
    </row>
    <row r="1715" spans="2:3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X1715"/>
      <c r="Y1715"/>
      <c r="Z1715"/>
      <c r="AA1715"/>
      <c r="AB1715"/>
      <c r="AC1715"/>
      <c r="AD1715"/>
      <c r="AE1715"/>
    </row>
    <row r="1716" spans="2:3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X1716"/>
      <c r="Y1716"/>
      <c r="Z1716"/>
      <c r="AA1716"/>
      <c r="AB1716"/>
      <c r="AC1716"/>
      <c r="AD1716"/>
      <c r="AE1716"/>
    </row>
    <row r="1717" spans="2:3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X1717"/>
      <c r="Y1717"/>
      <c r="Z1717"/>
      <c r="AA1717"/>
      <c r="AB1717"/>
      <c r="AC1717"/>
      <c r="AD1717"/>
      <c r="AE1717"/>
    </row>
    <row r="1718" spans="2:3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X1718"/>
      <c r="Y1718"/>
      <c r="Z1718"/>
      <c r="AA1718"/>
      <c r="AB1718"/>
      <c r="AC1718"/>
      <c r="AD1718"/>
      <c r="AE1718"/>
    </row>
    <row r="1719" spans="2:3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X1719"/>
      <c r="Y1719"/>
      <c r="Z1719"/>
      <c r="AA1719"/>
      <c r="AB1719"/>
      <c r="AC1719"/>
      <c r="AD1719"/>
      <c r="AE1719"/>
    </row>
    <row r="1720" spans="2:3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X1720"/>
      <c r="Y1720"/>
      <c r="Z1720"/>
      <c r="AA1720"/>
      <c r="AB1720"/>
      <c r="AC1720"/>
      <c r="AD1720"/>
      <c r="AE1720"/>
    </row>
    <row r="1721" spans="2:3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X1721"/>
      <c r="Y1721"/>
      <c r="Z1721"/>
      <c r="AA1721"/>
      <c r="AB1721"/>
      <c r="AC1721"/>
      <c r="AD1721"/>
      <c r="AE1721"/>
    </row>
    <row r="1722" spans="2:3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X1722"/>
      <c r="Y1722"/>
      <c r="Z1722"/>
      <c r="AA1722"/>
      <c r="AB1722"/>
      <c r="AC1722"/>
      <c r="AD1722"/>
      <c r="AE1722"/>
    </row>
    <row r="1723" spans="2:3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X1723"/>
      <c r="Y1723"/>
      <c r="Z1723"/>
      <c r="AA1723"/>
      <c r="AB1723"/>
      <c r="AC1723"/>
      <c r="AD1723"/>
      <c r="AE1723"/>
    </row>
    <row r="1724" spans="2:3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X1724"/>
      <c r="Y1724"/>
      <c r="Z1724"/>
      <c r="AA1724"/>
      <c r="AB1724"/>
      <c r="AC1724"/>
      <c r="AD1724"/>
      <c r="AE1724"/>
    </row>
    <row r="1725" spans="2:3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X1725"/>
      <c r="Y1725"/>
      <c r="Z1725"/>
      <c r="AA1725"/>
      <c r="AB1725"/>
      <c r="AC1725"/>
      <c r="AD1725"/>
      <c r="AE1725"/>
    </row>
    <row r="1726" spans="2:3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X1726"/>
      <c r="Y1726"/>
      <c r="Z1726"/>
      <c r="AA1726"/>
      <c r="AB1726"/>
      <c r="AC1726"/>
      <c r="AD1726"/>
      <c r="AE1726"/>
    </row>
    <row r="1727" spans="2:3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X1727"/>
      <c r="Y1727"/>
      <c r="Z1727"/>
      <c r="AA1727"/>
      <c r="AB1727"/>
      <c r="AC1727"/>
      <c r="AD1727"/>
      <c r="AE1727"/>
    </row>
    <row r="1728" spans="2:3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X1728"/>
      <c r="Y1728"/>
      <c r="Z1728"/>
      <c r="AA1728"/>
      <c r="AB1728"/>
      <c r="AC1728"/>
      <c r="AD1728"/>
      <c r="AE1728"/>
    </row>
    <row r="1729" spans="2:3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X1729"/>
      <c r="Y1729"/>
      <c r="Z1729"/>
      <c r="AA1729"/>
      <c r="AB1729"/>
      <c r="AC1729"/>
      <c r="AD1729"/>
      <c r="AE1729"/>
    </row>
    <row r="1730" spans="2:3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X1730"/>
      <c r="Y1730"/>
      <c r="Z1730"/>
      <c r="AA1730"/>
      <c r="AB1730"/>
      <c r="AC1730"/>
      <c r="AD1730"/>
      <c r="AE1730"/>
    </row>
    <row r="1731" spans="2:3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X1731"/>
      <c r="Y1731"/>
      <c r="Z1731"/>
      <c r="AA1731"/>
      <c r="AB1731"/>
      <c r="AC1731"/>
      <c r="AD1731"/>
      <c r="AE1731"/>
    </row>
    <row r="1732" spans="2:3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X1732"/>
      <c r="Y1732"/>
      <c r="Z1732"/>
      <c r="AA1732"/>
      <c r="AB1732"/>
      <c r="AC1732"/>
      <c r="AD1732"/>
      <c r="AE1732"/>
    </row>
    <row r="1733" spans="2:3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X1733"/>
      <c r="Y1733"/>
      <c r="Z1733"/>
      <c r="AA1733"/>
      <c r="AB1733"/>
      <c r="AC1733"/>
      <c r="AD1733"/>
      <c r="AE1733"/>
    </row>
    <row r="1734" spans="2:3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X1734"/>
      <c r="Y1734"/>
      <c r="Z1734"/>
      <c r="AA1734"/>
      <c r="AB1734"/>
      <c r="AC1734"/>
      <c r="AD1734"/>
      <c r="AE1734"/>
    </row>
    <row r="1735" spans="2:3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X1735"/>
      <c r="Y1735"/>
      <c r="Z1735"/>
      <c r="AA1735"/>
      <c r="AB1735"/>
      <c r="AC1735"/>
      <c r="AD1735"/>
      <c r="AE1735"/>
    </row>
    <row r="1736" spans="2:3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X1736"/>
      <c r="Y1736"/>
      <c r="Z1736"/>
      <c r="AA1736"/>
      <c r="AB1736"/>
      <c r="AC1736"/>
      <c r="AD1736"/>
      <c r="AE1736"/>
    </row>
    <row r="1737" spans="2:3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X1737"/>
      <c r="Y1737"/>
      <c r="Z1737"/>
      <c r="AA1737"/>
      <c r="AB1737"/>
      <c r="AC1737"/>
      <c r="AD1737"/>
      <c r="AE1737"/>
    </row>
    <row r="1738" spans="2:3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X1738"/>
      <c r="Y1738"/>
      <c r="Z1738"/>
      <c r="AA1738"/>
      <c r="AB1738"/>
      <c r="AC1738"/>
      <c r="AD1738"/>
      <c r="AE1738"/>
    </row>
    <row r="1739" spans="2:3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X1739"/>
      <c r="Y1739"/>
      <c r="Z1739"/>
      <c r="AA1739"/>
      <c r="AB1739"/>
      <c r="AC1739"/>
      <c r="AD1739"/>
      <c r="AE1739"/>
    </row>
    <row r="1740" spans="2:3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X1740"/>
      <c r="Y1740"/>
      <c r="Z1740"/>
      <c r="AA1740"/>
      <c r="AB1740"/>
      <c r="AC1740"/>
      <c r="AD1740"/>
      <c r="AE1740"/>
    </row>
    <row r="1741" spans="2:3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X1741"/>
      <c r="Y1741"/>
      <c r="Z1741"/>
      <c r="AA1741"/>
      <c r="AB1741"/>
      <c r="AC1741"/>
      <c r="AD1741"/>
      <c r="AE1741"/>
    </row>
    <row r="1742" spans="2:3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X1742"/>
      <c r="Y1742"/>
      <c r="Z1742"/>
      <c r="AA1742"/>
      <c r="AB1742"/>
      <c r="AC1742"/>
      <c r="AD1742"/>
      <c r="AE1742"/>
    </row>
    <row r="1743" spans="2:3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X1743"/>
      <c r="Y1743"/>
      <c r="Z1743"/>
      <c r="AA1743"/>
      <c r="AB1743"/>
      <c r="AC1743"/>
      <c r="AD1743"/>
      <c r="AE1743"/>
    </row>
    <row r="1744" spans="2:3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X1744"/>
      <c r="Y1744"/>
      <c r="Z1744"/>
      <c r="AA1744"/>
      <c r="AB1744"/>
      <c r="AC1744"/>
      <c r="AD1744"/>
      <c r="AE1744"/>
    </row>
    <row r="1745" spans="2:3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X1745"/>
      <c r="Y1745"/>
      <c r="Z1745"/>
      <c r="AA1745"/>
      <c r="AB1745"/>
      <c r="AC1745"/>
      <c r="AD1745"/>
      <c r="AE1745"/>
    </row>
    <row r="1746" spans="2:3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X1746"/>
      <c r="Y1746"/>
      <c r="Z1746"/>
      <c r="AA1746"/>
      <c r="AB1746"/>
      <c r="AC1746"/>
      <c r="AD1746"/>
      <c r="AE1746"/>
    </row>
    <row r="1747" spans="2:3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X1747"/>
      <c r="Y1747"/>
      <c r="Z1747"/>
      <c r="AA1747"/>
      <c r="AB1747"/>
      <c r="AC1747"/>
      <c r="AD1747"/>
      <c r="AE1747"/>
    </row>
    <row r="1748" spans="2:3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X1748"/>
      <c r="Y1748"/>
      <c r="Z1748"/>
      <c r="AA1748"/>
      <c r="AB1748"/>
      <c r="AC1748"/>
      <c r="AD1748"/>
      <c r="AE1748"/>
    </row>
    <row r="1749" spans="2:3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X1749"/>
      <c r="Y1749"/>
      <c r="Z1749"/>
      <c r="AA1749"/>
      <c r="AB1749"/>
      <c r="AC1749"/>
      <c r="AD1749"/>
      <c r="AE1749"/>
    </row>
    <row r="1750" spans="2:3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X1750"/>
      <c r="Y1750"/>
      <c r="Z1750"/>
      <c r="AA1750"/>
      <c r="AB1750"/>
      <c r="AC1750"/>
      <c r="AD1750"/>
      <c r="AE1750"/>
    </row>
    <row r="1751" spans="2:3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X1751"/>
      <c r="Y1751"/>
      <c r="Z1751"/>
      <c r="AA1751"/>
      <c r="AB1751"/>
      <c r="AC1751"/>
      <c r="AD1751"/>
      <c r="AE1751"/>
    </row>
    <row r="1752" spans="2:3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X1752"/>
      <c r="Y1752"/>
      <c r="Z1752"/>
      <c r="AA1752"/>
      <c r="AB1752"/>
      <c r="AC1752"/>
      <c r="AD1752"/>
      <c r="AE1752"/>
    </row>
    <row r="1753" spans="2:3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X1753"/>
      <c r="Y1753"/>
      <c r="Z1753"/>
      <c r="AA1753"/>
      <c r="AB1753"/>
      <c r="AC1753"/>
      <c r="AD1753"/>
      <c r="AE1753"/>
    </row>
    <row r="1754" spans="2:3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X1754"/>
      <c r="Y1754"/>
      <c r="Z1754"/>
      <c r="AA1754"/>
      <c r="AB1754"/>
      <c r="AC1754"/>
      <c r="AD1754"/>
      <c r="AE1754"/>
    </row>
    <row r="1755" spans="2:3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X1755"/>
      <c r="Y1755"/>
      <c r="Z1755"/>
      <c r="AA1755"/>
      <c r="AB1755"/>
      <c r="AC1755"/>
      <c r="AD1755"/>
      <c r="AE1755"/>
    </row>
    <row r="1756" spans="2:3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X1756"/>
      <c r="Y1756"/>
      <c r="Z1756"/>
      <c r="AA1756"/>
      <c r="AB1756"/>
      <c r="AC1756"/>
      <c r="AD1756"/>
      <c r="AE1756"/>
    </row>
    <row r="1757" spans="2:3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X1757"/>
      <c r="Y1757"/>
      <c r="Z1757"/>
      <c r="AA1757"/>
      <c r="AB1757"/>
      <c r="AC1757"/>
      <c r="AD1757"/>
      <c r="AE1757"/>
    </row>
    <row r="1758" spans="2:3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X1758"/>
      <c r="Y1758"/>
      <c r="Z1758"/>
      <c r="AA1758"/>
      <c r="AB1758"/>
      <c r="AC1758"/>
      <c r="AD1758"/>
      <c r="AE1758"/>
    </row>
    <row r="1759" spans="2:3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X1759"/>
      <c r="Y1759"/>
      <c r="Z1759"/>
      <c r="AA1759"/>
      <c r="AB1759"/>
      <c r="AC1759"/>
      <c r="AD1759"/>
      <c r="AE1759"/>
    </row>
    <row r="1760" spans="2:3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X1760"/>
      <c r="Y1760"/>
      <c r="Z1760"/>
      <c r="AA1760"/>
      <c r="AB1760"/>
      <c r="AC1760"/>
      <c r="AD1760"/>
      <c r="AE1760"/>
    </row>
    <row r="1761" spans="2:3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X1761"/>
      <c r="Y1761"/>
      <c r="Z1761"/>
      <c r="AA1761"/>
      <c r="AB1761"/>
      <c r="AC1761"/>
      <c r="AD1761"/>
      <c r="AE1761"/>
    </row>
    <row r="1762" spans="2:3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X1762"/>
      <c r="Y1762"/>
      <c r="Z1762"/>
      <c r="AA1762"/>
      <c r="AB1762"/>
      <c r="AC1762"/>
      <c r="AD1762"/>
      <c r="AE1762"/>
    </row>
    <row r="1763" spans="2:3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X1763"/>
      <c r="Y1763"/>
      <c r="Z1763"/>
      <c r="AA1763"/>
      <c r="AB1763"/>
      <c r="AC1763"/>
      <c r="AD1763"/>
      <c r="AE1763"/>
    </row>
    <row r="1764" spans="2:3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X1764"/>
      <c r="Y1764"/>
      <c r="Z1764"/>
      <c r="AA1764"/>
      <c r="AB1764"/>
      <c r="AC1764"/>
      <c r="AD1764"/>
      <c r="AE1764"/>
    </row>
    <row r="1765" spans="2:3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X1765"/>
      <c r="Y1765"/>
      <c r="Z1765"/>
      <c r="AA1765"/>
      <c r="AB1765"/>
      <c r="AC1765"/>
      <c r="AD1765"/>
      <c r="AE1765"/>
    </row>
    <row r="1766" spans="2:3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X1766"/>
      <c r="Y1766"/>
      <c r="Z1766"/>
      <c r="AA1766"/>
      <c r="AB1766"/>
      <c r="AC1766"/>
      <c r="AD1766"/>
      <c r="AE1766"/>
    </row>
    <row r="1767" spans="2:3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X1767"/>
      <c r="Y1767"/>
      <c r="Z1767"/>
      <c r="AA1767"/>
      <c r="AB1767"/>
      <c r="AC1767"/>
      <c r="AD1767"/>
      <c r="AE1767"/>
    </row>
    <row r="1768" spans="2:3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X1768"/>
      <c r="Y1768"/>
      <c r="Z1768"/>
      <c r="AA1768"/>
      <c r="AB1768"/>
      <c r="AC1768"/>
      <c r="AD1768"/>
      <c r="AE1768"/>
    </row>
    <row r="1769" spans="2:3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X1769"/>
      <c r="Y1769"/>
      <c r="Z1769"/>
      <c r="AA1769"/>
      <c r="AB1769"/>
      <c r="AC1769"/>
      <c r="AD1769"/>
      <c r="AE1769"/>
    </row>
    <row r="1770" spans="2:3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X1770"/>
      <c r="Y1770"/>
      <c r="Z1770"/>
      <c r="AA1770"/>
      <c r="AB1770"/>
      <c r="AC1770"/>
      <c r="AD1770"/>
      <c r="AE1770"/>
    </row>
    <row r="1771" spans="2:3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X1771"/>
      <c r="Y1771"/>
      <c r="Z1771"/>
      <c r="AA1771"/>
      <c r="AB1771"/>
      <c r="AC1771"/>
      <c r="AD1771"/>
      <c r="AE1771"/>
    </row>
    <row r="1772" spans="2:3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X1772"/>
      <c r="Y1772"/>
      <c r="Z1772"/>
      <c r="AA1772"/>
      <c r="AB1772"/>
      <c r="AC1772"/>
      <c r="AD1772"/>
      <c r="AE1772"/>
    </row>
    <row r="1773" spans="2:3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X1773"/>
      <c r="Y1773"/>
      <c r="Z1773"/>
      <c r="AA1773"/>
      <c r="AB1773"/>
      <c r="AC1773"/>
      <c r="AD1773"/>
      <c r="AE1773"/>
    </row>
    <row r="1774" spans="2:3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X1774"/>
      <c r="Y1774"/>
      <c r="Z1774"/>
      <c r="AA1774"/>
      <c r="AB1774"/>
      <c r="AC1774"/>
      <c r="AD1774"/>
      <c r="AE1774"/>
    </row>
    <row r="1775" spans="2:3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X1775"/>
      <c r="Y1775"/>
      <c r="Z1775"/>
      <c r="AA1775"/>
      <c r="AB1775"/>
      <c r="AC1775"/>
      <c r="AD1775"/>
      <c r="AE1775"/>
    </row>
    <row r="1776" spans="2:3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X1776"/>
      <c r="Y1776"/>
      <c r="Z1776"/>
      <c r="AA1776"/>
      <c r="AB1776"/>
      <c r="AC1776"/>
      <c r="AD1776"/>
      <c r="AE1776"/>
    </row>
    <row r="1777" spans="2:3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X1777"/>
      <c r="Y1777"/>
      <c r="Z1777"/>
      <c r="AA1777"/>
      <c r="AB1777"/>
      <c r="AC1777"/>
      <c r="AD1777"/>
      <c r="AE1777"/>
    </row>
    <row r="1778" spans="2:3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X1778"/>
      <c r="Y1778"/>
      <c r="Z1778"/>
      <c r="AA1778"/>
      <c r="AB1778"/>
      <c r="AC1778"/>
      <c r="AD1778"/>
      <c r="AE1778"/>
    </row>
    <row r="1779" spans="2:3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X1779"/>
      <c r="Y1779"/>
      <c r="Z1779"/>
      <c r="AA1779"/>
      <c r="AB1779"/>
      <c r="AC1779"/>
      <c r="AD1779"/>
      <c r="AE1779"/>
    </row>
    <row r="1780" spans="2:3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X1780"/>
      <c r="Y1780"/>
      <c r="Z1780"/>
      <c r="AA1780"/>
      <c r="AB1780"/>
      <c r="AC1780"/>
      <c r="AD1780"/>
      <c r="AE1780"/>
    </row>
    <row r="1781" spans="2:3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X1781"/>
      <c r="Y1781"/>
      <c r="Z1781"/>
      <c r="AA1781"/>
      <c r="AB1781"/>
      <c r="AC1781"/>
      <c r="AD1781"/>
      <c r="AE1781"/>
    </row>
    <row r="1782" spans="2:3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X1782"/>
      <c r="Y1782"/>
      <c r="Z1782"/>
      <c r="AA1782"/>
      <c r="AB1782"/>
      <c r="AC1782"/>
      <c r="AD1782"/>
      <c r="AE1782"/>
    </row>
    <row r="1783" spans="2:3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X1783"/>
      <c r="Y1783"/>
      <c r="Z1783"/>
      <c r="AA1783"/>
      <c r="AB1783"/>
      <c r="AC1783"/>
      <c r="AD1783"/>
      <c r="AE1783"/>
    </row>
    <row r="1784" spans="2:3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X1784"/>
      <c r="Y1784"/>
      <c r="Z1784"/>
      <c r="AA1784"/>
      <c r="AB1784"/>
      <c r="AC1784"/>
      <c r="AD1784"/>
      <c r="AE1784"/>
    </row>
    <row r="1785" spans="2:3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X1785"/>
      <c r="Y1785"/>
      <c r="Z1785"/>
      <c r="AA1785"/>
      <c r="AB1785"/>
      <c r="AC1785"/>
      <c r="AD1785"/>
      <c r="AE1785"/>
    </row>
    <row r="1786" spans="2:3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X1786"/>
      <c r="Y1786"/>
      <c r="Z1786"/>
      <c r="AA1786"/>
      <c r="AB1786"/>
      <c r="AC1786"/>
      <c r="AD1786"/>
      <c r="AE1786"/>
    </row>
    <row r="1787" spans="2:3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X1787"/>
      <c r="Y1787"/>
      <c r="Z1787"/>
      <c r="AA1787"/>
      <c r="AB1787"/>
      <c r="AC1787"/>
      <c r="AD1787"/>
      <c r="AE1787"/>
    </row>
    <row r="1788" spans="2:3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X1788"/>
      <c r="Y1788"/>
      <c r="Z1788"/>
      <c r="AA1788"/>
      <c r="AB1788"/>
      <c r="AC1788"/>
      <c r="AD1788"/>
      <c r="AE1788"/>
    </row>
    <row r="1789" spans="2:3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X1789"/>
      <c r="Y1789"/>
      <c r="Z1789"/>
      <c r="AA1789"/>
      <c r="AB1789"/>
      <c r="AC1789"/>
      <c r="AD1789"/>
      <c r="AE1789"/>
    </row>
    <row r="1790" spans="2:3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X1790"/>
      <c r="Y1790"/>
      <c r="Z1790"/>
      <c r="AA1790"/>
      <c r="AB1790"/>
      <c r="AC1790"/>
      <c r="AD1790"/>
      <c r="AE1790"/>
    </row>
    <row r="1791" spans="2:3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X1791"/>
      <c r="Y1791"/>
      <c r="Z1791"/>
      <c r="AA1791"/>
      <c r="AB1791"/>
      <c r="AC1791"/>
      <c r="AD1791"/>
      <c r="AE1791"/>
    </row>
    <row r="1792" spans="2:3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X1792"/>
      <c r="Y1792"/>
      <c r="Z1792"/>
      <c r="AA1792"/>
      <c r="AB1792"/>
      <c r="AC1792"/>
      <c r="AD1792"/>
      <c r="AE1792"/>
    </row>
    <row r="1793" spans="2:3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X1793"/>
      <c r="Y1793"/>
      <c r="Z1793"/>
      <c r="AA1793"/>
      <c r="AB1793"/>
      <c r="AC1793"/>
      <c r="AD1793"/>
      <c r="AE1793"/>
    </row>
    <row r="1794" spans="2:3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X1794"/>
      <c r="Y1794"/>
      <c r="Z1794"/>
      <c r="AA1794"/>
      <c r="AB1794"/>
      <c r="AC1794"/>
      <c r="AD1794"/>
      <c r="AE1794"/>
    </row>
    <row r="1795" spans="2:3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X1795"/>
      <c r="Y1795"/>
      <c r="Z1795"/>
      <c r="AA1795"/>
      <c r="AB1795"/>
      <c r="AC1795"/>
      <c r="AD1795"/>
      <c r="AE1795"/>
    </row>
    <row r="1796" spans="2:3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X1796"/>
      <c r="Y1796"/>
      <c r="Z1796"/>
      <c r="AA1796"/>
      <c r="AB1796"/>
      <c r="AC1796"/>
      <c r="AD1796"/>
      <c r="AE1796"/>
    </row>
    <row r="1797" spans="2:3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X1797"/>
      <c r="Y1797"/>
      <c r="Z1797"/>
      <c r="AA1797"/>
      <c r="AB1797"/>
      <c r="AC1797"/>
      <c r="AD1797"/>
      <c r="AE1797"/>
    </row>
    <row r="1798" spans="2:3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X1798"/>
      <c r="Y1798"/>
      <c r="Z1798"/>
      <c r="AA1798"/>
      <c r="AB1798"/>
      <c r="AC1798"/>
      <c r="AD1798"/>
      <c r="AE1798"/>
    </row>
    <row r="1799" spans="2:3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X1799"/>
      <c r="Y1799"/>
      <c r="Z1799"/>
      <c r="AA1799"/>
      <c r="AB1799"/>
      <c r="AC1799"/>
      <c r="AD1799"/>
      <c r="AE1799"/>
    </row>
    <row r="1800" spans="2:3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X1800"/>
      <c r="Y1800"/>
      <c r="Z1800"/>
      <c r="AA1800"/>
      <c r="AB1800"/>
      <c r="AC1800"/>
      <c r="AD1800"/>
      <c r="AE1800"/>
    </row>
    <row r="1801" spans="2:3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X1801"/>
      <c r="Y1801"/>
      <c r="Z1801"/>
      <c r="AA1801"/>
      <c r="AB1801"/>
      <c r="AC1801"/>
      <c r="AD1801"/>
      <c r="AE1801"/>
    </row>
    <row r="1802" spans="2:3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X1802"/>
      <c r="Y1802"/>
      <c r="Z1802"/>
      <c r="AA1802"/>
      <c r="AB1802"/>
      <c r="AC1802"/>
      <c r="AD1802"/>
      <c r="AE1802"/>
    </row>
    <row r="1803" spans="2:3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X1803"/>
      <c r="Y1803"/>
      <c r="Z1803"/>
      <c r="AA1803"/>
      <c r="AB1803"/>
      <c r="AC1803"/>
      <c r="AD1803"/>
      <c r="AE1803"/>
    </row>
    <row r="1804" spans="2:3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X1804"/>
      <c r="Y1804"/>
      <c r="Z1804"/>
      <c r="AA1804"/>
      <c r="AB1804"/>
      <c r="AC1804"/>
      <c r="AD1804"/>
      <c r="AE1804"/>
    </row>
    <row r="1805" spans="2:3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X1805"/>
      <c r="Y1805"/>
      <c r="Z1805"/>
      <c r="AA1805"/>
      <c r="AB1805"/>
      <c r="AC1805"/>
      <c r="AD1805"/>
      <c r="AE1805"/>
    </row>
    <row r="1806" spans="2:3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X1806"/>
      <c r="Y1806"/>
      <c r="Z1806"/>
      <c r="AA1806"/>
      <c r="AB1806"/>
      <c r="AC1806"/>
      <c r="AD1806"/>
      <c r="AE1806"/>
    </row>
    <row r="1807" spans="2:3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X1807"/>
      <c r="Y1807"/>
      <c r="Z1807"/>
      <c r="AA1807"/>
      <c r="AB1807"/>
      <c r="AC1807"/>
      <c r="AD1807"/>
      <c r="AE1807"/>
    </row>
    <row r="1808" spans="2:3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X1808"/>
      <c r="Y1808"/>
      <c r="Z1808"/>
      <c r="AA1808"/>
      <c r="AB1808"/>
      <c r="AC1808"/>
      <c r="AD1808"/>
      <c r="AE1808"/>
    </row>
    <row r="1809" spans="2:3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X1809"/>
      <c r="Y1809"/>
      <c r="Z1809"/>
      <c r="AA1809"/>
      <c r="AB1809"/>
      <c r="AC1809"/>
      <c r="AD1809"/>
      <c r="AE1809"/>
    </row>
    <row r="1810" spans="2:3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X1810"/>
      <c r="Y1810"/>
      <c r="Z1810"/>
      <c r="AA1810"/>
      <c r="AB1810"/>
      <c r="AC1810"/>
      <c r="AD1810"/>
      <c r="AE1810"/>
    </row>
    <row r="1811" spans="2:3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X1811"/>
      <c r="Y1811"/>
      <c r="Z1811"/>
      <c r="AA1811"/>
      <c r="AB1811"/>
      <c r="AC1811"/>
      <c r="AD1811"/>
      <c r="AE1811"/>
    </row>
    <row r="1812" spans="2:3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X1812"/>
      <c r="Y1812"/>
      <c r="Z1812"/>
      <c r="AA1812"/>
      <c r="AB1812"/>
      <c r="AC1812"/>
      <c r="AD1812"/>
      <c r="AE1812"/>
    </row>
    <row r="1813" spans="2:3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X1813"/>
      <c r="Y1813"/>
      <c r="Z1813"/>
      <c r="AA1813"/>
      <c r="AB1813"/>
      <c r="AC1813"/>
      <c r="AD1813"/>
      <c r="AE1813"/>
    </row>
    <row r="1814" spans="2:3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X1814"/>
      <c r="Y1814"/>
      <c r="Z1814"/>
      <c r="AA1814"/>
      <c r="AB1814"/>
      <c r="AC1814"/>
      <c r="AD1814"/>
      <c r="AE1814"/>
    </row>
    <row r="1815" spans="2:3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X1815"/>
      <c r="Y1815"/>
      <c r="Z1815"/>
      <c r="AA1815"/>
      <c r="AB1815"/>
      <c r="AC1815"/>
      <c r="AD1815"/>
      <c r="AE1815"/>
    </row>
    <row r="1816" spans="2:3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X1816"/>
      <c r="Y1816"/>
      <c r="Z1816"/>
      <c r="AA1816"/>
      <c r="AB1816"/>
      <c r="AC1816"/>
      <c r="AD1816"/>
      <c r="AE1816"/>
    </row>
    <row r="1817" spans="2:3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X1817"/>
      <c r="Y1817"/>
      <c r="Z1817"/>
      <c r="AA1817"/>
      <c r="AB1817"/>
      <c r="AC1817"/>
      <c r="AD1817"/>
      <c r="AE1817"/>
    </row>
    <row r="1818" spans="2:3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X1818"/>
      <c r="Y1818"/>
      <c r="Z1818"/>
      <c r="AA1818"/>
      <c r="AB1818"/>
      <c r="AC1818"/>
      <c r="AD1818"/>
      <c r="AE1818"/>
    </row>
    <row r="1819" spans="2:3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X1819"/>
      <c r="Y1819"/>
      <c r="Z1819"/>
      <c r="AA1819"/>
      <c r="AB1819"/>
      <c r="AC1819"/>
      <c r="AD1819"/>
      <c r="AE1819"/>
    </row>
    <row r="1820" spans="2:3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X1820"/>
      <c r="Y1820"/>
      <c r="Z1820"/>
      <c r="AA1820"/>
      <c r="AB1820"/>
      <c r="AC1820"/>
      <c r="AD1820"/>
      <c r="AE1820"/>
    </row>
    <row r="1821" spans="2:3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X1821"/>
      <c r="Y1821"/>
      <c r="Z1821"/>
      <c r="AA1821"/>
      <c r="AB1821"/>
      <c r="AC1821"/>
      <c r="AD1821"/>
      <c r="AE1821"/>
    </row>
    <row r="1822" spans="2:3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X1822"/>
      <c r="Y1822"/>
      <c r="Z1822"/>
      <c r="AA1822"/>
      <c r="AB1822"/>
      <c r="AC1822"/>
      <c r="AD1822"/>
      <c r="AE1822"/>
    </row>
    <row r="1823" spans="2:3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X1823"/>
      <c r="Y1823"/>
      <c r="Z1823"/>
      <c r="AA1823"/>
      <c r="AB1823"/>
      <c r="AC1823"/>
      <c r="AD1823"/>
      <c r="AE1823"/>
    </row>
    <row r="1824" spans="2:3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X1824"/>
      <c r="Y1824"/>
      <c r="Z1824"/>
      <c r="AA1824"/>
      <c r="AB1824"/>
      <c r="AC1824"/>
      <c r="AD1824"/>
      <c r="AE1824"/>
    </row>
    <row r="1825" spans="2:3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X1825"/>
      <c r="Y1825"/>
      <c r="Z1825"/>
      <c r="AA1825"/>
      <c r="AB1825"/>
      <c r="AC1825"/>
      <c r="AD1825"/>
      <c r="AE1825"/>
    </row>
    <row r="1826" spans="2:3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X1826"/>
      <c r="Y1826"/>
      <c r="Z1826"/>
      <c r="AA1826"/>
      <c r="AB1826"/>
      <c r="AC1826"/>
      <c r="AD1826"/>
      <c r="AE1826"/>
    </row>
    <row r="1827" spans="2:3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X1827"/>
      <c r="Y1827"/>
      <c r="Z1827"/>
      <c r="AA1827"/>
      <c r="AB1827"/>
      <c r="AC1827"/>
      <c r="AD1827"/>
      <c r="AE1827"/>
    </row>
    <row r="1828" spans="2:3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X1828"/>
      <c r="Y1828"/>
      <c r="Z1828"/>
      <c r="AA1828"/>
      <c r="AB1828"/>
      <c r="AC1828"/>
      <c r="AD1828"/>
      <c r="AE1828"/>
    </row>
    <row r="1829" spans="2:3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X1829"/>
      <c r="Y1829"/>
      <c r="Z1829"/>
      <c r="AA1829"/>
      <c r="AB1829"/>
      <c r="AC1829"/>
      <c r="AD1829"/>
      <c r="AE1829"/>
    </row>
    <row r="1830" spans="2:3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X1830"/>
      <c r="Y1830"/>
      <c r="Z1830"/>
      <c r="AA1830"/>
      <c r="AB1830"/>
      <c r="AC1830"/>
      <c r="AD1830"/>
      <c r="AE1830"/>
    </row>
    <row r="1831" spans="2:3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X1831"/>
      <c r="Y1831"/>
      <c r="Z1831"/>
      <c r="AA1831"/>
      <c r="AB1831"/>
      <c r="AC1831"/>
      <c r="AD1831"/>
      <c r="AE1831"/>
    </row>
    <row r="1832" spans="2:3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X1832"/>
      <c r="Y1832"/>
      <c r="Z1832"/>
      <c r="AA1832"/>
      <c r="AB1832"/>
      <c r="AC1832"/>
      <c r="AD1832"/>
      <c r="AE1832"/>
    </row>
    <row r="1833" spans="2:3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X1833"/>
      <c r="Y1833"/>
      <c r="Z1833"/>
      <c r="AA1833"/>
      <c r="AB1833"/>
      <c r="AC1833"/>
      <c r="AD1833"/>
      <c r="AE1833"/>
    </row>
    <row r="1834" spans="2:3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X1834"/>
      <c r="Y1834"/>
      <c r="Z1834"/>
      <c r="AA1834"/>
      <c r="AB1834"/>
      <c r="AC1834"/>
      <c r="AD1834"/>
      <c r="AE1834"/>
    </row>
    <row r="1835" spans="2:3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X1835"/>
      <c r="Y1835"/>
      <c r="Z1835"/>
      <c r="AA1835"/>
      <c r="AB1835"/>
      <c r="AC1835"/>
      <c r="AD1835"/>
      <c r="AE1835"/>
    </row>
    <row r="1836" spans="2:3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X1836"/>
      <c r="Y1836"/>
      <c r="Z1836"/>
      <c r="AA1836"/>
      <c r="AB1836"/>
      <c r="AC1836"/>
      <c r="AD1836"/>
      <c r="AE1836"/>
    </row>
    <row r="1837" spans="2:3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X1837"/>
      <c r="Y1837"/>
      <c r="Z1837"/>
      <c r="AA1837"/>
      <c r="AB1837"/>
      <c r="AC1837"/>
      <c r="AD1837"/>
      <c r="AE1837"/>
    </row>
    <row r="1838" spans="2:3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X1838"/>
      <c r="Y1838"/>
      <c r="Z1838"/>
      <c r="AA1838"/>
      <c r="AB1838"/>
      <c r="AC1838"/>
      <c r="AD1838"/>
      <c r="AE1838"/>
    </row>
    <row r="1839" spans="2:3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X1839"/>
      <c r="Y1839"/>
      <c r="Z1839"/>
      <c r="AA1839"/>
      <c r="AB1839"/>
      <c r="AC1839"/>
      <c r="AD1839"/>
      <c r="AE1839"/>
    </row>
    <row r="1840" spans="2:3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X1840"/>
      <c r="Y1840"/>
      <c r="Z1840"/>
      <c r="AA1840"/>
      <c r="AB1840"/>
      <c r="AC1840"/>
      <c r="AD1840"/>
      <c r="AE1840"/>
    </row>
    <row r="1841" spans="2:3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X1841"/>
      <c r="Y1841"/>
      <c r="Z1841"/>
      <c r="AA1841"/>
      <c r="AB1841"/>
      <c r="AC1841"/>
      <c r="AD1841"/>
      <c r="AE1841"/>
    </row>
    <row r="1842" spans="2:3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X1842"/>
      <c r="Y1842"/>
      <c r="Z1842"/>
      <c r="AA1842"/>
      <c r="AB1842"/>
      <c r="AC1842"/>
      <c r="AD1842"/>
      <c r="AE1842"/>
    </row>
    <row r="1843" spans="2:3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X1843"/>
      <c r="Y1843"/>
      <c r="Z1843"/>
      <c r="AA1843"/>
      <c r="AB1843"/>
      <c r="AC1843"/>
      <c r="AD1843"/>
      <c r="AE1843"/>
    </row>
    <row r="1844" spans="2:3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X1844"/>
      <c r="Y1844"/>
      <c r="Z1844"/>
      <c r="AA1844"/>
      <c r="AB1844"/>
      <c r="AC1844"/>
      <c r="AD1844"/>
      <c r="AE1844"/>
    </row>
    <row r="1845" spans="2:3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X1845"/>
      <c r="Y1845"/>
      <c r="Z1845"/>
      <c r="AA1845"/>
      <c r="AB1845"/>
      <c r="AC1845"/>
      <c r="AD1845"/>
      <c r="AE1845"/>
    </row>
    <row r="1846" spans="2:3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X1846"/>
      <c r="Y1846"/>
      <c r="Z1846"/>
      <c r="AA1846"/>
      <c r="AB1846"/>
      <c r="AC1846"/>
      <c r="AD1846"/>
      <c r="AE1846"/>
    </row>
    <row r="1847" spans="2:3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X1847"/>
      <c r="Y1847"/>
      <c r="Z1847"/>
      <c r="AA1847"/>
      <c r="AB1847"/>
      <c r="AC1847"/>
      <c r="AD1847"/>
      <c r="AE1847"/>
    </row>
    <row r="1848" spans="2:3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X1848"/>
      <c r="Y1848"/>
      <c r="Z1848"/>
      <c r="AA1848"/>
      <c r="AB1848"/>
      <c r="AC1848"/>
      <c r="AD1848"/>
      <c r="AE1848"/>
    </row>
    <row r="1849" spans="2:3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X1849"/>
      <c r="Y1849"/>
      <c r="Z1849"/>
      <c r="AA1849"/>
      <c r="AB1849"/>
      <c r="AC1849"/>
      <c r="AD1849"/>
      <c r="AE1849"/>
    </row>
    <row r="1850" spans="2:3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X1850"/>
      <c r="Y1850"/>
      <c r="Z1850"/>
      <c r="AA1850"/>
      <c r="AB1850"/>
      <c r="AC1850"/>
      <c r="AD1850"/>
      <c r="AE1850"/>
    </row>
    <row r="1851" spans="2:3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X1851"/>
      <c r="Y1851"/>
      <c r="Z1851"/>
      <c r="AA1851"/>
      <c r="AB1851"/>
      <c r="AC1851"/>
      <c r="AD1851"/>
      <c r="AE1851"/>
    </row>
    <row r="1852" spans="2:3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X1852"/>
      <c r="Y1852"/>
      <c r="Z1852"/>
      <c r="AA1852"/>
      <c r="AB1852"/>
      <c r="AC1852"/>
      <c r="AD1852"/>
      <c r="AE1852"/>
    </row>
    <row r="1853" spans="2:3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X1853"/>
      <c r="Y1853"/>
      <c r="Z1853"/>
      <c r="AA1853"/>
      <c r="AB1853"/>
      <c r="AC1853"/>
      <c r="AD1853"/>
      <c r="AE1853"/>
    </row>
    <row r="1854" spans="2:3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X1854"/>
      <c r="Y1854"/>
      <c r="Z1854"/>
      <c r="AA1854"/>
      <c r="AB1854"/>
      <c r="AC1854"/>
      <c r="AD1854"/>
      <c r="AE1854"/>
    </row>
    <row r="1855" spans="2:3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X1855"/>
      <c r="Y1855"/>
      <c r="Z1855"/>
      <c r="AA1855"/>
      <c r="AB1855"/>
      <c r="AC1855"/>
      <c r="AD1855"/>
      <c r="AE1855"/>
    </row>
    <row r="1856" spans="2:3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X1856"/>
      <c r="Y1856"/>
      <c r="Z1856"/>
      <c r="AA1856"/>
      <c r="AB1856"/>
      <c r="AC1856"/>
      <c r="AD1856"/>
      <c r="AE1856"/>
    </row>
    <row r="1857" spans="2:3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X1857"/>
      <c r="Y1857"/>
      <c r="Z1857"/>
      <c r="AA1857"/>
      <c r="AB1857"/>
      <c r="AC1857"/>
      <c r="AD1857"/>
      <c r="AE1857"/>
    </row>
    <row r="1858" spans="2:3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X1858"/>
      <c r="Y1858"/>
      <c r="Z1858"/>
      <c r="AA1858"/>
      <c r="AB1858"/>
      <c r="AC1858"/>
      <c r="AD1858"/>
      <c r="AE1858"/>
    </row>
    <row r="1859" spans="2:3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X1859"/>
      <c r="Y1859"/>
      <c r="Z1859"/>
      <c r="AA1859"/>
      <c r="AB1859"/>
      <c r="AC1859"/>
      <c r="AD1859"/>
      <c r="AE1859"/>
    </row>
    <row r="1860" spans="2:3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X1860"/>
      <c r="Y1860"/>
      <c r="Z1860"/>
      <c r="AA1860"/>
      <c r="AB1860"/>
      <c r="AC1860"/>
      <c r="AD1860"/>
      <c r="AE1860"/>
    </row>
    <row r="1861" spans="2:3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X1861"/>
      <c r="Y1861"/>
      <c r="Z1861"/>
      <c r="AA1861"/>
      <c r="AB1861"/>
      <c r="AC1861"/>
      <c r="AD1861"/>
      <c r="AE1861"/>
    </row>
    <row r="1862" spans="2:3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X1862"/>
      <c r="Y1862"/>
      <c r="Z1862"/>
      <c r="AA1862"/>
      <c r="AB1862"/>
      <c r="AC1862"/>
      <c r="AD1862"/>
      <c r="AE1862"/>
    </row>
    <row r="1863" spans="2:3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X1863"/>
      <c r="Y1863"/>
      <c r="Z1863"/>
      <c r="AA1863"/>
      <c r="AB1863"/>
      <c r="AC1863"/>
      <c r="AD1863"/>
      <c r="AE1863"/>
    </row>
    <row r="1864" spans="2:3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X1864"/>
      <c r="Y1864"/>
      <c r="Z1864"/>
      <c r="AA1864"/>
      <c r="AB1864"/>
      <c r="AC1864"/>
      <c r="AD1864"/>
      <c r="AE1864"/>
    </row>
    <row r="1865" spans="2:3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X1865"/>
      <c r="Y1865"/>
      <c r="Z1865"/>
      <c r="AA1865"/>
      <c r="AB1865"/>
      <c r="AC1865"/>
      <c r="AD1865"/>
      <c r="AE1865"/>
    </row>
    <row r="1866" spans="2:3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X1866"/>
      <c r="Y1866"/>
      <c r="Z1866"/>
      <c r="AA1866"/>
      <c r="AB1866"/>
      <c r="AC1866"/>
      <c r="AD1866"/>
      <c r="AE1866"/>
    </row>
    <row r="1867" spans="2:3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X1867"/>
      <c r="Y1867"/>
      <c r="Z1867"/>
      <c r="AA1867"/>
      <c r="AB1867"/>
      <c r="AC1867"/>
      <c r="AD1867"/>
      <c r="AE1867"/>
    </row>
    <row r="1868" spans="2:3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X1868"/>
      <c r="Y1868"/>
      <c r="Z1868"/>
      <c r="AA1868"/>
      <c r="AB1868"/>
      <c r="AC1868"/>
      <c r="AD1868"/>
      <c r="AE1868"/>
    </row>
    <row r="1869" spans="2:3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X1869"/>
      <c r="Y1869"/>
      <c r="Z1869"/>
      <c r="AA1869"/>
      <c r="AB1869"/>
      <c r="AC1869"/>
      <c r="AD1869"/>
      <c r="AE1869"/>
    </row>
    <row r="1870" spans="2:3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X1870"/>
      <c r="Y1870"/>
      <c r="Z1870"/>
      <c r="AA1870"/>
      <c r="AB1870"/>
      <c r="AC1870"/>
      <c r="AD1870"/>
      <c r="AE1870"/>
    </row>
    <row r="1871" spans="2:3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X1871"/>
      <c r="Y1871"/>
      <c r="Z1871"/>
      <c r="AA1871"/>
      <c r="AB1871"/>
      <c r="AC1871"/>
      <c r="AD1871"/>
      <c r="AE1871"/>
    </row>
    <row r="1872" spans="2:3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X1872"/>
      <c r="Y1872"/>
      <c r="Z1872"/>
      <c r="AA1872"/>
      <c r="AB1872"/>
      <c r="AC1872"/>
      <c r="AD1872"/>
      <c r="AE1872"/>
    </row>
    <row r="1873" spans="2:3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X1873"/>
      <c r="Y1873"/>
      <c r="Z1873"/>
      <c r="AA1873"/>
      <c r="AB1873"/>
      <c r="AC1873"/>
      <c r="AD1873"/>
      <c r="AE1873"/>
    </row>
    <row r="1874" spans="2:3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X1874"/>
      <c r="Y1874"/>
      <c r="Z1874"/>
      <c r="AA1874"/>
      <c r="AB1874"/>
      <c r="AC1874"/>
      <c r="AD1874"/>
      <c r="AE1874"/>
    </row>
    <row r="1875" spans="2:3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X1875"/>
      <c r="Y1875"/>
      <c r="Z1875"/>
      <c r="AA1875"/>
      <c r="AB1875"/>
      <c r="AC1875"/>
      <c r="AD1875"/>
      <c r="AE1875"/>
    </row>
    <row r="1876" spans="2:3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X1876"/>
      <c r="Y1876"/>
      <c r="Z1876"/>
      <c r="AA1876"/>
      <c r="AB1876"/>
      <c r="AC1876"/>
      <c r="AD1876"/>
      <c r="AE1876"/>
    </row>
    <row r="1877" spans="2:3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X1877"/>
      <c r="Y1877"/>
      <c r="Z1877"/>
      <c r="AA1877"/>
      <c r="AB1877"/>
      <c r="AC1877"/>
      <c r="AD1877"/>
      <c r="AE1877"/>
    </row>
    <row r="1878" spans="2:3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X1878"/>
      <c r="Y1878"/>
      <c r="Z1878"/>
      <c r="AA1878"/>
      <c r="AB1878"/>
      <c r="AC1878"/>
      <c r="AD1878"/>
      <c r="AE1878"/>
    </row>
    <row r="1879" spans="2:3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X1879"/>
      <c r="Y1879"/>
      <c r="Z1879"/>
      <c r="AA1879"/>
      <c r="AB1879"/>
      <c r="AC1879"/>
      <c r="AD1879"/>
      <c r="AE1879"/>
    </row>
    <row r="1880" spans="2:3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X1880"/>
      <c r="Y1880"/>
      <c r="Z1880"/>
      <c r="AA1880"/>
      <c r="AB1880"/>
      <c r="AC1880"/>
      <c r="AD1880"/>
      <c r="AE1880"/>
    </row>
    <row r="1881" spans="2:3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X1881"/>
      <c r="Y1881"/>
      <c r="Z1881"/>
      <c r="AA1881"/>
      <c r="AB1881"/>
      <c r="AC1881"/>
      <c r="AD1881"/>
      <c r="AE1881"/>
    </row>
    <row r="1882" spans="2:3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X1882"/>
      <c r="Y1882"/>
      <c r="Z1882"/>
      <c r="AA1882"/>
      <c r="AB1882"/>
      <c r="AC1882"/>
      <c r="AD1882"/>
      <c r="AE1882"/>
    </row>
    <row r="1883" spans="2:3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X1883"/>
      <c r="Y1883"/>
      <c r="Z1883"/>
      <c r="AA1883"/>
      <c r="AB1883"/>
      <c r="AC1883"/>
      <c r="AD1883"/>
      <c r="AE1883"/>
    </row>
    <row r="1884" spans="2:3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X1884"/>
      <c r="Y1884"/>
      <c r="Z1884"/>
      <c r="AA1884"/>
      <c r="AB1884"/>
      <c r="AC1884"/>
      <c r="AD1884"/>
      <c r="AE1884"/>
    </row>
    <row r="1885" spans="2:3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X1885"/>
      <c r="Y1885"/>
      <c r="Z1885"/>
      <c r="AA1885"/>
      <c r="AB1885"/>
      <c r="AC1885"/>
      <c r="AD1885"/>
      <c r="AE1885"/>
    </row>
    <row r="1886" spans="2:3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X1886"/>
      <c r="Y1886"/>
      <c r="Z1886"/>
      <c r="AA1886"/>
      <c r="AB1886"/>
      <c r="AC1886"/>
      <c r="AD1886"/>
      <c r="AE1886"/>
    </row>
    <row r="1887" spans="2:3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X1887"/>
      <c r="Y1887"/>
      <c r="Z1887"/>
      <c r="AA1887"/>
      <c r="AB1887"/>
      <c r="AC1887"/>
      <c r="AD1887"/>
      <c r="AE1887"/>
    </row>
    <row r="1888" spans="2:3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X1888"/>
      <c r="Y1888"/>
      <c r="Z1888"/>
      <c r="AA1888"/>
      <c r="AB1888"/>
      <c r="AC1888"/>
      <c r="AD1888"/>
      <c r="AE1888"/>
    </row>
    <row r="1889" spans="2:3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X1889"/>
      <c r="Y1889"/>
      <c r="Z1889"/>
      <c r="AA1889"/>
      <c r="AB1889"/>
      <c r="AC1889"/>
      <c r="AD1889"/>
      <c r="AE1889"/>
    </row>
    <row r="1890" spans="2:3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X1890"/>
      <c r="Y1890"/>
      <c r="Z1890"/>
      <c r="AA1890"/>
      <c r="AB1890"/>
      <c r="AC1890"/>
      <c r="AD1890"/>
      <c r="AE1890"/>
    </row>
    <row r="1891" spans="2:3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X1891"/>
      <c r="Y1891"/>
      <c r="Z1891"/>
      <c r="AA1891"/>
      <c r="AB1891"/>
      <c r="AC1891"/>
      <c r="AD1891"/>
      <c r="AE1891"/>
    </row>
    <row r="1892" spans="2:3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X1892"/>
      <c r="Y1892"/>
      <c r="Z1892"/>
      <c r="AA1892"/>
      <c r="AB1892"/>
      <c r="AC1892"/>
      <c r="AD1892"/>
      <c r="AE1892"/>
    </row>
    <row r="1893" spans="2:3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X1893"/>
      <c r="Y1893"/>
      <c r="Z1893"/>
      <c r="AA1893"/>
      <c r="AB1893"/>
      <c r="AC1893"/>
      <c r="AD1893"/>
      <c r="AE1893"/>
    </row>
    <row r="1894" spans="2:3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X1894"/>
      <c r="Y1894"/>
      <c r="Z1894"/>
      <c r="AA1894"/>
      <c r="AB1894"/>
      <c r="AC1894"/>
      <c r="AD1894"/>
      <c r="AE1894"/>
    </row>
    <row r="1895" spans="2:3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X1895"/>
      <c r="Y1895"/>
      <c r="Z1895"/>
      <c r="AA1895"/>
      <c r="AB1895"/>
      <c r="AC1895"/>
      <c r="AD1895"/>
      <c r="AE1895"/>
    </row>
    <row r="1896" spans="2:3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X1896"/>
      <c r="Y1896"/>
      <c r="Z1896"/>
      <c r="AA1896"/>
      <c r="AB1896"/>
      <c r="AC1896"/>
      <c r="AD1896"/>
      <c r="AE1896"/>
    </row>
    <row r="1897" spans="2:3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X1897"/>
      <c r="Y1897"/>
      <c r="Z1897"/>
      <c r="AA1897"/>
      <c r="AB1897"/>
      <c r="AC1897"/>
      <c r="AD1897"/>
      <c r="AE1897"/>
    </row>
    <row r="1898" spans="2:3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X1898"/>
      <c r="Y1898"/>
      <c r="Z1898"/>
      <c r="AA1898"/>
      <c r="AB1898"/>
      <c r="AC1898"/>
      <c r="AD1898"/>
      <c r="AE1898"/>
    </row>
    <row r="1899" spans="2:3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X1899"/>
      <c r="Y1899"/>
      <c r="Z1899"/>
      <c r="AA1899"/>
      <c r="AB1899"/>
      <c r="AC1899"/>
      <c r="AD1899"/>
      <c r="AE1899"/>
    </row>
    <row r="1900" spans="2:3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X1900"/>
      <c r="Y1900"/>
      <c r="Z1900"/>
      <c r="AA1900"/>
      <c r="AB1900"/>
      <c r="AC1900"/>
      <c r="AD1900"/>
      <c r="AE1900"/>
    </row>
    <row r="1901" spans="2:3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X1901"/>
      <c r="Y1901"/>
      <c r="Z1901"/>
      <c r="AA1901"/>
      <c r="AB1901"/>
      <c r="AC1901"/>
      <c r="AD1901"/>
      <c r="AE1901"/>
    </row>
    <row r="1902" spans="2:3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X1902"/>
      <c r="Y1902"/>
      <c r="Z1902"/>
      <c r="AA1902"/>
      <c r="AB1902"/>
      <c r="AC1902"/>
      <c r="AD1902"/>
      <c r="AE1902"/>
    </row>
    <row r="1903" spans="2:3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X1903"/>
      <c r="Y1903"/>
      <c r="Z1903"/>
      <c r="AA1903"/>
      <c r="AB1903"/>
      <c r="AC1903"/>
      <c r="AD1903"/>
      <c r="AE1903"/>
    </row>
    <row r="1904" spans="2:3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X1904"/>
      <c r="Y1904"/>
      <c r="Z1904"/>
      <c r="AA1904"/>
      <c r="AB1904"/>
      <c r="AC1904"/>
      <c r="AD1904"/>
      <c r="AE1904"/>
    </row>
    <row r="1905" spans="2:3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X1905"/>
      <c r="Y1905"/>
      <c r="Z1905"/>
      <c r="AA1905"/>
      <c r="AB1905"/>
      <c r="AC1905"/>
      <c r="AD1905"/>
      <c r="AE1905"/>
    </row>
    <row r="1906" spans="2:3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X1906"/>
      <c r="Y1906"/>
      <c r="Z1906"/>
      <c r="AA1906"/>
      <c r="AB1906"/>
      <c r="AC1906"/>
      <c r="AD1906"/>
      <c r="AE1906"/>
    </row>
    <row r="1907" spans="2:3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X1907"/>
      <c r="Y1907"/>
      <c r="Z1907"/>
      <c r="AA1907"/>
      <c r="AB1907"/>
      <c r="AC1907"/>
      <c r="AD1907"/>
      <c r="AE1907"/>
    </row>
    <row r="1908" spans="2:3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X1908"/>
      <c r="Y1908"/>
      <c r="Z1908"/>
      <c r="AA1908"/>
      <c r="AB1908"/>
      <c r="AC1908"/>
      <c r="AD1908"/>
      <c r="AE1908"/>
    </row>
    <row r="1909" spans="2:3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X1909"/>
      <c r="Y1909"/>
      <c r="Z1909"/>
      <c r="AA1909"/>
      <c r="AB1909"/>
      <c r="AC1909"/>
      <c r="AD1909"/>
      <c r="AE1909"/>
    </row>
    <row r="1910" spans="2:3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X1910"/>
      <c r="Y1910"/>
      <c r="Z1910"/>
      <c r="AA1910"/>
      <c r="AB1910"/>
      <c r="AC1910"/>
      <c r="AD1910"/>
      <c r="AE1910"/>
    </row>
    <row r="1911" spans="2:3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X1911"/>
      <c r="Y1911"/>
      <c r="Z1911"/>
      <c r="AA1911"/>
      <c r="AB1911"/>
      <c r="AC1911"/>
      <c r="AD1911"/>
      <c r="AE1911"/>
    </row>
    <row r="1912" spans="2:3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X1912"/>
      <c r="Y1912"/>
      <c r="Z1912"/>
      <c r="AA1912"/>
      <c r="AB1912"/>
      <c r="AC1912"/>
      <c r="AD1912"/>
      <c r="AE1912"/>
    </row>
    <row r="1913" spans="2:3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X1913"/>
      <c r="Y1913"/>
      <c r="Z1913"/>
      <c r="AA1913"/>
      <c r="AB1913"/>
      <c r="AC1913"/>
      <c r="AD1913"/>
      <c r="AE1913"/>
    </row>
    <row r="1914" spans="2:3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X1914"/>
      <c r="Y1914"/>
      <c r="Z1914"/>
      <c r="AA1914"/>
      <c r="AB1914"/>
      <c r="AC1914"/>
      <c r="AD1914"/>
      <c r="AE1914"/>
    </row>
    <row r="1915" spans="2:3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X1915"/>
      <c r="Y1915"/>
      <c r="Z1915"/>
      <c r="AA1915"/>
      <c r="AB1915"/>
      <c r="AC1915"/>
      <c r="AD1915"/>
      <c r="AE1915"/>
    </row>
    <row r="1916" spans="2:3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X1916"/>
      <c r="Y1916"/>
      <c r="Z1916"/>
      <c r="AA1916"/>
      <c r="AB1916"/>
      <c r="AC1916"/>
      <c r="AD1916"/>
      <c r="AE1916"/>
    </row>
    <row r="1917" spans="2:3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X1917"/>
      <c r="Y1917"/>
      <c r="Z1917"/>
      <c r="AA1917"/>
      <c r="AB1917"/>
      <c r="AC1917"/>
      <c r="AD1917"/>
      <c r="AE1917"/>
    </row>
    <row r="1918" spans="2:3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X1918"/>
      <c r="Y1918"/>
      <c r="Z1918"/>
      <c r="AA1918"/>
      <c r="AB1918"/>
      <c r="AC1918"/>
      <c r="AD1918"/>
      <c r="AE1918"/>
    </row>
    <row r="1919" spans="2:3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X1919"/>
      <c r="Y1919"/>
      <c r="Z1919"/>
      <c r="AA1919"/>
      <c r="AB1919"/>
      <c r="AC1919"/>
      <c r="AD1919"/>
      <c r="AE1919"/>
    </row>
    <row r="1920" spans="2:3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X1920"/>
      <c r="Y1920"/>
      <c r="Z1920"/>
      <c r="AA1920"/>
      <c r="AB1920"/>
      <c r="AC1920"/>
      <c r="AD1920"/>
      <c r="AE1920"/>
    </row>
    <row r="1921" spans="2:3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X1921"/>
      <c r="Y1921"/>
      <c r="Z1921"/>
      <c r="AA1921"/>
      <c r="AB1921"/>
      <c r="AC1921"/>
      <c r="AD1921"/>
      <c r="AE1921"/>
    </row>
    <row r="1922" spans="2:3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X1922"/>
      <c r="Y1922"/>
      <c r="Z1922"/>
      <c r="AA1922"/>
      <c r="AB1922"/>
      <c r="AC1922"/>
      <c r="AD1922"/>
      <c r="AE1922"/>
    </row>
    <row r="1923" spans="2:3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X1923"/>
      <c r="Y1923"/>
      <c r="Z1923"/>
      <c r="AA1923"/>
      <c r="AB1923"/>
      <c r="AC1923"/>
      <c r="AD1923"/>
      <c r="AE1923"/>
    </row>
    <row r="1924" spans="2:3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X1924"/>
      <c r="Y1924"/>
      <c r="Z1924"/>
      <c r="AA1924"/>
      <c r="AB1924"/>
      <c r="AC1924"/>
      <c r="AD1924"/>
      <c r="AE1924"/>
    </row>
    <row r="1925" spans="2:3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X1925"/>
      <c r="Y1925"/>
      <c r="Z1925"/>
      <c r="AA1925"/>
      <c r="AB1925"/>
      <c r="AC1925"/>
      <c r="AD1925"/>
      <c r="AE1925"/>
    </row>
    <row r="1926" spans="2:3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X1926"/>
      <c r="Y1926"/>
      <c r="Z1926"/>
      <c r="AA1926"/>
      <c r="AB1926"/>
      <c r="AC1926"/>
      <c r="AD1926"/>
      <c r="AE1926"/>
    </row>
    <row r="1927" spans="2:3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X1927"/>
      <c r="Y1927"/>
      <c r="Z1927"/>
      <c r="AA1927"/>
      <c r="AB1927"/>
      <c r="AC1927"/>
      <c r="AD1927"/>
      <c r="AE1927"/>
    </row>
    <row r="1928" spans="2:3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X1928"/>
      <c r="Y1928"/>
      <c r="Z1928"/>
      <c r="AA1928"/>
      <c r="AB1928"/>
      <c r="AC1928"/>
      <c r="AD1928"/>
      <c r="AE1928"/>
    </row>
    <row r="1929" spans="2:3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X1929"/>
      <c r="Y1929"/>
      <c r="Z1929"/>
      <c r="AA1929"/>
      <c r="AB1929"/>
      <c r="AC1929"/>
      <c r="AD1929"/>
      <c r="AE1929"/>
    </row>
    <row r="1930" spans="2:3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X1930"/>
      <c r="Y1930"/>
      <c r="Z1930"/>
      <c r="AA1930"/>
      <c r="AB1930"/>
      <c r="AC1930"/>
      <c r="AD1930"/>
      <c r="AE1930"/>
    </row>
    <row r="1931" spans="2:3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X1931"/>
      <c r="Y1931"/>
      <c r="Z1931"/>
      <c r="AA1931"/>
      <c r="AB1931"/>
      <c r="AC1931"/>
      <c r="AD1931"/>
      <c r="AE1931"/>
    </row>
    <row r="1932" spans="2:3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X1932"/>
      <c r="Y1932"/>
      <c r="Z1932"/>
      <c r="AA1932"/>
      <c r="AB1932"/>
      <c r="AC1932"/>
      <c r="AD1932"/>
      <c r="AE1932"/>
    </row>
    <row r="1933" spans="2:3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X1933"/>
      <c r="Y1933"/>
      <c r="Z1933"/>
      <c r="AA1933"/>
      <c r="AB1933"/>
      <c r="AC1933"/>
      <c r="AD1933"/>
      <c r="AE1933"/>
    </row>
    <row r="1934" spans="2:3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X1934"/>
      <c r="Y1934"/>
      <c r="Z1934"/>
      <c r="AA1934"/>
      <c r="AB1934"/>
      <c r="AC1934"/>
      <c r="AD1934"/>
      <c r="AE1934"/>
    </row>
    <row r="1935" spans="2:3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X1935"/>
      <c r="Y1935"/>
      <c r="Z1935"/>
      <c r="AA1935"/>
      <c r="AB1935"/>
      <c r="AC1935"/>
      <c r="AD1935"/>
      <c r="AE1935"/>
    </row>
    <row r="1936" spans="2:3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X1936"/>
      <c r="Y1936"/>
      <c r="Z1936"/>
      <c r="AA1936"/>
      <c r="AB1936"/>
      <c r="AC1936"/>
      <c r="AD1936"/>
      <c r="AE1936"/>
    </row>
    <row r="1937" spans="2:3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X1937"/>
      <c r="Y1937"/>
      <c r="Z1937"/>
      <c r="AA1937"/>
      <c r="AB1937"/>
      <c r="AC1937"/>
      <c r="AD1937"/>
      <c r="AE1937"/>
    </row>
    <row r="1938" spans="2:3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X1938"/>
      <c r="Y1938"/>
      <c r="Z1938"/>
      <c r="AA1938"/>
      <c r="AB1938"/>
      <c r="AC1938"/>
      <c r="AD1938"/>
      <c r="AE1938"/>
    </row>
    <row r="1939" spans="2:3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X1939"/>
      <c r="Y1939"/>
      <c r="Z1939"/>
      <c r="AA1939"/>
      <c r="AB1939"/>
      <c r="AC1939"/>
      <c r="AD1939"/>
      <c r="AE1939"/>
    </row>
    <row r="1940" spans="2:3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X1940"/>
      <c r="Y1940"/>
      <c r="Z1940"/>
      <c r="AA1940"/>
      <c r="AB1940"/>
      <c r="AC1940"/>
      <c r="AD1940"/>
      <c r="AE1940"/>
    </row>
    <row r="1941" spans="2:3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X1941"/>
      <c r="Y1941"/>
      <c r="Z1941"/>
      <c r="AA1941"/>
      <c r="AB1941"/>
      <c r="AC1941"/>
      <c r="AD1941"/>
      <c r="AE1941"/>
    </row>
    <row r="1942" spans="2:3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X1942"/>
      <c r="Y1942"/>
      <c r="Z1942"/>
      <c r="AA1942"/>
      <c r="AB1942"/>
      <c r="AC1942"/>
      <c r="AD1942"/>
      <c r="AE1942"/>
    </row>
    <row r="1943" spans="2:3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X1943"/>
      <c r="Y1943"/>
      <c r="Z1943"/>
      <c r="AA1943"/>
      <c r="AB1943"/>
      <c r="AC1943"/>
      <c r="AD1943"/>
      <c r="AE1943"/>
    </row>
    <row r="1944" spans="2:3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X1944"/>
      <c r="Y1944"/>
      <c r="Z1944"/>
      <c r="AA1944"/>
      <c r="AB1944"/>
      <c r="AC1944"/>
      <c r="AD1944"/>
      <c r="AE1944"/>
    </row>
    <row r="1945" spans="2:3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X1945"/>
      <c r="Y1945"/>
      <c r="Z1945"/>
      <c r="AA1945"/>
      <c r="AB1945"/>
      <c r="AC1945"/>
      <c r="AD1945"/>
      <c r="AE1945"/>
    </row>
    <row r="1946" spans="2:3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X1946"/>
      <c r="Y1946"/>
      <c r="Z1946"/>
      <c r="AA1946"/>
      <c r="AB1946"/>
      <c r="AC1946"/>
      <c r="AD1946"/>
      <c r="AE1946"/>
    </row>
    <row r="1947" spans="2:3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X1947"/>
      <c r="Y1947"/>
      <c r="Z1947"/>
      <c r="AA1947"/>
      <c r="AB1947"/>
      <c r="AC1947"/>
      <c r="AD1947"/>
      <c r="AE1947"/>
    </row>
    <row r="1948" spans="2:3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X1948"/>
      <c r="Y1948"/>
      <c r="Z1948"/>
      <c r="AA1948"/>
      <c r="AB1948"/>
      <c r="AC1948"/>
      <c r="AD1948"/>
      <c r="AE1948"/>
    </row>
    <row r="1949" spans="2:3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X1949"/>
      <c r="Y1949"/>
      <c r="Z1949"/>
      <c r="AA1949"/>
      <c r="AB1949"/>
      <c r="AC1949"/>
      <c r="AD1949"/>
      <c r="AE1949"/>
    </row>
    <row r="1950" spans="2:3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X1950"/>
      <c r="Y1950"/>
      <c r="Z1950"/>
      <c r="AA1950"/>
      <c r="AB1950"/>
      <c r="AC1950"/>
      <c r="AD1950"/>
      <c r="AE1950"/>
    </row>
    <row r="1951" spans="2:3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X1951"/>
      <c r="Y1951"/>
      <c r="Z1951"/>
      <c r="AA1951"/>
      <c r="AB1951"/>
      <c r="AC1951"/>
      <c r="AD1951"/>
      <c r="AE1951"/>
    </row>
    <row r="1952" spans="2:3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X1952"/>
      <c r="Y1952"/>
      <c r="Z1952"/>
      <c r="AA1952"/>
      <c r="AB1952"/>
      <c r="AC1952"/>
      <c r="AD1952"/>
      <c r="AE1952"/>
    </row>
    <row r="1953" spans="2:3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X1953"/>
      <c r="Y1953"/>
      <c r="Z1953"/>
      <c r="AA1953"/>
      <c r="AB1953"/>
      <c r="AC1953"/>
      <c r="AD1953"/>
      <c r="AE1953"/>
    </row>
    <row r="1954" spans="2:3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X1954"/>
      <c r="Y1954"/>
      <c r="Z1954"/>
      <c r="AA1954"/>
      <c r="AB1954"/>
      <c r="AC1954"/>
      <c r="AD1954"/>
      <c r="AE1954"/>
    </row>
    <row r="1955" spans="2:3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X1955"/>
      <c r="Y1955"/>
      <c r="Z1955"/>
      <c r="AA1955"/>
      <c r="AB1955"/>
      <c r="AC1955"/>
      <c r="AD1955"/>
      <c r="AE1955"/>
    </row>
    <row r="1956" spans="2:3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X1956"/>
      <c r="Y1956"/>
      <c r="Z1956"/>
      <c r="AA1956"/>
      <c r="AB1956"/>
      <c r="AC1956"/>
      <c r="AD1956"/>
      <c r="AE1956"/>
    </row>
    <row r="1957" spans="2:3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X1957"/>
      <c r="Y1957"/>
      <c r="Z1957"/>
      <c r="AA1957"/>
      <c r="AB1957"/>
      <c r="AC1957"/>
      <c r="AD1957"/>
      <c r="AE1957"/>
    </row>
    <row r="1958" spans="2:3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X1958"/>
      <c r="Y1958"/>
      <c r="Z1958"/>
      <c r="AA1958"/>
      <c r="AB1958"/>
      <c r="AC1958"/>
      <c r="AD1958"/>
      <c r="AE1958"/>
    </row>
    <row r="1959" spans="2:3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X1959"/>
      <c r="Y1959"/>
      <c r="Z1959"/>
      <c r="AA1959"/>
      <c r="AB1959"/>
      <c r="AC1959"/>
      <c r="AD1959"/>
      <c r="AE1959"/>
    </row>
    <row r="1960" spans="2:3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X1960"/>
      <c r="Y1960"/>
      <c r="Z1960"/>
      <c r="AA1960"/>
      <c r="AB1960"/>
      <c r="AC1960"/>
      <c r="AD1960"/>
      <c r="AE1960"/>
    </row>
    <row r="1961" spans="2:3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X1961"/>
      <c r="Y1961"/>
      <c r="Z1961"/>
      <c r="AA1961"/>
      <c r="AB1961"/>
      <c r="AC1961"/>
      <c r="AD1961"/>
      <c r="AE1961"/>
    </row>
    <row r="1962" spans="2:3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X1962"/>
      <c r="Y1962"/>
      <c r="Z1962"/>
      <c r="AA1962"/>
      <c r="AB1962"/>
      <c r="AC1962"/>
      <c r="AD1962"/>
      <c r="AE1962"/>
    </row>
    <row r="1963" spans="2:3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X1963"/>
      <c r="Y1963"/>
      <c r="Z1963"/>
      <c r="AA1963"/>
      <c r="AB1963"/>
      <c r="AC1963"/>
      <c r="AD1963"/>
      <c r="AE1963"/>
    </row>
    <row r="1964" spans="2:3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X1964"/>
      <c r="Y1964"/>
      <c r="Z1964"/>
      <c r="AA1964"/>
      <c r="AB1964"/>
      <c r="AC1964"/>
      <c r="AD1964"/>
      <c r="AE1964"/>
    </row>
    <row r="1965" spans="2:3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X1965"/>
      <c r="Y1965"/>
      <c r="Z1965"/>
      <c r="AA1965"/>
      <c r="AB1965"/>
      <c r="AC1965"/>
      <c r="AD1965"/>
      <c r="AE1965"/>
    </row>
    <row r="1966" spans="2:3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X1966"/>
      <c r="Y1966"/>
      <c r="Z1966"/>
      <c r="AA1966"/>
      <c r="AB1966"/>
      <c r="AC1966"/>
      <c r="AD1966"/>
      <c r="AE1966"/>
    </row>
    <row r="1967" spans="2:3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X1967"/>
      <c r="Y1967"/>
      <c r="Z1967"/>
      <c r="AA1967"/>
      <c r="AB1967"/>
      <c r="AC1967"/>
      <c r="AD1967"/>
      <c r="AE1967"/>
    </row>
    <row r="1968" spans="2:3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X1968"/>
      <c r="Y1968"/>
      <c r="Z1968"/>
      <c r="AA1968"/>
      <c r="AB1968"/>
      <c r="AC1968"/>
      <c r="AD1968"/>
      <c r="AE1968"/>
    </row>
    <row r="1969" spans="2:3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X1969"/>
      <c r="Y1969"/>
      <c r="Z1969"/>
      <c r="AA1969"/>
      <c r="AB1969"/>
      <c r="AC1969"/>
      <c r="AD1969"/>
      <c r="AE1969"/>
    </row>
    <row r="1970" spans="2:3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X1970"/>
      <c r="Y1970"/>
      <c r="Z1970"/>
      <c r="AA1970"/>
      <c r="AB1970"/>
      <c r="AC1970"/>
      <c r="AD1970"/>
      <c r="AE1970"/>
    </row>
    <row r="1971" spans="2:3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X1971"/>
      <c r="Y1971"/>
      <c r="Z1971"/>
      <c r="AA1971"/>
      <c r="AB1971"/>
      <c r="AC1971"/>
      <c r="AD1971"/>
      <c r="AE1971"/>
    </row>
    <row r="1972" spans="2:3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X1972"/>
      <c r="Y1972"/>
      <c r="Z1972"/>
      <c r="AA1972"/>
      <c r="AB1972"/>
      <c r="AC1972"/>
      <c r="AD1972"/>
      <c r="AE1972"/>
    </row>
    <row r="1973" spans="2:3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X1973"/>
      <c r="Y1973"/>
      <c r="Z1973"/>
      <c r="AA1973"/>
      <c r="AB1973"/>
      <c r="AC1973"/>
      <c r="AD1973"/>
      <c r="AE1973"/>
    </row>
    <row r="1974" spans="2:3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X1974"/>
      <c r="Y1974"/>
      <c r="Z1974"/>
      <c r="AA1974"/>
      <c r="AB1974"/>
      <c r="AC1974"/>
      <c r="AD1974"/>
      <c r="AE1974"/>
    </row>
    <row r="1975" spans="2:3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X1975"/>
      <c r="Y1975"/>
      <c r="Z1975"/>
      <c r="AA1975"/>
      <c r="AB1975"/>
      <c r="AC1975"/>
      <c r="AD1975"/>
      <c r="AE1975"/>
    </row>
    <row r="1976" spans="2:3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X1976"/>
      <c r="Y1976"/>
      <c r="Z1976"/>
      <c r="AA1976"/>
      <c r="AB1976"/>
      <c r="AC1976"/>
      <c r="AD1976"/>
      <c r="AE1976"/>
    </row>
    <row r="1977" spans="2:3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X1977"/>
      <c r="Y1977"/>
      <c r="Z1977"/>
      <c r="AA1977"/>
      <c r="AB1977"/>
      <c r="AC1977"/>
      <c r="AD1977"/>
      <c r="AE1977"/>
    </row>
    <row r="1978" spans="2:3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X1978"/>
      <c r="Y1978"/>
      <c r="Z1978"/>
      <c r="AA1978"/>
      <c r="AB1978"/>
      <c r="AC1978"/>
      <c r="AD1978"/>
      <c r="AE1978"/>
    </row>
    <row r="1979" spans="2:3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X1979"/>
      <c r="Y1979"/>
      <c r="Z1979"/>
      <c r="AA1979"/>
      <c r="AB1979"/>
      <c r="AC1979"/>
      <c r="AD1979"/>
      <c r="AE1979"/>
    </row>
    <row r="1980" spans="2:3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X1980"/>
      <c r="Y1980"/>
      <c r="Z1980"/>
      <c r="AA1980"/>
      <c r="AB1980"/>
      <c r="AC1980"/>
      <c r="AD1980"/>
      <c r="AE1980"/>
    </row>
    <row r="1981" spans="2:3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X1981"/>
      <c r="Y1981"/>
      <c r="Z1981"/>
      <c r="AA1981"/>
      <c r="AB1981"/>
      <c r="AC1981"/>
      <c r="AD1981"/>
      <c r="AE1981"/>
    </row>
    <row r="1982" spans="2:3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X1982"/>
      <c r="Y1982"/>
      <c r="Z1982"/>
      <c r="AA1982"/>
      <c r="AB1982"/>
      <c r="AC1982"/>
      <c r="AD1982"/>
      <c r="AE1982"/>
    </row>
    <row r="1983" spans="2:3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X1983"/>
      <c r="Y1983"/>
      <c r="Z1983"/>
      <c r="AA1983"/>
      <c r="AB1983"/>
      <c r="AC1983"/>
      <c r="AD1983"/>
      <c r="AE1983"/>
    </row>
    <row r="1984" spans="2:3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X1984"/>
      <c r="Y1984"/>
      <c r="Z1984"/>
      <c r="AA1984"/>
      <c r="AB1984"/>
      <c r="AC1984"/>
      <c r="AD1984"/>
      <c r="AE1984"/>
    </row>
    <row r="1985" spans="2:3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X1985"/>
      <c r="Y1985"/>
      <c r="Z1985"/>
      <c r="AA1985"/>
      <c r="AB1985"/>
      <c r="AC1985"/>
      <c r="AD1985"/>
      <c r="AE1985"/>
    </row>
    <row r="1986" spans="2:3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X1986"/>
      <c r="Y1986"/>
      <c r="Z1986"/>
      <c r="AA1986"/>
      <c r="AB1986"/>
      <c r="AC1986"/>
      <c r="AD1986"/>
      <c r="AE1986"/>
    </row>
    <row r="1987" spans="2:3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X1987"/>
      <c r="Y1987"/>
      <c r="Z1987"/>
      <c r="AA1987"/>
      <c r="AB1987"/>
      <c r="AC1987"/>
      <c r="AD1987"/>
      <c r="AE1987"/>
    </row>
    <row r="1988" spans="2:3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X1988"/>
      <c r="Y1988"/>
      <c r="Z1988"/>
      <c r="AA1988"/>
      <c r="AB1988"/>
      <c r="AC1988"/>
      <c r="AD1988"/>
      <c r="AE1988"/>
    </row>
    <row r="1989" spans="2:3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X1989"/>
      <c r="Y1989"/>
      <c r="Z1989"/>
      <c r="AA1989"/>
      <c r="AB1989"/>
      <c r="AC1989"/>
      <c r="AD1989"/>
      <c r="AE1989"/>
    </row>
    <row r="1990" spans="2:3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X1990"/>
      <c r="Y1990"/>
      <c r="Z1990"/>
      <c r="AA1990"/>
      <c r="AB1990"/>
      <c r="AC1990"/>
      <c r="AD1990"/>
      <c r="AE1990"/>
    </row>
    <row r="1991" spans="2:3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X1991"/>
      <c r="Y1991"/>
      <c r="Z1991"/>
      <c r="AA1991"/>
      <c r="AB1991"/>
      <c r="AC1991"/>
      <c r="AD1991"/>
      <c r="AE1991"/>
    </row>
    <row r="1992" spans="2:3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X1992"/>
      <c r="Y1992"/>
      <c r="Z1992"/>
      <c r="AA1992"/>
      <c r="AB1992"/>
      <c r="AC1992"/>
      <c r="AD1992"/>
      <c r="AE1992"/>
    </row>
    <row r="1993" spans="2:3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X1993"/>
      <c r="Y1993"/>
      <c r="Z1993"/>
      <c r="AA1993"/>
      <c r="AB1993"/>
      <c r="AC1993"/>
      <c r="AD1993"/>
      <c r="AE1993"/>
    </row>
    <row r="1994" spans="2:3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X1994"/>
      <c r="Y1994"/>
      <c r="Z1994"/>
      <c r="AA1994"/>
      <c r="AB1994"/>
      <c r="AC1994"/>
      <c r="AD1994"/>
      <c r="AE1994"/>
    </row>
    <row r="1995" spans="2:3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X1995"/>
      <c r="Y1995"/>
      <c r="Z1995"/>
      <c r="AA1995"/>
      <c r="AB1995"/>
      <c r="AC1995"/>
      <c r="AD1995"/>
      <c r="AE1995"/>
    </row>
    <row r="1996" spans="2:3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X1996"/>
      <c r="Y1996"/>
      <c r="Z1996"/>
      <c r="AA1996"/>
      <c r="AB1996"/>
      <c r="AC1996"/>
      <c r="AD1996"/>
      <c r="AE1996"/>
    </row>
    <row r="1997" spans="2:3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X1997"/>
      <c r="Y1997"/>
      <c r="Z1997"/>
      <c r="AA1997"/>
      <c r="AB1997"/>
      <c r="AC1997"/>
      <c r="AD1997"/>
      <c r="AE1997"/>
    </row>
    <row r="1998" spans="2:31">
      <c r="B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X1998"/>
      <c r="Y1998"/>
      <c r="Z1998"/>
      <c r="AA1998"/>
      <c r="AB1998"/>
      <c r="AC1998"/>
      <c r="AD1998"/>
      <c r="AE1998"/>
    </row>
  </sheetData>
  <mergeCells count="15">
    <mergeCell ref="K3:K4"/>
    <mergeCell ref="J3:J4"/>
    <mergeCell ref="O3:V3"/>
    <mergeCell ref="X3:AE3"/>
    <mergeCell ref="I3:I4"/>
    <mergeCell ref="L3:L4"/>
    <mergeCell ref="M3:M4"/>
    <mergeCell ref="N3:N4"/>
    <mergeCell ref="G3:G4"/>
    <mergeCell ref="H3:H4"/>
    <mergeCell ref="B3:B4"/>
    <mergeCell ref="C3:C4"/>
    <mergeCell ref="D3:D4"/>
    <mergeCell ref="E3:E4"/>
    <mergeCell ref="F3:F4"/>
  </mergeCells>
  <phoneticPr fontId="1" type="noConversion"/>
  <conditionalFormatting sqref="O5:V46">
    <cfRule type="expression" dxfId="17" priority="4">
      <formula>AND($N5&gt;0, VALUE($N5)=VALUE(O$4))</formula>
    </cfRule>
    <cfRule type="expression" dxfId="16" priority="5">
      <formula>AND($N5&gt;0, VALUE(O$4)&lt;VALUE($N5))</formula>
    </cfRule>
    <cfRule type="expression" dxfId="15" priority="6">
      <formula>AND($N5&gt;0, VALUE($N5)&lt;VALUE(O$4))</formula>
    </cfRule>
  </conditionalFormatting>
  <conditionalFormatting sqref="X5:AE46">
    <cfRule type="expression" dxfId="14" priority="1">
      <formula>AND($N5&gt;0, VALUE($N5)=VALUE(X$4))</formula>
    </cfRule>
    <cfRule type="expression" dxfId="13" priority="2">
      <formula>AND($N5&gt;0, VALUE(X$4)&lt;VALUE($N5))</formula>
    </cfRule>
    <cfRule type="expression" dxfId="12" priority="3">
      <formula>AND($N5&gt;0, VALUE($N5)&lt;VALUE(X$4))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589-7AA8-40EF-9B19-0400C9A4C3C6}">
  <dimension ref="B1:AC1957"/>
  <sheetViews>
    <sheetView showGridLines="0" tabSelected="1" zoomScale="70" zoomScaleNormal="70" workbookViewId="0">
      <selection activeCell="Y8" sqref="Y8"/>
    </sheetView>
  </sheetViews>
  <sheetFormatPr defaultRowHeight="114" outlineLevelCol="1"/>
  <cols>
    <col min="1" max="1" width="3.625" style="1" customWidth="1"/>
    <col min="2" max="2" width="15.875" style="1" customWidth="1"/>
    <col min="3" max="4" width="17" style="64" customWidth="1"/>
    <col min="5" max="12" width="20" style="1" hidden="1" customWidth="1" outlineLevel="1"/>
    <col min="13" max="22" width="10.625" style="1" hidden="1" customWidth="1" outlineLevel="1"/>
    <col min="23" max="23" width="3.5" style="1" hidden="1" customWidth="1" outlineLevel="1"/>
    <col min="24" max="24" width="18.75" style="1" customWidth="1" collapsed="1"/>
    <col min="25" max="29" width="18.75" style="1" customWidth="1"/>
    <col min="30" max="30" width="3.625" style="1" customWidth="1"/>
    <col min="31" max="16384" width="9" style="1"/>
  </cols>
  <sheetData>
    <row r="1" spans="2:29" s="71" customFormat="1" ht="30">
      <c r="B1" s="71" t="s">
        <v>283</v>
      </c>
      <c r="C1" s="72" t="s">
        <v>324</v>
      </c>
      <c r="D1" s="72"/>
      <c r="O1" s="71" t="s">
        <v>1022</v>
      </c>
      <c r="P1" s="71" t="s">
        <v>1025</v>
      </c>
    </row>
    <row r="2" spans="2:29" ht="21" customHeight="1">
      <c r="C2" s="63"/>
      <c r="D2" s="63"/>
    </row>
    <row r="3" spans="2:29" ht="39">
      <c r="B3" s="209" t="s">
        <v>4</v>
      </c>
      <c r="C3" s="209" t="s">
        <v>285</v>
      </c>
      <c r="D3" s="210" t="s">
        <v>319</v>
      </c>
      <c r="E3" s="209" t="s">
        <v>8</v>
      </c>
      <c r="F3" s="209" t="s">
        <v>484</v>
      </c>
      <c r="G3" s="209" t="s">
        <v>1005</v>
      </c>
      <c r="H3" s="209" t="s">
        <v>1028</v>
      </c>
      <c r="I3" s="209" t="s">
        <v>1029</v>
      </c>
      <c r="J3" s="209" t="s">
        <v>283</v>
      </c>
      <c r="K3" s="209" t="s">
        <v>1021</v>
      </c>
      <c r="L3" s="210" t="s">
        <v>1024</v>
      </c>
      <c r="M3" s="209" t="s">
        <v>1014</v>
      </c>
      <c r="N3" s="210" t="s">
        <v>1015</v>
      </c>
      <c r="O3" s="209" t="s">
        <v>34</v>
      </c>
      <c r="P3" s="209"/>
      <c r="Q3" s="209"/>
      <c r="R3" s="209"/>
      <c r="S3" s="209"/>
      <c r="T3" s="209"/>
      <c r="U3" s="209"/>
      <c r="V3" s="209"/>
      <c r="X3" s="209" t="s">
        <v>34</v>
      </c>
      <c r="Y3" s="209"/>
      <c r="Z3" s="209"/>
      <c r="AA3" s="209"/>
      <c r="AB3" s="209"/>
      <c r="AC3" s="209"/>
    </row>
    <row r="4" spans="2:29" s="2" customFormat="1" ht="30"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65">
        <v>1</v>
      </c>
      <c r="P4" s="65">
        <v>2</v>
      </c>
      <c r="Q4" s="65">
        <v>3</v>
      </c>
      <c r="R4" s="65">
        <v>4</v>
      </c>
      <c r="S4" s="65">
        <v>5</v>
      </c>
      <c r="T4" s="65">
        <v>6</v>
      </c>
      <c r="U4" s="65">
        <v>7</v>
      </c>
      <c r="V4" s="65">
        <v>8</v>
      </c>
      <c r="X4" s="65">
        <v>1</v>
      </c>
      <c r="Y4" s="65">
        <v>2</v>
      </c>
      <c r="Z4" s="65">
        <v>3</v>
      </c>
      <c r="AA4" s="65">
        <v>4</v>
      </c>
      <c r="AB4" s="65">
        <v>5</v>
      </c>
      <c r="AC4" s="65">
        <v>6</v>
      </c>
    </row>
    <row r="5" spans="2:29" ht="77.25">
      <c r="B5" s="219" t="s">
        <v>47</v>
      </c>
      <c r="C5" s="220" t="s">
        <v>296</v>
      </c>
      <c r="D5" s="221" t="str">
        <f t="shared" ref="D5" si="0" xml:space="preserve"> IF(LEFT($K5)="Ø",SUBSTITUTE($K5, "Ø", ""), $K5)</f>
        <v>ㄅㄧㆻ˙</v>
      </c>
      <c r="E5" s="200" t="str">
        <f t="shared" ref="E5" si="1" xml:space="preserve"> IF($C5="", "",  IF(OR($G5=4,$G5=8), _xlfn.CONCAT(LEFT($C5),"（促）"), _xlfn.CONCAT(LEFT($C5),"（舒）")))</f>
        <v>經（促）</v>
      </c>
      <c r="F5" s="200" t="str">
        <f xml:space="preserve"> IF($C5="", "", _xlfn.XLOOKUP($E5, 十五音韻母表[十五音],十五音韻母表[方音符號]) )</f>
        <v>ㄧㆻ</v>
      </c>
      <c r="G5" s="200">
        <f xml:space="preserve"> IF($C5="", "", _xlfn.XLOOKUP(MID(C5,2,1), 音調表[八音調號], 音調表[台羅調號]) )</f>
        <v>8</v>
      </c>
      <c r="H5" s="200" t="str">
        <f xml:space="preserve"> IF($C5="", "", _xlfn.XLOOKUP($G5, 音調表[台羅調號], 音調表[方音符號聲調符號]) )</f>
        <v>˙</v>
      </c>
      <c r="I5" s="200" t="str">
        <f xml:space="preserve"> IF($C5="", "", _xlfn.XLOOKUP(MID($C5,2,1), 音調表[八音調號], 音調表[方音符號聲調按鍵]) )</f>
        <v>]</v>
      </c>
      <c r="J5" s="200" t="str">
        <f xml:space="preserve"> IFERROR( _xlfn.XLOOKUP(RIGHT($C5), 十五音聲母表[十八音],十五音聲母表[方音符號]), "" )</f>
        <v>ㄅ</v>
      </c>
      <c r="K5" s="200" t="str">
        <f t="shared" ref="K5" si="2" xml:space="preserve"> IF($C5="","", _xlfn.CONCAT($J5, $F5, IF(OR($H5="一", $H5="四"), "", $H5)))</f>
        <v>ㄅㄧㆻ˙</v>
      </c>
      <c r="L5" s="69" t="str">
        <f t="shared" ref="L5" si="3" xml:space="preserve"> IF($C5="","",IF($J5=零聲母,_xlfn.CONCAT(F5,I5,"="),_xlfn.CONCAT(F5,I5,J5)))</f>
        <v>ㄧㆻ]ㄅ</v>
      </c>
      <c r="M5" s="70">
        <f t="shared" ref="M5" si="4" xml:space="preserve"> IF($C5="", "", LEN($K5))</f>
        <v>4</v>
      </c>
      <c r="N5" s="70">
        <f t="shared" ref="N5" si="5" xml:space="preserve"> IF($C5="", "", LEN($F5)+1)</f>
        <v>3</v>
      </c>
      <c r="O5" s="199" t="str">
        <f t="shared" ref="O5:V5" si="6" xml:space="preserve"> IF($N5="","", IF(MID($L5,O$4,1)="Ø", 零聲母, MID($L5,O$4,1)))</f>
        <v>ㄧ</v>
      </c>
      <c r="P5" s="199" t="str">
        <f t="shared" si="6"/>
        <v>ㆻ</v>
      </c>
      <c r="Q5" s="199" t="str">
        <f t="shared" si="6"/>
        <v>]</v>
      </c>
      <c r="R5" s="199" t="str">
        <f t="shared" si="6"/>
        <v>ㄅ</v>
      </c>
      <c r="S5" s="199" t="str">
        <f t="shared" si="6"/>
        <v/>
      </c>
      <c r="T5" s="199" t="str">
        <f t="shared" si="6"/>
        <v/>
      </c>
      <c r="U5" s="199" t="str">
        <f t="shared" si="6"/>
        <v/>
      </c>
      <c r="V5" s="199" t="str">
        <f t="shared" si="6"/>
        <v/>
      </c>
      <c r="X5" s="202" t="str" cm="1">
        <f t="array" ref="X5" xml:space="preserve"> IF(O5="","", INDEX(按鍵位置表[方音符號標籤], MATCH(TRUE, EXACT(O5, 按鍵位置表[方音按鍵]), 0)))</f>
        <v>u [ㄧ]</v>
      </c>
      <c r="Y5" s="202" t="str" cm="1">
        <f t="array" ref="Y5" xml:space="preserve"> IF(P5="","", INDEX(按鍵位置表[方音符號標籤], MATCH(TRUE, EXACT(P5, 按鍵位置表[方音按鍵]), 0)))</f>
        <v>g [ㆻ]</v>
      </c>
      <c r="Z5" s="202" t="str" cm="1">
        <f t="array" ref="Z5" xml:space="preserve"> IF(Q5="","", INDEX(按鍵位置表[方音符號標籤], MATCH(TRUE, EXACT(Q5, 按鍵位置表[方音按鍵]), 0)))</f>
        <v>] [˙]</v>
      </c>
      <c r="AA5" s="202" t="str" cm="1">
        <f t="array" ref="AA5" xml:space="preserve"> IF(R5="","", INDEX(按鍵位置表[方音符號標籤], MATCH(TRUE, EXACT(R5, 按鍵位置表[方音按鍵]), 0)))</f>
        <v>1 [ㄅ]</v>
      </c>
      <c r="AB5" s="202" t="str" cm="1">
        <f t="array" ref="AB5" xml:space="preserve"> IF(S5="","", INDEX(按鍵位置表[方音符號標籤], MATCH(TRUE, EXACT(S5, 按鍵位置表[方音按鍵]), 0)))</f>
        <v/>
      </c>
      <c r="AC5" s="202" t="str" cm="1">
        <f t="array" ref="AC5" xml:space="preserve"> IF(V5="","", INDEX(按鍵位置表[方音符號標籤], MATCH(TRUE, EXACT(V5, 按鍵位置表[方音按鍵]), 0)))</f>
        <v/>
      </c>
    </row>
    <row r="6" spans="2:29" ht="21" customHeight="1">
      <c r="B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X6"/>
      <c r="Y6"/>
      <c r="Z6"/>
      <c r="AA6"/>
      <c r="AB6"/>
      <c r="AC6"/>
    </row>
    <row r="7" spans="2:29">
      <c r="B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X7"/>
      <c r="Y7"/>
      <c r="Z7"/>
      <c r="AA7"/>
      <c r="AB7"/>
      <c r="AC7"/>
    </row>
    <row r="8" spans="2:29">
      <c r="B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X8"/>
      <c r="Y8"/>
      <c r="Z8"/>
      <c r="AA8"/>
      <c r="AB8"/>
      <c r="AC8"/>
    </row>
    <row r="9" spans="2:29">
      <c r="B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X9"/>
      <c r="Y9"/>
      <c r="Z9"/>
      <c r="AA9"/>
      <c r="AB9"/>
      <c r="AC9"/>
    </row>
    <row r="10" spans="2:29">
      <c r="B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X10"/>
      <c r="Y10"/>
      <c r="Z10"/>
      <c r="AA10"/>
      <c r="AB10"/>
      <c r="AC10"/>
    </row>
    <row r="11" spans="2:29">
      <c r="B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X11"/>
      <c r="Y11"/>
      <c r="Z11"/>
      <c r="AA11"/>
      <c r="AB11"/>
      <c r="AC11"/>
    </row>
    <row r="12" spans="2:29">
      <c r="B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X12"/>
      <c r="Y12"/>
      <c r="Z12"/>
      <c r="AA12"/>
      <c r="AB12"/>
      <c r="AC12"/>
    </row>
    <row r="13" spans="2:29">
      <c r="B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X13"/>
      <c r="Y13"/>
      <c r="Z13"/>
      <c r="AA13"/>
      <c r="AB13"/>
      <c r="AC13"/>
    </row>
    <row r="14" spans="2:29">
      <c r="B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X14"/>
      <c r="Y14"/>
      <c r="Z14"/>
      <c r="AA14"/>
      <c r="AB14"/>
      <c r="AC14"/>
    </row>
    <row r="15" spans="2:29">
      <c r="B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X15"/>
      <c r="Y15"/>
      <c r="Z15"/>
      <c r="AA15"/>
      <c r="AB15"/>
      <c r="AC15"/>
    </row>
    <row r="16" spans="2:29">
      <c r="B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X16"/>
      <c r="Y16"/>
      <c r="Z16"/>
      <c r="AA16"/>
      <c r="AB16"/>
      <c r="AC16"/>
    </row>
    <row r="17" spans="2:29">
      <c r="B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X17"/>
      <c r="Y17"/>
      <c r="Z17"/>
      <c r="AA17"/>
      <c r="AB17"/>
      <c r="AC17"/>
    </row>
    <row r="18" spans="2:29">
      <c r="B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X18"/>
      <c r="Y18"/>
      <c r="Z18"/>
      <c r="AA18"/>
      <c r="AB18"/>
      <c r="AC18"/>
    </row>
    <row r="19" spans="2:29">
      <c r="B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X19"/>
      <c r="Y19"/>
      <c r="Z19"/>
      <c r="AA19"/>
      <c r="AB19"/>
      <c r="AC19"/>
    </row>
    <row r="20" spans="2:29">
      <c r="B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X20"/>
      <c r="Y20"/>
      <c r="Z20"/>
      <c r="AA20"/>
      <c r="AB20"/>
      <c r="AC20"/>
    </row>
    <row r="21" spans="2:29">
      <c r="B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X21"/>
      <c r="Y21"/>
      <c r="Z21"/>
      <c r="AA21"/>
      <c r="AB21"/>
      <c r="AC21"/>
    </row>
    <row r="22" spans="2:29">
      <c r="B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X22"/>
      <c r="Y22"/>
      <c r="Z22"/>
      <c r="AA22"/>
      <c r="AB22"/>
      <c r="AC22"/>
    </row>
    <row r="23" spans="2:29">
      <c r="B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X23"/>
      <c r="Y23"/>
      <c r="Z23"/>
      <c r="AA23"/>
      <c r="AB23"/>
      <c r="AC23"/>
    </row>
    <row r="24" spans="2:29">
      <c r="B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X24"/>
      <c r="Y24"/>
      <c r="Z24"/>
      <c r="AA24"/>
      <c r="AB24"/>
      <c r="AC24"/>
    </row>
    <row r="25" spans="2:29">
      <c r="B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X25"/>
      <c r="Y25"/>
      <c r="Z25"/>
      <c r="AA25"/>
      <c r="AB25"/>
      <c r="AC25"/>
    </row>
    <row r="26" spans="2:29">
      <c r="B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X26"/>
      <c r="Y26"/>
      <c r="Z26"/>
      <c r="AA26"/>
      <c r="AB26"/>
      <c r="AC26"/>
    </row>
    <row r="27" spans="2:29">
      <c r="B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X27"/>
      <c r="Y27"/>
      <c r="Z27"/>
      <c r="AA27"/>
      <c r="AB27"/>
      <c r="AC27"/>
    </row>
    <row r="28" spans="2:29">
      <c r="B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X28"/>
      <c r="Y28"/>
      <c r="Z28"/>
      <c r="AA28"/>
      <c r="AB28"/>
      <c r="AC28"/>
    </row>
    <row r="29" spans="2:29">
      <c r="B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X29"/>
      <c r="Y29"/>
      <c r="Z29"/>
      <c r="AA29"/>
      <c r="AB29"/>
      <c r="AC29"/>
    </row>
    <row r="30" spans="2:29">
      <c r="B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X30"/>
      <c r="Y30"/>
      <c r="Z30"/>
      <c r="AA30"/>
      <c r="AB30"/>
      <c r="AC30"/>
    </row>
    <row r="31" spans="2:29">
      <c r="B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X31"/>
      <c r="Y31"/>
      <c r="Z31"/>
      <c r="AA31"/>
      <c r="AB31"/>
      <c r="AC31"/>
    </row>
    <row r="32" spans="2:29">
      <c r="B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X32"/>
      <c r="Y32"/>
      <c r="Z32"/>
      <c r="AA32"/>
      <c r="AB32"/>
      <c r="AC32"/>
    </row>
    <row r="33" spans="2:29">
      <c r="B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X33"/>
      <c r="Y33"/>
      <c r="Z33"/>
      <c r="AA33"/>
      <c r="AB33"/>
      <c r="AC33"/>
    </row>
    <row r="34" spans="2:29">
      <c r="B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X34"/>
      <c r="Y34"/>
      <c r="Z34"/>
      <c r="AA34"/>
      <c r="AB34"/>
      <c r="AC34"/>
    </row>
    <row r="35" spans="2:29">
      <c r="B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X35"/>
      <c r="Y35"/>
      <c r="Z35"/>
      <c r="AA35"/>
      <c r="AB35"/>
      <c r="AC35"/>
    </row>
    <row r="36" spans="2:29">
      <c r="B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X36"/>
      <c r="Y36"/>
      <c r="Z36"/>
      <c r="AA36"/>
      <c r="AB36"/>
      <c r="AC36"/>
    </row>
    <row r="37" spans="2:29">
      <c r="B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X37"/>
      <c r="Y37"/>
      <c r="Z37"/>
      <c r="AA37"/>
      <c r="AB37"/>
      <c r="AC37"/>
    </row>
    <row r="38" spans="2:29">
      <c r="B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X38"/>
      <c r="Y38"/>
      <c r="Z38"/>
      <c r="AA38"/>
      <c r="AB38"/>
      <c r="AC38"/>
    </row>
    <row r="39" spans="2:29">
      <c r="B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X39"/>
      <c r="Y39"/>
      <c r="Z39"/>
      <c r="AA39"/>
      <c r="AB39"/>
      <c r="AC39"/>
    </row>
    <row r="40" spans="2:29">
      <c r="B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X40"/>
      <c r="Y40"/>
      <c r="Z40"/>
      <c r="AA40"/>
      <c r="AB40"/>
      <c r="AC40"/>
    </row>
    <row r="41" spans="2:29">
      <c r="B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X41"/>
      <c r="Y41"/>
      <c r="Z41"/>
      <c r="AA41"/>
      <c r="AB41"/>
      <c r="AC41"/>
    </row>
    <row r="42" spans="2:29">
      <c r="B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X42"/>
      <c r="Y42"/>
      <c r="Z42"/>
      <c r="AA42"/>
      <c r="AB42"/>
      <c r="AC42"/>
    </row>
    <row r="43" spans="2:29">
      <c r="B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X43"/>
      <c r="Y43"/>
      <c r="Z43"/>
      <c r="AA43"/>
      <c r="AB43"/>
      <c r="AC43"/>
    </row>
    <row r="44" spans="2:29">
      <c r="B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X44"/>
      <c r="Y44"/>
      <c r="Z44"/>
      <c r="AA44"/>
      <c r="AB44"/>
      <c r="AC44"/>
    </row>
    <row r="45" spans="2:29">
      <c r="B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X45"/>
      <c r="Y45"/>
      <c r="Z45"/>
      <c r="AA45"/>
      <c r="AB45"/>
      <c r="AC45"/>
    </row>
    <row r="46" spans="2:29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X46"/>
      <c r="Y46"/>
      <c r="Z46"/>
      <c r="AA46"/>
      <c r="AB46"/>
      <c r="AC46"/>
    </row>
    <row r="47" spans="2:29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X47"/>
      <c r="Y47"/>
      <c r="Z47"/>
      <c r="AA47"/>
      <c r="AB47"/>
      <c r="AC47"/>
    </row>
    <row r="48" spans="2:29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X48"/>
      <c r="Y48"/>
      <c r="Z48"/>
      <c r="AA48"/>
      <c r="AB48"/>
      <c r="AC48"/>
    </row>
    <row r="49" spans="2:29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X49"/>
      <c r="Y49"/>
      <c r="Z49"/>
      <c r="AA49"/>
      <c r="AB49"/>
      <c r="AC49"/>
    </row>
    <row r="50" spans="2:29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X50"/>
      <c r="Y50"/>
      <c r="Z50"/>
      <c r="AA50"/>
      <c r="AB50"/>
      <c r="AC50"/>
    </row>
    <row r="51" spans="2:29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X51"/>
      <c r="Y51"/>
      <c r="Z51"/>
      <c r="AA51"/>
      <c r="AB51"/>
      <c r="AC51"/>
    </row>
    <row r="52" spans="2:29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X52"/>
      <c r="Y52"/>
      <c r="Z52"/>
      <c r="AA52"/>
      <c r="AB52"/>
      <c r="AC52"/>
    </row>
    <row r="53" spans="2:29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X53"/>
      <c r="Y53"/>
      <c r="Z53"/>
      <c r="AA53"/>
      <c r="AB53"/>
      <c r="AC53"/>
    </row>
    <row r="54" spans="2:29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X54"/>
      <c r="Y54"/>
      <c r="Z54"/>
      <c r="AA54"/>
      <c r="AB54"/>
      <c r="AC54"/>
    </row>
    <row r="55" spans="2:29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X55"/>
      <c r="Y55"/>
      <c r="Z55"/>
      <c r="AA55"/>
      <c r="AB55"/>
      <c r="AC55"/>
    </row>
    <row r="56" spans="2:29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X56"/>
      <c r="Y56"/>
      <c r="Z56"/>
      <c r="AA56"/>
      <c r="AB56"/>
      <c r="AC56"/>
    </row>
    <row r="57" spans="2:29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X57"/>
      <c r="Y57"/>
      <c r="Z57"/>
      <c r="AA57"/>
      <c r="AB57"/>
      <c r="AC57"/>
    </row>
    <row r="58" spans="2:29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X58"/>
      <c r="Y58"/>
      <c r="Z58"/>
      <c r="AA58"/>
      <c r="AB58"/>
      <c r="AC58"/>
    </row>
    <row r="59" spans="2:29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X59"/>
      <c r="Y59"/>
      <c r="Z59"/>
      <c r="AA59"/>
      <c r="AB59"/>
      <c r="AC59"/>
    </row>
    <row r="60" spans="2:29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X60"/>
      <c r="Y60"/>
      <c r="Z60"/>
      <c r="AA60"/>
      <c r="AB60"/>
      <c r="AC60"/>
    </row>
    <row r="61" spans="2:29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X61"/>
      <c r="Y61"/>
      <c r="Z61"/>
      <c r="AA61"/>
      <c r="AB61"/>
      <c r="AC61"/>
    </row>
    <row r="62" spans="2:29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X62"/>
      <c r="Y62"/>
      <c r="Z62"/>
      <c r="AA62"/>
      <c r="AB62"/>
      <c r="AC62"/>
    </row>
    <row r="63" spans="2:29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X63"/>
      <c r="Y63"/>
      <c r="Z63"/>
      <c r="AA63"/>
      <c r="AB63"/>
      <c r="AC63"/>
    </row>
    <row r="64" spans="2:29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X64"/>
      <c r="Y64"/>
      <c r="Z64"/>
      <c r="AA64"/>
      <c r="AB64"/>
      <c r="AC64"/>
    </row>
    <row r="65" spans="2:29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X65"/>
      <c r="Y65"/>
      <c r="Z65"/>
      <c r="AA65"/>
      <c r="AB65"/>
      <c r="AC65"/>
    </row>
    <row r="66" spans="2:29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X66"/>
      <c r="Y66"/>
      <c r="Z66"/>
      <c r="AA66"/>
      <c r="AB66"/>
      <c r="AC66"/>
    </row>
    <row r="67" spans="2:29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X67"/>
      <c r="Y67"/>
      <c r="Z67"/>
      <c r="AA67"/>
      <c r="AB67"/>
      <c r="AC67"/>
    </row>
    <row r="68" spans="2:29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X68"/>
      <c r="Y68"/>
      <c r="Z68"/>
      <c r="AA68"/>
      <c r="AB68"/>
      <c r="AC68"/>
    </row>
    <row r="69" spans="2:29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X69"/>
      <c r="Y69"/>
      <c r="Z69"/>
      <c r="AA69"/>
      <c r="AB69"/>
      <c r="AC69"/>
    </row>
    <row r="70" spans="2:29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X70"/>
      <c r="Y70"/>
      <c r="Z70"/>
      <c r="AA70"/>
      <c r="AB70"/>
      <c r="AC70"/>
    </row>
    <row r="71" spans="2:29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X71"/>
      <c r="Y71"/>
      <c r="Z71"/>
      <c r="AA71"/>
      <c r="AB71"/>
      <c r="AC71"/>
    </row>
    <row r="72" spans="2:29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X72"/>
      <c r="Y72"/>
      <c r="Z72"/>
      <c r="AA72"/>
      <c r="AB72"/>
      <c r="AC72"/>
    </row>
    <row r="73" spans="2:29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X73"/>
      <c r="Y73"/>
      <c r="Z73"/>
      <c r="AA73"/>
      <c r="AB73"/>
      <c r="AC73"/>
    </row>
    <row r="74" spans="2:29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X74"/>
      <c r="Y74"/>
      <c r="Z74"/>
      <c r="AA74"/>
      <c r="AB74"/>
      <c r="AC74"/>
    </row>
    <row r="75" spans="2:29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X75"/>
      <c r="Y75"/>
      <c r="Z75"/>
      <c r="AA75"/>
      <c r="AB75"/>
      <c r="AC75"/>
    </row>
    <row r="76" spans="2:29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X76"/>
      <c r="Y76"/>
      <c r="Z76"/>
      <c r="AA76"/>
      <c r="AB76"/>
      <c r="AC76"/>
    </row>
    <row r="77" spans="2:29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X77"/>
      <c r="Y77"/>
      <c r="Z77"/>
      <c r="AA77"/>
      <c r="AB77"/>
      <c r="AC77"/>
    </row>
    <row r="78" spans="2:29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X78"/>
      <c r="Y78"/>
      <c r="Z78"/>
      <c r="AA78"/>
      <c r="AB78"/>
      <c r="AC78"/>
    </row>
    <row r="79" spans="2:29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X79"/>
      <c r="Y79"/>
      <c r="Z79"/>
      <c r="AA79"/>
      <c r="AB79"/>
      <c r="AC79"/>
    </row>
    <row r="80" spans="2:29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X80"/>
      <c r="Y80"/>
      <c r="Z80"/>
      <c r="AA80"/>
      <c r="AB80"/>
      <c r="AC80"/>
    </row>
    <row r="81" spans="2:29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X81"/>
      <c r="Y81"/>
      <c r="Z81"/>
      <c r="AA81"/>
      <c r="AB81"/>
      <c r="AC81"/>
    </row>
    <row r="82" spans="2:29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X82"/>
      <c r="Y82"/>
      <c r="Z82"/>
      <c r="AA82"/>
      <c r="AB82"/>
      <c r="AC82"/>
    </row>
    <row r="83" spans="2:29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X83"/>
      <c r="Y83"/>
      <c r="Z83"/>
      <c r="AA83"/>
      <c r="AB83"/>
      <c r="AC83"/>
    </row>
    <row r="84" spans="2:29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X84"/>
      <c r="Y84"/>
      <c r="Z84"/>
      <c r="AA84"/>
      <c r="AB84"/>
      <c r="AC84"/>
    </row>
    <row r="85" spans="2:29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X85"/>
      <c r="Y85"/>
      <c r="Z85"/>
      <c r="AA85"/>
      <c r="AB85"/>
      <c r="AC85"/>
    </row>
    <row r="86" spans="2:29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X86"/>
      <c r="Y86"/>
      <c r="Z86"/>
      <c r="AA86"/>
      <c r="AB86"/>
      <c r="AC86"/>
    </row>
    <row r="87" spans="2:29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X87"/>
      <c r="Y87"/>
      <c r="Z87"/>
      <c r="AA87"/>
      <c r="AB87"/>
      <c r="AC87"/>
    </row>
    <row r="88" spans="2:29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X88"/>
      <c r="Y88"/>
      <c r="Z88"/>
      <c r="AA88"/>
      <c r="AB88"/>
      <c r="AC88"/>
    </row>
    <row r="89" spans="2:29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X89"/>
      <c r="Y89"/>
      <c r="Z89"/>
      <c r="AA89"/>
      <c r="AB89"/>
      <c r="AC89"/>
    </row>
    <row r="90" spans="2:29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X90"/>
      <c r="Y90"/>
      <c r="Z90"/>
      <c r="AA90"/>
      <c r="AB90"/>
      <c r="AC90"/>
    </row>
    <row r="91" spans="2:29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X91"/>
      <c r="Y91"/>
      <c r="Z91"/>
      <c r="AA91"/>
      <c r="AB91"/>
      <c r="AC91"/>
    </row>
    <row r="92" spans="2:29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X92"/>
      <c r="Y92"/>
      <c r="Z92"/>
      <c r="AA92"/>
      <c r="AB92"/>
      <c r="AC92"/>
    </row>
    <row r="93" spans="2:29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X93"/>
      <c r="Y93"/>
      <c r="Z93"/>
      <c r="AA93"/>
      <c r="AB93"/>
      <c r="AC93"/>
    </row>
    <row r="94" spans="2:29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X94"/>
      <c r="Y94"/>
      <c r="Z94"/>
      <c r="AA94"/>
      <c r="AB94"/>
      <c r="AC94"/>
    </row>
    <row r="95" spans="2:29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X95"/>
      <c r="Y95"/>
      <c r="Z95"/>
      <c r="AA95"/>
      <c r="AB95"/>
      <c r="AC95"/>
    </row>
    <row r="96" spans="2:29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X96"/>
      <c r="Y96"/>
      <c r="Z96"/>
      <c r="AA96"/>
      <c r="AB96"/>
      <c r="AC96"/>
    </row>
    <row r="97" spans="2:29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X97"/>
      <c r="Y97"/>
      <c r="Z97"/>
      <c r="AA97"/>
      <c r="AB97"/>
      <c r="AC97"/>
    </row>
    <row r="98" spans="2:29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X98"/>
      <c r="Y98"/>
      <c r="Z98"/>
      <c r="AA98"/>
      <c r="AB98"/>
      <c r="AC98"/>
    </row>
    <row r="99" spans="2:29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X99"/>
      <c r="Y99"/>
      <c r="Z99"/>
      <c r="AA99"/>
      <c r="AB99"/>
      <c r="AC99"/>
    </row>
    <row r="100" spans="2:29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X100"/>
      <c r="Y100"/>
      <c r="Z100"/>
      <c r="AA100"/>
      <c r="AB100"/>
      <c r="AC100"/>
    </row>
    <row r="101" spans="2:29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X101"/>
      <c r="Y101"/>
      <c r="Z101"/>
      <c r="AA101"/>
      <c r="AB101"/>
      <c r="AC101"/>
    </row>
    <row r="102" spans="2:29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X102"/>
      <c r="Y102"/>
      <c r="Z102"/>
      <c r="AA102"/>
      <c r="AB102"/>
      <c r="AC102"/>
    </row>
    <row r="103" spans="2:29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X103"/>
      <c r="Y103"/>
      <c r="Z103"/>
      <c r="AA103"/>
      <c r="AB103"/>
      <c r="AC103"/>
    </row>
    <row r="104" spans="2:29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X104"/>
      <c r="Y104"/>
      <c r="Z104"/>
      <c r="AA104"/>
      <c r="AB104"/>
      <c r="AC104"/>
    </row>
    <row r="105" spans="2:29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X105"/>
      <c r="Y105"/>
      <c r="Z105"/>
      <c r="AA105"/>
      <c r="AB105"/>
      <c r="AC105"/>
    </row>
    <row r="106" spans="2:29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X106"/>
      <c r="Y106"/>
      <c r="Z106"/>
      <c r="AA106"/>
      <c r="AB106"/>
      <c r="AC106"/>
    </row>
    <row r="107" spans="2:29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X107"/>
      <c r="Y107"/>
      <c r="Z107"/>
      <c r="AA107"/>
      <c r="AB107"/>
      <c r="AC107"/>
    </row>
    <row r="108" spans="2:29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X108"/>
      <c r="Y108"/>
      <c r="Z108"/>
      <c r="AA108"/>
      <c r="AB108"/>
      <c r="AC108"/>
    </row>
    <row r="109" spans="2:29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X109"/>
      <c r="Y109"/>
      <c r="Z109"/>
      <c r="AA109"/>
      <c r="AB109"/>
      <c r="AC109"/>
    </row>
    <row r="110" spans="2:29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X110"/>
      <c r="Y110"/>
      <c r="Z110"/>
      <c r="AA110"/>
      <c r="AB110"/>
      <c r="AC110"/>
    </row>
    <row r="111" spans="2:29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X111"/>
      <c r="Y111"/>
      <c r="Z111"/>
      <c r="AA111"/>
      <c r="AB111"/>
      <c r="AC111"/>
    </row>
    <row r="112" spans="2:29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X112"/>
      <c r="Y112"/>
      <c r="Z112"/>
      <c r="AA112"/>
      <c r="AB112"/>
      <c r="AC112"/>
    </row>
    <row r="113" spans="2:29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X113"/>
      <c r="Y113"/>
      <c r="Z113"/>
      <c r="AA113"/>
      <c r="AB113"/>
      <c r="AC113"/>
    </row>
    <row r="114" spans="2:29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X114"/>
      <c r="Y114"/>
      <c r="Z114"/>
      <c r="AA114"/>
      <c r="AB114"/>
      <c r="AC114"/>
    </row>
    <row r="115" spans="2:29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X115"/>
      <c r="Y115"/>
      <c r="Z115"/>
      <c r="AA115"/>
      <c r="AB115"/>
      <c r="AC115"/>
    </row>
    <row r="116" spans="2:29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X116"/>
      <c r="Y116"/>
      <c r="Z116"/>
      <c r="AA116"/>
      <c r="AB116"/>
      <c r="AC116"/>
    </row>
    <row r="117" spans="2:29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X117"/>
      <c r="Y117"/>
      <c r="Z117"/>
      <c r="AA117"/>
      <c r="AB117"/>
      <c r="AC117"/>
    </row>
    <row r="118" spans="2:29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X118"/>
      <c r="Y118"/>
      <c r="Z118"/>
      <c r="AA118"/>
      <c r="AB118"/>
      <c r="AC118"/>
    </row>
    <row r="119" spans="2:29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X119"/>
      <c r="Y119"/>
      <c r="Z119"/>
      <c r="AA119"/>
      <c r="AB119"/>
      <c r="AC119"/>
    </row>
    <row r="120" spans="2:29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X120"/>
      <c r="Y120"/>
      <c r="Z120"/>
      <c r="AA120"/>
      <c r="AB120"/>
      <c r="AC120"/>
    </row>
    <row r="121" spans="2:29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X121"/>
      <c r="Y121"/>
      <c r="Z121"/>
      <c r="AA121"/>
      <c r="AB121"/>
      <c r="AC121"/>
    </row>
    <row r="122" spans="2:29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X122"/>
      <c r="Y122"/>
      <c r="Z122"/>
      <c r="AA122"/>
      <c r="AB122"/>
      <c r="AC122"/>
    </row>
    <row r="123" spans="2:29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X123"/>
      <c r="Y123"/>
      <c r="Z123"/>
      <c r="AA123"/>
      <c r="AB123"/>
      <c r="AC123"/>
    </row>
    <row r="124" spans="2:29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X124"/>
      <c r="Y124"/>
      <c r="Z124"/>
      <c r="AA124"/>
      <c r="AB124"/>
      <c r="AC124"/>
    </row>
    <row r="125" spans="2:29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X125"/>
      <c r="Y125"/>
      <c r="Z125"/>
      <c r="AA125"/>
      <c r="AB125"/>
      <c r="AC125"/>
    </row>
    <row r="126" spans="2:29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X126"/>
      <c r="Y126"/>
      <c r="Z126"/>
      <c r="AA126"/>
      <c r="AB126"/>
      <c r="AC126"/>
    </row>
    <row r="127" spans="2:29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X127"/>
      <c r="Y127"/>
      <c r="Z127"/>
      <c r="AA127"/>
      <c r="AB127"/>
      <c r="AC127"/>
    </row>
    <row r="128" spans="2:29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X128"/>
      <c r="Y128"/>
      <c r="Z128"/>
      <c r="AA128"/>
      <c r="AB128"/>
      <c r="AC128"/>
    </row>
    <row r="129" spans="2:29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X129"/>
      <c r="Y129"/>
      <c r="Z129"/>
      <c r="AA129"/>
      <c r="AB129"/>
      <c r="AC129"/>
    </row>
    <row r="130" spans="2:29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X130"/>
      <c r="Y130"/>
      <c r="Z130"/>
      <c r="AA130"/>
      <c r="AB130"/>
      <c r="AC130"/>
    </row>
    <row r="131" spans="2:29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X131"/>
      <c r="Y131"/>
      <c r="Z131"/>
      <c r="AA131"/>
      <c r="AB131"/>
      <c r="AC131"/>
    </row>
    <row r="132" spans="2:29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X132"/>
      <c r="Y132"/>
      <c r="Z132"/>
      <c r="AA132"/>
      <c r="AB132"/>
      <c r="AC132"/>
    </row>
    <row r="133" spans="2:29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X133"/>
      <c r="Y133"/>
      <c r="Z133"/>
      <c r="AA133"/>
      <c r="AB133"/>
      <c r="AC133"/>
    </row>
    <row r="134" spans="2:29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X134"/>
      <c r="Y134"/>
      <c r="Z134"/>
      <c r="AA134"/>
      <c r="AB134"/>
      <c r="AC134"/>
    </row>
    <row r="135" spans="2:29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X135"/>
      <c r="Y135"/>
      <c r="Z135"/>
      <c r="AA135"/>
      <c r="AB135"/>
      <c r="AC135"/>
    </row>
    <row r="136" spans="2:29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X136"/>
      <c r="Y136"/>
      <c r="Z136"/>
      <c r="AA136"/>
      <c r="AB136"/>
      <c r="AC136"/>
    </row>
    <row r="137" spans="2:29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X137"/>
      <c r="Y137"/>
      <c r="Z137"/>
      <c r="AA137"/>
      <c r="AB137"/>
      <c r="AC137"/>
    </row>
    <row r="138" spans="2:29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X138"/>
      <c r="Y138"/>
      <c r="Z138"/>
      <c r="AA138"/>
      <c r="AB138"/>
      <c r="AC138"/>
    </row>
    <row r="139" spans="2:29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X139"/>
      <c r="Y139"/>
      <c r="Z139"/>
      <c r="AA139"/>
      <c r="AB139"/>
      <c r="AC139"/>
    </row>
    <row r="140" spans="2:29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X140"/>
      <c r="Y140"/>
      <c r="Z140"/>
      <c r="AA140"/>
      <c r="AB140"/>
      <c r="AC140"/>
    </row>
    <row r="141" spans="2:29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X141"/>
      <c r="Y141"/>
      <c r="Z141"/>
      <c r="AA141"/>
      <c r="AB141"/>
      <c r="AC141"/>
    </row>
    <row r="142" spans="2:29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X142"/>
      <c r="Y142"/>
      <c r="Z142"/>
      <c r="AA142"/>
      <c r="AB142"/>
      <c r="AC142"/>
    </row>
    <row r="143" spans="2:29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X143"/>
      <c r="Y143"/>
      <c r="Z143"/>
      <c r="AA143"/>
      <c r="AB143"/>
      <c r="AC143"/>
    </row>
    <row r="144" spans="2:29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X144"/>
      <c r="Y144"/>
      <c r="Z144"/>
      <c r="AA144"/>
      <c r="AB144"/>
      <c r="AC144"/>
    </row>
    <row r="145" spans="2:29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X145"/>
      <c r="Y145"/>
      <c r="Z145"/>
      <c r="AA145"/>
      <c r="AB145"/>
      <c r="AC145"/>
    </row>
    <row r="146" spans="2:29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X146"/>
      <c r="Y146"/>
      <c r="Z146"/>
      <c r="AA146"/>
      <c r="AB146"/>
      <c r="AC146"/>
    </row>
    <row r="147" spans="2:29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X147"/>
      <c r="Y147"/>
      <c r="Z147"/>
      <c r="AA147"/>
      <c r="AB147"/>
      <c r="AC147"/>
    </row>
    <row r="148" spans="2:29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X148"/>
      <c r="Y148"/>
      <c r="Z148"/>
      <c r="AA148"/>
      <c r="AB148"/>
      <c r="AC148"/>
    </row>
    <row r="149" spans="2:29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X149"/>
      <c r="Y149"/>
      <c r="Z149"/>
      <c r="AA149"/>
      <c r="AB149"/>
      <c r="AC149"/>
    </row>
    <row r="150" spans="2:29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X150"/>
      <c r="Y150"/>
      <c r="Z150"/>
      <c r="AA150"/>
      <c r="AB150"/>
      <c r="AC150"/>
    </row>
    <row r="151" spans="2:29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X151"/>
      <c r="Y151"/>
      <c r="Z151"/>
      <c r="AA151"/>
      <c r="AB151"/>
      <c r="AC151"/>
    </row>
    <row r="152" spans="2:29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X152"/>
      <c r="Y152"/>
      <c r="Z152"/>
      <c r="AA152"/>
      <c r="AB152"/>
      <c r="AC152"/>
    </row>
    <row r="153" spans="2:29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X153"/>
      <c r="Y153"/>
      <c r="Z153"/>
      <c r="AA153"/>
      <c r="AB153"/>
      <c r="AC153"/>
    </row>
    <row r="154" spans="2:29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X154"/>
      <c r="Y154"/>
      <c r="Z154"/>
      <c r="AA154"/>
      <c r="AB154"/>
      <c r="AC154"/>
    </row>
    <row r="155" spans="2:29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X155"/>
      <c r="Y155"/>
      <c r="Z155"/>
      <c r="AA155"/>
      <c r="AB155"/>
      <c r="AC155"/>
    </row>
    <row r="156" spans="2:29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X156"/>
      <c r="Y156"/>
      <c r="Z156"/>
      <c r="AA156"/>
      <c r="AB156"/>
      <c r="AC156"/>
    </row>
    <row r="157" spans="2:29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X157"/>
      <c r="Y157"/>
      <c r="Z157"/>
      <c r="AA157"/>
      <c r="AB157"/>
      <c r="AC157"/>
    </row>
    <row r="158" spans="2:29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X158"/>
      <c r="Y158"/>
      <c r="Z158"/>
      <c r="AA158"/>
      <c r="AB158"/>
      <c r="AC158"/>
    </row>
    <row r="159" spans="2:29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X159"/>
      <c r="Y159"/>
      <c r="Z159"/>
      <c r="AA159"/>
      <c r="AB159"/>
      <c r="AC159"/>
    </row>
    <row r="160" spans="2:29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X160"/>
      <c r="Y160"/>
      <c r="Z160"/>
      <c r="AA160"/>
      <c r="AB160"/>
      <c r="AC160"/>
    </row>
    <row r="161" spans="2:29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X161"/>
      <c r="Y161"/>
      <c r="Z161"/>
      <c r="AA161"/>
      <c r="AB161"/>
      <c r="AC161"/>
    </row>
    <row r="162" spans="2:29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X162"/>
      <c r="Y162"/>
      <c r="Z162"/>
      <c r="AA162"/>
      <c r="AB162"/>
      <c r="AC162"/>
    </row>
    <row r="163" spans="2:29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X163"/>
      <c r="Y163"/>
      <c r="Z163"/>
      <c r="AA163"/>
      <c r="AB163"/>
      <c r="AC163"/>
    </row>
    <row r="164" spans="2:29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X164"/>
      <c r="Y164"/>
      <c r="Z164"/>
      <c r="AA164"/>
      <c r="AB164"/>
      <c r="AC164"/>
    </row>
    <row r="165" spans="2:29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X165"/>
      <c r="Y165"/>
      <c r="Z165"/>
      <c r="AA165"/>
      <c r="AB165"/>
      <c r="AC165"/>
    </row>
    <row r="166" spans="2:29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X166"/>
      <c r="Y166"/>
      <c r="Z166"/>
      <c r="AA166"/>
      <c r="AB166"/>
      <c r="AC166"/>
    </row>
    <row r="167" spans="2:29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X167"/>
      <c r="Y167"/>
      <c r="Z167"/>
      <c r="AA167"/>
      <c r="AB167"/>
      <c r="AC167"/>
    </row>
    <row r="168" spans="2:29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X168"/>
      <c r="Y168"/>
      <c r="Z168"/>
      <c r="AA168"/>
      <c r="AB168"/>
      <c r="AC168"/>
    </row>
    <row r="169" spans="2:29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X169"/>
      <c r="Y169"/>
      <c r="Z169"/>
      <c r="AA169"/>
      <c r="AB169"/>
      <c r="AC169"/>
    </row>
    <row r="170" spans="2:29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X170"/>
      <c r="Y170"/>
      <c r="Z170"/>
      <c r="AA170"/>
      <c r="AB170"/>
      <c r="AC170"/>
    </row>
    <row r="171" spans="2:29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X171"/>
      <c r="Y171"/>
      <c r="Z171"/>
      <c r="AA171"/>
      <c r="AB171"/>
      <c r="AC171"/>
    </row>
    <row r="172" spans="2:29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X172"/>
      <c r="Y172"/>
      <c r="Z172"/>
      <c r="AA172"/>
      <c r="AB172"/>
      <c r="AC172"/>
    </row>
    <row r="173" spans="2:29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X173"/>
      <c r="Y173"/>
      <c r="Z173"/>
      <c r="AA173"/>
      <c r="AB173"/>
      <c r="AC173"/>
    </row>
    <row r="174" spans="2:29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X174"/>
      <c r="Y174"/>
      <c r="Z174"/>
      <c r="AA174"/>
      <c r="AB174"/>
      <c r="AC174"/>
    </row>
    <row r="175" spans="2:29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X175"/>
      <c r="Y175"/>
      <c r="Z175"/>
      <c r="AA175"/>
      <c r="AB175"/>
      <c r="AC175"/>
    </row>
    <row r="176" spans="2:29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X176"/>
      <c r="Y176"/>
      <c r="Z176"/>
      <c r="AA176"/>
      <c r="AB176"/>
      <c r="AC176"/>
    </row>
    <row r="177" spans="2:29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X177"/>
      <c r="Y177"/>
      <c r="Z177"/>
      <c r="AA177"/>
      <c r="AB177"/>
      <c r="AC177"/>
    </row>
    <row r="178" spans="2:29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X178"/>
      <c r="Y178"/>
      <c r="Z178"/>
      <c r="AA178"/>
      <c r="AB178"/>
      <c r="AC178"/>
    </row>
    <row r="179" spans="2:29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X179"/>
      <c r="Y179"/>
      <c r="Z179"/>
      <c r="AA179"/>
      <c r="AB179"/>
      <c r="AC179"/>
    </row>
    <row r="180" spans="2:29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X180"/>
      <c r="Y180"/>
      <c r="Z180"/>
      <c r="AA180"/>
      <c r="AB180"/>
      <c r="AC180"/>
    </row>
    <row r="181" spans="2:29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X181"/>
      <c r="Y181"/>
      <c r="Z181"/>
      <c r="AA181"/>
      <c r="AB181"/>
      <c r="AC181"/>
    </row>
    <row r="182" spans="2:29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X182"/>
      <c r="Y182"/>
      <c r="Z182"/>
      <c r="AA182"/>
      <c r="AB182"/>
      <c r="AC182"/>
    </row>
    <row r="183" spans="2:29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X183"/>
      <c r="Y183"/>
      <c r="Z183"/>
      <c r="AA183"/>
      <c r="AB183"/>
      <c r="AC183"/>
    </row>
    <row r="184" spans="2:29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X184"/>
      <c r="Y184"/>
      <c r="Z184"/>
      <c r="AA184"/>
      <c r="AB184"/>
      <c r="AC184"/>
    </row>
    <row r="185" spans="2:29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X185"/>
      <c r="Y185"/>
      <c r="Z185"/>
      <c r="AA185"/>
      <c r="AB185"/>
      <c r="AC185"/>
    </row>
    <row r="186" spans="2:29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X186"/>
      <c r="Y186"/>
      <c r="Z186"/>
      <c r="AA186"/>
      <c r="AB186"/>
      <c r="AC186"/>
    </row>
    <row r="187" spans="2:29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X187"/>
      <c r="Y187"/>
      <c r="Z187"/>
      <c r="AA187"/>
      <c r="AB187"/>
      <c r="AC187"/>
    </row>
    <row r="188" spans="2:29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X188"/>
      <c r="Y188"/>
      <c r="Z188"/>
      <c r="AA188"/>
      <c r="AB188"/>
      <c r="AC188"/>
    </row>
    <row r="189" spans="2:29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X189"/>
      <c r="Y189"/>
      <c r="Z189"/>
      <c r="AA189"/>
      <c r="AB189"/>
      <c r="AC189"/>
    </row>
    <row r="190" spans="2:29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X190"/>
      <c r="Y190"/>
      <c r="Z190"/>
      <c r="AA190"/>
      <c r="AB190"/>
      <c r="AC190"/>
    </row>
    <row r="191" spans="2:29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X191"/>
      <c r="Y191"/>
      <c r="Z191"/>
      <c r="AA191"/>
      <c r="AB191"/>
      <c r="AC191"/>
    </row>
    <row r="192" spans="2:29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X192"/>
      <c r="Y192"/>
      <c r="Z192"/>
      <c r="AA192"/>
      <c r="AB192"/>
      <c r="AC192"/>
    </row>
    <row r="193" spans="2:29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X193"/>
      <c r="Y193"/>
      <c r="Z193"/>
      <c r="AA193"/>
      <c r="AB193"/>
      <c r="AC193"/>
    </row>
    <row r="194" spans="2:29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X194"/>
      <c r="Y194"/>
      <c r="Z194"/>
      <c r="AA194"/>
      <c r="AB194"/>
      <c r="AC194"/>
    </row>
    <row r="195" spans="2:29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X195"/>
      <c r="Y195"/>
      <c r="Z195"/>
      <c r="AA195"/>
      <c r="AB195"/>
      <c r="AC195"/>
    </row>
    <row r="196" spans="2:29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X196"/>
      <c r="Y196"/>
      <c r="Z196"/>
      <c r="AA196"/>
      <c r="AB196"/>
      <c r="AC196"/>
    </row>
    <row r="197" spans="2:29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X197"/>
      <c r="Y197"/>
      <c r="Z197"/>
      <c r="AA197"/>
      <c r="AB197"/>
      <c r="AC197"/>
    </row>
    <row r="198" spans="2:29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X198"/>
      <c r="Y198"/>
      <c r="Z198"/>
      <c r="AA198"/>
      <c r="AB198"/>
      <c r="AC198"/>
    </row>
    <row r="199" spans="2:29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X199"/>
      <c r="Y199"/>
      <c r="Z199"/>
      <c r="AA199"/>
      <c r="AB199"/>
      <c r="AC199"/>
    </row>
    <row r="200" spans="2:29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X200"/>
      <c r="Y200"/>
      <c r="Z200"/>
      <c r="AA200"/>
      <c r="AB200"/>
      <c r="AC200"/>
    </row>
    <row r="201" spans="2:29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X201"/>
      <c r="Y201"/>
      <c r="Z201"/>
      <c r="AA201"/>
      <c r="AB201"/>
      <c r="AC201"/>
    </row>
    <row r="202" spans="2:29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X202"/>
      <c r="Y202"/>
      <c r="Z202"/>
      <c r="AA202"/>
      <c r="AB202"/>
      <c r="AC202"/>
    </row>
    <row r="203" spans="2:29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X203"/>
      <c r="Y203"/>
      <c r="Z203"/>
      <c r="AA203"/>
      <c r="AB203"/>
      <c r="AC203"/>
    </row>
    <row r="204" spans="2:29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X204"/>
      <c r="Y204"/>
      <c r="Z204"/>
      <c r="AA204"/>
      <c r="AB204"/>
      <c r="AC204"/>
    </row>
    <row r="205" spans="2:29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X205"/>
      <c r="Y205"/>
      <c r="Z205"/>
      <c r="AA205"/>
      <c r="AB205"/>
      <c r="AC205"/>
    </row>
    <row r="206" spans="2:29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X206"/>
      <c r="Y206"/>
      <c r="Z206"/>
      <c r="AA206"/>
      <c r="AB206"/>
      <c r="AC206"/>
    </row>
    <row r="207" spans="2:29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X207"/>
      <c r="Y207"/>
      <c r="Z207"/>
      <c r="AA207"/>
      <c r="AB207"/>
      <c r="AC207"/>
    </row>
    <row r="208" spans="2:29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X208"/>
      <c r="Y208"/>
      <c r="Z208"/>
      <c r="AA208"/>
      <c r="AB208"/>
      <c r="AC208"/>
    </row>
    <row r="209" spans="2:29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X209"/>
      <c r="Y209"/>
      <c r="Z209"/>
      <c r="AA209"/>
      <c r="AB209"/>
      <c r="AC209"/>
    </row>
    <row r="210" spans="2:29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X210"/>
      <c r="Y210"/>
      <c r="Z210"/>
      <c r="AA210"/>
      <c r="AB210"/>
      <c r="AC210"/>
    </row>
    <row r="211" spans="2:29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X211"/>
      <c r="Y211"/>
      <c r="Z211"/>
      <c r="AA211"/>
      <c r="AB211"/>
      <c r="AC211"/>
    </row>
    <row r="212" spans="2:29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X212"/>
      <c r="Y212"/>
      <c r="Z212"/>
      <c r="AA212"/>
      <c r="AB212"/>
      <c r="AC212"/>
    </row>
    <row r="213" spans="2:29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X213"/>
      <c r="Y213"/>
      <c r="Z213"/>
      <c r="AA213"/>
      <c r="AB213"/>
      <c r="AC213"/>
    </row>
    <row r="214" spans="2:29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  <c r="Y214"/>
      <c r="Z214"/>
      <c r="AA214"/>
      <c r="AB214"/>
      <c r="AC214"/>
    </row>
    <row r="215" spans="2:29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  <c r="Y215"/>
      <c r="Z215"/>
      <c r="AA215"/>
      <c r="AB215"/>
      <c r="AC215"/>
    </row>
    <row r="216" spans="2:29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  <c r="Y216"/>
      <c r="Z216"/>
      <c r="AA216"/>
      <c r="AB216"/>
      <c r="AC216"/>
    </row>
    <row r="217" spans="2:29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  <c r="Y217"/>
      <c r="Z217"/>
      <c r="AA217"/>
      <c r="AB217"/>
      <c r="AC217"/>
    </row>
    <row r="218" spans="2:29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  <c r="Y218"/>
      <c r="Z218"/>
      <c r="AA218"/>
      <c r="AB218"/>
      <c r="AC218"/>
    </row>
    <row r="219" spans="2:29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  <c r="Y219"/>
      <c r="Z219"/>
      <c r="AA219"/>
      <c r="AB219"/>
      <c r="AC219"/>
    </row>
    <row r="220" spans="2:29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  <c r="Y220"/>
      <c r="Z220"/>
      <c r="AA220"/>
      <c r="AB220"/>
      <c r="AC220"/>
    </row>
    <row r="221" spans="2:29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  <c r="Y221"/>
      <c r="Z221"/>
      <c r="AA221"/>
      <c r="AB221"/>
      <c r="AC221"/>
    </row>
    <row r="222" spans="2:29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  <c r="Y222"/>
      <c r="Z222"/>
      <c r="AA222"/>
      <c r="AB222"/>
      <c r="AC222"/>
    </row>
    <row r="223" spans="2:29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  <c r="Y223"/>
      <c r="Z223"/>
      <c r="AA223"/>
      <c r="AB223"/>
      <c r="AC223"/>
    </row>
    <row r="224" spans="2:29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  <c r="Y224"/>
      <c r="Z224"/>
      <c r="AA224"/>
      <c r="AB224"/>
      <c r="AC224"/>
    </row>
    <row r="225" spans="2:29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  <c r="Y225"/>
      <c r="Z225"/>
      <c r="AA225"/>
      <c r="AB225"/>
      <c r="AC225"/>
    </row>
    <row r="226" spans="2:29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  <c r="Y226"/>
      <c r="Z226"/>
      <c r="AA226"/>
      <c r="AB226"/>
      <c r="AC226"/>
    </row>
    <row r="227" spans="2:29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X227"/>
      <c r="Y227"/>
      <c r="Z227"/>
      <c r="AA227"/>
      <c r="AB227"/>
      <c r="AC227"/>
    </row>
    <row r="228" spans="2:29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X228"/>
      <c r="Y228"/>
      <c r="Z228"/>
      <c r="AA228"/>
      <c r="AB228"/>
      <c r="AC228"/>
    </row>
    <row r="229" spans="2:29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X229"/>
      <c r="Y229"/>
      <c r="Z229"/>
      <c r="AA229"/>
      <c r="AB229"/>
      <c r="AC229"/>
    </row>
    <row r="230" spans="2:29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X230"/>
      <c r="Y230"/>
      <c r="Z230"/>
      <c r="AA230"/>
      <c r="AB230"/>
      <c r="AC230"/>
    </row>
    <row r="231" spans="2:29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X231"/>
      <c r="Y231"/>
      <c r="Z231"/>
      <c r="AA231"/>
      <c r="AB231"/>
      <c r="AC231"/>
    </row>
    <row r="232" spans="2:29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X232"/>
      <c r="Y232"/>
      <c r="Z232"/>
      <c r="AA232"/>
      <c r="AB232"/>
      <c r="AC232"/>
    </row>
    <row r="233" spans="2:29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X233"/>
      <c r="Y233"/>
      <c r="Z233"/>
      <c r="AA233"/>
      <c r="AB233"/>
      <c r="AC233"/>
    </row>
    <row r="234" spans="2:29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X234"/>
      <c r="Y234"/>
      <c r="Z234"/>
      <c r="AA234"/>
      <c r="AB234"/>
      <c r="AC234"/>
    </row>
    <row r="235" spans="2:29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X235"/>
      <c r="Y235"/>
      <c r="Z235"/>
      <c r="AA235"/>
      <c r="AB235"/>
      <c r="AC235"/>
    </row>
    <row r="236" spans="2:29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X236"/>
      <c r="Y236"/>
      <c r="Z236"/>
      <c r="AA236"/>
      <c r="AB236"/>
      <c r="AC236"/>
    </row>
    <row r="237" spans="2:29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X237"/>
      <c r="Y237"/>
      <c r="Z237"/>
      <c r="AA237"/>
      <c r="AB237"/>
      <c r="AC237"/>
    </row>
    <row r="238" spans="2:29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X238"/>
      <c r="Y238"/>
      <c r="Z238"/>
      <c r="AA238"/>
      <c r="AB238"/>
      <c r="AC238"/>
    </row>
    <row r="239" spans="2:29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X239"/>
      <c r="Y239"/>
      <c r="Z239"/>
      <c r="AA239"/>
      <c r="AB239"/>
      <c r="AC239"/>
    </row>
    <row r="240" spans="2:29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X240"/>
      <c r="Y240"/>
      <c r="Z240"/>
      <c r="AA240"/>
      <c r="AB240"/>
      <c r="AC240"/>
    </row>
    <row r="241" spans="2:29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X241"/>
      <c r="Y241"/>
      <c r="Z241"/>
      <c r="AA241"/>
      <c r="AB241"/>
      <c r="AC241"/>
    </row>
    <row r="242" spans="2:29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X242"/>
      <c r="Y242"/>
      <c r="Z242"/>
      <c r="AA242"/>
      <c r="AB242"/>
      <c r="AC242"/>
    </row>
    <row r="243" spans="2:29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X243"/>
      <c r="Y243"/>
      <c r="Z243"/>
      <c r="AA243"/>
      <c r="AB243"/>
      <c r="AC243"/>
    </row>
    <row r="244" spans="2:29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X244"/>
      <c r="Y244"/>
      <c r="Z244"/>
      <c r="AA244"/>
      <c r="AB244"/>
      <c r="AC244"/>
    </row>
    <row r="245" spans="2:29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X245"/>
      <c r="Y245"/>
      <c r="Z245"/>
      <c r="AA245"/>
      <c r="AB245"/>
      <c r="AC245"/>
    </row>
    <row r="246" spans="2:29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X246"/>
      <c r="Y246"/>
      <c r="Z246"/>
      <c r="AA246"/>
      <c r="AB246"/>
      <c r="AC246"/>
    </row>
    <row r="247" spans="2:29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X247"/>
      <c r="Y247"/>
      <c r="Z247"/>
      <c r="AA247"/>
      <c r="AB247"/>
      <c r="AC247"/>
    </row>
    <row r="248" spans="2:29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X248"/>
      <c r="Y248"/>
      <c r="Z248"/>
      <c r="AA248"/>
      <c r="AB248"/>
      <c r="AC248"/>
    </row>
    <row r="249" spans="2:29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X249"/>
      <c r="Y249"/>
      <c r="Z249"/>
      <c r="AA249"/>
      <c r="AB249"/>
      <c r="AC249"/>
    </row>
    <row r="250" spans="2:29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X250"/>
      <c r="Y250"/>
      <c r="Z250"/>
      <c r="AA250"/>
      <c r="AB250"/>
      <c r="AC250"/>
    </row>
    <row r="251" spans="2:29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X251"/>
      <c r="Y251"/>
      <c r="Z251"/>
      <c r="AA251"/>
      <c r="AB251"/>
      <c r="AC251"/>
    </row>
    <row r="252" spans="2:29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X252"/>
      <c r="Y252"/>
      <c r="Z252"/>
      <c r="AA252"/>
      <c r="AB252"/>
      <c r="AC252"/>
    </row>
    <row r="253" spans="2:29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X253"/>
      <c r="Y253"/>
      <c r="Z253"/>
      <c r="AA253"/>
      <c r="AB253"/>
      <c r="AC253"/>
    </row>
    <row r="254" spans="2:29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X254"/>
      <c r="Y254"/>
      <c r="Z254"/>
      <c r="AA254"/>
      <c r="AB254"/>
      <c r="AC254"/>
    </row>
    <row r="255" spans="2:29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X255"/>
      <c r="Y255"/>
      <c r="Z255"/>
      <c r="AA255"/>
      <c r="AB255"/>
      <c r="AC255"/>
    </row>
    <row r="256" spans="2:29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X256"/>
      <c r="Y256"/>
      <c r="Z256"/>
      <c r="AA256"/>
      <c r="AB256"/>
      <c r="AC256"/>
    </row>
    <row r="257" spans="2:29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X257"/>
      <c r="Y257"/>
      <c r="Z257"/>
      <c r="AA257"/>
      <c r="AB257"/>
      <c r="AC257"/>
    </row>
    <row r="258" spans="2:29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X258"/>
      <c r="Y258"/>
      <c r="Z258"/>
      <c r="AA258"/>
      <c r="AB258"/>
      <c r="AC258"/>
    </row>
    <row r="259" spans="2:29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X259"/>
      <c r="Y259"/>
      <c r="Z259"/>
      <c r="AA259"/>
      <c r="AB259"/>
      <c r="AC259"/>
    </row>
    <row r="260" spans="2:29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X260"/>
      <c r="Y260"/>
      <c r="Z260"/>
      <c r="AA260"/>
      <c r="AB260"/>
      <c r="AC260"/>
    </row>
    <row r="261" spans="2:29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X261"/>
      <c r="Y261"/>
      <c r="Z261"/>
      <c r="AA261"/>
      <c r="AB261"/>
      <c r="AC261"/>
    </row>
    <row r="262" spans="2:29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X262"/>
      <c r="Y262"/>
      <c r="Z262"/>
      <c r="AA262"/>
      <c r="AB262"/>
      <c r="AC262"/>
    </row>
    <row r="263" spans="2:29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X263"/>
      <c r="Y263"/>
      <c r="Z263"/>
      <c r="AA263"/>
      <c r="AB263"/>
      <c r="AC263"/>
    </row>
    <row r="264" spans="2:29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X264"/>
      <c r="Y264"/>
      <c r="Z264"/>
      <c r="AA264"/>
      <c r="AB264"/>
      <c r="AC264"/>
    </row>
    <row r="265" spans="2:29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X265"/>
      <c r="Y265"/>
      <c r="Z265"/>
      <c r="AA265"/>
      <c r="AB265"/>
      <c r="AC265"/>
    </row>
    <row r="266" spans="2:29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X266"/>
      <c r="Y266"/>
      <c r="Z266"/>
      <c r="AA266"/>
      <c r="AB266"/>
      <c r="AC266"/>
    </row>
    <row r="267" spans="2:29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X267"/>
      <c r="Y267"/>
      <c r="Z267"/>
      <c r="AA267"/>
      <c r="AB267"/>
      <c r="AC267"/>
    </row>
    <row r="268" spans="2:29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X268"/>
      <c r="Y268"/>
      <c r="Z268"/>
      <c r="AA268"/>
      <c r="AB268"/>
      <c r="AC268"/>
    </row>
    <row r="269" spans="2:29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X269"/>
      <c r="Y269"/>
      <c r="Z269"/>
      <c r="AA269"/>
      <c r="AB269"/>
      <c r="AC269"/>
    </row>
    <row r="270" spans="2:29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X270"/>
      <c r="Y270"/>
      <c r="Z270"/>
      <c r="AA270"/>
      <c r="AB270"/>
      <c r="AC270"/>
    </row>
    <row r="271" spans="2:29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X271"/>
      <c r="Y271"/>
      <c r="Z271"/>
      <c r="AA271"/>
      <c r="AB271"/>
      <c r="AC271"/>
    </row>
    <row r="272" spans="2:29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X272"/>
      <c r="Y272"/>
      <c r="Z272"/>
      <c r="AA272"/>
      <c r="AB272"/>
      <c r="AC272"/>
    </row>
    <row r="273" spans="2:29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X273"/>
      <c r="Y273"/>
      <c r="Z273"/>
      <c r="AA273"/>
      <c r="AB273"/>
      <c r="AC273"/>
    </row>
    <row r="274" spans="2:29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X274"/>
      <c r="Y274"/>
      <c r="Z274"/>
      <c r="AA274"/>
      <c r="AB274"/>
      <c r="AC274"/>
    </row>
    <row r="275" spans="2:29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X275"/>
      <c r="Y275"/>
      <c r="Z275"/>
      <c r="AA275"/>
      <c r="AB275"/>
      <c r="AC275"/>
    </row>
    <row r="276" spans="2:29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X276"/>
      <c r="Y276"/>
      <c r="Z276"/>
      <c r="AA276"/>
      <c r="AB276"/>
      <c r="AC276"/>
    </row>
    <row r="277" spans="2:29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X277"/>
      <c r="Y277"/>
      <c r="Z277"/>
      <c r="AA277"/>
      <c r="AB277"/>
      <c r="AC277"/>
    </row>
    <row r="278" spans="2:29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X278"/>
      <c r="Y278"/>
      <c r="Z278"/>
      <c r="AA278"/>
      <c r="AB278"/>
      <c r="AC278"/>
    </row>
    <row r="279" spans="2:29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X279"/>
      <c r="Y279"/>
      <c r="Z279"/>
      <c r="AA279"/>
      <c r="AB279"/>
      <c r="AC279"/>
    </row>
    <row r="280" spans="2:29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X280"/>
      <c r="Y280"/>
      <c r="Z280"/>
      <c r="AA280"/>
      <c r="AB280"/>
      <c r="AC280"/>
    </row>
    <row r="281" spans="2:29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X281"/>
      <c r="Y281"/>
      <c r="Z281"/>
      <c r="AA281"/>
      <c r="AB281"/>
      <c r="AC281"/>
    </row>
    <row r="282" spans="2:29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X282"/>
      <c r="Y282"/>
      <c r="Z282"/>
      <c r="AA282"/>
      <c r="AB282"/>
      <c r="AC282"/>
    </row>
    <row r="283" spans="2:29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X283"/>
      <c r="Y283"/>
      <c r="Z283"/>
      <c r="AA283"/>
      <c r="AB283"/>
      <c r="AC283"/>
    </row>
    <row r="284" spans="2:29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X284"/>
      <c r="Y284"/>
      <c r="Z284"/>
      <c r="AA284"/>
      <c r="AB284"/>
      <c r="AC284"/>
    </row>
    <row r="285" spans="2:29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X285"/>
      <c r="Y285"/>
      <c r="Z285"/>
      <c r="AA285"/>
      <c r="AB285"/>
      <c r="AC285"/>
    </row>
    <row r="286" spans="2:29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X286"/>
      <c r="Y286"/>
      <c r="Z286"/>
      <c r="AA286"/>
      <c r="AB286"/>
      <c r="AC286"/>
    </row>
    <row r="287" spans="2:29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X287"/>
      <c r="Y287"/>
      <c r="Z287"/>
      <c r="AA287"/>
      <c r="AB287"/>
      <c r="AC287"/>
    </row>
    <row r="288" spans="2:29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X288"/>
      <c r="Y288"/>
      <c r="Z288"/>
      <c r="AA288"/>
      <c r="AB288"/>
      <c r="AC288"/>
    </row>
    <row r="289" spans="2:29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X289"/>
      <c r="Y289"/>
      <c r="Z289"/>
      <c r="AA289"/>
      <c r="AB289"/>
      <c r="AC289"/>
    </row>
    <row r="290" spans="2:29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X290"/>
      <c r="Y290"/>
      <c r="Z290"/>
      <c r="AA290"/>
      <c r="AB290"/>
      <c r="AC290"/>
    </row>
    <row r="291" spans="2:29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X291"/>
      <c r="Y291"/>
      <c r="Z291"/>
      <c r="AA291"/>
      <c r="AB291"/>
      <c r="AC291"/>
    </row>
    <row r="292" spans="2:29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X292"/>
      <c r="Y292"/>
      <c r="Z292"/>
      <c r="AA292"/>
      <c r="AB292"/>
      <c r="AC292"/>
    </row>
    <row r="293" spans="2:29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X293"/>
      <c r="Y293"/>
      <c r="Z293"/>
      <c r="AA293"/>
      <c r="AB293"/>
      <c r="AC293"/>
    </row>
    <row r="294" spans="2:29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X294"/>
      <c r="Y294"/>
      <c r="Z294"/>
      <c r="AA294"/>
      <c r="AB294"/>
      <c r="AC294"/>
    </row>
    <row r="295" spans="2:29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X295"/>
      <c r="Y295"/>
      <c r="Z295"/>
      <c r="AA295"/>
      <c r="AB295"/>
      <c r="AC295"/>
    </row>
    <row r="296" spans="2:29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X296"/>
      <c r="Y296"/>
      <c r="Z296"/>
      <c r="AA296"/>
      <c r="AB296"/>
      <c r="AC296"/>
    </row>
    <row r="297" spans="2:29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X297"/>
      <c r="Y297"/>
      <c r="Z297"/>
      <c r="AA297"/>
      <c r="AB297"/>
      <c r="AC297"/>
    </row>
    <row r="298" spans="2:29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X298"/>
      <c r="Y298"/>
      <c r="Z298"/>
      <c r="AA298"/>
      <c r="AB298"/>
      <c r="AC298"/>
    </row>
    <row r="299" spans="2:29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X299"/>
      <c r="Y299"/>
      <c r="Z299"/>
      <c r="AA299"/>
      <c r="AB299"/>
      <c r="AC299"/>
    </row>
    <row r="300" spans="2:29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X300"/>
      <c r="Y300"/>
      <c r="Z300"/>
      <c r="AA300"/>
      <c r="AB300"/>
      <c r="AC300"/>
    </row>
    <row r="301" spans="2:29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X301"/>
      <c r="Y301"/>
      <c r="Z301"/>
      <c r="AA301"/>
      <c r="AB301"/>
      <c r="AC301"/>
    </row>
    <row r="302" spans="2:29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X302"/>
      <c r="Y302"/>
      <c r="Z302"/>
      <c r="AA302"/>
      <c r="AB302"/>
      <c r="AC302"/>
    </row>
    <row r="303" spans="2:29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X303"/>
      <c r="Y303"/>
      <c r="Z303"/>
      <c r="AA303"/>
      <c r="AB303"/>
      <c r="AC303"/>
    </row>
    <row r="304" spans="2:29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X304"/>
      <c r="Y304"/>
      <c r="Z304"/>
      <c r="AA304"/>
      <c r="AB304"/>
      <c r="AC304"/>
    </row>
    <row r="305" spans="2:29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X305"/>
      <c r="Y305"/>
      <c r="Z305"/>
      <c r="AA305"/>
      <c r="AB305"/>
      <c r="AC305"/>
    </row>
    <row r="306" spans="2:29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X306"/>
      <c r="Y306"/>
      <c r="Z306"/>
      <c r="AA306"/>
      <c r="AB306"/>
      <c r="AC306"/>
    </row>
    <row r="307" spans="2:29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X307"/>
      <c r="Y307"/>
      <c r="Z307"/>
      <c r="AA307"/>
      <c r="AB307"/>
      <c r="AC307"/>
    </row>
    <row r="308" spans="2:29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X308"/>
      <c r="Y308"/>
      <c r="Z308"/>
      <c r="AA308"/>
      <c r="AB308"/>
      <c r="AC308"/>
    </row>
    <row r="309" spans="2:29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X309"/>
      <c r="Y309"/>
      <c r="Z309"/>
      <c r="AA309"/>
      <c r="AB309"/>
      <c r="AC309"/>
    </row>
    <row r="310" spans="2:29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X310"/>
      <c r="Y310"/>
      <c r="Z310"/>
      <c r="AA310"/>
      <c r="AB310"/>
      <c r="AC310"/>
    </row>
    <row r="311" spans="2:29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X311"/>
      <c r="Y311"/>
      <c r="Z311"/>
      <c r="AA311"/>
      <c r="AB311"/>
      <c r="AC311"/>
    </row>
    <row r="312" spans="2:29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X312"/>
      <c r="Y312"/>
      <c r="Z312"/>
      <c r="AA312"/>
      <c r="AB312"/>
      <c r="AC312"/>
    </row>
    <row r="313" spans="2:29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X313"/>
      <c r="Y313"/>
      <c r="Z313"/>
      <c r="AA313"/>
      <c r="AB313"/>
      <c r="AC313"/>
    </row>
    <row r="314" spans="2:29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X314"/>
      <c r="Y314"/>
      <c r="Z314"/>
      <c r="AA314"/>
      <c r="AB314"/>
      <c r="AC314"/>
    </row>
    <row r="315" spans="2:29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X315"/>
      <c r="Y315"/>
      <c r="Z315"/>
      <c r="AA315"/>
      <c r="AB315"/>
      <c r="AC315"/>
    </row>
    <row r="316" spans="2:29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X316"/>
      <c r="Y316"/>
      <c r="Z316"/>
      <c r="AA316"/>
      <c r="AB316"/>
      <c r="AC316"/>
    </row>
    <row r="317" spans="2:29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X317"/>
      <c r="Y317"/>
      <c r="Z317"/>
      <c r="AA317"/>
      <c r="AB317"/>
      <c r="AC317"/>
    </row>
    <row r="318" spans="2:29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X318"/>
      <c r="Y318"/>
      <c r="Z318"/>
      <c r="AA318"/>
      <c r="AB318"/>
      <c r="AC318"/>
    </row>
    <row r="319" spans="2:29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X319"/>
      <c r="Y319"/>
      <c r="Z319"/>
      <c r="AA319"/>
      <c r="AB319"/>
      <c r="AC319"/>
    </row>
    <row r="320" spans="2:29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X320"/>
      <c r="Y320"/>
      <c r="Z320"/>
      <c r="AA320"/>
      <c r="AB320"/>
      <c r="AC320"/>
    </row>
    <row r="321" spans="2:29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X321"/>
      <c r="Y321"/>
      <c r="Z321"/>
      <c r="AA321"/>
      <c r="AB321"/>
      <c r="AC321"/>
    </row>
    <row r="322" spans="2:29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X322"/>
      <c r="Y322"/>
      <c r="Z322"/>
      <c r="AA322"/>
      <c r="AB322"/>
      <c r="AC322"/>
    </row>
    <row r="323" spans="2:29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X323"/>
      <c r="Y323"/>
      <c r="Z323"/>
      <c r="AA323"/>
      <c r="AB323"/>
      <c r="AC323"/>
    </row>
    <row r="324" spans="2:29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X324"/>
      <c r="Y324"/>
      <c r="Z324"/>
      <c r="AA324"/>
      <c r="AB324"/>
      <c r="AC324"/>
    </row>
    <row r="325" spans="2:29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X325"/>
      <c r="Y325"/>
      <c r="Z325"/>
      <c r="AA325"/>
      <c r="AB325"/>
      <c r="AC325"/>
    </row>
    <row r="326" spans="2:29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X326"/>
      <c r="Y326"/>
      <c r="Z326"/>
      <c r="AA326"/>
      <c r="AB326"/>
      <c r="AC326"/>
    </row>
    <row r="327" spans="2:29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X327"/>
      <c r="Y327"/>
      <c r="Z327"/>
      <c r="AA327"/>
      <c r="AB327"/>
      <c r="AC327"/>
    </row>
    <row r="328" spans="2:29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X328"/>
      <c r="Y328"/>
      <c r="Z328"/>
      <c r="AA328"/>
      <c r="AB328"/>
      <c r="AC328"/>
    </row>
    <row r="329" spans="2:29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X329"/>
      <c r="Y329"/>
      <c r="Z329"/>
      <c r="AA329"/>
      <c r="AB329"/>
      <c r="AC329"/>
    </row>
    <row r="330" spans="2:29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X330"/>
      <c r="Y330"/>
      <c r="Z330"/>
      <c r="AA330"/>
      <c r="AB330"/>
      <c r="AC330"/>
    </row>
    <row r="331" spans="2:29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X331"/>
      <c r="Y331"/>
      <c r="Z331"/>
      <c r="AA331"/>
      <c r="AB331"/>
      <c r="AC331"/>
    </row>
    <row r="332" spans="2:29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X332"/>
      <c r="Y332"/>
      <c r="Z332"/>
      <c r="AA332"/>
      <c r="AB332"/>
      <c r="AC332"/>
    </row>
    <row r="333" spans="2:29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X333"/>
      <c r="Y333"/>
      <c r="Z333"/>
      <c r="AA333"/>
      <c r="AB333"/>
      <c r="AC333"/>
    </row>
    <row r="334" spans="2:29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X334"/>
      <c r="Y334"/>
      <c r="Z334"/>
      <c r="AA334"/>
      <c r="AB334"/>
      <c r="AC334"/>
    </row>
    <row r="335" spans="2:29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X335"/>
      <c r="Y335"/>
      <c r="Z335"/>
      <c r="AA335"/>
      <c r="AB335"/>
      <c r="AC335"/>
    </row>
    <row r="336" spans="2:29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X336"/>
      <c r="Y336"/>
      <c r="Z336"/>
      <c r="AA336"/>
      <c r="AB336"/>
      <c r="AC336"/>
    </row>
    <row r="337" spans="2:29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X337"/>
      <c r="Y337"/>
      <c r="Z337"/>
      <c r="AA337"/>
      <c r="AB337"/>
      <c r="AC337"/>
    </row>
    <row r="338" spans="2:29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X338"/>
      <c r="Y338"/>
      <c r="Z338"/>
      <c r="AA338"/>
      <c r="AB338"/>
      <c r="AC338"/>
    </row>
    <row r="339" spans="2:29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X339"/>
      <c r="Y339"/>
      <c r="Z339"/>
      <c r="AA339"/>
      <c r="AB339"/>
      <c r="AC339"/>
    </row>
    <row r="340" spans="2:29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X340"/>
      <c r="Y340"/>
      <c r="Z340"/>
      <c r="AA340"/>
      <c r="AB340"/>
      <c r="AC340"/>
    </row>
    <row r="341" spans="2:29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X341"/>
      <c r="Y341"/>
      <c r="Z341"/>
      <c r="AA341"/>
      <c r="AB341"/>
      <c r="AC341"/>
    </row>
    <row r="342" spans="2:29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X342"/>
      <c r="Y342"/>
      <c r="Z342"/>
      <c r="AA342"/>
      <c r="AB342"/>
      <c r="AC342"/>
    </row>
    <row r="343" spans="2:29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X343"/>
      <c r="Y343"/>
      <c r="Z343"/>
      <c r="AA343"/>
      <c r="AB343"/>
      <c r="AC343"/>
    </row>
    <row r="344" spans="2:29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X344"/>
      <c r="Y344"/>
      <c r="Z344"/>
      <c r="AA344"/>
      <c r="AB344"/>
      <c r="AC344"/>
    </row>
    <row r="345" spans="2:29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X345"/>
      <c r="Y345"/>
      <c r="Z345"/>
      <c r="AA345"/>
      <c r="AB345"/>
      <c r="AC345"/>
    </row>
    <row r="346" spans="2:29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X346"/>
      <c r="Y346"/>
      <c r="Z346"/>
      <c r="AA346"/>
      <c r="AB346"/>
      <c r="AC346"/>
    </row>
    <row r="347" spans="2:29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X347"/>
      <c r="Y347"/>
      <c r="Z347"/>
      <c r="AA347"/>
      <c r="AB347"/>
      <c r="AC347"/>
    </row>
    <row r="348" spans="2:29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X348"/>
      <c r="Y348"/>
      <c r="Z348"/>
      <c r="AA348"/>
      <c r="AB348"/>
      <c r="AC348"/>
    </row>
    <row r="349" spans="2:29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X349"/>
      <c r="Y349"/>
      <c r="Z349"/>
      <c r="AA349"/>
      <c r="AB349"/>
      <c r="AC349"/>
    </row>
    <row r="350" spans="2:29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X350"/>
      <c r="Y350"/>
      <c r="Z350"/>
      <c r="AA350"/>
      <c r="AB350"/>
      <c r="AC350"/>
    </row>
    <row r="351" spans="2:29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X351"/>
      <c r="Y351"/>
      <c r="Z351"/>
      <c r="AA351"/>
      <c r="AB351"/>
      <c r="AC351"/>
    </row>
    <row r="352" spans="2:29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X352"/>
      <c r="Y352"/>
      <c r="Z352"/>
      <c r="AA352"/>
      <c r="AB352"/>
      <c r="AC352"/>
    </row>
    <row r="353" spans="2:29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X353"/>
      <c r="Y353"/>
      <c r="Z353"/>
      <c r="AA353"/>
      <c r="AB353"/>
      <c r="AC353"/>
    </row>
    <row r="354" spans="2:29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X354"/>
      <c r="Y354"/>
      <c r="Z354"/>
      <c r="AA354"/>
      <c r="AB354"/>
      <c r="AC354"/>
    </row>
    <row r="355" spans="2:29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X355"/>
      <c r="Y355"/>
      <c r="Z355"/>
      <c r="AA355"/>
      <c r="AB355"/>
      <c r="AC355"/>
    </row>
    <row r="356" spans="2:29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X356"/>
      <c r="Y356"/>
      <c r="Z356"/>
      <c r="AA356"/>
      <c r="AB356"/>
      <c r="AC356"/>
    </row>
    <row r="357" spans="2:29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X357"/>
      <c r="Y357"/>
      <c r="Z357"/>
      <c r="AA357"/>
      <c r="AB357"/>
      <c r="AC357"/>
    </row>
    <row r="358" spans="2:29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X358"/>
      <c r="Y358"/>
      <c r="Z358"/>
      <c r="AA358"/>
      <c r="AB358"/>
      <c r="AC358"/>
    </row>
    <row r="359" spans="2:29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X359"/>
      <c r="Y359"/>
      <c r="Z359"/>
      <c r="AA359"/>
      <c r="AB359"/>
      <c r="AC359"/>
    </row>
    <row r="360" spans="2:29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X360"/>
      <c r="Y360"/>
      <c r="Z360"/>
      <c r="AA360"/>
      <c r="AB360"/>
      <c r="AC360"/>
    </row>
    <row r="361" spans="2:29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X361"/>
      <c r="Y361"/>
      <c r="Z361"/>
      <c r="AA361"/>
      <c r="AB361"/>
      <c r="AC361"/>
    </row>
    <row r="362" spans="2:29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X362"/>
      <c r="Y362"/>
      <c r="Z362"/>
      <c r="AA362"/>
      <c r="AB362"/>
      <c r="AC362"/>
    </row>
    <row r="363" spans="2:29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X363"/>
      <c r="Y363"/>
      <c r="Z363"/>
      <c r="AA363"/>
      <c r="AB363"/>
      <c r="AC363"/>
    </row>
    <row r="364" spans="2:29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X364"/>
      <c r="Y364"/>
      <c r="Z364"/>
      <c r="AA364"/>
      <c r="AB364"/>
      <c r="AC364"/>
    </row>
    <row r="365" spans="2:29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X365"/>
      <c r="Y365"/>
      <c r="Z365"/>
      <c r="AA365"/>
      <c r="AB365"/>
      <c r="AC365"/>
    </row>
    <row r="366" spans="2:29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X366"/>
      <c r="Y366"/>
      <c r="Z366"/>
      <c r="AA366"/>
      <c r="AB366"/>
      <c r="AC366"/>
    </row>
    <row r="367" spans="2:29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X367"/>
      <c r="Y367"/>
      <c r="Z367"/>
      <c r="AA367"/>
      <c r="AB367"/>
      <c r="AC367"/>
    </row>
    <row r="368" spans="2:29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X368"/>
      <c r="Y368"/>
      <c r="Z368"/>
      <c r="AA368"/>
      <c r="AB368"/>
      <c r="AC368"/>
    </row>
    <row r="369" spans="2:29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X369"/>
      <c r="Y369"/>
      <c r="Z369"/>
      <c r="AA369"/>
      <c r="AB369"/>
      <c r="AC369"/>
    </row>
    <row r="370" spans="2:29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X370"/>
      <c r="Y370"/>
      <c r="Z370"/>
      <c r="AA370"/>
      <c r="AB370"/>
      <c r="AC370"/>
    </row>
    <row r="371" spans="2:29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X371"/>
      <c r="Y371"/>
      <c r="Z371"/>
      <c r="AA371"/>
      <c r="AB371"/>
      <c r="AC371"/>
    </row>
    <row r="372" spans="2:29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X372"/>
      <c r="Y372"/>
      <c r="Z372"/>
      <c r="AA372"/>
      <c r="AB372"/>
      <c r="AC372"/>
    </row>
    <row r="373" spans="2:29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X373"/>
      <c r="Y373"/>
      <c r="Z373"/>
      <c r="AA373"/>
      <c r="AB373"/>
      <c r="AC373"/>
    </row>
    <row r="374" spans="2:29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X374"/>
      <c r="Y374"/>
      <c r="Z374"/>
      <c r="AA374"/>
      <c r="AB374"/>
      <c r="AC374"/>
    </row>
    <row r="375" spans="2:29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X375"/>
      <c r="Y375"/>
      <c r="Z375"/>
      <c r="AA375"/>
      <c r="AB375"/>
      <c r="AC375"/>
    </row>
    <row r="376" spans="2:29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/>
      <c r="Y376"/>
      <c r="Z376"/>
      <c r="AA376"/>
      <c r="AB376"/>
      <c r="AC376"/>
    </row>
    <row r="377" spans="2:29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X377"/>
      <c r="Y377"/>
      <c r="Z377"/>
      <c r="AA377"/>
      <c r="AB377"/>
      <c r="AC377"/>
    </row>
    <row r="378" spans="2:29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X378"/>
      <c r="Y378"/>
      <c r="Z378"/>
      <c r="AA378"/>
      <c r="AB378"/>
      <c r="AC378"/>
    </row>
    <row r="379" spans="2:29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X379"/>
      <c r="Y379"/>
      <c r="Z379"/>
      <c r="AA379"/>
      <c r="AB379"/>
      <c r="AC379"/>
    </row>
    <row r="380" spans="2:29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X380"/>
      <c r="Y380"/>
      <c r="Z380"/>
      <c r="AA380"/>
      <c r="AB380"/>
      <c r="AC380"/>
    </row>
    <row r="381" spans="2:29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X381"/>
      <c r="Y381"/>
      <c r="Z381"/>
      <c r="AA381"/>
      <c r="AB381"/>
      <c r="AC381"/>
    </row>
    <row r="382" spans="2:29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X382"/>
      <c r="Y382"/>
      <c r="Z382"/>
      <c r="AA382"/>
      <c r="AB382"/>
      <c r="AC382"/>
    </row>
    <row r="383" spans="2:29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X383"/>
      <c r="Y383"/>
      <c r="Z383"/>
      <c r="AA383"/>
      <c r="AB383"/>
      <c r="AC383"/>
    </row>
    <row r="384" spans="2:29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X384"/>
      <c r="Y384"/>
      <c r="Z384"/>
      <c r="AA384"/>
      <c r="AB384"/>
      <c r="AC384"/>
    </row>
    <row r="385" spans="2:29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X385"/>
      <c r="Y385"/>
      <c r="Z385"/>
      <c r="AA385"/>
      <c r="AB385"/>
      <c r="AC385"/>
    </row>
    <row r="386" spans="2:29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X386"/>
      <c r="Y386"/>
      <c r="Z386"/>
      <c r="AA386"/>
      <c r="AB386"/>
      <c r="AC386"/>
    </row>
    <row r="387" spans="2:29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X387"/>
      <c r="Y387"/>
      <c r="Z387"/>
      <c r="AA387"/>
      <c r="AB387"/>
      <c r="AC387"/>
    </row>
    <row r="388" spans="2:29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X388"/>
      <c r="Y388"/>
      <c r="Z388"/>
      <c r="AA388"/>
      <c r="AB388"/>
      <c r="AC388"/>
    </row>
    <row r="389" spans="2:29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X389"/>
      <c r="Y389"/>
      <c r="Z389"/>
      <c r="AA389"/>
      <c r="AB389"/>
      <c r="AC389"/>
    </row>
    <row r="390" spans="2:29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X390"/>
      <c r="Y390"/>
      <c r="Z390"/>
      <c r="AA390"/>
      <c r="AB390"/>
      <c r="AC390"/>
    </row>
    <row r="391" spans="2:29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X391"/>
      <c r="Y391"/>
      <c r="Z391"/>
      <c r="AA391"/>
      <c r="AB391"/>
      <c r="AC391"/>
    </row>
    <row r="392" spans="2:29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X392"/>
      <c r="Y392"/>
      <c r="Z392"/>
      <c r="AA392"/>
      <c r="AB392"/>
      <c r="AC392"/>
    </row>
    <row r="393" spans="2:29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X393"/>
      <c r="Y393"/>
      <c r="Z393"/>
      <c r="AA393"/>
      <c r="AB393"/>
      <c r="AC393"/>
    </row>
    <row r="394" spans="2:29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X394"/>
      <c r="Y394"/>
      <c r="Z394"/>
      <c r="AA394"/>
      <c r="AB394"/>
      <c r="AC394"/>
    </row>
    <row r="395" spans="2:29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X395"/>
      <c r="Y395"/>
      <c r="Z395"/>
      <c r="AA395"/>
      <c r="AB395"/>
      <c r="AC395"/>
    </row>
    <row r="396" spans="2:29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X396"/>
      <c r="Y396"/>
      <c r="Z396"/>
      <c r="AA396"/>
      <c r="AB396"/>
      <c r="AC396"/>
    </row>
    <row r="397" spans="2:29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X397"/>
      <c r="Y397"/>
      <c r="Z397"/>
      <c r="AA397"/>
      <c r="AB397"/>
      <c r="AC397"/>
    </row>
    <row r="398" spans="2:29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X398"/>
      <c r="Y398"/>
      <c r="Z398"/>
      <c r="AA398"/>
      <c r="AB398"/>
      <c r="AC398"/>
    </row>
    <row r="399" spans="2:29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X399"/>
      <c r="Y399"/>
      <c r="Z399"/>
      <c r="AA399"/>
      <c r="AB399"/>
      <c r="AC399"/>
    </row>
    <row r="400" spans="2:29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X400"/>
      <c r="Y400"/>
      <c r="Z400"/>
      <c r="AA400"/>
      <c r="AB400"/>
      <c r="AC400"/>
    </row>
    <row r="401" spans="2:29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X401"/>
      <c r="Y401"/>
      <c r="Z401"/>
      <c r="AA401"/>
      <c r="AB401"/>
      <c r="AC401"/>
    </row>
    <row r="402" spans="2:29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X402"/>
      <c r="Y402"/>
      <c r="Z402"/>
      <c r="AA402"/>
      <c r="AB402"/>
      <c r="AC402"/>
    </row>
    <row r="403" spans="2:29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X403"/>
      <c r="Y403"/>
      <c r="Z403"/>
      <c r="AA403"/>
      <c r="AB403"/>
      <c r="AC403"/>
    </row>
    <row r="404" spans="2:29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X404"/>
      <c r="Y404"/>
      <c r="Z404"/>
      <c r="AA404"/>
      <c r="AB404"/>
      <c r="AC404"/>
    </row>
    <row r="405" spans="2:29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X405"/>
      <c r="Y405"/>
      <c r="Z405"/>
      <c r="AA405"/>
      <c r="AB405"/>
      <c r="AC405"/>
    </row>
    <row r="406" spans="2:29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X406"/>
      <c r="Y406"/>
      <c r="Z406"/>
      <c r="AA406"/>
      <c r="AB406"/>
      <c r="AC406"/>
    </row>
    <row r="407" spans="2:29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X407"/>
      <c r="Y407"/>
      <c r="Z407"/>
      <c r="AA407"/>
      <c r="AB407"/>
      <c r="AC407"/>
    </row>
    <row r="408" spans="2:29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X408"/>
      <c r="Y408"/>
      <c r="Z408"/>
      <c r="AA408"/>
      <c r="AB408"/>
      <c r="AC408"/>
    </row>
    <row r="409" spans="2:29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X409"/>
      <c r="Y409"/>
      <c r="Z409"/>
      <c r="AA409"/>
      <c r="AB409"/>
      <c r="AC409"/>
    </row>
    <row r="410" spans="2:29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X410"/>
      <c r="Y410"/>
      <c r="Z410"/>
      <c r="AA410"/>
      <c r="AB410"/>
      <c r="AC410"/>
    </row>
    <row r="411" spans="2:29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X411"/>
      <c r="Y411"/>
      <c r="Z411"/>
      <c r="AA411"/>
      <c r="AB411"/>
      <c r="AC411"/>
    </row>
    <row r="412" spans="2:29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X412"/>
      <c r="Y412"/>
      <c r="Z412"/>
      <c r="AA412"/>
      <c r="AB412"/>
      <c r="AC412"/>
    </row>
    <row r="413" spans="2:29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X413"/>
      <c r="Y413"/>
      <c r="Z413"/>
      <c r="AA413"/>
      <c r="AB413"/>
      <c r="AC413"/>
    </row>
    <row r="414" spans="2:29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X414"/>
      <c r="Y414"/>
      <c r="Z414"/>
      <c r="AA414"/>
      <c r="AB414"/>
      <c r="AC414"/>
    </row>
    <row r="415" spans="2:29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X415"/>
      <c r="Y415"/>
      <c r="Z415"/>
      <c r="AA415"/>
      <c r="AB415"/>
      <c r="AC415"/>
    </row>
    <row r="416" spans="2:29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X416"/>
      <c r="Y416"/>
      <c r="Z416"/>
      <c r="AA416"/>
      <c r="AB416"/>
      <c r="AC416"/>
    </row>
    <row r="417" spans="2:29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X417"/>
      <c r="Y417"/>
      <c r="Z417"/>
      <c r="AA417"/>
      <c r="AB417"/>
      <c r="AC417"/>
    </row>
    <row r="418" spans="2:29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X418"/>
      <c r="Y418"/>
      <c r="Z418"/>
      <c r="AA418"/>
      <c r="AB418"/>
      <c r="AC418"/>
    </row>
    <row r="419" spans="2:29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X419"/>
      <c r="Y419"/>
      <c r="Z419"/>
      <c r="AA419"/>
      <c r="AB419"/>
      <c r="AC419"/>
    </row>
    <row r="420" spans="2:29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X420"/>
      <c r="Y420"/>
      <c r="Z420"/>
      <c r="AA420"/>
      <c r="AB420"/>
      <c r="AC420"/>
    </row>
    <row r="421" spans="2:29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X421"/>
      <c r="Y421"/>
      <c r="Z421"/>
      <c r="AA421"/>
      <c r="AB421"/>
      <c r="AC421"/>
    </row>
    <row r="422" spans="2:29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X422"/>
      <c r="Y422"/>
      <c r="Z422"/>
      <c r="AA422"/>
      <c r="AB422"/>
      <c r="AC422"/>
    </row>
    <row r="423" spans="2:29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X423"/>
      <c r="Y423"/>
      <c r="Z423"/>
      <c r="AA423"/>
      <c r="AB423"/>
      <c r="AC423"/>
    </row>
    <row r="424" spans="2:29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X424"/>
      <c r="Y424"/>
      <c r="Z424"/>
      <c r="AA424"/>
      <c r="AB424"/>
      <c r="AC424"/>
    </row>
    <row r="425" spans="2:29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X425"/>
      <c r="Y425"/>
      <c r="Z425"/>
      <c r="AA425"/>
      <c r="AB425"/>
      <c r="AC425"/>
    </row>
    <row r="426" spans="2:29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X426"/>
      <c r="Y426"/>
      <c r="Z426"/>
      <c r="AA426"/>
      <c r="AB426"/>
      <c r="AC426"/>
    </row>
    <row r="427" spans="2:29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X427"/>
      <c r="Y427"/>
      <c r="Z427"/>
      <c r="AA427"/>
      <c r="AB427"/>
      <c r="AC427"/>
    </row>
    <row r="428" spans="2:29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X428"/>
      <c r="Y428"/>
      <c r="Z428"/>
      <c r="AA428"/>
      <c r="AB428"/>
      <c r="AC428"/>
    </row>
    <row r="429" spans="2:29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X429"/>
      <c r="Y429"/>
      <c r="Z429"/>
      <c r="AA429"/>
      <c r="AB429"/>
      <c r="AC429"/>
    </row>
    <row r="430" spans="2:29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X430"/>
      <c r="Y430"/>
      <c r="Z430"/>
      <c r="AA430"/>
      <c r="AB430"/>
      <c r="AC430"/>
    </row>
    <row r="431" spans="2:29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X431"/>
      <c r="Y431"/>
      <c r="Z431"/>
      <c r="AA431"/>
      <c r="AB431"/>
      <c r="AC431"/>
    </row>
    <row r="432" spans="2:29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X432"/>
      <c r="Y432"/>
      <c r="Z432"/>
      <c r="AA432"/>
      <c r="AB432"/>
      <c r="AC432"/>
    </row>
    <row r="433" spans="2:29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X433"/>
      <c r="Y433"/>
      <c r="Z433"/>
      <c r="AA433"/>
      <c r="AB433"/>
      <c r="AC433"/>
    </row>
    <row r="434" spans="2:29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X434"/>
      <c r="Y434"/>
      <c r="Z434"/>
      <c r="AA434"/>
      <c r="AB434"/>
      <c r="AC434"/>
    </row>
    <row r="435" spans="2:29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X435"/>
      <c r="Y435"/>
      <c r="Z435"/>
      <c r="AA435"/>
      <c r="AB435"/>
      <c r="AC435"/>
    </row>
    <row r="436" spans="2:29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X436"/>
      <c r="Y436"/>
      <c r="Z436"/>
      <c r="AA436"/>
      <c r="AB436"/>
      <c r="AC436"/>
    </row>
    <row r="437" spans="2:29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X437"/>
      <c r="Y437"/>
      <c r="Z437"/>
      <c r="AA437"/>
      <c r="AB437"/>
      <c r="AC437"/>
    </row>
    <row r="438" spans="2:29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X438"/>
      <c r="Y438"/>
      <c r="Z438"/>
      <c r="AA438"/>
      <c r="AB438"/>
      <c r="AC438"/>
    </row>
    <row r="439" spans="2:29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X439"/>
      <c r="Y439"/>
      <c r="Z439"/>
      <c r="AA439"/>
      <c r="AB439"/>
      <c r="AC439"/>
    </row>
    <row r="440" spans="2:29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X440"/>
      <c r="Y440"/>
      <c r="Z440"/>
      <c r="AA440"/>
      <c r="AB440"/>
      <c r="AC440"/>
    </row>
    <row r="441" spans="2:29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X441"/>
      <c r="Y441"/>
      <c r="Z441"/>
      <c r="AA441"/>
      <c r="AB441"/>
      <c r="AC441"/>
    </row>
    <row r="442" spans="2:29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X442"/>
      <c r="Y442"/>
      <c r="Z442"/>
      <c r="AA442"/>
      <c r="AB442"/>
      <c r="AC442"/>
    </row>
    <row r="443" spans="2:29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X443"/>
      <c r="Y443"/>
      <c r="Z443"/>
      <c r="AA443"/>
      <c r="AB443"/>
      <c r="AC443"/>
    </row>
    <row r="444" spans="2:29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X444"/>
      <c r="Y444"/>
      <c r="Z444"/>
      <c r="AA444"/>
      <c r="AB444"/>
      <c r="AC444"/>
    </row>
    <row r="445" spans="2:29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X445"/>
      <c r="Y445"/>
      <c r="Z445"/>
      <c r="AA445"/>
      <c r="AB445"/>
      <c r="AC445"/>
    </row>
    <row r="446" spans="2:29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X446"/>
      <c r="Y446"/>
      <c r="Z446"/>
      <c r="AA446"/>
      <c r="AB446"/>
      <c r="AC446"/>
    </row>
    <row r="447" spans="2:29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X447"/>
      <c r="Y447"/>
      <c r="Z447"/>
      <c r="AA447"/>
      <c r="AB447"/>
      <c r="AC447"/>
    </row>
    <row r="448" spans="2:29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X448"/>
      <c r="Y448"/>
      <c r="Z448"/>
      <c r="AA448"/>
      <c r="AB448"/>
      <c r="AC448"/>
    </row>
    <row r="449" spans="2:29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X449"/>
      <c r="Y449"/>
      <c r="Z449"/>
      <c r="AA449"/>
      <c r="AB449"/>
      <c r="AC449"/>
    </row>
    <row r="450" spans="2:29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X450"/>
      <c r="Y450"/>
      <c r="Z450"/>
      <c r="AA450"/>
      <c r="AB450"/>
      <c r="AC450"/>
    </row>
    <row r="451" spans="2:29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X451"/>
      <c r="Y451"/>
      <c r="Z451"/>
      <c r="AA451"/>
      <c r="AB451"/>
      <c r="AC451"/>
    </row>
    <row r="452" spans="2:29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X452"/>
      <c r="Y452"/>
      <c r="Z452"/>
      <c r="AA452"/>
      <c r="AB452"/>
      <c r="AC452"/>
    </row>
    <row r="453" spans="2:29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X453"/>
      <c r="Y453"/>
      <c r="Z453"/>
      <c r="AA453"/>
      <c r="AB453"/>
      <c r="AC453"/>
    </row>
    <row r="454" spans="2:29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X454"/>
      <c r="Y454"/>
      <c r="Z454"/>
      <c r="AA454"/>
      <c r="AB454"/>
      <c r="AC454"/>
    </row>
    <row r="455" spans="2:29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X455"/>
      <c r="Y455"/>
      <c r="Z455"/>
      <c r="AA455"/>
      <c r="AB455"/>
      <c r="AC455"/>
    </row>
    <row r="456" spans="2:29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X456"/>
      <c r="Y456"/>
      <c r="Z456"/>
      <c r="AA456"/>
      <c r="AB456"/>
      <c r="AC456"/>
    </row>
    <row r="457" spans="2:29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X457"/>
      <c r="Y457"/>
      <c r="Z457"/>
      <c r="AA457"/>
      <c r="AB457"/>
      <c r="AC457"/>
    </row>
    <row r="458" spans="2:29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X458"/>
      <c r="Y458"/>
      <c r="Z458"/>
      <c r="AA458"/>
      <c r="AB458"/>
      <c r="AC458"/>
    </row>
    <row r="459" spans="2:29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X459"/>
      <c r="Y459"/>
      <c r="Z459"/>
      <c r="AA459"/>
      <c r="AB459"/>
      <c r="AC459"/>
    </row>
    <row r="460" spans="2:29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X460"/>
      <c r="Y460"/>
      <c r="Z460"/>
      <c r="AA460"/>
      <c r="AB460"/>
      <c r="AC460"/>
    </row>
    <row r="461" spans="2:29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X461"/>
      <c r="Y461"/>
      <c r="Z461"/>
      <c r="AA461"/>
      <c r="AB461"/>
      <c r="AC461"/>
    </row>
    <row r="462" spans="2:29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X462"/>
      <c r="Y462"/>
      <c r="Z462"/>
      <c r="AA462"/>
      <c r="AB462"/>
      <c r="AC462"/>
    </row>
    <row r="463" spans="2:29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X463"/>
      <c r="Y463"/>
      <c r="Z463"/>
      <c r="AA463"/>
      <c r="AB463"/>
      <c r="AC463"/>
    </row>
    <row r="464" spans="2:29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X464"/>
      <c r="Y464"/>
      <c r="Z464"/>
      <c r="AA464"/>
      <c r="AB464"/>
      <c r="AC464"/>
    </row>
    <row r="465" spans="2:29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X465"/>
      <c r="Y465"/>
      <c r="Z465"/>
      <c r="AA465"/>
      <c r="AB465"/>
      <c r="AC465"/>
    </row>
    <row r="466" spans="2:29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X466"/>
      <c r="Y466"/>
      <c r="Z466"/>
      <c r="AA466"/>
      <c r="AB466"/>
      <c r="AC466"/>
    </row>
    <row r="467" spans="2:29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X467"/>
      <c r="Y467"/>
      <c r="Z467"/>
      <c r="AA467"/>
      <c r="AB467"/>
      <c r="AC467"/>
    </row>
    <row r="468" spans="2:29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X468"/>
      <c r="Y468"/>
      <c r="Z468"/>
      <c r="AA468"/>
      <c r="AB468"/>
      <c r="AC468"/>
    </row>
    <row r="469" spans="2:29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X469"/>
      <c r="Y469"/>
      <c r="Z469"/>
      <c r="AA469"/>
      <c r="AB469"/>
      <c r="AC469"/>
    </row>
    <row r="470" spans="2:29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X470"/>
      <c r="Y470"/>
      <c r="Z470"/>
      <c r="AA470"/>
      <c r="AB470"/>
      <c r="AC470"/>
    </row>
    <row r="471" spans="2:29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X471"/>
      <c r="Y471"/>
      <c r="Z471"/>
      <c r="AA471"/>
      <c r="AB471"/>
      <c r="AC471"/>
    </row>
    <row r="472" spans="2:29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X472"/>
      <c r="Y472"/>
      <c r="Z472"/>
      <c r="AA472"/>
      <c r="AB472"/>
      <c r="AC472"/>
    </row>
    <row r="473" spans="2:29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X473"/>
      <c r="Y473"/>
      <c r="Z473"/>
      <c r="AA473"/>
      <c r="AB473"/>
      <c r="AC473"/>
    </row>
    <row r="474" spans="2:29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X474"/>
      <c r="Y474"/>
      <c r="Z474"/>
      <c r="AA474"/>
      <c r="AB474"/>
      <c r="AC474"/>
    </row>
    <row r="475" spans="2:29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X475"/>
      <c r="Y475"/>
      <c r="Z475"/>
      <c r="AA475"/>
      <c r="AB475"/>
      <c r="AC475"/>
    </row>
    <row r="476" spans="2:29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X476"/>
      <c r="Y476"/>
      <c r="Z476"/>
      <c r="AA476"/>
      <c r="AB476"/>
      <c r="AC476"/>
    </row>
    <row r="477" spans="2:29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X477"/>
      <c r="Y477"/>
      <c r="Z477"/>
      <c r="AA477"/>
      <c r="AB477"/>
      <c r="AC477"/>
    </row>
    <row r="478" spans="2:29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X478"/>
      <c r="Y478"/>
      <c r="Z478"/>
      <c r="AA478"/>
      <c r="AB478"/>
      <c r="AC478"/>
    </row>
    <row r="479" spans="2:29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X479"/>
      <c r="Y479"/>
      <c r="Z479"/>
      <c r="AA479"/>
      <c r="AB479"/>
      <c r="AC479"/>
    </row>
    <row r="480" spans="2:29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X480"/>
      <c r="Y480"/>
      <c r="Z480"/>
      <c r="AA480"/>
      <c r="AB480"/>
      <c r="AC480"/>
    </row>
    <row r="481" spans="2:29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X481"/>
      <c r="Y481"/>
      <c r="Z481"/>
      <c r="AA481"/>
      <c r="AB481"/>
      <c r="AC481"/>
    </row>
    <row r="482" spans="2:29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X482"/>
      <c r="Y482"/>
      <c r="Z482"/>
      <c r="AA482"/>
      <c r="AB482"/>
      <c r="AC482"/>
    </row>
    <row r="483" spans="2:29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X483"/>
      <c r="Y483"/>
      <c r="Z483"/>
      <c r="AA483"/>
      <c r="AB483"/>
      <c r="AC483"/>
    </row>
    <row r="484" spans="2:29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X484"/>
      <c r="Y484"/>
      <c r="Z484"/>
      <c r="AA484"/>
      <c r="AB484"/>
      <c r="AC484"/>
    </row>
    <row r="485" spans="2:29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X485"/>
      <c r="Y485"/>
      <c r="Z485"/>
      <c r="AA485"/>
      <c r="AB485"/>
      <c r="AC485"/>
    </row>
    <row r="486" spans="2:29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X486"/>
      <c r="Y486"/>
      <c r="Z486"/>
      <c r="AA486"/>
      <c r="AB486"/>
      <c r="AC486"/>
    </row>
    <row r="487" spans="2:29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X487"/>
      <c r="Y487"/>
      <c r="Z487"/>
      <c r="AA487"/>
      <c r="AB487"/>
      <c r="AC487"/>
    </row>
    <row r="488" spans="2:29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X488"/>
      <c r="Y488"/>
      <c r="Z488"/>
      <c r="AA488"/>
      <c r="AB488"/>
      <c r="AC488"/>
    </row>
    <row r="489" spans="2:29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X489"/>
      <c r="Y489"/>
      <c r="Z489"/>
      <c r="AA489"/>
      <c r="AB489"/>
      <c r="AC489"/>
    </row>
    <row r="490" spans="2:29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X490"/>
      <c r="Y490"/>
      <c r="Z490"/>
      <c r="AA490"/>
      <c r="AB490"/>
      <c r="AC490"/>
    </row>
    <row r="491" spans="2:29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X491"/>
      <c r="Y491"/>
      <c r="Z491"/>
      <c r="AA491"/>
      <c r="AB491"/>
      <c r="AC491"/>
    </row>
    <row r="492" spans="2:29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X492"/>
      <c r="Y492"/>
      <c r="Z492"/>
      <c r="AA492"/>
      <c r="AB492"/>
      <c r="AC492"/>
    </row>
    <row r="493" spans="2:29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X493"/>
      <c r="Y493"/>
      <c r="Z493"/>
      <c r="AA493"/>
      <c r="AB493"/>
      <c r="AC493"/>
    </row>
    <row r="494" spans="2:29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X494"/>
      <c r="Y494"/>
      <c r="Z494"/>
      <c r="AA494"/>
      <c r="AB494"/>
      <c r="AC494"/>
    </row>
    <row r="495" spans="2:29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X495"/>
      <c r="Y495"/>
      <c r="Z495"/>
      <c r="AA495"/>
      <c r="AB495"/>
      <c r="AC495"/>
    </row>
    <row r="496" spans="2:29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X496"/>
      <c r="Y496"/>
      <c r="Z496"/>
      <c r="AA496"/>
      <c r="AB496"/>
      <c r="AC496"/>
    </row>
    <row r="497" spans="2:29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X497"/>
      <c r="Y497"/>
      <c r="Z497"/>
      <c r="AA497"/>
      <c r="AB497"/>
      <c r="AC497"/>
    </row>
    <row r="498" spans="2:29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X498"/>
      <c r="Y498"/>
      <c r="Z498"/>
      <c r="AA498"/>
      <c r="AB498"/>
      <c r="AC498"/>
    </row>
    <row r="499" spans="2:29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X499"/>
      <c r="Y499"/>
      <c r="Z499"/>
      <c r="AA499"/>
      <c r="AB499"/>
      <c r="AC499"/>
    </row>
    <row r="500" spans="2:29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X500"/>
      <c r="Y500"/>
      <c r="Z500"/>
      <c r="AA500"/>
      <c r="AB500"/>
      <c r="AC500"/>
    </row>
    <row r="501" spans="2:29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X501"/>
      <c r="Y501"/>
      <c r="Z501"/>
      <c r="AA501"/>
      <c r="AB501"/>
      <c r="AC501"/>
    </row>
    <row r="502" spans="2:29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X502"/>
      <c r="Y502"/>
      <c r="Z502"/>
      <c r="AA502"/>
      <c r="AB502"/>
      <c r="AC502"/>
    </row>
    <row r="503" spans="2:29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X503"/>
      <c r="Y503"/>
      <c r="Z503"/>
      <c r="AA503"/>
      <c r="AB503"/>
      <c r="AC503"/>
    </row>
    <row r="504" spans="2:29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X504"/>
      <c r="Y504"/>
      <c r="Z504"/>
      <c r="AA504"/>
      <c r="AB504"/>
      <c r="AC504"/>
    </row>
    <row r="505" spans="2:29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X505"/>
      <c r="Y505"/>
      <c r="Z505"/>
      <c r="AA505"/>
      <c r="AB505"/>
      <c r="AC505"/>
    </row>
    <row r="506" spans="2:29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X506"/>
      <c r="Y506"/>
      <c r="Z506"/>
      <c r="AA506"/>
      <c r="AB506"/>
      <c r="AC506"/>
    </row>
    <row r="507" spans="2:29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X507"/>
      <c r="Y507"/>
      <c r="Z507"/>
      <c r="AA507"/>
      <c r="AB507"/>
      <c r="AC507"/>
    </row>
    <row r="508" spans="2:29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X508"/>
      <c r="Y508"/>
      <c r="Z508"/>
      <c r="AA508"/>
      <c r="AB508"/>
      <c r="AC508"/>
    </row>
    <row r="509" spans="2:29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X509"/>
      <c r="Y509"/>
      <c r="Z509"/>
      <c r="AA509"/>
      <c r="AB509"/>
      <c r="AC509"/>
    </row>
    <row r="510" spans="2:29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X510"/>
      <c r="Y510"/>
      <c r="Z510"/>
      <c r="AA510"/>
      <c r="AB510"/>
      <c r="AC510"/>
    </row>
    <row r="511" spans="2:29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X511"/>
      <c r="Y511"/>
      <c r="Z511"/>
      <c r="AA511"/>
      <c r="AB511"/>
      <c r="AC511"/>
    </row>
    <row r="512" spans="2:29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X512"/>
      <c r="Y512"/>
      <c r="Z512"/>
      <c r="AA512"/>
      <c r="AB512"/>
      <c r="AC512"/>
    </row>
    <row r="513" spans="2:29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X513"/>
      <c r="Y513"/>
      <c r="Z513"/>
      <c r="AA513"/>
      <c r="AB513"/>
      <c r="AC513"/>
    </row>
    <row r="514" spans="2:29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X514"/>
      <c r="Y514"/>
      <c r="Z514"/>
      <c r="AA514"/>
      <c r="AB514"/>
      <c r="AC514"/>
    </row>
    <row r="515" spans="2:29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X515"/>
      <c r="Y515"/>
      <c r="Z515"/>
      <c r="AA515"/>
      <c r="AB515"/>
      <c r="AC515"/>
    </row>
    <row r="516" spans="2:29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X516"/>
      <c r="Y516"/>
      <c r="Z516"/>
      <c r="AA516"/>
      <c r="AB516"/>
      <c r="AC516"/>
    </row>
    <row r="517" spans="2:29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X517"/>
      <c r="Y517"/>
      <c r="Z517"/>
      <c r="AA517"/>
      <c r="AB517"/>
      <c r="AC517"/>
    </row>
    <row r="518" spans="2:29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X518"/>
      <c r="Y518"/>
      <c r="Z518"/>
      <c r="AA518"/>
      <c r="AB518"/>
      <c r="AC518"/>
    </row>
    <row r="519" spans="2:29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X519"/>
      <c r="Y519"/>
      <c r="Z519"/>
      <c r="AA519"/>
      <c r="AB519"/>
      <c r="AC519"/>
    </row>
    <row r="520" spans="2:29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X520"/>
      <c r="Y520"/>
      <c r="Z520"/>
      <c r="AA520"/>
      <c r="AB520"/>
      <c r="AC520"/>
    </row>
    <row r="521" spans="2:29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X521"/>
      <c r="Y521"/>
      <c r="Z521"/>
      <c r="AA521"/>
      <c r="AB521"/>
      <c r="AC521"/>
    </row>
    <row r="522" spans="2:29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X522"/>
      <c r="Y522"/>
      <c r="Z522"/>
      <c r="AA522"/>
      <c r="AB522"/>
      <c r="AC522"/>
    </row>
    <row r="523" spans="2:29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X523"/>
      <c r="Y523"/>
      <c r="Z523"/>
      <c r="AA523"/>
      <c r="AB523"/>
      <c r="AC523"/>
    </row>
    <row r="524" spans="2:29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X524"/>
      <c r="Y524"/>
      <c r="Z524"/>
      <c r="AA524"/>
      <c r="AB524"/>
      <c r="AC524"/>
    </row>
    <row r="525" spans="2:29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X525"/>
      <c r="Y525"/>
      <c r="Z525"/>
      <c r="AA525"/>
      <c r="AB525"/>
      <c r="AC525"/>
    </row>
    <row r="526" spans="2:29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X526"/>
      <c r="Y526"/>
      <c r="Z526"/>
      <c r="AA526"/>
      <c r="AB526"/>
      <c r="AC526"/>
    </row>
    <row r="527" spans="2:29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X527"/>
      <c r="Y527"/>
      <c r="Z527"/>
      <c r="AA527"/>
      <c r="AB527"/>
      <c r="AC527"/>
    </row>
    <row r="528" spans="2:29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X528"/>
      <c r="Y528"/>
      <c r="Z528"/>
      <c r="AA528"/>
      <c r="AB528"/>
      <c r="AC528"/>
    </row>
    <row r="529" spans="2:29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X529"/>
      <c r="Y529"/>
      <c r="Z529"/>
      <c r="AA529"/>
      <c r="AB529"/>
      <c r="AC529"/>
    </row>
    <row r="530" spans="2:29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X530"/>
      <c r="Y530"/>
      <c r="Z530"/>
      <c r="AA530"/>
      <c r="AB530"/>
      <c r="AC530"/>
    </row>
    <row r="531" spans="2:29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X531"/>
      <c r="Y531"/>
      <c r="Z531"/>
      <c r="AA531"/>
      <c r="AB531"/>
      <c r="AC531"/>
    </row>
    <row r="532" spans="2:29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X532"/>
      <c r="Y532"/>
      <c r="Z532"/>
      <c r="AA532"/>
      <c r="AB532"/>
      <c r="AC532"/>
    </row>
    <row r="533" spans="2:29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X533"/>
      <c r="Y533"/>
      <c r="Z533"/>
      <c r="AA533"/>
      <c r="AB533"/>
      <c r="AC533"/>
    </row>
    <row r="534" spans="2:29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X534"/>
      <c r="Y534"/>
      <c r="Z534"/>
      <c r="AA534"/>
      <c r="AB534"/>
      <c r="AC534"/>
    </row>
    <row r="535" spans="2:29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X535"/>
      <c r="Y535"/>
      <c r="Z535"/>
      <c r="AA535"/>
      <c r="AB535"/>
      <c r="AC535"/>
    </row>
    <row r="536" spans="2:29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X536"/>
      <c r="Y536"/>
      <c r="Z536"/>
      <c r="AA536"/>
      <c r="AB536"/>
      <c r="AC536"/>
    </row>
    <row r="537" spans="2:29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X537"/>
      <c r="Y537"/>
      <c r="Z537"/>
      <c r="AA537"/>
      <c r="AB537"/>
      <c r="AC537"/>
    </row>
    <row r="538" spans="2:29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X538"/>
      <c r="Y538"/>
      <c r="Z538"/>
      <c r="AA538"/>
      <c r="AB538"/>
      <c r="AC538"/>
    </row>
    <row r="539" spans="2:29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X539"/>
      <c r="Y539"/>
      <c r="Z539"/>
      <c r="AA539"/>
      <c r="AB539"/>
      <c r="AC539"/>
    </row>
    <row r="540" spans="2:29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X540"/>
      <c r="Y540"/>
      <c r="Z540"/>
      <c r="AA540"/>
      <c r="AB540"/>
      <c r="AC540"/>
    </row>
    <row r="541" spans="2:29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X541"/>
      <c r="Y541"/>
      <c r="Z541"/>
      <c r="AA541"/>
      <c r="AB541"/>
      <c r="AC541"/>
    </row>
    <row r="542" spans="2:29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X542"/>
      <c r="Y542"/>
      <c r="Z542"/>
      <c r="AA542"/>
      <c r="AB542"/>
      <c r="AC542"/>
    </row>
    <row r="543" spans="2:29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X543"/>
      <c r="Y543"/>
      <c r="Z543"/>
      <c r="AA543"/>
      <c r="AB543"/>
      <c r="AC543"/>
    </row>
    <row r="544" spans="2:29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X544"/>
      <c r="Y544"/>
      <c r="Z544"/>
      <c r="AA544"/>
      <c r="AB544"/>
      <c r="AC544"/>
    </row>
    <row r="545" spans="2:29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X545"/>
      <c r="Y545"/>
      <c r="Z545"/>
      <c r="AA545"/>
      <c r="AB545"/>
      <c r="AC545"/>
    </row>
    <row r="546" spans="2:29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X546"/>
      <c r="Y546"/>
      <c r="Z546"/>
      <c r="AA546"/>
      <c r="AB546"/>
      <c r="AC546"/>
    </row>
    <row r="547" spans="2:29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X547"/>
      <c r="Y547"/>
      <c r="Z547"/>
      <c r="AA547"/>
      <c r="AB547"/>
      <c r="AC547"/>
    </row>
    <row r="548" spans="2:29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X548"/>
      <c r="Y548"/>
      <c r="Z548"/>
      <c r="AA548"/>
      <c r="AB548"/>
      <c r="AC548"/>
    </row>
    <row r="549" spans="2:29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X549"/>
      <c r="Y549"/>
      <c r="Z549"/>
      <c r="AA549"/>
      <c r="AB549"/>
      <c r="AC549"/>
    </row>
    <row r="550" spans="2:29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X550"/>
      <c r="Y550"/>
      <c r="Z550"/>
      <c r="AA550"/>
      <c r="AB550"/>
      <c r="AC550"/>
    </row>
    <row r="551" spans="2:29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X551"/>
      <c r="Y551"/>
      <c r="Z551"/>
      <c r="AA551"/>
      <c r="AB551"/>
      <c r="AC551"/>
    </row>
    <row r="552" spans="2:29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X552"/>
      <c r="Y552"/>
      <c r="Z552"/>
      <c r="AA552"/>
      <c r="AB552"/>
      <c r="AC552"/>
    </row>
    <row r="553" spans="2:29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X553"/>
      <c r="Y553"/>
      <c r="Z553"/>
      <c r="AA553"/>
      <c r="AB553"/>
      <c r="AC553"/>
    </row>
    <row r="554" spans="2:29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X554"/>
      <c r="Y554"/>
      <c r="Z554"/>
      <c r="AA554"/>
      <c r="AB554"/>
      <c r="AC554"/>
    </row>
    <row r="555" spans="2:29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X555"/>
      <c r="Y555"/>
      <c r="Z555"/>
      <c r="AA555"/>
      <c r="AB555"/>
      <c r="AC555"/>
    </row>
    <row r="556" spans="2:29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X556"/>
      <c r="Y556"/>
      <c r="Z556"/>
      <c r="AA556"/>
      <c r="AB556"/>
      <c r="AC556"/>
    </row>
    <row r="557" spans="2:29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X557"/>
      <c r="Y557"/>
      <c r="Z557"/>
      <c r="AA557"/>
      <c r="AB557"/>
      <c r="AC557"/>
    </row>
    <row r="558" spans="2:29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X558"/>
      <c r="Y558"/>
      <c r="Z558"/>
      <c r="AA558"/>
      <c r="AB558"/>
      <c r="AC558"/>
    </row>
    <row r="559" spans="2:29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X559"/>
      <c r="Y559"/>
      <c r="Z559"/>
      <c r="AA559"/>
      <c r="AB559"/>
      <c r="AC559"/>
    </row>
    <row r="560" spans="2:29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X560"/>
      <c r="Y560"/>
      <c r="Z560"/>
      <c r="AA560"/>
      <c r="AB560"/>
      <c r="AC560"/>
    </row>
    <row r="561" spans="2:29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X561"/>
      <c r="Y561"/>
      <c r="Z561"/>
      <c r="AA561"/>
      <c r="AB561"/>
      <c r="AC561"/>
    </row>
    <row r="562" spans="2:29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X562"/>
      <c r="Y562"/>
      <c r="Z562"/>
      <c r="AA562"/>
      <c r="AB562"/>
      <c r="AC562"/>
    </row>
    <row r="563" spans="2:29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X563"/>
      <c r="Y563"/>
      <c r="Z563"/>
      <c r="AA563"/>
      <c r="AB563"/>
      <c r="AC563"/>
    </row>
    <row r="564" spans="2:29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X564"/>
      <c r="Y564"/>
      <c r="Z564"/>
      <c r="AA564"/>
      <c r="AB564"/>
      <c r="AC564"/>
    </row>
    <row r="565" spans="2:29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X565"/>
      <c r="Y565"/>
      <c r="Z565"/>
      <c r="AA565"/>
      <c r="AB565"/>
      <c r="AC565"/>
    </row>
    <row r="566" spans="2:29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X566"/>
      <c r="Y566"/>
      <c r="Z566"/>
      <c r="AA566"/>
      <c r="AB566"/>
      <c r="AC566"/>
    </row>
    <row r="567" spans="2:29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X567"/>
      <c r="Y567"/>
      <c r="Z567"/>
      <c r="AA567"/>
      <c r="AB567"/>
      <c r="AC567"/>
    </row>
    <row r="568" spans="2:29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X568"/>
      <c r="Y568"/>
      <c r="Z568"/>
      <c r="AA568"/>
      <c r="AB568"/>
      <c r="AC568"/>
    </row>
    <row r="569" spans="2:29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X569"/>
      <c r="Y569"/>
      <c r="Z569"/>
      <c r="AA569"/>
      <c r="AB569"/>
      <c r="AC569"/>
    </row>
    <row r="570" spans="2:29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X570"/>
      <c r="Y570"/>
      <c r="Z570"/>
      <c r="AA570"/>
      <c r="AB570"/>
      <c r="AC570"/>
    </row>
    <row r="571" spans="2:29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X571"/>
      <c r="Y571"/>
      <c r="Z571"/>
      <c r="AA571"/>
      <c r="AB571"/>
      <c r="AC571"/>
    </row>
    <row r="572" spans="2:29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X572"/>
      <c r="Y572"/>
      <c r="Z572"/>
      <c r="AA572"/>
      <c r="AB572"/>
      <c r="AC572"/>
    </row>
    <row r="573" spans="2:29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X573"/>
      <c r="Y573"/>
      <c r="Z573"/>
      <c r="AA573"/>
      <c r="AB573"/>
      <c r="AC573"/>
    </row>
    <row r="574" spans="2:29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X574"/>
      <c r="Y574"/>
      <c r="Z574"/>
      <c r="AA574"/>
      <c r="AB574"/>
      <c r="AC574"/>
    </row>
    <row r="575" spans="2:29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X575"/>
      <c r="Y575"/>
      <c r="Z575"/>
      <c r="AA575"/>
      <c r="AB575"/>
      <c r="AC575"/>
    </row>
    <row r="576" spans="2:29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X576"/>
      <c r="Y576"/>
      <c r="Z576"/>
      <c r="AA576"/>
      <c r="AB576"/>
      <c r="AC576"/>
    </row>
    <row r="577" spans="2:29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X577"/>
      <c r="Y577"/>
      <c r="Z577"/>
      <c r="AA577"/>
      <c r="AB577"/>
      <c r="AC577"/>
    </row>
    <row r="578" spans="2:29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X578"/>
      <c r="Y578"/>
      <c r="Z578"/>
      <c r="AA578"/>
      <c r="AB578"/>
      <c r="AC578"/>
    </row>
    <row r="579" spans="2:29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X579"/>
      <c r="Y579"/>
      <c r="Z579"/>
      <c r="AA579"/>
      <c r="AB579"/>
      <c r="AC579"/>
    </row>
    <row r="580" spans="2:29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X580"/>
      <c r="Y580"/>
      <c r="Z580"/>
      <c r="AA580"/>
      <c r="AB580"/>
      <c r="AC580"/>
    </row>
    <row r="581" spans="2:29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X581"/>
      <c r="Y581"/>
      <c r="Z581"/>
      <c r="AA581"/>
      <c r="AB581"/>
      <c r="AC581"/>
    </row>
    <row r="582" spans="2:29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X582"/>
      <c r="Y582"/>
      <c r="Z582"/>
      <c r="AA582"/>
      <c r="AB582"/>
      <c r="AC582"/>
    </row>
    <row r="583" spans="2:29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X583"/>
      <c r="Y583"/>
      <c r="Z583"/>
      <c r="AA583"/>
      <c r="AB583"/>
      <c r="AC583"/>
    </row>
    <row r="584" spans="2:29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X584"/>
      <c r="Y584"/>
      <c r="Z584"/>
      <c r="AA584"/>
      <c r="AB584"/>
      <c r="AC584"/>
    </row>
    <row r="585" spans="2:29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X585"/>
      <c r="Y585"/>
      <c r="Z585"/>
      <c r="AA585"/>
      <c r="AB585"/>
      <c r="AC585"/>
    </row>
    <row r="586" spans="2:29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X586"/>
      <c r="Y586"/>
      <c r="Z586"/>
      <c r="AA586"/>
      <c r="AB586"/>
      <c r="AC586"/>
    </row>
    <row r="587" spans="2:29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X587"/>
      <c r="Y587"/>
      <c r="Z587"/>
      <c r="AA587"/>
      <c r="AB587"/>
      <c r="AC587"/>
    </row>
    <row r="588" spans="2:29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X588"/>
      <c r="Y588"/>
      <c r="Z588"/>
      <c r="AA588"/>
      <c r="AB588"/>
      <c r="AC588"/>
    </row>
    <row r="589" spans="2:29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X589"/>
      <c r="Y589"/>
      <c r="Z589"/>
      <c r="AA589"/>
      <c r="AB589"/>
      <c r="AC589"/>
    </row>
    <row r="590" spans="2:29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X590"/>
      <c r="Y590"/>
      <c r="Z590"/>
      <c r="AA590"/>
      <c r="AB590"/>
      <c r="AC590"/>
    </row>
    <row r="591" spans="2:29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X591"/>
      <c r="Y591"/>
      <c r="Z591"/>
      <c r="AA591"/>
      <c r="AB591"/>
      <c r="AC591"/>
    </row>
    <row r="592" spans="2:29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X592"/>
      <c r="Y592"/>
      <c r="Z592"/>
      <c r="AA592"/>
      <c r="AB592"/>
      <c r="AC592"/>
    </row>
    <row r="593" spans="2:29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X593"/>
      <c r="Y593"/>
      <c r="Z593"/>
      <c r="AA593"/>
      <c r="AB593"/>
      <c r="AC593"/>
    </row>
    <row r="594" spans="2:29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X594"/>
      <c r="Y594"/>
      <c r="Z594"/>
      <c r="AA594"/>
      <c r="AB594"/>
      <c r="AC594"/>
    </row>
    <row r="595" spans="2:29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X595"/>
      <c r="Y595"/>
      <c r="Z595"/>
      <c r="AA595"/>
      <c r="AB595"/>
      <c r="AC595"/>
    </row>
    <row r="596" spans="2:29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X596"/>
      <c r="Y596"/>
      <c r="Z596"/>
      <c r="AA596"/>
      <c r="AB596"/>
      <c r="AC596"/>
    </row>
    <row r="597" spans="2:29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X597"/>
      <c r="Y597"/>
      <c r="Z597"/>
      <c r="AA597"/>
      <c r="AB597"/>
      <c r="AC597"/>
    </row>
    <row r="598" spans="2:29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X598"/>
      <c r="Y598"/>
      <c r="Z598"/>
      <c r="AA598"/>
      <c r="AB598"/>
      <c r="AC598"/>
    </row>
    <row r="599" spans="2:29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X599"/>
      <c r="Y599"/>
      <c r="Z599"/>
      <c r="AA599"/>
      <c r="AB599"/>
      <c r="AC599"/>
    </row>
    <row r="600" spans="2:29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X600"/>
      <c r="Y600"/>
      <c r="Z600"/>
      <c r="AA600"/>
      <c r="AB600"/>
      <c r="AC600"/>
    </row>
    <row r="601" spans="2:29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X601"/>
      <c r="Y601"/>
      <c r="Z601"/>
      <c r="AA601"/>
      <c r="AB601"/>
      <c r="AC601"/>
    </row>
    <row r="602" spans="2:29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X602"/>
      <c r="Y602"/>
      <c r="Z602"/>
      <c r="AA602"/>
      <c r="AB602"/>
      <c r="AC602"/>
    </row>
    <row r="603" spans="2:29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X603"/>
      <c r="Y603"/>
      <c r="Z603"/>
      <c r="AA603"/>
      <c r="AB603"/>
      <c r="AC603"/>
    </row>
    <row r="604" spans="2:29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X604"/>
      <c r="Y604"/>
      <c r="Z604"/>
      <c r="AA604"/>
      <c r="AB604"/>
      <c r="AC604"/>
    </row>
    <row r="605" spans="2:29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X605"/>
      <c r="Y605"/>
      <c r="Z605"/>
      <c r="AA605"/>
      <c r="AB605"/>
      <c r="AC605"/>
    </row>
    <row r="606" spans="2:29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X606"/>
      <c r="Y606"/>
      <c r="Z606"/>
      <c r="AA606"/>
      <c r="AB606"/>
      <c r="AC606"/>
    </row>
    <row r="607" spans="2:29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X607"/>
      <c r="Y607"/>
      <c r="Z607"/>
      <c r="AA607"/>
      <c r="AB607"/>
      <c r="AC607"/>
    </row>
    <row r="608" spans="2:29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X608"/>
      <c r="Y608"/>
      <c r="Z608"/>
      <c r="AA608"/>
      <c r="AB608"/>
      <c r="AC608"/>
    </row>
    <row r="609" spans="2:29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X609"/>
      <c r="Y609"/>
      <c r="Z609"/>
      <c r="AA609"/>
      <c r="AB609"/>
      <c r="AC609"/>
    </row>
    <row r="610" spans="2:29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X610"/>
      <c r="Y610"/>
      <c r="Z610"/>
      <c r="AA610"/>
      <c r="AB610"/>
      <c r="AC610"/>
    </row>
    <row r="611" spans="2:29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X611"/>
      <c r="Y611"/>
      <c r="Z611"/>
      <c r="AA611"/>
      <c r="AB611"/>
      <c r="AC611"/>
    </row>
    <row r="612" spans="2:29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X612"/>
      <c r="Y612"/>
      <c r="Z612"/>
      <c r="AA612"/>
      <c r="AB612"/>
      <c r="AC612"/>
    </row>
    <row r="613" spans="2:29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X613"/>
      <c r="Y613"/>
      <c r="Z613"/>
      <c r="AA613"/>
      <c r="AB613"/>
      <c r="AC613"/>
    </row>
    <row r="614" spans="2:29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X614"/>
      <c r="Y614"/>
      <c r="Z614"/>
      <c r="AA614"/>
      <c r="AB614"/>
      <c r="AC614"/>
    </row>
    <row r="615" spans="2:29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X615"/>
      <c r="Y615"/>
      <c r="Z615"/>
      <c r="AA615"/>
      <c r="AB615"/>
      <c r="AC615"/>
    </row>
    <row r="616" spans="2:29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X616"/>
      <c r="Y616"/>
      <c r="Z616"/>
      <c r="AA616"/>
      <c r="AB616"/>
      <c r="AC616"/>
    </row>
    <row r="617" spans="2:29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X617"/>
      <c r="Y617"/>
      <c r="Z617"/>
      <c r="AA617"/>
      <c r="AB617"/>
      <c r="AC617"/>
    </row>
    <row r="618" spans="2:29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X618"/>
      <c r="Y618"/>
      <c r="Z618"/>
      <c r="AA618"/>
      <c r="AB618"/>
      <c r="AC618"/>
    </row>
    <row r="619" spans="2:29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X619"/>
      <c r="Y619"/>
      <c r="Z619"/>
      <c r="AA619"/>
      <c r="AB619"/>
      <c r="AC619"/>
    </row>
    <row r="620" spans="2:29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X620"/>
      <c r="Y620"/>
      <c r="Z620"/>
      <c r="AA620"/>
      <c r="AB620"/>
      <c r="AC620"/>
    </row>
    <row r="621" spans="2:29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X621"/>
      <c r="Y621"/>
      <c r="Z621"/>
      <c r="AA621"/>
      <c r="AB621"/>
      <c r="AC621"/>
    </row>
    <row r="622" spans="2:29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X622"/>
      <c r="Y622"/>
      <c r="Z622"/>
      <c r="AA622"/>
      <c r="AB622"/>
      <c r="AC622"/>
    </row>
    <row r="623" spans="2:29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X623"/>
      <c r="Y623"/>
      <c r="Z623"/>
      <c r="AA623"/>
      <c r="AB623"/>
      <c r="AC623"/>
    </row>
    <row r="624" spans="2:29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X624"/>
      <c r="Y624"/>
      <c r="Z624"/>
      <c r="AA624"/>
      <c r="AB624"/>
      <c r="AC624"/>
    </row>
    <row r="625" spans="2:29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X625"/>
      <c r="Y625"/>
      <c r="Z625"/>
      <c r="AA625"/>
      <c r="AB625"/>
      <c r="AC625"/>
    </row>
    <row r="626" spans="2:29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X626"/>
      <c r="Y626"/>
      <c r="Z626"/>
      <c r="AA626"/>
      <c r="AB626"/>
      <c r="AC626"/>
    </row>
    <row r="627" spans="2:29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X627"/>
      <c r="Y627"/>
      <c r="Z627"/>
      <c r="AA627"/>
      <c r="AB627"/>
      <c r="AC627"/>
    </row>
    <row r="628" spans="2:29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X628"/>
      <c r="Y628"/>
      <c r="Z628"/>
      <c r="AA628"/>
      <c r="AB628"/>
      <c r="AC628"/>
    </row>
    <row r="629" spans="2:29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X629"/>
      <c r="Y629"/>
      <c r="Z629"/>
      <c r="AA629"/>
      <c r="AB629"/>
      <c r="AC629"/>
    </row>
    <row r="630" spans="2:29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X630"/>
      <c r="Y630"/>
      <c r="Z630"/>
      <c r="AA630"/>
      <c r="AB630"/>
      <c r="AC630"/>
    </row>
    <row r="631" spans="2:29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X631"/>
      <c r="Y631"/>
      <c r="Z631"/>
      <c r="AA631"/>
      <c r="AB631"/>
      <c r="AC631"/>
    </row>
    <row r="632" spans="2:29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X632"/>
      <c r="Y632"/>
      <c r="Z632"/>
      <c r="AA632"/>
      <c r="AB632"/>
      <c r="AC632"/>
    </row>
    <row r="633" spans="2:29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X633"/>
      <c r="Y633"/>
      <c r="Z633"/>
      <c r="AA633"/>
      <c r="AB633"/>
      <c r="AC633"/>
    </row>
    <row r="634" spans="2:29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X634"/>
      <c r="Y634"/>
      <c r="Z634"/>
      <c r="AA634"/>
      <c r="AB634"/>
      <c r="AC634"/>
    </row>
    <row r="635" spans="2:29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X635"/>
      <c r="Y635"/>
      <c r="Z635"/>
      <c r="AA635"/>
      <c r="AB635"/>
      <c r="AC635"/>
    </row>
    <row r="636" spans="2:29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X636"/>
      <c r="Y636"/>
      <c r="Z636"/>
      <c r="AA636"/>
      <c r="AB636"/>
      <c r="AC636"/>
    </row>
    <row r="637" spans="2:29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X637"/>
      <c r="Y637"/>
      <c r="Z637"/>
      <c r="AA637"/>
      <c r="AB637"/>
      <c r="AC637"/>
    </row>
    <row r="638" spans="2:29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X638"/>
      <c r="Y638"/>
      <c r="Z638"/>
      <c r="AA638"/>
      <c r="AB638"/>
      <c r="AC638"/>
    </row>
    <row r="639" spans="2:29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X639"/>
      <c r="Y639"/>
      <c r="Z639"/>
      <c r="AA639"/>
      <c r="AB639"/>
      <c r="AC639"/>
    </row>
    <row r="640" spans="2:29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X640"/>
      <c r="Y640"/>
      <c r="Z640"/>
      <c r="AA640"/>
      <c r="AB640"/>
      <c r="AC640"/>
    </row>
    <row r="641" spans="2:29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X641"/>
      <c r="Y641"/>
      <c r="Z641"/>
      <c r="AA641"/>
      <c r="AB641"/>
      <c r="AC641"/>
    </row>
    <row r="642" spans="2:29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X642"/>
      <c r="Y642"/>
      <c r="Z642"/>
      <c r="AA642"/>
      <c r="AB642"/>
      <c r="AC642"/>
    </row>
    <row r="643" spans="2:29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X643"/>
      <c r="Y643"/>
      <c r="Z643"/>
      <c r="AA643"/>
      <c r="AB643"/>
      <c r="AC643"/>
    </row>
    <row r="644" spans="2:29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X644"/>
      <c r="Y644"/>
      <c r="Z644"/>
      <c r="AA644"/>
      <c r="AB644"/>
      <c r="AC644"/>
    </row>
    <row r="645" spans="2:29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X645"/>
      <c r="Y645"/>
      <c r="Z645"/>
      <c r="AA645"/>
      <c r="AB645"/>
      <c r="AC645"/>
    </row>
    <row r="646" spans="2:29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X646"/>
      <c r="Y646"/>
      <c r="Z646"/>
      <c r="AA646"/>
      <c r="AB646"/>
      <c r="AC646"/>
    </row>
    <row r="647" spans="2:29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X647"/>
      <c r="Y647"/>
      <c r="Z647"/>
      <c r="AA647"/>
      <c r="AB647"/>
      <c r="AC647"/>
    </row>
    <row r="648" spans="2:29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X648"/>
      <c r="Y648"/>
      <c r="Z648"/>
      <c r="AA648"/>
      <c r="AB648"/>
      <c r="AC648"/>
    </row>
    <row r="649" spans="2:29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X649"/>
      <c r="Y649"/>
      <c r="Z649"/>
      <c r="AA649"/>
      <c r="AB649"/>
      <c r="AC649"/>
    </row>
    <row r="650" spans="2:29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X650"/>
      <c r="Y650"/>
      <c r="Z650"/>
      <c r="AA650"/>
      <c r="AB650"/>
      <c r="AC650"/>
    </row>
    <row r="651" spans="2:29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X651"/>
      <c r="Y651"/>
      <c r="Z651"/>
      <c r="AA651"/>
      <c r="AB651"/>
      <c r="AC651"/>
    </row>
    <row r="652" spans="2:29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X652"/>
      <c r="Y652"/>
      <c r="Z652"/>
      <c r="AA652"/>
      <c r="AB652"/>
      <c r="AC652"/>
    </row>
    <row r="653" spans="2:29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X653"/>
      <c r="Y653"/>
      <c r="Z653"/>
      <c r="AA653"/>
      <c r="AB653"/>
      <c r="AC653"/>
    </row>
    <row r="654" spans="2:29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X654"/>
      <c r="Y654"/>
      <c r="Z654"/>
      <c r="AA654"/>
      <c r="AB654"/>
      <c r="AC654"/>
    </row>
    <row r="655" spans="2:29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X655"/>
      <c r="Y655"/>
      <c r="Z655"/>
      <c r="AA655"/>
      <c r="AB655"/>
      <c r="AC655"/>
    </row>
    <row r="656" spans="2:29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X656"/>
      <c r="Y656"/>
      <c r="Z656"/>
      <c r="AA656"/>
      <c r="AB656"/>
      <c r="AC656"/>
    </row>
    <row r="657" spans="2:29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X657"/>
      <c r="Y657"/>
      <c r="Z657"/>
      <c r="AA657"/>
      <c r="AB657"/>
      <c r="AC657"/>
    </row>
    <row r="658" spans="2:29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X658"/>
      <c r="Y658"/>
      <c r="Z658"/>
      <c r="AA658"/>
      <c r="AB658"/>
      <c r="AC658"/>
    </row>
    <row r="659" spans="2:29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X659"/>
      <c r="Y659"/>
      <c r="Z659"/>
      <c r="AA659"/>
      <c r="AB659"/>
      <c r="AC659"/>
    </row>
    <row r="660" spans="2:29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X660"/>
      <c r="Y660"/>
      <c r="Z660"/>
      <c r="AA660"/>
      <c r="AB660"/>
      <c r="AC660"/>
    </row>
    <row r="661" spans="2:29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X661"/>
      <c r="Y661"/>
      <c r="Z661"/>
      <c r="AA661"/>
      <c r="AB661"/>
      <c r="AC661"/>
    </row>
    <row r="662" spans="2:29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X662"/>
      <c r="Y662"/>
      <c r="Z662"/>
      <c r="AA662"/>
      <c r="AB662"/>
      <c r="AC662"/>
    </row>
    <row r="663" spans="2:29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X663"/>
      <c r="Y663"/>
      <c r="Z663"/>
      <c r="AA663"/>
      <c r="AB663"/>
      <c r="AC663"/>
    </row>
    <row r="664" spans="2:29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X664"/>
      <c r="Y664"/>
      <c r="Z664"/>
      <c r="AA664"/>
      <c r="AB664"/>
      <c r="AC664"/>
    </row>
    <row r="665" spans="2:29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X665"/>
      <c r="Y665"/>
      <c r="Z665"/>
      <c r="AA665"/>
      <c r="AB665"/>
      <c r="AC665"/>
    </row>
    <row r="666" spans="2:29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X666"/>
      <c r="Y666"/>
      <c r="Z666"/>
      <c r="AA666"/>
      <c r="AB666"/>
      <c r="AC666"/>
    </row>
    <row r="667" spans="2:29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X667"/>
      <c r="Y667"/>
      <c r="Z667"/>
      <c r="AA667"/>
      <c r="AB667"/>
      <c r="AC667"/>
    </row>
    <row r="668" spans="2:29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X668"/>
      <c r="Y668"/>
      <c r="Z668"/>
      <c r="AA668"/>
      <c r="AB668"/>
      <c r="AC668"/>
    </row>
    <row r="669" spans="2:29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X669"/>
      <c r="Y669"/>
      <c r="Z669"/>
      <c r="AA669"/>
      <c r="AB669"/>
      <c r="AC669"/>
    </row>
    <row r="670" spans="2:29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X670"/>
      <c r="Y670"/>
      <c r="Z670"/>
      <c r="AA670"/>
      <c r="AB670"/>
      <c r="AC670"/>
    </row>
    <row r="671" spans="2:29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X671"/>
      <c r="Y671"/>
      <c r="Z671"/>
      <c r="AA671"/>
      <c r="AB671"/>
      <c r="AC671"/>
    </row>
    <row r="672" spans="2:29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X672"/>
      <c r="Y672"/>
      <c r="Z672"/>
      <c r="AA672"/>
      <c r="AB672"/>
      <c r="AC672"/>
    </row>
    <row r="673" spans="2:29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X673"/>
      <c r="Y673"/>
      <c r="Z673"/>
      <c r="AA673"/>
      <c r="AB673"/>
      <c r="AC673"/>
    </row>
    <row r="674" spans="2:29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X674"/>
      <c r="Y674"/>
      <c r="Z674"/>
      <c r="AA674"/>
      <c r="AB674"/>
      <c r="AC674"/>
    </row>
    <row r="675" spans="2:29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X675"/>
      <c r="Y675"/>
      <c r="Z675"/>
      <c r="AA675"/>
      <c r="AB675"/>
      <c r="AC675"/>
    </row>
    <row r="676" spans="2:29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X676"/>
      <c r="Y676"/>
      <c r="Z676"/>
      <c r="AA676"/>
      <c r="AB676"/>
      <c r="AC676"/>
    </row>
    <row r="677" spans="2:29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X677"/>
      <c r="Y677"/>
      <c r="Z677"/>
      <c r="AA677"/>
      <c r="AB677"/>
      <c r="AC677"/>
    </row>
    <row r="678" spans="2:29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X678"/>
      <c r="Y678"/>
      <c r="Z678"/>
      <c r="AA678"/>
      <c r="AB678"/>
      <c r="AC678"/>
    </row>
    <row r="679" spans="2:29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X679"/>
      <c r="Y679"/>
      <c r="Z679"/>
      <c r="AA679"/>
      <c r="AB679"/>
      <c r="AC679"/>
    </row>
    <row r="680" spans="2:29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X680"/>
      <c r="Y680"/>
      <c r="Z680"/>
      <c r="AA680"/>
      <c r="AB680"/>
      <c r="AC680"/>
    </row>
    <row r="681" spans="2:29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X681"/>
      <c r="Y681"/>
      <c r="Z681"/>
      <c r="AA681"/>
      <c r="AB681"/>
      <c r="AC681"/>
    </row>
    <row r="682" spans="2:29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X682"/>
      <c r="Y682"/>
      <c r="Z682"/>
      <c r="AA682"/>
      <c r="AB682"/>
      <c r="AC682"/>
    </row>
    <row r="683" spans="2:29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X683"/>
      <c r="Y683"/>
      <c r="Z683"/>
      <c r="AA683"/>
      <c r="AB683"/>
      <c r="AC683"/>
    </row>
    <row r="684" spans="2:29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X684"/>
      <c r="Y684"/>
      <c r="Z684"/>
      <c r="AA684"/>
      <c r="AB684"/>
      <c r="AC684"/>
    </row>
    <row r="685" spans="2:29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X685"/>
      <c r="Y685"/>
      <c r="Z685"/>
      <c r="AA685"/>
      <c r="AB685"/>
      <c r="AC685"/>
    </row>
    <row r="686" spans="2:29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X686"/>
      <c r="Y686"/>
      <c r="Z686"/>
      <c r="AA686"/>
      <c r="AB686"/>
      <c r="AC686"/>
    </row>
    <row r="687" spans="2:29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X687"/>
      <c r="Y687"/>
      <c r="Z687"/>
      <c r="AA687"/>
      <c r="AB687"/>
      <c r="AC687"/>
    </row>
    <row r="688" spans="2:29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X688"/>
      <c r="Y688"/>
      <c r="Z688"/>
      <c r="AA688"/>
      <c r="AB688"/>
      <c r="AC688"/>
    </row>
    <row r="689" spans="2:29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X689"/>
      <c r="Y689"/>
      <c r="Z689"/>
      <c r="AA689"/>
      <c r="AB689"/>
      <c r="AC689"/>
    </row>
    <row r="690" spans="2:29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X690"/>
      <c r="Y690"/>
      <c r="Z690"/>
      <c r="AA690"/>
      <c r="AB690"/>
      <c r="AC690"/>
    </row>
    <row r="691" spans="2:29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X691"/>
      <c r="Y691"/>
      <c r="Z691"/>
      <c r="AA691"/>
      <c r="AB691"/>
      <c r="AC691"/>
    </row>
    <row r="692" spans="2:29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X692"/>
      <c r="Y692"/>
      <c r="Z692"/>
      <c r="AA692"/>
      <c r="AB692"/>
      <c r="AC692"/>
    </row>
    <row r="693" spans="2:29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X693"/>
      <c r="Y693"/>
      <c r="Z693"/>
      <c r="AA693"/>
      <c r="AB693"/>
      <c r="AC693"/>
    </row>
    <row r="694" spans="2:29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X694"/>
      <c r="Y694"/>
      <c r="Z694"/>
      <c r="AA694"/>
      <c r="AB694"/>
      <c r="AC694"/>
    </row>
    <row r="695" spans="2:29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X695"/>
      <c r="Y695"/>
      <c r="Z695"/>
      <c r="AA695"/>
      <c r="AB695"/>
      <c r="AC695"/>
    </row>
    <row r="696" spans="2:29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X696"/>
      <c r="Y696"/>
      <c r="Z696"/>
      <c r="AA696"/>
      <c r="AB696"/>
      <c r="AC696"/>
    </row>
    <row r="697" spans="2:29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X697"/>
      <c r="Y697"/>
      <c r="Z697"/>
      <c r="AA697"/>
      <c r="AB697"/>
      <c r="AC697"/>
    </row>
    <row r="698" spans="2:29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X698"/>
      <c r="Y698"/>
      <c r="Z698"/>
      <c r="AA698"/>
      <c r="AB698"/>
      <c r="AC698"/>
    </row>
    <row r="699" spans="2:29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X699"/>
      <c r="Y699"/>
      <c r="Z699"/>
      <c r="AA699"/>
      <c r="AB699"/>
      <c r="AC699"/>
    </row>
    <row r="700" spans="2:29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X700"/>
      <c r="Y700"/>
      <c r="Z700"/>
      <c r="AA700"/>
      <c r="AB700"/>
      <c r="AC700"/>
    </row>
    <row r="701" spans="2:29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X701"/>
      <c r="Y701"/>
      <c r="Z701"/>
      <c r="AA701"/>
      <c r="AB701"/>
      <c r="AC701"/>
    </row>
    <row r="702" spans="2:29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X702"/>
      <c r="Y702"/>
      <c r="Z702"/>
      <c r="AA702"/>
      <c r="AB702"/>
      <c r="AC702"/>
    </row>
    <row r="703" spans="2:29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X703"/>
      <c r="Y703"/>
      <c r="Z703"/>
      <c r="AA703"/>
      <c r="AB703"/>
      <c r="AC703"/>
    </row>
    <row r="704" spans="2:29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X704"/>
      <c r="Y704"/>
      <c r="Z704"/>
      <c r="AA704"/>
      <c r="AB704"/>
      <c r="AC704"/>
    </row>
    <row r="705" spans="2:29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X705"/>
      <c r="Y705"/>
      <c r="Z705"/>
      <c r="AA705"/>
      <c r="AB705"/>
      <c r="AC705"/>
    </row>
    <row r="706" spans="2:29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X706"/>
      <c r="Y706"/>
      <c r="Z706"/>
      <c r="AA706"/>
      <c r="AB706"/>
      <c r="AC706"/>
    </row>
    <row r="707" spans="2:29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X707"/>
      <c r="Y707"/>
      <c r="Z707"/>
      <c r="AA707"/>
      <c r="AB707"/>
      <c r="AC707"/>
    </row>
    <row r="708" spans="2:29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X708"/>
      <c r="Y708"/>
      <c r="Z708"/>
      <c r="AA708"/>
      <c r="AB708"/>
      <c r="AC708"/>
    </row>
    <row r="709" spans="2:29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X709"/>
      <c r="Y709"/>
      <c r="Z709"/>
      <c r="AA709"/>
      <c r="AB709"/>
      <c r="AC709"/>
    </row>
    <row r="710" spans="2:29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X710"/>
      <c r="Y710"/>
      <c r="Z710"/>
      <c r="AA710"/>
      <c r="AB710"/>
      <c r="AC710"/>
    </row>
    <row r="711" spans="2:29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X711"/>
      <c r="Y711"/>
      <c r="Z711"/>
      <c r="AA711"/>
      <c r="AB711"/>
      <c r="AC711"/>
    </row>
    <row r="712" spans="2:29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X712"/>
      <c r="Y712"/>
      <c r="Z712"/>
      <c r="AA712"/>
      <c r="AB712"/>
      <c r="AC712"/>
    </row>
    <row r="713" spans="2:29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X713"/>
      <c r="Y713"/>
      <c r="Z713"/>
      <c r="AA713"/>
      <c r="AB713"/>
      <c r="AC713"/>
    </row>
    <row r="714" spans="2:29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X714"/>
      <c r="Y714"/>
      <c r="Z714"/>
      <c r="AA714"/>
      <c r="AB714"/>
      <c r="AC714"/>
    </row>
    <row r="715" spans="2:29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X715"/>
      <c r="Y715"/>
      <c r="Z715"/>
      <c r="AA715"/>
      <c r="AB715"/>
      <c r="AC715"/>
    </row>
    <row r="716" spans="2:29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X716"/>
      <c r="Y716"/>
      <c r="Z716"/>
      <c r="AA716"/>
      <c r="AB716"/>
      <c r="AC716"/>
    </row>
    <row r="717" spans="2:29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X717"/>
      <c r="Y717"/>
      <c r="Z717"/>
      <c r="AA717"/>
      <c r="AB717"/>
      <c r="AC717"/>
    </row>
    <row r="718" spans="2:29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X718"/>
      <c r="Y718"/>
      <c r="Z718"/>
      <c r="AA718"/>
      <c r="AB718"/>
      <c r="AC718"/>
    </row>
    <row r="719" spans="2:29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X719"/>
      <c r="Y719"/>
      <c r="Z719"/>
      <c r="AA719"/>
      <c r="AB719"/>
      <c r="AC719"/>
    </row>
    <row r="720" spans="2:29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X720"/>
      <c r="Y720"/>
      <c r="Z720"/>
      <c r="AA720"/>
      <c r="AB720"/>
      <c r="AC720"/>
    </row>
    <row r="721" spans="2:29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X721"/>
      <c r="Y721"/>
      <c r="Z721"/>
      <c r="AA721"/>
      <c r="AB721"/>
      <c r="AC721"/>
    </row>
    <row r="722" spans="2:29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X722"/>
      <c r="Y722"/>
      <c r="Z722"/>
      <c r="AA722"/>
      <c r="AB722"/>
      <c r="AC722"/>
    </row>
    <row r="723" spans="2:29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X723"/>
      <c r="Y723"/>
      <c r="Z723"/>
      <c r="AA723"/>
      <c r="AB723"/>
      <c r="AC723"/>
    </row>
    <row r="724" spans="2:29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X724"/>
      <c r="Y724"/>
      <c r="Z724"/>
      <c r="AA724"/>
      <c r="AB724"/>
      <c r="AC724"/>
    </row>
    <row r="725" spans="2:29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X725"/>
      <c r="Y725"/>
      <c r="Z725"/>
      <c r="AA725"/>
      <c r="AB725"/>
      <c r="AC725"/>
    </row>
    <row r="726" spans="2:29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X726"/>
      <c r="Y726"/>
      <c r="Z726"/>
      <c r="AA726"/>
      <c r="AB726"/>
      <c r="AC726"/>
    </row>
    <row r="727" spans="2:29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X727"/>
      <c r="Y727"/>
      <c r="Z727"/>
      <c r="AA727"/>
      <c r="AB727"/>
      <c r="AC727"/>
    </row>
    <row r="728" spans="2:29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X728"/>
      <c r="Y728"/>
      <c r="Z728"/>
      <c r="AA728"/>
      <c r="AB728"/>
      <c r="AC728"/>
    </row>
    <row r="729" spans="2:29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X729"/>
      <c r="Y729"/>
      <c r="Z729"/>
      <c r="AA729"/>
      <c r="AB729"/>
      <c r="AC729"/>
    </row>
    <row r="730" spans="2:29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X730"/>
      <c r="Y730"/>
      <c r="Z730"/>
      <c r="AA730"/>
      <c r="AB730"/>
      <c r="AC730"/>
    </row>
    <row r="731" spans="2:29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X731"/>
      <c r="Y731"/>
      <c r="Z731"/>
      <c r="AA731"/>
      <c r="AB731"/>
      <c r="AC731"/>
    </row>
    <row r="732" spans="2:29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X732"/>
      <c r="Y732"/>
      <c r="Z732"/>
      <c r="AA732"/>
      <c r="AB732"/>
      <c r="AC732"/>
    </row>
    <row r="733" spans="2:29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X733"/>
      <c r="Y733"/>
      <c r="Z733"/>
      <c r="AA733"/>
      <c r="AB733"/>
      <c r="AC733"/>
    </row>
    <row r="734" spans="2:29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X734"/>
      <c r="Y734"/>
      <c r="Z734"/>
      <c r="AA734"/>
      <c r="AB734"/>
      <c r="AC734"/>
    </row>
    <row r="735" spans="2:29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X735"/>
      <c r="Y735"/>
      <c r="Z735"/>
      <c r="AA735"/>
      <c r="AB735"/>
      <c r="AC735"/>
    </row>
    <row r="736" spans="2:29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X736"/>
      <c r="Y736"/>
      <c r="Z736"/>
      <c r="AA736"/>
      <c r="AB736"/>
      <c r="AC736"/>
    </row>
    <row r="737" spans="2:29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X737"/>
      <c r="Y737"/>
      <c r="Z737"/>
      <c r="AA737"/>
      <c r="AB737"/>
      <c r="AC737"/>
    </row>
    <row r="738" spans="2:29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X738"/>
      <c r="Y738"/>
      <c r="Z738"/>
      <c r="AA738"/>
      <c r="AB738"/>
      <c r="AC738"/>
    </row>
    <row r="739" spans="2:29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X739"/>
      <c r="Y739"/>
      <c r="Z739"/>
      <c r="AA739"/>
      <c r="AB739"/>
      <c r="AC739"/>
    </row>
    <row r="740" spans="2:29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X740"/>
      <c r="Y740"/>
      <c r="Z740"/>
      <c r="AA740"/>
      <c r="AB740"/>
      <c r="AC740"/>
    </row>
    <row r="741" spans="2:29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X741"/>
      <c r="Y741"/>
      <c r="Z741"/>
      <c r="AA741"/>
      <c r="AB741"/>
      <c r="AC741"/>
    </row>
    <row r="742" spans="2:29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X742"/>
      <c r="Y742"/>
      <c r="Z742"/>
      <c r="AA742"/>
      <c r="AB742"/>
      <c r="AC742"/>
    </row>
    <row r="743" spans="2:29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X743"/>
      <c r="Y743"/>
      <c r="Z743"/>
      <c r="AA743"/>
      <c r="AB743"/>
      <c r="AC743"/>
    </row>
    <row r="744" spans="2:29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X744"/>
      <c r="Y744"/>
      <c r="Z744"/>
      <c r="AA744"/>
      <c r="AB744"/>
      <c r="AC744"/>
    </row>
    <row r="745" spans="2:29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X745"/>
      <c r="Y745"/>
      <c r="Z745"/>
      <c r="AA745"/>
      <c r="AB745"/>
      <c r="AC745"/>
    </row>
    <row r="746" spans="2:29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X746"/>
      <c r="Y746"/>
      <c r="Z746"/>
      <c r="AA746"/>
      <c r="AB746"/>
      <c r="AC746"/>
    </row>
    <row r="747" spans="2:29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X747"/>
      <c r="Y747"/>
      <c r="Z747"/>
      <c r="AA747"/>
      <c r="AB747"/>
      <c r="AC747"/>
    </row>
    <row r="748" spans="2:29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X748"/>
      <c r="Y748"/>
      <c r="Z748"/>
      <c r="AA748"/>
      <c r="AB748"/>
      <c r="AC748"/>
    </row>
    <row r="749" spans="2:29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X749"/>
      <c r="Y749"/>
      <c r="Z749"/>
      <c r="AA749"/>
      <c r="AB749"/>
      <c r="AC749"/>
    </row>
    <row r="750" spans="2:29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X750"/>
      <c r="Y750"/>
      <c r="Z750"/>
      <c r="AA750"/>
      <c r="AB750"/>
      <c r="AC750"/>
    </row>
    <row r="751" spans="2:29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X751"/>
      <c r="Y751"/>
      <c r="Z751"/>
      <c r="AA751"/>
      <c r="AB751"/>
      <c r="AC751"/>
    </row>
    <row r="752" spans="2:29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X752"/>
      <c r="Y752"/>
      <c r="Z752"/>
      <c r="AA752"/>
      <c r="AB752"/>
      <c r="AC752"/>
    </row>
    <row r="753" spans="2:29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X753"/>
      <c r="Y753"/>
      <c r="Z753"/>
      <c r="AA753"/>
      <c r="AB753"/>
      <c r="AC753"/>
    </row>
    <row r="754" spans="2:29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X754"/>
      <c r="Y754"/>
      <c r="Z754"/>
      <c r="AA754"/>
      <c r="AB754"/>
      <c r="AC754"/>
    </row>
    <row r="755" spans="2:29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X755"/>
      <c r="Y755"/>
      <c r="Z755"/>
      <c r="AA755"/>
      <c r="AB755"/>
      <c r="AC755"/>
    </row>
    <row r="756" spans="2:29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X756"/>
      <c r="Y756"/>
      <c r="Z756"/>
      <c r="AA756"/>
      <c r="AB756"/>
      <c r="AC756"/>
    </row>
    <row r="757" spans="2:29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X757"/>
      <c r="Y757"/>
      <c r="Z757"/>
      <c r="AA757"/>
      <c r="AB757"/>
      <c r="AC757"/>
    </row>
    <row r="758" spans="2:29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X758"/>
      <c r="Y758"/>
      <c r="Z758"/>
      <c r="AA758"/>
      <c r="AB758"/>
      <c r="AC758"/>
    </row>
    <row r="759" spans="2:29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X759"/>
      <c r="Y759"/>
      <c r="Z759"/>
      <c r="AA759"/>
      <c r="AB759"/>
      <c r="AC759"/>
    </row>
    <row r="760" spans="2:29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X760"/>
      <c r="Y760"/>
      <c r="Z760"/>
      <c r="AA760"/>
      <c r="AB760"/>
      <c r="AC760"/>
    </row>
    <row r="761" spans="2:29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X761"/>
      <c r="Y761"/>
      <c r="Z761"/>
      <c r="AA761"/>
      <c r="AB761"/>
      <c r="AC761"/>
    </row>
    <row r="762" spans="2:29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X762"/>
      <c r="Y762"/>
      <c r="Z762"/>
      <c r="AA762"/>
      <c r="AB762"/>
      <c r="AC762"/>
    </row>
    <row r="763" spans="2:29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X763"/>
      <c r="Y763"/>
      <c r="Z763"/>
      <c r="AA763"/>
      <c r="AB763"/>
      <c r="AC763"/>
    </row>
    <row r="764" spans="2:29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X764"/>
      <c r="Y764"/>
      <c r="Z764"/>
      <c r="AA764"/>
      <c r="AB764"/>
      <c r="AC764"/>
    </row>
    <row r="765" spans="2:29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X765"/>
      <c r="Y765"/>
      <c r="Z765"/>
      <c r="AA765"/>
      <c r="AB765"/>
      <c r="AC765"/>
    </row>
    <row r="766" spans="2:29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X766"/>
      <c r="Y766"/>
      <c r="Z766"/>
      <c r="AA766"/>
      <c r="AB766"/>
      <c r="AC766"/>
    </row>
    <row r="767" spans="2:29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X767"/>
      <c r="Y767"/>
      <c r="Z767"/>
      <c r="AA767"/>
      <c r="AB767"/>
      <c r="AC767"/>
    </row>
    <row r="768" spans="2:29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X768"/>
      <c r="Y768"/>
      <c r="Z768"/>
      <c r="AA768"/>
      <c r="AB768"/>
      <c r="AC768"/>
    </row>
    <row r="769" spans="2:29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X769"/>
      <c r="Y769"/>
      <c r="Z769"/>
      <c r="AA769"/>
      <c r="AB769"/>
      <c r="AC769"/>
    </row>
    <row r="770" spans="2:29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X770"/>
      <c r="Y770"/>
      <c r="Z770"/>
      <c r="AA770"/>
      <c r="AB770"/>
      <c r="AC770"/>
    </row>
    <row r="771" spans="2:29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X771"/>
      <c r="Y771"/>
      <c r="Z771"/>
      <c r="AA771"/>
      <c r="AB771"/>
      <c r="AC771"/>
    </row>
    <row r="772" spans="2:29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X772"/>
      <c r="Y772"/>
      <c r="Z772"/>
      <c r="AA772"/>
      <c r="AB772"/>
      <c r="AC772"/>
    </row>
    <row r="773" spans="2:29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X773"/>
      <c r="Y773"/>
      <c r="Z773"/>
      <c r="AA773"/>
      <c r="AB773"/>
      <c r="AC773"/>
    </row>
    <row r="774" spans="2:29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X774"/>
      <c r="Y774"/>
      <c r="Z774"/>
      <c r="AA774"/>
      <c r="AB774"/>
      <c r="AC774"/>
    </row>
    <row r="775" spans="2:29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X775"/>
      <c r="Y775"/>
      <c r="Z775"/>
      <c r="AA775"/>
      <c r="AB775"/>
      <c r="AC775"/>
    </row>
    <row r="776" spans="2:29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X776"/>
      <c r="Y776"/>
      <c r="Z776"/>
      <c r="AA776"/>
      <c r="AB776"/>
      <c r="AC776"/>
    </row>
    <row r="777" spans="2:29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X777"/>
      <c r="Y777"/>
      <c r="Z777"/>
      <c r="AA777"/>
      <c r="AB777"/>
      <c r="AC777"/>
    </row>
    <row r="778" spans="2:29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X778"/>
      <c r="Y778"/>
      <c r="Z778"/>
      <c r="AA778"/>
      <c r="AB778"/>
      <c r="AC778"/>
    </row>
    <row r="779" spans="2:29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X779"/>
      <c r="Y779"/>
      <c r="Z779"/>
      <c r="AA779"/>
      <c r="AB779"/>
      <c r="AC779"/>
    </row>
    <row r="780" spans="2:29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X780"/>
      <c r="Y780"/>
      <c r="Z780"/>
      <c r="AA780"/>
      <c r="AB780"/>
      <c r="AC780"/>
    </row>
    <row r="781" spans="2:29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X781"/>
      <c r="Y781"/>
      <c r="Z781"/>
      <c r="AA781"/>
      <c r="AB781"/>
      <c r="AC781"/>
    </row>
    <row r="782" spans="2:29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X782"/>
      <c r="Y782"/>
      <c r="Z782"/>
      <c r="AA782"/>
      <c r="AB782"/>
      <c r="AC782"/>
    </row>
    <row r="783" spans="2:29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X783"/>
      <c r="Y783"/>
      <c r="Z783"/>
      <c r="AA783"/>
      <c r="AB783"/>
      <c r="AC783"/>
    </row>
    <row r="784" spans="2:29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X784"/>
      <c r="Y784"/>
      <c r="Z784"/>
      <c r="AA784"/>
      <c r="AB784"/>
      <c r="AC784"/>
    </row>
    <row r="785" spans="2:29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X785"/>
      <c r="Y785"/>
      <c r="Z785"/>
      <c r="AA785"/>
      <c r="AB785"/>
      <c r="AC785"/>
    </row>
    <row r="786" spans="2:29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X786"/>
      <c r="Y786"/>
      <c r="Z786"/>
      <c r="AA786"/>
      <c r="AB786"/>
      <c r="AC786"/>
    </row>
    <row r="787" spans="2:29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X787"/>
      <c r="Y787"/>
      <c r="Z787"/>
      <c r="AA787"/>
      <c r="AB787"/>
      <c r="AC787"/>
    </row>
    <row r="788" spans="2:29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X788"/>
      <c r="Y788"/>
      <c r="Z788"/>
      <c r="AA788"/>
      <c r="AB788"/>
      <c r="AC788"/>
    </row>
    <row r="789" spans="2:29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X789"/>
      <c r="Y789"/>
      <c r="Z789"/>
      <c r="AA789"/>
      <c r="AB789"/>
      <c r="AC789"/>
    </row>
    <row r="790" spans="2:29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X790"/>
      <c r="Y790"/>
      <c r="Z790"/>
      <c r="AA790"/>
      <c r="AB790"/>
      <c r="AC790"/>
    </row>
    <row r="791" spans="2:29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X791"/>
      <c r="Y791"/>
      <c r="Z791"/>
      <c r="AA791"/>
      <c r="AB791"/>
      <c r="AC791"/>
    </row>
    <row r="792" spans="2:29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X792"/>
      <c r="Y792"/>
      <c r="Z792"/>
      <c r="AA792"/>
      <c r="AB792"/>
      <c r="AC792"/>
    </row>
    <row r="793" spans="2:29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X793"/>
      <c r="Y793"/>
      <c r="Z793"/>
      <c r="AA793"/>
      <c r="AB793"/>
      <c r="AC793"/>
    </row>
    <row r="794" spans="2:29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X794"/>
      <c r="Y794"/>
      <c r="Z794"/>
      <c r="AA794"/>
      <c r="AB794"/>
      <c r="AC794"/>
    </row>
    <row r="795" spans="2:29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X795"/>
      <c r="Y795"/>
      <c r="Z795"/>
      <c r="AA795"/>
      <c r="AB795"/>
      <c r="AC795"/>
    </row>
    <row r="796" spans="2:29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X796"/>
      <c r="Y796"/>
      <c r="Z796"/>
      <c r="AA796"/>
      <c r="AB796"/>
      <c r="AC796"/>
    </row>
    <row r="797" spans="2:29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X797"/>
      <c r="Y797"/>
      <c r="Z797"/>
      <c r="AA797"/>
      <c r="AB797"/>
      <c r="AC797"/>
    </row>
    <row r="798" spans="2:29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X798"/>
      <c r="Y798"/>
      <c r="Z798"/>
      <c r="AA798"/>
      <c r="AB798"/>
      <c r="AC798"/>
    </row>
    <row r="799" spans="2:29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X799"/>
      <c r="Y799"/>
      <c r="Z799"/>
      <c r="AA799"/>
      <c r="AB799"/>
      <c r="AC799"/>
    </row>
    <row r="800" spans="2:29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X800"/>
      <c r="Y800"/>
      <c r="Z800"/>
      <c r="AA800"/>
      <c r="AB800"/>
      <c r="AC800"/>
    </row>
    <row r="801" spans="2:29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X801"/>
      <c r="Y801"/>
      <c r="Z801"/>
      <c r="AA801"/>
      <c r="AB801"/>
      <c r="AC801"/>
    </row>
    <row r="802" spans="2:29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X802"/>
      <c r="Y802"/>
      <c r="Z802"/>
      <c r="AA802"/>
      <c r="AB802"/>
      <c r="AC802"/>
    </row>
    <row r="803" spans="2:29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X803"/>
      <c r="Y803"/>
      <c r="Z803"/>
      <c r="AA803"/>
      <c r="AB803"/>
      <c r="AC803"/>
    </row>
    <row r="804" spans="2:29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X804"/>
      <c r="Y804"/>
      <c r="Z804"/>
      <c r="AA804"/>
      <c r="AB804"/>
      <c r="AC804"/>
    </row>
    <row r="805" spans="2:29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X805"/>
      <c r="Y805"/>
      <c r="Z805"/>
      <c r="AA805"/>
      <c r="AB805"/>
      <c r="AC805"/>
    </row>
    <row r="806" spans="2:29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X806"/>
      <c r="Y806"/>
      <c r="Z806"/>
      <c r="AA806"/>
      <c r="AB806"/>
      <c r="AC806"/>
    </row>
    <row r="807" spans="2:29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X807"/>
      <c r="Y807"/>
      <c r="Z807"/>
      <c r="AA807"/>
      <c r="AB807"/>
      <c r="AC807"/>
    </row>
    <row r="808" spans="2:29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X808"/>
      <c r="Y808"/>
      <c r="Z808"/>
      <c r="AA808"/>
      <c r="AB808"/>
      <c r="AC808"/>
    </row>
    <row r="809" spans="2:29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X809"/>
      <c r="Y809"/>
      <c r="Z809"/>
      <c r="AA809"/>
      <c r="AB809"/>
      <c r="AC809"/>
    </row>
    <row r="810" spans="2:29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X810"/>
      <c r="Y810"/>
      <c r="Z810"/>
      <c r="AA810"/>
      <c r="AB810"/>
      <c r="AC810"/>
    </row>
    <row r="811" spans="2:29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X811"/>
      <c r="Y811"/>
      <c r="Z811"/>
      <c r="AA811"/>
      <c r="AB811"/>
      <c r="AC811"/>
    </row>
    <row r="812" spans="2:29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X812"/>
      <c r="Y812"/>
      <c r="Z812"/>
      <c r="AA812"/>
      <c r="AB812"/>
      <c r="AC812"/>
    </row>
    <row r="813" spans="2:29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X813"/>
      <c r="Y813"/>
      <c r="Z813"/>
      <c r="AA813"/>
      <c r="AB813"/>
      <c r="AC813"/>
    </row>
    <row r="814" spans="2:29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X814"/>
      <c r="Y814"/>
      <c r="Z814"/>
      <c r="AA814"/>
      <c r="AB814"/>
      <c r="AC814"/>
    </row>
    <row r="815" spans="2:29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X815"/>
      <c r="Y815"/>
      <c r="Z815"/>
      <c r="AA815"/>
      <c r="AB815"/>
      <c r="AC815"/>
    </row>
    <row r="816" spans="2:29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X816"/>
      <c r="Y816"/>
      <c r="Z816"/>
      <c r="AA816"/>
      <c r="AB816"/>
      <c r="AC816"/>
    </row>
    <row r="817" spans="2:29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X817"/>
      <c r="Y817"/>
      <c r="Z817"/>
      <c r="AA817"/>
      <c r="AB817"/>
      <c r="AC817"/>
    </row>
    <row r="818" spans="2:29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X818"/>
      <c r="Y818"/>
      <c r="Z818"/>
      <c r="AA818"/>
      <c r="AB818"/>
      <c r="AC818"/>
    </row>
    <row r="819" spans="2:29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X819"/>
      <c r="Y819"/>
      <c r="Z819"/>
      <c r="AA819"/>
      <c r="AB819"/>
      <c r="AC819"/>
    </row>
    <row r="820" spans="2:29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X820"/>
      <c r="Y820"/>
      <c r="Z820"/>
      <c r="AA820"/>
      <c r="AB820"/>
      <c r="AC820"/>
    </row>
    <row r="821" spans="2:29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X821"/>
      <c r="Y821"/>
      <c r="Z821"/>
      <c r="AA821"/>
      <c r="AB821"/>
      <c r="AC821"/>
    </row>
    <row r="822" spans="2:29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X822"/>
      <c r="Y822"/>
      <c r="Z822"/>
      <c r="AA822"/>
      <c r="AB822"/>
      <c r="AC822"/>
    </row>
    <row r="823" spans="2:29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X823"/>
      <c r="Y823"/>
      <c r="Z823"/>
      <c r="AA823"/>
      <c r="AB823"/>
      <c r="AC823"/>
    </row>
    <row r="824" spans="2:29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X824"/>
      <c r="Y824"/>
      <c r="Z824"/>
      <c r="AA824"/>
      <c r="AB824"/>
      <c r="AC824"/>
    </row>
    <row r="825" spans="2:29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X825"/>
      <c r="Y825"/>
      <c r="Z825"/>
      <c r="AA825"/>
      <c r="AB825"/>
      <c r="AC825"/>
    </row>
    <row r="826" spans="2:29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X826"/>
      <c r="Y826"/>
      <c r="Z826"/>
      <c r="AA826"/>
      <c r="AB826"/>
      <c r="AC826"/>
    </row>
    <row r="827" spans="2:29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X827"/>
      <c r="Y827"/>
      <c r="Z827"/>
      <c r="AA827"/>
      <c r="AB827"/>
      <c r="AC827"/>
    </row>
    <row r="828" spans="2:29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X828"/>
      <c r="Y828"/>
      <c r="Z828"/>
      <c r="AA828"/>
      <c r="AB828"/>
      <c r="AC828"/>
    </row>
    <row r="829" spans="2:29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X829"/>
      <c r="Y829"/>
      <c r="Z829"/>
      <c r="AA829"/>
      <c r="AB829"/>
      <c r="AC829"/>
    </row>
    <row r="830" spans="2:29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X830"/>
      <c r="Y830"/>
      <c r="Z830"/>
      <c r="AA830"/>
      <c r="AB830"/>
      <c r="AC830"/>
    </row>
    <row r="831" spans="2:29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X831"/>
      <c r="Y831"/>
      <c r="Z831"/>
      <c r="AA831"/>
      <c r="AB831"/>
      <c r="AC831"/>
    </row>
    <row r="832" spans="2:29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X832"/>
      <c r="Y832"/>
      <c r="Z832"/>
      <c r="AA832"/>
      <c r="AB832"/>
      <c r="AC832"/>
    </row>
    <row r="833" spans="2:29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X833"/>
      <c r="Y833"/>
      <c r="Z833"/>
      <c r="AA833"/>
      <c r="AB833"/>
      <c r="AC833"/>
    </row>
    <row r="834" spans="2:29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X834"/>
      <c r="Y834"/>
      <c r="Z834"/>
      <c r="AA834"/>
      <c r="AB834"/>
      <c r="AC834"/>
    </row>
    <row r="835" spans="2:29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X835"/>
      <c r="Y835"/>
      <c r="Z835"/>
      <c r="AA835"/>
      <c r="AB835"/>
      <c r="AC835"/>
    </row>
    <row r="836" spans="2:29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X836"/>
      <c r="Y836"/>
      <c r="Z836"/>
      <c r="AA836"/>
      <c r="AB836"/>
      <c r="AC836"/>
    </row>
    <row r="837" spans="2:29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X837"/>
      <c r="Y837"/>
      <c r="Z837"/>
      <c r="AA837"/>
      <c r="AB837"/>
      <c r="AC837"/>
    </row>
    <row r="838" spans="2:29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X838"/>
      <c r="Y838"/>
      <c r="Z838"/>
      <c r="AA838"/>
      <c r="AB838"/>
      <c r="AC838"/>
    </row>
    <row r="839" spans="2:29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X839"/>
      <c r="Y839"/>
      <c r="Z839"/>
      <c r="AA839"/>
      <c r="AB839"/>
      <c r="AC839"/>
    </row>
    <row r="840" spans="2:29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X840"/>
      <c r="Y840"/>
      <c r="Z840"/>
      <c r="AA840"/>
      <c r="AB840"/>
      <c r="AC840"/>
    </row>
    <row r="841" spans="2:29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X841"/>
      <c r="Y841"/>
      <c r="Z841"/>
      <c r="AA841"/>
      <c r="AB841"/>
      <c r="AC841"/>
    </row>
    <row r="842" spans="2:29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X842"/>
      <c r="Y842"/>
      <c r="Z842"/>
      <c r="AA842"/>
      <c r="AB842"/>
      <c r="AC842"/>
    </row>
    <row r="843" spans="2:29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X843"/>
      <c r="Y843"/>
      <c r="Z843"/>
      <c r="AA843"/>
      <c r="AB843"/>
      <c r="AC843"/>
    </row>
    <row r="844" spans="2:29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X844"/>
      <c r="Y844"/>
      <c r="Z844"/>
      <c r="AA844"/>
      <c r="AB844"/>
      <c r="AC844"/>
    </row>
    <row r="845" spans="2:29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X845"/>
      <c r="Y845"/>
      <c r="Z845"/>
      <c r="AA845"/>
      <c r="AB845"/>
      <c r="AC845"/>
    </row>
    <row r="846" spans="2:29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X846"/>
      <c r="Y846"/>
      <c r="Z846"/>
      <c r="AA846"/>
      <c r="AB846"/>
      <c r="AC846"/>
    </row>
    <row r="847" spans="2:29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X847"/>
      <c r="Y847"/>
      <c r="Z847"/>
      <c r="AA847"/>
      <c r="AB847"/>
      <c r="AC847"/>
    </row>
    <row r="848" spans="2:29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X848"/>
      <c r="Y848"/>
      <c r="Z848"/>
      <c r="AA848"/>
      <c r="AB848"/>
      <c r="AC848"/>
    </row>
    <row r="849" spans="2:29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X849"/>
      <c r="Y849"/>
      <c r="Z849"/>
      <c r="AA849"/>
      <c r="AB849"/>
      <c r="AC849"/>
    </row>
    <row r="850" spans="2:29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X850"/>
      <c r="Y850"/>
      <c r="Z850"/>
      <c r="AA850"/>
      <c r="AB850"/>
      <c r="AC850"/>
    </row>
    <row r="851" spans="2:29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X851"/>
      <c r="Y851"/>
      <c r="Z851"/>
      <c r="AA851"/>
      <c r="AB851"/>
      <c r="AC851"/>
    </row>
    <row r="852" spans="2:29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X852"/>
      <c r="Y852"/>
      <c r="Z852"/>
      <c r="AA852"/>
      <c r="AB852"/>
      <c r="AC852"/>
    </row>
    <row r="853" spans="2:29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X853"/>
      <c r="Y853"/>
      <c r="Z853"/>
      <c r="AA853"/>
      <c r="AB853"/>
      <c r="AC853"/>
    </row>
    <row r="854" spans="2:29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X854"/>
      <c r="Y854"/>
      <c r="Z854"/>
      <c r="AA854"/>
      <c r="AB854"/>
      <c r="AC854"/>
    </row>
    <row r="855" spans="2:29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X855"/>
      <c r="Y855"/>
      <c r="Z855"/>
      <c r="AA855"/>
      <c r="AB855"/>
      <c r="AC855"/>
    </row>
    <row r="856" spans="2:29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X856"/>
      <c r="Y856"/>
      <c r="Z856"/>
      <c r="AA856"/>
      <c r="AB856"/>
      <c r="AC856"/>
    </row>
    <row r="857" spans="2:29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X857"/>
      <c r="Y857"/>
      <c r="Z857"/>
      <c r="AA857"/>
      <c r="AB857"/>
      <c r="AC857"/>
    </row>
    <row r="858" spans="2:29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X858"/>
      <c r="Y858"/>
      <c r="Z858"/>
      <c r="AA858"/>
      <c r="AB858"/>
      <c r="AC858"/>
    </row>
    <row r="859" spans="2:29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X859"/>
      <c r="Y859"/>
      <c r="Z859"/>
      <c r="AA859"/>
      <c r="AB859"/>
      <c r="AC859"/>
    </row>
    <row r="860" spans="2:29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X860"/>
      <c r="Y860"/>
      <c r="Z860"/>
      <c r="AA860"/>
      <c r="AB860"/>
      <c r="AC860"/>
    </row>
    <row r="861" spans="2:29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X861"/>
      <c r="Y861"/>
      <c r="Z861"/>
      <c r="AA861"/>
      <c r="AB861"/>
      <c r="AC861"/>
    </row>
    <row r="862" spans="2:29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X862"/>
      <c r="Y862"/>
      <c r="Z862"/>
      <c r="AA862"/>
      <c r="AB862"/>
      <c r="AC862"/>
    </row>
    <row r="863" spans="2:29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X863"/>
      <c r="Y863"/>
      <c r="Z863"/>
      <c r="AA863"/>
      <c r="AB863"/>
      <c r="AC863"/>
    </row>
    <row r="864" spans="2:29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X864"/>
      <c r="Y864"/>
      <c r="Z864"/>
      <c r="AA864"/>
      <c r="AB864"/>
      <c r="AC864"/>
    </row>
    <row r="865" spans="2:29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X865"/>
      <c r="Y865"/>
      <c r="Z865"/>
      <c r="AA865"/>
      <c r="AB865"/>
      <c r="AC865"/>
    </row>
    <row r="866" spans="2:29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X866"/>
      <c r="Y866"/>
      <c r="Z866"/>
      <c r="AA866"/>
      <c r="AB866"/>
      <c r="AC866"/>
    </row>
    <row r="867" spans="2:29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X867"/>
      <c r="Y867"/>
      <c r="Z867"/>
      <c r="AA867"/>
      <c r="AB867"/>
      <c r="AC867"/>
    </row>
    <row r="868" spans="2:29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X868"/>
      <c r="Y868"/>
      <c r="Z868"/>
      <c r="AA868"/>
      <c r="AB868"/>
      <c r="AC868"/>
    </row>
    <row r="869" spans="2:29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X869"/>
      <c r="Y869"/>
      <c r="Z869"/>
      <c r="AA869"/>
      <c r="AB869"/>
      <c r="AC869"/>
    </row>
    <row r="870" spans="2:29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X870"/>
      <c r="Y870"/>
      <c r="Z870"/>
      <c r="AA870"/>
      <c r="AB870"/>
      <c r="AC870"/>
    </row>
    <row r="871" spans="2:29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X871"/>
      <c r="Y871"/>
      <c r="Z871"/>
      <c r="AA871"/>
      <c r="AB871"/>
      <c r="AC871"/>
    </row>
    <row r="872" spans="2:29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X872"/>
      <c r="Y872"/>
      <c r="Z872"/>
      <c r="AA872"/>
      <c r="AB872"/>
      <c r="AC872"/>
    </row>
    <row r="873" spans="2:29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X873"/>
      <c r="Y873"/>
      <c r="Z873"/>
      <c r="AA873"/>
      <c r="AB873"/>
      <c r="AC873"/>
    </row>
    <row r="874" spans="2:29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X874"/>
      <c r="Y874"/>
      <c r="Z874"/>
      <c r="AA874"/>
      <c r="AB874"/>
      <c r="AC874"/>
    </row>
    <row r="875" spans="2:29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X875"/>
      <c r="Y875"/>
      <c r="Z875"/>
      <c r="AA875"/>
      <c r="AB875"/>
      <c r="AC875"/>
    </row>
    <row r="876" spans="2:29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X876"/>
      <c r="Y876"/>
      <c r="Z876"/>
      <c r="AA876"/>
      <c r="AB876"/>
      <c r="AC876"/>
    </row>
    <row r="877" spans="2:29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X877"/>
      <c r="Y877"/>
      <c r="Z877"/>
      <c r="AA877"/>
      <c r="AB877"/>
      <c r="AC877"/>
    </row>
    <row r="878" spans="2:29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X878"/>
      <c r="Y878"/>
      <c r="Z878"/>
      <c r="AA878"/>
      <c r="AB878"/>
      <c r="AC878"/>
    </row>
    <row r="879" spans="2:29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X879"/>
      <c r="Y879"/>
      <c r="Z879"/>
      <c r="AA879"/>
      <c r="AB879"/>
      <c r="AC879"/>
    </row>
    <row r="880" spans="2:29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X880"/>
      <c r="Y880"/>
      <c r="Z880"/>
      <c r="AA880"/>
      <c r="AB880"/>
      <c r="AC880"/>
    </row>
    <row r="881" spans="2:29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X881"/>
      <c r="Y881"/>
      <c r="Z881"/>
      <c r="AA881"/>
      <c r="AB881"/>
      <c r="AC881"/>
    </row>
    <row r="882" spans="2:29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X882"/>
      <c r="Y882"/>
      <c r="Z882"/>
      <c r="AA882"/>
      <c r="AB882"/>
      <c r="AC882"/>
    </row>
    <row r="883" spans="2:29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X883"/>
      <c r="Y883"/>
      <c r="Z883"/>
      <c r="AA883"/>
      <c r="AB883"/>
      <c r="AC883"/>
    </row>
    <row r="884" spans="2:29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X884"/>
      <c r="Y884"/>
      <c r="Z884"/>
      <c r="AA884"/>
      <c r="AB884"/>
      <c r="AC884"/>
    </row>
    <row r="885" spans="2:29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X885"/>
      <c r="Y885"/>
      <c r="Z885"/>
      <c r="AA885"/>
      <c r="AB885"/>
      <c r="AC885"/>
    </row>
    <row r="886" spans="2:29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X886"/>
      <c r="Y886"/>
      <c r="Z886"/>
      <c r="AA886"/>
      <c r="AB886"/>
      <c r="AC886"/>
    </row>
    <row r="887" spans="2:29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X887"/>
      <c r="Y887"/>
      <c r="Z887"/>
      <c r="AA887"/>
      <c r="AB887"/>
      <c r="AC887"/>
    </row>
    <row r="888" spans="2:29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X888"/>
      <c r="Y888"/>
      <c r="Z888"/>
      <c r="AA888"/>
      <c r="AB888"/>
      <c r="AC888"/>
    </row>
    <row r="889" spans="2:29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X889"/>
      <c r="Y889"/>
      <c r="Z889"/>
      <c r="AA889"/>
      <c r="AB889"/>
      <c r="AC889"/>
    </row>
    <row r="890" spans="2:29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X890"/>
      <c r="Y890"/>
      <c r="Z890"/>
      <c r="AA890"/>
      <c r="AB890"/>
      <c r="AC890"/>
    </row>
    <row r="891" spans="2:29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X891"/>
      <c r="Y891"/>
      <c r="Z891"/>
      <c r="AA891"/>
      <c r="AB891"/>
      <c r="AC891"/>
    </row>
    <row r="892" spans="2:29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X892"/>
      <c r="Y892"/>
      <c r="Z892"/>
      <c r="AA892"/>
      <c r="AB892"/>
      <c r="AC892"/>
    </row>
    <row r="893" spans="2:29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X893"/>
      <c r="Y893"/>
      <c r="Z893"/>
      <c r="AA893"/>
      <c r="AB893"/>
      <c r="AC893"/>
    </row>
    <row r="894" spans="2:29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X894"/>
      <c r="Y894"/>
      <c r="Z894"/>
      <c r="AA894"/>
      <c r="AB894"/>
      <c r="AC894"/>
    </row>
    <row r="895" spans="2:29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X895"/>
      <c r="Y895"/>
      <c r="Z895"/>
      <c r="AA895"/>
      <c r="AB895"/>
      <c r="AC895"/>
    </row>
    <row r="896" spans="2:29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X896"/>
      <c r="Y896"/>
      <c r="Z896"/>
      <c r="AA896"/>
      <c r="AB896"/>
      <c r="AC896"/>
    </row>
    <row r="897" spans="2:29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X897"/>
      <c r="Y897"/>
      <c r="Z897"/>
      <c r="AA897"/>
      <c r="AB897"/>
      <c r="AC897"/>
    </row>
    <row r="898" spans="2:29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X898"/>
      <c r="Y898"/>
      <c r="Z898"/>
      <c r="AA898"/>
      <c r="AB898"/>
      <c r="AC898"/>
    </row>
    <row r="899" spans="2:29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X899"/>
      <c r="Y899"/>
      <c r="Z899"/>
      <c r="AA899"/>
      <c r="AB899"/>
      <c r="AC899"/>
    </row>
    <row r="900" spans="2:29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X900"/>
      <c r="Y900"/>
      <c r="Z900"/>
      <c r="AA900"/>
      <c r="AB900"/>
      <c r="AC900"/>
    </row>
    <row r="901" spans="2:29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X901"/>
      <c r="Y901"/>
      <c r="Z901"/>
      <c r="AA901"/>
      <c r="AB901"/>
      <c r="AC901"/>
    </row>
    <row r="902" spans="2:29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X902"/>
      <c r="Y902"/>
      <c r="Z902"/>
      <c r="AA902"/>
      <c r="AB902"/>
      <c r="AC902"/>
    </row>
    <row r="903" spans="2:29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X903"/>
      <c r="Y903"/>
      <c r="Z903"/>
      <c r="AA903"/>
      <c r="AB903"/>
      <c r="AC903"/>
    </row>
    <row r="904" spans="2:29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X904"/>
      <c r="Y904"/>
      <c r="Z904"/>
      <c r="AA904"/>
      <c r="AB904"/>
      <c r="AC904"/>
    </row>
    <row r="905" spans="2:29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X905"/>
      <c r="Y905"/>
      <c r="Z905"/>
      <c r="AA905"/>
      <c r="AB905"/>
      <c r="AC905"/>
    </row>
    <row r="906" spans="2:29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X906"/>
      <c r="Y906"/>
      <c r="Z906"/>
      <c r="AA906"/>
      <c r="AB906"/>
      <c r="AC906"/>
    </row>
    <row r="907" spans="2:29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X907"/>
      <c r="Y907"/>
      <c r="Z907"/>
      <c r="AA907"/>
      <c r="AB907"/>
      <c r="AC907"/>
    </row>
    <row r="908" spans="2:29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X908"/>
      <c r="Y908"/>
      <c r="Z908"/>
      <c r="AA908"/>
      <c r="AB908"/>
      <c r="AC908"/>
    </row>
    <row r="909" spans="2:29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X909"/>
      <c r="Y909"/>
      <c r="Z909"/>
      <c r="AA909"/>
      <c r="AB909"/>
      <c r="AC909"/>
    </row>
    <row r="910" spans="2:29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X910"/>
      <c r="Y910"/>
      <c r="Z910"/>
      <c r="AA910"/>
      <c r="AB910"/>
      <c r="AC910"/>
    </row>
    <row r="911" spans="2:29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X911"/>
      <c r="Y911"/>
      <c r="Z911"/>
      <c r="AA911"/>
      <c r="AB911"/>
      <c r="AC911"/>
    </row>
    <row r="912" spans="2:29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X912"/>
      <c r="Y912"/>
      <c r="Z912"/>
      <c r="AA912"/>
      <c r="AB912"/>
      <c r="AC912"/>
    </row>
    <row r="913" spans="2:29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X913"/>
      <c r="Y913"/>
      <c r="Z913"/>
      <c r="AA913"/>
      <c r="AB913"/>
      <c r="AC913"/>
    </row>
    <row r="914" spans="2:29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X914"/>
      <c r="Y914"/>
      <c r="Z914"/>
      <c r="AA914"/>
      <c r="AB914"/>
      <c r="AC914"/>
    </row>
    <row r="915" spans="2:29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X915"/>
      <c r="Y915"/>
      <c r="Z915"/>
      <c r="AA915"/>
      <c r="AB915"/>
      <c r="AC915"/>
    </row>
    <row r="916" spans="2:29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X916"/>
      <c r="Y916"/>
      <c r="Z916"/>
      <c r="AA916"/>
      <c r="AB916"/>
      <c r="AC916"/>
    </row>
    <row r="917" spans="2:29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X917"/>
      <c r="Y917"/>
      <c r="Z917"/>
      <c r="AA917"/>
      <c r="AB917"/>
      <c r="AC917"/>
    </row>
    <row r="918" spans="2:29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X918"/>
      <c r="Y918"/>
      <c r="Z918"/>
      <c r="AA918"/>
      <c r="AB918"/>
      <c r="AC918"/>
    </row>
    <row r="919" spans="2:29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X919"/>
      <c r="Y919"/>
      <c r="Z919"/>
      <c r="AA919"/>
      <c r="AB919"/>
      <c r="AC919"/>
    </row>
    <row r="920" spans="2:29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X920"/>
      <c r="Y920"/>
      <c r="Z920"/>
      <c r="AA920"/>
      <c r="AB920"/>
      <c r="AC920"/>
    </row>
    <row r="921" spans="2:29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X921"/>
      <c r="Y921"/>
      <c r="Z921"/>
      <c r="AA921"/>
      <c r="AB921"/>
      <c r="AC921"/>
    </row>
    <row r="922" spans="2:29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X922"/>
      <c r="Y922"/>
      <c r="Z922"/>
      <c r="AA922"/>
      <c r="AB922"/>
      <c r="AC922"/>
    </row>
    <row r="923" spans="2:29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X923"/>
      <c r="Y923"/>
      <c r="Z923"/>
      <c r="AA923"/>
      <c r="AB923"/>
      <c r="AC923"/>
    </row>
    <row r="924" spans="2:29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X924"/>
      <c r="Y924"/>
      <c r="Z924"/>
      <c r="AA924"/>
      <c r="AB924"/>
      <c r="AC924"/>
    </row>
    <row r="925" spans="2:29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X925"/>
      <c r="Y925"/>
      <c r="Z925"/>
      <c r="AA925"/>
      <c r="AB925"/>
      <c r="AC925"/>
    </row>
    <row r="926" spans="2:29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X926"/>
      <c r="Y926"/>
      <c r="Z926"/>
      <c r="AA926"/>
      <c r="AB926"/>
      <c r="AC926"/>
    </row>
    <row r="927" spans="2:29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X927"/>
      <c r="Y927"/>
      <c r="Z927"/>
      <c r="AA927"/>
      <c r="AB927"/>
      <c r="AC927"/>
    </row>
    <row r="928" spans="2:29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X928"/>
      <c r="Y928"/>
      <c r="Z928"/>
      <c r="AA928"/>
      <c r="AB928"/>
      <c r="AC928"/>
    </row>
    <row r="929" spans="2:29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X929"/>
      <c r="Y929"/>
      <c r="Z929"/>
      <c r="AA929"/>
      <c r="AB929"/>
      <c r="AC929"/>
    </row>
    <row r="930" spans="2:29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X930"/>
      <c r="Y930"/>
      <c r="Z930"/>
      <c r="AA930"/>
      <c r="AB930"/>
      <c r="AC930"/>
    </row>
    <row r="931" spans="2:29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X931"/>
      <c r="Y931"/>
      <c r="Z931"/>
      <c r="AA931"/>
      <c r="AB931"/>
      <c r="AC931"/>
    </row>
    <row r="932" spans="2:29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X932"/>
      <c r="Y932"/>
      <c r="Z932"/>
      <c r="AA932"/>
      <c r="AB932"/>
      <c r="AC932"/>
    </row>
    <row r="933" spans="2:29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X933"/>
      <c r="Y933"/>
      <c r="Z933"/>
      <c r="AA933"/>
      <c r="AB933"/>
      <c r="AC933"/>
    </row>
    <row r="934" spans="2:29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X934"/>
      <c r="Y934"/>
      <c r="Z934"/>
      <c r="AA934"/>
      <c r="AB934"/>
      <c r="AC934"/>
    </row>
    <row r="935" spans="2:29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X935"/>
      <c r="Y935"/>
      <c r="Z935"/>
      <c r="AA935"/>
      <c r="AB935"/>
      <c r="AC935"/>
    </row>
    <row r="936" spans="2:29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X936"/>
      <c r="Y936"/>
      <c r="Z936"/>
      <c r="AA936"/>
      <c r="AB936"/>
      <c r="AC936"/>
    </row>
    <row r="937" spans="2:29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X937"/>
      <c r="Y937"/>
      <c r="Z937"/>
      <c r="AA937"/>
      <c r="AB937"/>
      <c r="AC937"/>
    </row>
    <row r="938" spans="2:29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X938"/>
      <c r="Y938"/>
      <c r="Z938"/>
      <c r="AA938"/>
      <c r="AB938"/>
      <c r="AC938"/>
    </row>
    <row r="939" spans="2:29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X939"/>
      <c r="Y939"/>
      <c r="Z939"/>
      <c r="AA939"/>
      <c r="AB939"/>
      <c r="AC939"/>
    </row>
    <row r="940" spans="2:29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X940"/>
      <c r="Y940"/>
      <c r="Z940"/>
      <c r="AA940"/>
      <c r="AB940"/>
      <c r="AC940"/>
    </row>
    <row r="941" spans="2:29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X941"/>
      <c r="Y941"/>
      <c r="Z941"/>
      <c r="AA941"/>
      <c r="AB941"/>
      <c r="AC941"/>
    </row>
    <row r="942" spans="2:29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X942"/>
      <c r="Y942"/>
      <c r="Z942"/>
      <c r="AA942"/>
      <c r="AB942"/>
      <c r="AC942"/>
    </row>
    <row r="943" spans="2:29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X943"/>
      <c r="Y943"/>
      <c r="Z943"/>
      <c r="AA943"/>
      <c r="AB943"/>
      <c r="AC943"/>
    </row>
    <row r="944" spans="2:29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X944"/>
      <c r="Y944"/>
      <c r="Z944"/>
      <c r="AA944"/>
      <c r="AB944"/>
      <c r="AC944"/>
    </row>
    <row r="945" spans="2:29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X945"/>
      <c r="Y945"/>
      <c r="Z945"/>
      <c r="AA945"/>
      <c r="AB945"/>
      <c r="AC945"/>
    </row>
    <row r="946" spans="2:29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X946"/>
      <c r="Y946"/>
      <c r="Z946"/>
      <c r="AA946"/>
      <c r="AB946"/>
      <c r="AC946"/>
    </row>
    <row r="947" spans="2:29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X947"/>
      <c r="Y947"/>
      <c r="Z947"/>
      <c r="AA947"/>
      <c r="AB947"/>
      <c r="AC947"/>
    </row>
    <row r="948" spans="2:29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X948"/>
      <c r="Y948"/>
      <c r="Z948"/>
      <c r="AA948"/>
      <c r="AB948"/>
      <c r="AC948"/>
    </row>
    <row r="949" spans="2:29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X949"/>
      <c r="Y949"/>
      <c r="Z949"/>
      <c r="AA949"/>
      <c r="AB949"/>
      <c r="AC949"/>
    </row>
    <row r="950" spans="2:29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X950"/>
      <c r="Y950"/>
      <c r="Z950"/>
      <c r="AA950"/>
      <c r="AB950"/>
      <c r="AC950"/>
    </row>
    <row r="951" spans="2:29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X951"/>
      <c r="Y951"/>
      <c r="Z951"/>
      <c r="AA951"/>
      <c r="AB951"/>
      <c r="AC951"/>
    </row>
    <row r="952" spans="2:29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X952"/>
      <c r="Y952"/>
      <c r="Z952"/>
      <c r="AA952"/>
      <c r="AB952"/>
      <c r="AC952"/>
    </row>
    <row r="953" spans="2:29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X953"/>
      <c r="Y953"/>
      <c r="Z953"/>
      <c r="AA953"/>
      <c r="AB953"/>
      <c r="AC953"/>
    </row>
    <row r="954" spans="2:29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X954"/>
      <c r="Y954"/>
      <c r="Z954"/>
      <c r="AA954"/>
      <c r="AB954"/>
      <c r="AC954"/>
    </row>
    <row r="955" spans="2:29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X955"/>
      <c r="Y955"/>
      <c r="Z955"/>
      <c r="AA955"/>
      <c r="AB955"/>
      <c r="AC955"/>
    </row>
    <row r="956" spans="2:29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X956"/>
      <c r="Y956"/>
      <c r="Z956"/>
      <c r="AA956"/>
      <c r="AB956"/>
      <c r="AC956"/>
    </row>
    <row r="957" spans="2:29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X957"/>
      <c r="Y957"/>
      <c r="Z957"/>
      <c r="AA957"/>
      <c r="AB957"/>
      <c r="AC957"/>
    </row>
    <row r="958" spans="2:29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X958"/>
      <c r="Y958"/>
      <c r="Z958"/>
      <c r="AA958"/>
      <c r="AB958"/>
      <c r="AC958"/>
    </row>
    <row r="959" spans="2:29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X959"/>
      <c r="Y959"/>
      <c r="Z959"/>
      <c r="AA959"/>
      <c r="AB959"/>
      <c r="AC959"/>
    </row>
    <row r="960" spans="2:29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X960"/>
      <c r="Y960"/>
      <c r="Z960"/>
      <c r="AA960"/>
      <c r="AB960"/>
      <c r="AC960"/>
    </row>
    <row r="961" spans="2:29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X961"/>
      <c r="Y961"/>
      <c r="Z961"/>
      <c r="AA961"/>
      <c r="AB961"/>
      <c r="AC961"/>
    </row>
    <row r="962" spans="2:29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X962"/>
      <c r="Y962"/>
      <c r="Z962"/>
      <c r="AA962"/>
      <c r="AB962"/>
      <c r="AC962"/>
    </row>
    <row r="963" spans="2:29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X963"/>
      <c r="Y963"/>
      <c r="Z963"/>
      <c r="AA963"/>
      <c r="AB963"/>
      <c r="AC963"/>
    </row>
    <row r="964" spans="2:29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X964"/>
      <c r="Y964"/>
      <c r="Z964"/>
      <c r="AA964"/>
      <c r="AB964"/>
      <c r="AC964"/>
    </row>
    <row r="965" spans="2:29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X965"/>
      <c r="Y965"/>
      <c r="Z965"/>
      <c r="AA965"/>
      <c r="AB965"/>
      <c r="AC965"/>
    </row>
    <row r="966" spans="2:29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X966"/>
      <c r="Y966"/>
      <c r="Z966"/>
      <c r="AA966"/>
      <c r="AB966"/>
      <c r="AC966"/>
    </row>
    <row r="967" spans="2:29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X967"/>
      <c r="Y967"/>
      <c r="Z967"/>
      <c r="AA967"/>
      <c r="AB967"/>
      <c r="AC967"/>
    </row>
    <row r="968" spans="2:29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X968"/>
      <c r="Y968"/>
      <c r="Z968"/>
      <c r="AA968"/>
      <c r="AB968"/>
      <c r="AC968"/>
    </row>
    <row r="969" spans="2:29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X969"/>
      <c r="Y969"/>
      <c r="Z969"/>
      <c r="AA969"/>
      <c r="AB969"/>
      <c r="AC969"/>
    </row>
    <row r="970" spans="2:29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X970"/>
      <c r="Y970"/>
      <c r="Z970"/>
      <c r="AA970"/>
      <c r="AB970"/>
      <c r="AC970"/>
    </row>
    <row r="971" spans="2:29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X971"/>
      <c r="Y971"/>
      <c r="Z971"/>
      <c r="AA971"/>
      <c r="AB971"/>
      <c r="AC971"/>
    </row>
    <row r="972" spans="2:29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X972"/>
      <c r="Y972"/>
      <c r="Z972"/>
      <c r="AA972"/>
      <c r="AB972"/>
      <c r="AC972"/>
    </row>
    <row r="973" spans="2:29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X973"/>
      <c r="Y973"/>
      <c r="Z973"/>
      <c r="AA973"/>
      <c r="AB973"/>
      <c r="AC973"/>
    </row>
    <row r="974" spans="2:29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X974"/>
      <c r="Y974"/>
      <c r="Z974"/>
      <c r="AA974"/>
      <c r="AB974"/>
      <c r="AC974"/>
    </row>
    <row r="975" spans="2:29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X975"/>
      <c r="Y975"/>
      <c r="Z975"/>
      <c r="AA975"/>
      <c r="AB975"/>
      <c r="AC975"/>
    </row>
    <row r="976" spans="2:29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X976"/>
      <c r="Y976"/>
      <c r="Z976"/>
      <c r="AA976"/>
      <c r="AB976"/>
      <c r="AC976"/>
    </row>
    <row r="977" spans="2:29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X977"/>
      <c r="Y977"/>
      <c r="Z977"/>
      <c r="AA977"/>
      <c r="AB977"/>
      <c r="AC977"/>
    </row>
    <row r="978" spans="2:29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X978"/>
      <c r="Y978"/>
      <c r="Z978"/>
      <c r="AA978"/>
      <c r="AB978"/>
      <c r="AC978"/>
    </row>
    <row r="979" spans="2:29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X979"/>
      <c r="Y979"/>
      <c r="Z979"/>
      <c r="AA979"/>
      <c r="AB979"/>
      <c r="AC979"/>
    </row>
    <row r="980" spans="2:29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X980"/>
      <c r="Y980"/>
      <c r="Z980"/>
      <c r="AA980"/>
      <c r="AB980"/>
      <c r="AC980"/>
    </row>
    <row r="981" spans="2:29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X981"/>
      <c r="Y981"/>
      <c r="Z981"/>
      <c r="AA981"/>
      <c r="AB981"/>
      <c r="AC981"/>
    </row>
    <row r="982" spans="2:29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X982"/>
      <c r="Y982"/>
      <c r="Z982"/>
      <c r="AA982"/>
      <c r="AB982"/>
      <c r="AC982"/>
    </row>
    <row r="983" spans="2:29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X983"/>
      <c r="Y983"/>
      <c r="Z983"/>
      <c r="AA983"/>
      <c r="AB983"/>
      <c r="AC983"/>
    </row>
    <row r="984" spans="2:29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X984"/>
      <c r="Y984"/>
      <c r="Z984"/>
      <c r="AA984"/>
      <c r="AB984"/>
      <c r="AC984"/>
    </row>
    <row r="985" spans="2:29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X985"/>
      <c r="Y985"/>
      <c r="Z985"/>
      <c r="AA985"/>
      <c r="AB985"/>
      <c r="AC985"/>
    </row>
    <row r="986" spans="2:29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X986"/>
      <c r="Y986"/>
      <c r="Z986"/>
      <c r="AA986"/>
      <c r="AB986"/>
      <c r="AC986"/>
    </row>
    <row r="987" spans="2:29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X987"/>
      <c r="Y987"/>
      <c r="Z987"/>
      <c r="AA987"/>
      <c r="AB987"/>
      <c r="AC987"/>
    </row>
    <row r="988" spans="2:29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X988"/>
      <c r="Y988"/>
      <c r="Z988"/>
      <c r="AA988"/>
      <c r="AB988"/>
      <c r="AC988"/>
    </row>
    <row r="989" spans="2:29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X989"/>
      <c r="Y989"/>
      <c r="Z989"/>
      <c r="AA989"/>
      <c r="AB989"/>
      <c r="AC989"/>
    </row>
    <row r="990" spans="2:29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X990"/>
      <c r="Y990"/>
      <c r="Z990"/>
      <c r="AA990"/>
      <c r="AB990"/>
      <c r="AC990"/>
    </row>
    <row r="991" spans="2:29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X991"/>
      <c r="Y991"/>
      <c r="Z991"/>
      <c r="AA991"/>
      <c r="AB991"/>
      <c r="AC991"/>
    </row>
    <row r="992" spans="2:29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X992"/>
      <c r="Y992"/>
      <c r="Z992"/>
      <c r="AA992"/>
      <c r="AB992"/>
      <c r="AC992"/>
    </row>
    <row r="993" spans="2:29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X993"/>
      <c r="Y993"/>
      <c r="Z993"/>
      <c r="AA993"/>
      <c r="AB993"/>
      <c r="AC993"/>
    </row>
    <row r="994" spans="2:29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X994"/>
      <c r="Y994"/>
      <c r="Z994"/>
      <c r="AA994"/>
      <c r="AB994"/>
      <c r="AC994"/>
    </row>
    <row r="995" spans="2:29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X995"/>
      <c r="Y995"/>
      <c r="Z995"/>
      <c r="AA995"/>
      <c r="AB995"/>
      <c r="AC995"/>
    </row>
    <row r="996" spans="2:29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X996"/>
      <c r="Y996"/>
      <c r="Z996"/>
      <c r="AA996"/>
      <c r="AB996"/>
      <c r="AC996"/>
    </row>
    <row r="997" spans="2:29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X997"/>
      <c r="Y997"/>
      <c r="Z997"/>
      <c r="AA997"/>
      <c r="AB997"/>
      <c r="AC997"/>
    </row>
    <row r="998" spans="2:29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X998"/>
      <c r="Y998"/>
      <c r="Z998"/>
      <c r="AA998"/>
      <c r="AB998"/>
      <c r="AC998"/>
    </row>
    <row r="999" spans="2:29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X999"/>
      <c r="Y999"/>
      <c r="Z999"/>
      <c r="AA999"/>
      <c r="AB999"/>
      <c r="AC999"/>
    </row>
    <row r="1000" spans="2:29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X1000"/>
      <c r="Y1000"/>
      <c r="Z1000"/>
      <c r="AA1000"/>
      <c r="AB1000"/>
      <c r="AC1000"/>
    </row>
    <row r="1001" spans="2:29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X1001"/>
      <c r="Y1001"/>
      <c r="Z1001"/>
      <c r="AA1001"/>
      <c r="AB1001"/>
      <c r="AC1001"/>
    </row>
    <row r="1002" spans="2:29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X1002"/>
      <c r="Y1002"/>
      <c r="Z1002"/>
      <c r="AA1002"/>
      <c r="AB1002"/>
      <c r="AC1002"/>
    </row>
    <row r="1003" spans="2:29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X1003"/>
      <c r="Y1003"/>
      <c r="Z1003"/>
      <c r="AA1003"/>
      <c r="AB1003"/>
      <c r="AC1003"/>
    </row>
    <row r="1004" spans="2:29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X1004"/>
      <c r="Y1004"/>
      <c r="Z1004"/>
      <c r="AA1004"/>
      <c r="AB1004"/>
      <c r="AC1004"/>
    </row>
    <row r="1005" spans="2:29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X1005"/>
      <c r="Y1005"/>
      <c r="Z1005"/>
      <c r="AA1005"/>
      <c r="AB1005"/>
      <c r="AC1005"/>
    </row>
    <row r="1006" spans="2:29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X1006"/>
      <c r="Y1006"/>
      <c r="Z1006"/>
      <c r="AA1006"/>
      <c r="AB1006"/>
      <c r="AC1006"/>
    </row>
    <row r="1007" spans="2:29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X1007"/>
      <c r="Y1007"/>
      <c r="Z1007"/>
      <c r="AA1007"/>
      <c r="AB1007"/>
      <c r="AC1007"/>
    </row>
    <row r="1008" spans="2:29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X1008"/>
      <c r="Y1008"/>
      <c r="Z1008"/>
      <c r="AA1008"/>
      <c r="AB1008"/>
      <c r="AC1008"/>
    </row>
    <row r="1009" spans="2:29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X1009"/>
      <c r="Y1009"/>
      <c r="Z1009"/>
      <c r="AA1009"/>
      <c r="AB1009"/>
      <c r="AC1009"/>
    </row>
    <row r="1010" spans="2:29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X1010"/>
      <c r="Y1010"/>
      <c r="Z1010"/>
      <c r="AA1010"/>
      <c r="AB1010"/>
      <c r="AC1010"/>
    </row>
    <row r="1011" spans="2:29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X1011"/>
      <c r="Y1011"/>
      <c r="Z1011"/>
      <c r="AA1011"/>
      <c r="AB1011"/>
      <c r="AC1011"/>
    </row>
    <row r="1012" spans="2:29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X1012"/>
      <c r="Y1012"/>
      <c r="Z1012"/>
      <c r="AA1012"/>
      <c r="AB1012"/>
      <c r="AC1012"/>
    </row>
    <row r="1013" spans="2:29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X1013"/>
      <c r="Y1013"/>
      <c r="Z1013"/>
      <c r="AA1013"/>
      <c r="AB1013"/>
      <c r="AC1013"/>
    </row>
    <row r="1014" spans="2:29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X1014"/>
      <c r="Y1014"/>
      <c r="Z1014"/>
      <c r="AA1014"/>
      <c r="AB1014"/>
      <c r="AC1014"/>
    </row>
    <row r="1015" spans="2:29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X1015"/>
      <c r="Y1015"/>
      <c r="Z1015"/>
      <c r="AA1015"/>
      <c r="AB1015"/>
      <c r="AC1015"/>
    </row>
    <row r="1016" spans="2:29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X1016"/>
      <c r="Y1016"/>
      <c r="Z1016"/>
      <c r="AA1016"/>
      <c r="AB1016"/>
      <c r="AC1016"/>
    </row>
    <row r="1017" spans="2:29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X1017"/>
      <c r="Y1017"/>
      <c r="Z1017"/>
      <c r="AA1017"/>
      <c r="AB1017"/>
      <c r="AC1017"/>
    </row>
    <row r="1018" spans="2:29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X1018"/>
      <c r="Y1018"/>
      <c r="Z1018"/>
      <c r="AA1018"/>
      <c r="AB1018"/>
      <c r="AC1018"/>
    </row>
    <row r="1019" spans="2:29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X1019"/>
      <c r="Y1019"/>
      <c r="Z1019"/>
      <c r="AA1019"/>
      <c r="AB1019"/>
      <c r="AC1019"/>
    </row>
    <row r="1020" spans="2:29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X1020"/>
      <c r="Y1020"/>
      <c r="Z1020"/>
      <c r="AA1020"/>
      <c r="AB1020"/>
      <c r="AC1020"/>
    </row>
    <row r="1021" spans="2:29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X1021"/>
      <c r="Y1021"/>
      <c r="Z1021"/>
      <c r="AA1021"/>
      <c r="AB1021"/>
      <c r="AC1021"/>
    </row>
    <row r="1022" spans="2:29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X1022"/>
      <c r="Y1022"/>
      <c r="Z1022"/>
      <c r="AA1022"/>
      <c r="AB1022"/>
      <c r="AC1022"/>
    </row>
    <row r="1023" spans="2:29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X1023"/>
      <c r="Y1023"/>
      <c r="Z1023"/>
      <c r="AA1023"/>
      <c r="AB1023"/>
      <c r="AC1023"/>
    </row>
    <row r="1024" spans="2:29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X1024"/>
      <c r="Y1024"/>
      <c r="Z1024"/>
      <c r="AA1024"/>
      <c r="AB1024"/>
      <c r="AC1024"/>
    </row>
    <row r="1025" spans="2:29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X1025"/>
      <c r="Y1025"/>
      <c r="Z1025"/>
      <c r="AA1025"/>
      <c r="AB1025"/>
      <c r="AC1025"/>
    </row>
    <row r="1026" spans="2:29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X1026"/>
      <c r="Y1026"/>
      <c r="Z1026"/>
      <c r="AA1026"/>
      <c r="AB1026"/>
      <c r="AC1026"/>
    </row>
    <row r="1027" spans="2:29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X1027"/>
      <c r="Y1027"/>
      <c r="Z1027"/>
      <c r="AA1027"/>
      <c r="AB1027"/>
      <c r="AC1027"/>
    </row>
    <row r="1028" spans="2:29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X1028"/>
      <c r="Y1028"/>
      <c r="Z1028"/>
      <c r="AA1028"/>
      <c r="AB1028"/>
      <c r="AC1028"/>
    </row>
    <row r="1029" spans="2:29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X1029"/>
      <c r="Y1029"/>
      <c r="Z1029"/>
      <c r="AA1029"/>
      <c r="AB1029"/>
      <c r="AC1029"/>
    </row>
    <row r="1030" spans="2:29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X1030"/>
      <c r="Y1030"/>
      <c r="Z1030"/>
      <c r="AA1030"/>
      <c r="AB1030"/>
      <c r="AC1030"/>
    </row>
    <row r="1031" spans="2:29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X1031"/>
      <c r="Y1031"/>
      <c r="Z1031"/>
      <c r="AA1031"/>
      <c r="AB1031"/>
      <c r="AC1031"/>
    </row>
    <row r="1032" spans="2:29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X1032"/>
      <c r="Y1032"/>
      <c r="Z1032"/>
      <c r="AA1032"/>
      <c r="AB1032"/>
      <c r="AC1032"/>
    </row>
    <row r="1033" spans="2:29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X1033"/>
      <c r="Y1033"/>
      <c r="Z1033"/>
      <c r="AA1033"/>
      <c r="AB1033"/>
      <c r="AC1033"/>
    </row>
    <row r="1034" spans="2:29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X1034"/>
      <c r="Y1034"/>
      <c r="Z1034"/>
      <c r="AA1034"/>
      <c r="AB1034"/>
      <c r="AC1034"/>
    </row>
    <row r="1035" spans="2:29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X1035"/>
      <c r="Y1035"/>
      <c r="Z1035"/>
      <c r="AA1035"/>
      <c r="AB1035"/>
      <c r="AC1035"/>
    </row>
    <row r="1036" spans="2:29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X1036"/>
      <c r="Y1036"/>
      <c r="Z1036"/>
      <c r="AA1036"/>
      <c r="AB1036"/>
      <c r="AC1036"/>
    </row>
    <row r="1037" spans="2:29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X1037"/>
      <c r="Y1037"/>
      <c r="Z1037"/>
      <c r="AA1037"/>
      <c r="AB1037"/>
      <c r="AC1037"/>
    </row>
    <row r="1038" spans="2:29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X1038"/>
      <c r="Y1038"/>
      <c r="Z1038"/>
      <c r="AA1038"/>
      <c r="AB1038"/>
      <c r="AC1038"/>
    </row>
    <row r="1039" spans="2:29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X1039"/>
      <c r="Y1039"/>
      <c r="Z1039"/>
      <c r="AA1039"/>
      <c r="AB1039"/>
      <c r="AC1039"/>
    </row>
    <row r="1040" spans="2:29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X1040"/>
      <c r="Y1040"/>
      <c r="Z1040"/>
      <c r="AA1040"/>
      <c r="AB1040"/>
      <c r="AC1040"/>
    </row>
    <row r="1041" spans="2:29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X1041"/>
      <c r="Y1041"/>
      <c r="Z1041"/>
      <c r="AA1041"/>
      <c r="AB1041"/>
      <c r="AC1041"/>
    </row>
    <row r="1042" spans="2:29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X1042"/>
      <c r="Y1042"/>
      <c r="Z1042"/>
      <c r="AA1042"/>
      <c r="AB1042"/>
      <c r="AC1042"/>
    </row>
    <row r="1043" spans="2:29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X1043"/>
      <c r="Y1043"/>
      <c r="Z1043"/>
      <c r="AA1043"/>
      <c r="AB1043"/>
      <c r="AC1043"/>
    </row>
    <row r="1044" spans="2:29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X1044"/>
      <c r="Y1044"/>
      <c r="Z1044"/>
      <c r="AA1044"/>
      <c r="AB1044"/>
      <c r="AC1044"/>
    </row>
    <row r="1045" spans="2:29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X1045"/>
      <c r="Y1045"/>
      <c r="Z1045"/>
      <c r="AA1045"/>
      <c r="AB1045"/>
      <c r="AC1045"/>
    </row>
    <row r="1046" spans="2:29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X1046"/>
      <c r="Y1046"/>
      <c r="Z1046"/>
      <c r="AA1046"/>
      <c r="AB1046"/>
      <c r="AC1046"/>
    </row>
    <row r="1047" spans="2:29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X1047"/>
      <c r="Y1047"/>
      <c r="Z1047"/>
      <c r="AA1047"/>
      <c r="AB1047"/>
      <c r="AC1047"/>
    </row>
    <row r="1048" spans="2:29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X1048"/>
      <c r="Y1048"/>
      <c r="Z1048"/>
      <c r="AA1048"/>
      <c r="AB1048"/>
      <c r="AC1048"/>
    </row>
    <row r="1049" spans="2:29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X1049"/>
      <c r="Y1049"/>
      <c r="Z1049"/>
      <c r="AA1049"/>
      <c r="AB1049"/>
      <c r="AC1049"/>
    </row>
    <row r="1050" spans="2:29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X1050"/>
      <c r="Y1050"/>
      <c r="Z1050"/>
      <c r="AA1050"/>
      <c r="AB1050"/>
      <c r="AC1050"/>
    </row>
    <row r="1051" spans="2:29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X1051"/>
      <c r="Y1051"/>
      <c r="Z1051"/>
      <c r="AA1051"/>
      <c r="AB1051"/>
      <c r="AC1051"/>
    </row>
    <row r="1052" spans="2:29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X1052"/>
      <c r="Y1052"/>
      <c r="Z1052"/>
      <c r="AA1052"/>
      <c r="AB1052"/>
      <c r="AC1052"/>
    </row>
    <row r="1053" spans="2:29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X1053"/>
      <c r="Y1053"/>
      <c r="Z1053"/>
      <c r="AA1053"/>
      <c r="AB1053"/>
      <c r="AC1053"/>
    </row>
    <row r="1054" spans="2:29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X1054"/>
      <c r="Y1054"/>
      <c r="Z1054"/>
      <c r="AA1054"/>
      <c r="AB1054"/>
      <c r="AC1054"/>
    </row>
    <row r="1055" spans="2:29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X1055"/>
      <c r="Y1055"/>
      <c r="Z1055"/>
      <c r="AA1055"/>
      <c r="AB1055"/>
      <c r="AC1055"/>
    </row>
    <row r="1056" spans="2:29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X1056"/>
      <c r="Y1056"/>
      <c r="Z1056"/>
      <c r="AA1056"/>
      <c r="AB1056"/>
      <c r="AC1056"/>
    </row>
    <row r="1057" spans="2:29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X1057"/>
      <c r="Y1057"/>
      <c r="Z1057"/>
      <c r="AA1057"/>
      <c r="AB1057"/>
      <c r="AC1057"/>
    </row>
    <row r="1058" spans="2:29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X1058"/>
      <c r="Y1058"/>
      <c r="Z1058"/>
      <c r="AA1058"/>
      <c r="AB1058"/>
      <c r="AC1058"/>
    </row>
    <row r="1059" spans="2:29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X1059"/>
      <c r="Y1059"/>
      <c r="Z1059"/>
      <c r="AA1059"/>
      <c r="AB1059"/>
      <c r="AC1059"/>
    </row>
    <row r="1060" spans="2:29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X1060"/>
      <c r="Y1060"/>
      <c r="Z1060"/>
      <c r="AA1060"/>
      <c r="AB1060"/>
      <c r="AC1060"/>
    </row>
    <row r="1061" spans="2:29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X1061"/>
      <c r="Y1061"/>
      <c r="Z1061"/>
      <c r="AA1061"/>
      <c r="AB1061"/>
      <c r="AC1061"/>
    </row>
    <row r="1062" spans="2:29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X1062"/>
      <c r="Y1062"/>
      <c r="Z1062"/>
      <c r="AA1062"/>
      <c r="AB1062"/>
      <c r="AC1062"/>
    </row>
    <row r="1063" spans="2:29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X1063"/>
      <c r="Y1063"/>
      <c r="Z1063"/>
      <c r="AA1063"/>
      <c r="AB1063"/>
      <c r="AC1063"/>
    </row>
    <row r="1064" spans="2:29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X1064"/>
      <c r="Y1064"/>
      <c r="Z1064"/>
      <c r="AA1064"/>
      <c r="AB1064"/>
      <c r="AC1064"/>
    </row>
    <row r="1065" spans="2:29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X1065"/>
      <c r="Y1065"/>
      <c r="Z1065"/>
      <c r="AA1065"/>
      <c r="AB1065"/>
      <c r="AC1065"/>
    </row>
    <row r="1066" spans="2:29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X1066"/>
      <c r="Y1066"/>
      <c r="Z1066"/>
      <c r="AA1066"/>
      <c r="AB1066"/>
      <c r="AC1066"/>
    </row>
    <row r="1067" spans="2:29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X1067"/>
      <c r="Y1067"/>
      <c r="Z1067"/>
      <c r="AA1067"/>
      <c r="AB1067"/>
      <c r="AC1067"/>
    </row>
    <row r="1068" spans="2:29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X1068"/>
      <c r="Y1068"/>
      <c r="Z1068"/>
      <c r="AA1068"/>
      <c r="AB1068"/>
      <c r="AC1068"/>
    </row>
    <row r="1069" spans="2:29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X1069"/>
      <c r="Y1069"/>
      <c r="Z1069"/>
      <c r="AA1069"/>
      <c r="AB1069"/>
      <c r="AC1069"/>
    </row>
    <row r="1070" spans="2:29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X1070"/>
      <c r="Y1070"/>
      <c r="Z1070"/>
      <c r="AA1070"/>
      <c r="AB1070"/>
      <c r="AC1070"/>
    </row>
    <row r="1071" spans="2:29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X1071"/>
      <c r="Y1071"/>
      <c r="Z1071"/>
      <c r="AA1071"/>
      <c r="AB1071"/>
      <c r="AC1071"/>
    </row>
    <row r="1072" spans="2:29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X1072"/>
      <c r="Y1072"/>
      <c r="Z1072"/>
      <c r="AA1072"/>
      <c r="AB1072"/>
      <c r="AC1072"/>
    </row>
    <row r="1073" spans="2:29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X1073"/>
      <c r="Y1073"/>
      <c r="Z1073"/>
      <c r="AA1073"/>
      <c r="AB1073"/>
      <c r="AC1073"/>
    </row>
    <row r="1074" spans="2:29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X1074"/>
      <c r="Y1074"/>
      <c r="Z1074"/>
      <c r="AA1074"/>
      <c r="AB1074"/>
      <c r="AC1074"/>
    </row>
    <row r="1075" spans="2:29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X1075"/>
      <c r="Y1075"/>
      <c r="Z1075"/>
      <c r="AA1075"/>
      <c r="AB1075"/>
      <c r="AC1075"/>
    </row>
    <row r="1076" spans="2:29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X1076"/>
      <c r="Y1076"/>
      <c r="Z1076"/>
      <c r="AA1076"/>
      <c r="AB1076"/>
      <c r="AC1076"/>
    </row>
    <row r="1077" spans="2:29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X1077"/>
      <c r="Y1077"/>
      <c r="Z1077"/>
      <c r="AA1077"/>
      <c r="AB1077"/>
      <c r="AC1077"/>
    </row>
    <row r="1078" spans="2:29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X1078"/>
      <c r="Y1078"/>
      <c r="Z1078"/>
      <c r="AA1078"/>
      <c r="AB1078"/>
      <c r="AC1078"/>
    </row>
    <row r="1079" spans="2:29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X1079"/>
      <c r="Y1079"/>
      <c r="Z1079"/>
      <c r="AA1079"/>
      <c r="AB1079"/>
      <c r="AC1079"/>
    </row>
    <row r="1080" spans="2:29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X1080"/>
      <c r="Y1080"/>
      <c r="Z1080"/>
      <c r="AA1080"/>
      <c r="AB1080"/>
      <c r="AC1080"/>
    </row>
    <row r="1081" spans="2:29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X1081"/>
      <c r="Y1081"/>
      <c r="Z1081"/>
      <c r="AA1081"/>
      <c r="AB1081"/>
      <c r="AC1081"/>
    </row>
    <row r="1082" spans="2:29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X1082"/>
      <c r="Y1082"/>
      <c r="Z1082"/>
      <c r="AA1082"/>
      <c r="AB1082"/>
      <c r="AC1082"/>
    </row>
    <row r="1083" spans="2:29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X1083"/>
      <c r="Y1083"/>
      <c r="Z1083"/>
      <c r="AA1083"/>
      <c r="AB1083"/>
      <c r="AC1083"/>
    </row>
    <row r="1084" spans="2:29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X1084"/>
      <c r="Y1084"/>
      <c r="Z1084"/>
      <c r="AA1084"/>
      <c r="AB1084"/>
      <c r="AC1084"/>
    </row>
    <row r="1085" spans="2:29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X1085"/>
      <c r="Y1085"/>
      <c r="Z1085"/>
      <c r="AA1085"/>
      <c r="AB1085"/>
      <c r="AC1085"/>
    </row>
    <row r="1086" spans="2:29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X1086"/>
      <c r="Y1086"/>
      <c r="Z1086"/>
      <c r="AA1086"/>
      <c r="AB1086"/>
      <c r="AC1086"/>
    </row>
    <row r="1087" spans="2:29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X1087"/>
      <c r="Y1087"/>
      <c r="Z1087"/>
      <c r="AA1087"/>
      <c r="AB1087"/>
      <c r="AC1087"/>
    </row>
    <row r="1088" spans="2:29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X1088"/>
      <c r="Y1088"/>
      <c r="Z1088"/>
      <c r="AA1088"/>
      <c r="AB1088"/>
      <c r="AC1088"/>
    </row>
    <row r="1089" spans="2:29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X1089"/>
      <c r="Y1089"/>
      <c r="Z1089"/>
      <c r="AA1089"/>
      <c r="AB1089"/>
      <c r="AC1089"/>
    </row>
    <row r="1090" spans="2:29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X1090"/>
      <c r="Y1090"/>
      <c r="Z1090"/>
      <c r="AA1090"/>
      <c r="AB1090"/>
      <c r="AC1090"/>
    </row>
    <row r="1091" spans="2:29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X1091"/>
      <c r="Y1091"/>
      <c r="Z1091"/>
      <c r="AA1091"/>
      <c r="AB1091"/>
      <c r="AC1091"/>
    </row>
    <row r="1092" spans="2:29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X1092"/>
      <c r="Y1092"/>
      <c r="Z1092"/>
      <c r="AA1092"/>
      <c r="AB1092"/>
      <c r="AC1092"/>
    </row>
    <row r="1093" spans="2:29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X1093"/>
      <c r="Y1093"/>
      <c r="Z1093"/>
      <c r="AA1093"/>
      <c r="AB1093"/>
      <c r="AC1093"/>
    </row>
    <row r="1094" spans="2:29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X1094"/>
      <c r="Y1094"/>
      <c r="Z1094"/>
      <c r="AA1094"/>
      <c r="AB1094"/>
      <c r="AC1094"/>
    </row>
    <row r="1095" spans="2:29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X1095"/>
      <c r="Y1095"/>
      <c r="Z1095"/>
      <c r="AA1095"/>
      <c r="AB1095"/>
      <c r="AC1095"/>
    </row>
    <row r="1096" spans="2:29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X1096"/>
      <c r="Y1096"/>
      <c r="Z1096"/>
      <c r="AA1096"/>
      <c r="AB1096"/>
      <c r="AC1096"/>
    </row>
    <row r="1097" spans="2:29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X1097"/>
      <c r="Y1097"/>
      <c r="Z1097"/>
      <c r="AA1097"/>
      <c r="AB1097"/>
      <c r="AC1097"/>
    </row>
    <row r="1098" spans="2:29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X1098"/>
      <c r="Y1098"/>
      <c r="Z1098"/>
      <c r="AA1098"/>
      <c r="AB1098"/>
      <c r="AC1098"/>
    </row>
    <row r="1099" spans="2:29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X1099"/>
      <c r="Y1099"/>
      <c r="Z1099"/>
      <c r="AA1099"/>
      <c r="AB1099"/>
      <c r="AC1099"/>
    </row>
    <row r="1100" spans="2:29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X1100"/>
      <c r="Y1100"/>
      <c r="Z1100"/>
      <c r="AA1100"/>
      <c r="AB1100"/>
      <c r="AC1100"/>
    </row>
    <row r="1101" spans="2:29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X1101"/>
      <c r="Y1101"/>
      <c r="Z1101"/>
      <c r="AA1101"/>
      <c r="AB1101"/>
      <c r="AC1101"/>
    </row>
    <row r="1102" spans="2:29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X1102"/>
      <c r="Y1102"/>
      <c r="Z1102"/>
      <c r="AA1102"/>
      <c r="AB1102"/>
      <c r="AC1102"/>
    </row>
    <row r="1103" spans="2:29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X1103"/>
      <c r="Y1103"/>
      <c r="Z1103"/>
      <c r="AA1103"/>
      <c r="AB1103"/>
      <c r="AC1103"/>
    </row>
    <row r="1104" spans="2:29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X1104"/>
      <c r="Y1104"/>
      <c r="Z1104"/>
      <c r="AA1104"/>
      <c r="AB1104"/>
      <c r="AC1104"/>
    </row>
    <row r="1105" spans="2:29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X1105"/>
      <c r="Y1105"/>
      <c r="Z1105"/>
      <c r="AA1105"/>
      <c r="AB1105"/>
      <c r="AC1105"/>
    </row>
    <row r="1106" spans="2:29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X1106"/>
      <c r="Y1106"/>
      <c r="Z1106"/>
      <c r="AA1106"/>
      <c r="AB1106"/>
      <c r="AC1106"/>
    </row>
    <row r="1107" spans="2:29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X1107"/>
      <c r="Y1107"/>
      <c r="Z1107"/>
      <c r="AA1107"/>
      <c r="AB1107"/>
      <c r="AC1107"/>
    </row>
    <row r="1108" spans="2:29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X1108"/>
      <c r="Y1108"/>
      <c r="Z1108"/>
      <c r="AA1108"/>
      <c r="AB1108"/>
      <c r="AC1108"/>
    </row>
    <row r="1109" spans="2:29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X1109"/>
      <c r="Y1109"/>
      <c r="Z1109"/>
      <c r="AA1109"/>
      <c r="AB1109"/>
      <c r="AC1109"/>
    </row>
    <row r="1110" spans="2:29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X1110"/>
      <c r="Y1110"/>
      <c r="Z1110"/>
      <c r="AA1110"/>
      <c r="AB1110"/>
      <c r="AC1110"/>
    </row>
    <row r="1111" spans="2:29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X1111"/>
      <c r="Y1111"/>
      <c r="Z1111"/>
      <c r="AA1111"/>
      <c r="AB1111"/>
      <c r="AC1111"/>
    </row>
    <row r="1112" spans="2:29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X1112"/>
      <c r="Y1112"/>
      <c r="Z1112"/>
      <c r="AA1112"/>
      <c r="AB1112"/>
      <c r="AC1112"/>
    </row>
    <row r="1113" spans="2:29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X1113"/>
      <c r="Y1113"/>
      <c r="Z1113"/>
      <c r="AA1113"/>
      <c r="AB1113"/>
      <c r="AC1113"/>
    </row>
    <row r="1114" spans="2:29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X1114"/>
      <c r="Y1114"/>
      <c r="Z1114"/>
      <c r="AA1114"/>
      <c r="AB1114"/>
      <c r="AC1114"/>
    </row>
    <row r="1115" spans="2:29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X1115"/>
      <c r="Y1115"/>
      <c r="Z1115"/>
      <c r="AA1115"/>
      <c r="AB1115"/>
      <c r="AC1115"/>
    </row>
    <row r="1116" spans="2:29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X1116"/>
      <c r="Y1116"/>
      <c r="Z1116"/>
      <c r="AA1116"/>
      <c r="AB1116"/>
      <c r="AC1116"/>
    </row>
    <row r="1117" spans="2:29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X1117"/>
      <c r="Y1117"/>
      <c r="Z1117"/>
      <c r="AA1117"/>
      <c r="AB1117"/>
      <c r="AC1117"/>
    </row>
    <row r="1118" spans="2:29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X1118"/>
      <c r="Y1118"/>
      <c r="Z1118"/>
      <c r="AA1118"/>
      <c r="AB1118"/>
      <c r="AC1118"/>
    </row>
    <row r="1119" spans="2:29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X1119"/>
      <c r="Y1119"/>
      <c r="Z1119"/>
      <c r="AA1119"/>
      <c r="AB1119"/>
      <c r="AC1119"/>
    </row>
    <row r="1120" spans="2:29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X1120"/>
      <c r="Y1120"/>
      <c r="Z1120"/>
      <c r="AA1120"/>
      <c r="AB1120"/>
      <c r="AC1120"/>
    </row>
    <row r="1121" spans="2:29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X1121"/>
      <c r="Y1121"/>
      <c r="Z1121"/>
      <c r="AA1121"/>
      <c r="AB1121"/>
      <c r="AC1121"/>
    </row>
    <row r="1122" spans="2:29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X1122"/>
      <c r="Y1122"/>
      <c r="Z1122"/>
      <c r="AA1122"/>
      <c r="AB1122"/>
      <c r="AC1122"/>
    </row>
    <row r="1123" spans="2:29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X1123"/>
      <c r="Y1123"/>
      <c r="Z1123"/>
      <c r="AA1123"/>
      <c r="AB1123"/>
      <c r="AC1123"/>
    </row>
    <row r="1124" spans="2:29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X1124"/>
      <c r="Y1124"/>
      <c r="Z1124"/>
      <c r="AA1124"/>
      <c r="AB1124"/>
      <c r="AC1124"/>
    </row>
    <row r="1125" spans="2:29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X1125"/>
      <c r="Y1125"/>
      <c r="Z1125"/>
      <c r="AA1125"/>
      <c r="AB1125"/>
      <c r="AC1125"/>
    </row>
    <row r="1126" spans="2:29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X1126"/>
      <c r="Y1126"/>
      <c r="Z1126"/>
      <c r="AA1126"/>
      <c r="AB1126"/>
      <c r="AC1126"/>
    </row>
    <row r="1127" spans="2:29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X1127"/>
      <c r="Y1127"/>
      <c r="Z1127"/>
      <c r="AA1127"/>
      <c r="AB1127"/>
      <c r="AC1127"/>
    </row>
    <row r="1128" spans="2:29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X1128"/>
      <c r="Y1128"/>
      <c r="Z1128"/>
      <c r="AA1128"/>
      <c r="AB1128"/>
      <c r="AC1128"/>
    </row>
    <row r="1129" spans="2:29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X1129"/>
      <c r="Y1129"/>
      <c r="Z1129"/>
      <c r="AA1129"/>
      <c r="AB1129"/>
      <c r="AC1129"/>
    </row>
    <row r="1130" spans="2:29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X1130"/>
      <c r="Y1130"/>
      <c r="Z1130"/>
      <c r="AA1130"/>
      <c r="AB1130"/>
      <c r="AC1130"/>
    </row>
    <row r="1131" spans="2:29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X1131"/>
      <c r="Y1131"/>
      <c r="Z1131"/>
      <c r="AA1131"/>
      <c r="AB1131"/>
      <c r="AC1131"/>
    </row>
    <row r="1132" spans="2:29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X1132"/>
      <c r="Y1132"/>
      <c r="Z1132"/>
      <c r="AA1132"/>
      <c r="AB1132"/>
      <c r="AC1132"/>
    </row>
    <row r="1133" spans="2:29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X1133"/>
      <c r="Y1133"/>
      <c r="Z1133"/>
      <c r="AA1133"/>
      <c r="AB1133"/>
      <c r="AC1133"/>
    </row>
    <row r="1134" spans="2:29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X1134"/>
      <c r="Y1134"/>
      <c r="Z1134"/>
      <c r="AA1134"/>
      <c r="AB1134"/>
      <c r="AC1134"/>
    </row>
    <row r="1135" spans="2:29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X1135"/>
      <c r="Y1135"/>
      <c r="Z1135"/>
      <c r="AA1135"/>
      <c r="AB1135"/>
      <c r="AC1135"/>
    </row>
    <row r="1136" spans="2:29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X1136"/>
      <c r="Y1136"/>
      <c r="Z1136"/>
      <c r="AA1136"/>
      <c r="AB1136"/>
      <c r="AC1136"/>
    </row>
    <row r="1137" spans="2:29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X1137"/>
      <c r="Y1137"/>
      <c r="Z1137"/>
      <c r="AA1137"/>
      <c r="AB1137"/>
      <c r="AC1137"/>
    </row>
    <row r="1138" spans="2:29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X1138"/>
      <c r="Y1138"/>
      <c r="Z1138"/>
      <c r="AA1138"/>
      <c r="AB1138"/>
      <c r="AC1138"/>
    </row>
    <row r="1139" spans="2:29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X1139"/>
      <c r="Y1139"/>
      <c r="Z1139"/>
      <c r="AA1139"/>
      <c r="AB1139"/>
      <c r="AC1139"/>
    </row>
    <row r="1140" spans="2:29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X1140"/>
      <c r="Y1140"/>
      <c r="Z1140"/>
      <c r="AA1140"/>
      <c r="AB1140"/>
      <c r="AC1140"/>
    </row>
    <row r="1141" spans="2:29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X1141"/>
      <c r="Y1141"/>
      <c r="Z1141"/>
      <c r="AA1141"/>
      <c r="AB1141"/>
      <c r="AC1141"/>
    </row>
    <row r="1142" spans="2:29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X1142"/>
      <c r="Y1142"/>
      <c r="Z1142"/>
      <c r="AA1142"/>
      <c r="AB1142"/>
      <c r="AC1142"/>
    </row>
    <row r="1143" spans="2:29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X1143"/>
      <c r="Y1143"/>
      <c r="Z1143"/>
      <c r="AA1143"/>
      <c r="AB1143"/>
      <c r="AC1143"/>
    </row>
    <row r="1144" spans="2:29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X1144"/>
      <c r="Y1144"/>
      <c r="Z1144"/>
      <c r="AA1144"/>
      <c r="AB1144"/>
      <c r="AC1144"/>
    </row>
    <row r="1145" spans="2:29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X1145"/>
      <c r="Y1145"/>
      <c r="Z1145"/>
      <c r="AA1145"/>
      <c r="AB1145"/>
      <c r="AC1145"/>
    </row>
    <row r="1146" spans="2:29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X1146"/>
      <c r="Y1146"/>
      <c r="Z1146"/>
      <c r="AA1146"/>
      <c r="AB1146"/>
      <c r="AC1146"/>
    </row>
    <row r="1147" spans="2:29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X1147"/>
      <c r="Y1147"/>
      <c r="Z1147"/>
      <c r="AA1147"/>
      <c r="AB1147"/>
      <c r="AC1147"/>
    </row>
    <row r="1148" spans="2:29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X1148"/>
      <c r="Y1148"/>
      <c r="Z1148"/>
      <c r="AA1148"/>
      <c r="AB1148"/>
      <c r="AC1148"/>
    </row>
    <row r="1149" spans="2:29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X1149"/>
      <c r="Y1149"/>
      <c r="Z1149"/>
      <c r="AA1149"/>
      <c r="AB1149"/>
      <c r="AC1149"/>
    </row>
    <row r="1150" spans="2:29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X1150"/>
      <c r="Y1150"/>
      <c r="Z1150"/>
      <c r="AA1150"/>
      <c r="AB1150"/>
      <c r="AC1150"/>
    </row>
    <row r="1151" spans="2:29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X1151"/>
      <c r="Y1151"/>
      <c r="Z1151"/>
      <c r="AA1151"/>
      <c r="AB1151"/>
      <c r="AC1151"/>
    </row>
    <row r="1152" spans="2:29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X1152"/>
      <c r="Y1152"/>
      <c r="Z1152"/>
      <c r="AA1152"/>
      <c r="AB1152"/>
      <c r="AC1152"/>
    </row>
    <row r="1153" spans="2:29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X1153"/>
      <c r="Y1153"/>
      <c r="Z1153"/>
      <c r="AA1153"/>
      <c r="AB1153"/>
      <c r="AC1153"/>
    </row>
    <row r="1154" spans="2:29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X1154"/>
      <c r="Y1154"/>
      <c r="Z1154"/>
      <c r="AA1154"/>
      <c r="AB1154"/>
      <c r="AC1154"/>
    </row>
    <row r="1155" spans="2:29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X1155"/>
      <c r="Y1155"/>
      <c r="Z1155"/>
      <c r="AA1155"/>
      <c r="AB1155"/>
      <c r="AC1155"/>
    </row>
    <row r="1156" spans="2:29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X1156"/>
      <c r="Y1156"/>
      <c r="Z1156"/>
      <c r="AA1156"/>
      <c r="AB1156"/>
      <c r="AC1156"/>
    </row>
    <row r="1157" spans="2:29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X1157"/>
      <c r="Y1157"/>
      <c r="Z1157"/>
      <c r="AA1157"/>
      <c r="AB1157"/>
      <c r="AC1157"/>
    </row>
    <row r="1158" spans="2:29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X1158"/>
      <c r="Y1158"/>
      <c r="Z1158"/>
      <c r="AA1158"/>
      <c r="AB1158"/>
      <c r="AC1158"/>
    </row>
    <row r="1159" spans="2:29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X1159"/>
      <c r="Y1159"/>
      <c r="Z1159"/>
      <c r="AA1159"/>
      <c r="AB1159"/>
      <c r="AC1159"/>
    </row>
    <row r="1160" spans="2:29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X1160"/>
      <c r="Y1160"/>
      <c r="Z1160"/>
      <c r="AA1160"/>
      <c r="AB1160"/>
      <c r="AC1160"/>
    </row>
    <row r="1161" spans="2:29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X1161"/>
      <c r="Y1161"/>
      <c r="Z1161"/>
      <c r="AA1161"/>
      <c r="AB1161"/>
      <c r="AC1161"/>
    </row>
    <row r="1162" spans="2:29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X1162"/>
      <c r="Y1162"/>
      <c r="Z1162"/>
      <c r="AA1162"/>
      <c r="AB1162"/>
      <c r="AC1162"/>
    </row>
    <row r="1163" spans="2:29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X1163"/>
      <c r="Y1163"/>
      <c r="Z1163"/>
      <c r="AA1163"/>
      <c r="AB1163"/>
      <c r="AC1163"/>
    </row>
    <row r="1164" spans="2:29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X1164"/>
      <c r="Y1164"/>
      <c r="Z1164"/>
      <c r="AA1164"/>
      <c r="AB1164"/>
      <c r="AC1164"/>
    </row>
    <row r="1165" spans="2:29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X1165"/>
      <c r="Y1165"/>
      <c r="Z1165"/>
      <c r="AA1165"/>
      <c r="AB1165"/>
      <c r="AC1165"/>
    </row>
    <row r="1166" spans="2:29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X1166"/>
      <c r="Y1166"/>
      <c r="Z1166"/>
      <c r="AA1166"/>
      <c r="AB1166"/>
      <c r="AC1166"/>
    </row>
    <row r="1167" spans="2:29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X1167"/>
      <c r="Y1167"/>
      <c r="Z1167"/>
      <c r="AA1167"/>
      <c r="AB1167"/>
      <c r="AC1167"/>
    </row>
    <row r="1168" spans="2:29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X1168"/>
      <c r="Y1168"/>
      <c r="Z1168"/>
      <c r="AA1168"/>
      <c r="AB1168"/>
      <c r="AC1168"/>
    </row>
    <row r="1169" spans="2:29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X1169"/>
      <c r="Y1169"/>
      <c r="Z1169"/>
      <c r="AA1169"/>
      <c r="AB1169"/>
      <c r="AC1169"/>
    </row>
    <row r="1170" spans="2:29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X1170"/>
      <c r="Y1170"/>
      <c r="Z1170"/>
      <c r="AA1170"/>
      <c r="AB1170"/>
      <c r="AC1170"/>
    </row>
    <row r="1171" spans="2:29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X1171"/>
      <c r="Y1171"/>
      <c r="Z1171"/>
      <c r="AA1171"/>
      <c r="AB1171"/>
      <c r="AC1171"/>
    </row>
    <row r="1172" spans="2:29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X1172"/>
      <c r="Y1172"/>
      <c r="Z1172"/>
      <c r="AA1172"/>
      <c r="AB1172"/>
      <c r="AC1172"/>
    </row>
    <row r="1173" spans="2:29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X1173"/>
      <c r="Y1173"/>
      <c r="Z1173"/>
      <c r="AA1173"/>
      <c r="AB1173"/>
      <c r="AC1173"/>
    </row>
    <row r="1174" spans="2:29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X1174"/>
      <c r="Y1174"/>
      <c r="Z1174"/>
      <c r="AA1174"/>
      <c r="AB1174"/>
      <c r="AC1174"/>
    </row>
    <row r="1175" spans="2:29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X1175"/>
      <c r="Y1175"/>
      <c r="Z1175"/>
      <c r="AA1175"/>
      <c r="AB1175"/>
      <c r="AC1175"/>
    </row>
    <row r="1176" spans="2:29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X1176"/>
      <c r="Y1176"/>
      <c r="Z1176"/>
      <c r="AA1176"/>
      <c r="AB1176"/>
      <c r="AC1176"/>
    </row>
    <row r="1177" spans="2:29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X1177"/>
      <c r="Y1177"/>
      <c r="Z1177"/>
      <c r="AA1177"/>
      <c r="AB1177"/>
      <c r="AC1177"/>
    </row>
    <row r="1178" spans="2:29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X1178"/>
      <c r="Y1178"/>
      <c r="Z1178"/>
      <c r="AA1178"/>
      <c r="AB1178"/>
      <c r="AC1178"/>
    </row>
    <row r="1179" spans="2:29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X1179"/>
      <c r="Y1179"/>
      <c r="Z1179"/>
      <c r="AA1179"/>
      <c r="AB1179"/>
      <c r="AC1179"/>
    </row>
    <row r="1180" spans="2:29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X1180"/>
      <c r="Y1180"/>
      <c r="Z1180"/>
      <c r="AA1180"/>
      <c r="AB1180"/>
      <c r="AC1180"/>
    </row>
    <row r="1181" spans="2:29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X1181"/>
      <c r="Y1181"/>
      <c r="Z1181"/>
      <c r="AA1181"/>
      <c r="AB1181"/>
      <c r="AC1181"/>
    </row>
    <row r="1182" spans="2:29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X1182"/>
      <c r="Y1182"/>
      <c r="Z1182"/>
      <c r="AA1182"/>
      <c r="AB1182"/>
      <c r="AC1182"/>
    </row>
    <row r="1183" spans="2:29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X1183"/>
      <c r="Y1183"/>
      <c r="Z1183"/>
      <c r="AA1183"/>
      <c r="AB1183"/>
      <c r="AC1183"/>
    </row>
    <row r="1184" spans="2:29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X1184"/>
      <c r="Y1184"/>
      <c r="Z1184"/>
      <c r="AA1184"/>
      <c r="AB1184"/>
      <c r="AC1184"/>
    </row>
    <row r="1185" spans="2:29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X1185"/>
      <c r="Y1185"/>
      <c r="Z1185"/>
      <c r="AA1185"/>
      <c r="AB1185"/>
      <c r="AC1185"/>
    </row>
    <row r="1186" spans="2:29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X1186"/>
      <c r="Y1186"/>
      <c r="Z1186"/>
      <c r="AA1186"/>
      <c r="AB1186"/>
      <c r="AC1186"/>
    </row>
    <row r="1187" spans="2:29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X1187"/>
      <c r="Y1187"/>
      <c r="Z1187"/>
      <c r="AA1187"/>
      <c r="AB1187"/>
      <c r="AC1187"/>
    </row>
    <row r="1188" spans="2:29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X1188"/>
      <c r="Y1188"/>
      <c r="Z1188"/>
      <c r="AA1188"/>
      <c r="AB1188"/>
      <c r="AC1188"/>
    </row>
    <row r="1189" spans="2:29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X1189"/>
      <c r="Y1189"/>
      <c r="Z1189"/>
      <c r="AA1189"/>
      <c r="AB1189"/>
      <c r="AC1189"/>
    </row>
    <row r="1190" spans="2:29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X1190"/>
      <c r="Y1190"/>
      <c r="Z1190"/>
      <c r="AA1190"/>
      <c r="AB1190"/>
      <c r="AC1190"/>
    </row>
    <row r="1191" spans="2:29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X1191"/>
      <c r="Y1191"/>
      <c r="Z1191"/>
      <c r="AA1191"/>
      <c r="AB1191"/>
      <c r="AC1191"/>
    </row>
    <row r="1192" spans="2:29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X1192"/>
      <c r="Y1192"/>
      <c r="Z1192"/>
      <c r="AA1192"/>
      <c r="AB1192"/>
      <c r="AC1192"/>
    </row>
    <row r="1193" spans="2:29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X1193"/>
      <c r="Y1193"/>
      <c r="Z1193"/>
      <c r="AA1193"/>
      <c r="AB1193"/>
      <c r="AC1193"/>
    </row>
    <row r="1194" spans="2:29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X1194"/>
      <c r="Y1194"/>
      <c r="Z1194"/>
      <c r="AA1194"/>
      <c r="AB1194"/>
      <c r="AC1194"/>
    </row>
    <row r="1195" spans="2:29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X1195"/>
      <c r="Y1195"/>
      <c r="Z1195"/>
      <c r="AA1195"/>
      <c r="AB1195"/>
      <c r="AC1195"/>
    </row>
    <row r="1196" spans="2:29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X1196"/>
      <c r="Y1196"/>
      <c r="Z1196"/>
      <c r="AA1196"/>
      <c r="AB1196"/>
      <c r="AC1196"/>
    </row>
    <row r="1197" spans="2:29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X1197"/>
      <c r="Y1197"/>
      <c r="Z1197"/>
      <c r="AA1197"/>
      <c r="AB1197"/>
      <c r="AC1197"/>
    </row>
    <row r="1198" spans="2:29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X1198"/>
      <c r="Y1198"/>
      <c r="Z1198"/>
      <c r="AA1198"/>
      <c r="AB1198"/>
      <c r="AC1198"/>
    </row>
    <row r="1199" spans="2:29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X1199"/>
      <c r="Y1199"/>
      <c r="Z1199"/>
      <c r="AA1199"/>
      <c r="AB1199"/>
      <c r="AC1199"/>
    </row>
    <row r="1200" spans="2:29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X1200"/>
      <c r="Y1200"/>
      <c r="Z1200"/>
      <c r="AA1200"/>
      <c r="AB1200"/>
      <c r="AC1200"/>
    </row>
    <row r="1201" spans="2:29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X1201"/>
      <c r="Y1201"/>
      <c r="Z1201"/>
      <c r="AA1201"/>
      <c r="AB1201"/>
      <c r="AC1201"/>
    </row>
    <row r="1202" spans="2:29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X1202"/>
      <c r="Y1202"/>
      <c r="Z1202"/>
      <c r="AA1202"/>
      <c r="AB1202"/>
      <c r="AC1202"/>
    </row>
    <row r="1203" spans="2:29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X1203"/>
      <c r="Y1203"/>
      <c r="Z1203"/>
      <c r="AA1203"/>
      <c r="AB1203"/>
      <c r="AC1203"/>
    </row>
    <row r="1204" spans="2:29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X1204"/>
      <c r="Y1204"/>
      <c r="Z1204"/>
      <c r="AA1204"/>
      <c r="AB1204"/>
      <c r="AC1204"/>
    </row>
    <row r="1205" spans="2:29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X1205"/>
      <c r="Y1205"/>
      <c r="Z1205"/>
      <c r="AA1205"/>
      <c r="AB1205"/>
      <c r="AC1205"/>
    </row>
    <row r="1206" spans="2:29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X1206"/>
      <c r="Y1206"/>
      <c r="Z1206"/>
      <c r="AA1206"/>
      <c r="AB1206"/>
      <c r="AC1206"/>
    </row>
    <row r="1207" spans="2:29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X1207"/>
      <c r="Y1207"/>
      <c r="Z1207"/>
      <c r="AA1207"/>
      <c r="AB1207"/>
      <c r="AC1207"/>
    </row>
    <row r="1208" spans="2:29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X1208"/>
      <c r="Y1208"/>
      <c r="Z1208"/>
      <c r="AA1208"/>
      <c r="AB1208"/>
      <c r="AC1208"/>
    </row>
    <row r="1209" spans="2:29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X1209"/>
      <c r="Y1209"/>
      <c r="Z1209"/>
      <c r="AA1209"/>
      <c r="AB1209"/>
      <c r="AC1209"/>
    </row>
    <row r="1210" spans="2:29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X1210"/>
      <c r="Y1210"/>
      <c r="Z1210"/>
      <c r="AA1210"/>
      <c r="AB1210"/>
      <c r="AC1210"/>
    </row>
    <row r="1211" spans="2:29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X1211"/>
      <c r="Y1211"/>
      <c r="Z1211"/>
      <c r="AA1211"/>
      <c r="AB1211"/>
      <c r="AC1211"/>
    </row>
    <row r="1212" spans="2:29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X1212"/>
      <c r="Y1212"/>
      <c r="Z1212"/>
      <c r="AA1212"/>
      <c r="AB1212"/>
      <c r="AC1212"/>
    </row>
    <row r="1213" spans="2:29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X1213"/>
      <c r="Y1213"/>
      <c r="Z1213"/>
      <c r="AA1213"/>
      <c r="AB1213"/>
      <c r="AC1213"/>
    </row>
    <row r="1214" spans="2:29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X1214"/>
      <c r="Y1214"/>
      <c r="Z1214"/>
      <c r="AA1214"/>
      <c r="AB1214"/>
      <c r="AC1214"/>
    </row>
    <row r="1215" spans="2:29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X1215"/>
      <c r="Y1215"/>
      <c r="Z1215"/>
      <c r="AA1215"/>
      <c r="AB1215"/>
      <c r="AC1215"/>
    </row>
    <row r="1216" spans="2:29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X1216"/>
      <c r="Y1216"/>
      <c r="Z1216"/>
      <c r="AA1216"/>
      <c r="AB1216"/>
      <c r="AC1216"/>
    </row>
    <row r="1217" spans="2:29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X1217"/>
      <c r="Y1217"/>
      <c r="Z1217"/>
      <c r="AA1217"/>
      <c r="AB1217"/>
      <c r="AC1217"/>
    </row>
    <row r="1218" spans="2:29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X1218"/>
      <c r="Y1218"/>
      <c r="Z1218"/>
      <c r="AA1218"/>
      <c r="AB1218"/>
      <c r="AC1218"/>
    </row>
    <row r="1219" spans="2:29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X1219"/>
      <c r="Y1219"/>
      <c r="Z1219"/>
      <c r="AA1219"/>
      <c r="AB1219"/>
      <c r="AC1219"/>
    </row>
    <row r="1220" spans="2:29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X1220"/>
      <c r="Y1220"/>
      <c r="Z1220"/>
      <c r="AA1220"/>
      <c r="AB1220"/>
      <c r="AC1220"/>
    </row>
    <row r="1221" spans="2:29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X1221"/>
      <c r="Y1221"/>
      <c r="Z1221"/>
      <c r="AA1221"/>
      <c r="AB1221"/>
      <c r="AC1221"/>
    </row>
    <row r="1222" spans="2:29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X1222"/>
      <c r="Y1222"/>
      <c r="Z1222"/>
      <c r="AA1222"/>
      <c r="AB1222"/>
      <c r="AC1222"/>
    </row>
    <row r="1223" spans="2:29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X1223"/>
      <c r="Y1223"/>
      <c r="Z1223"/>
      <c r="AA1223"/>
      <c r="AB1223"/>
      <c r="AC1223"/>
    </row>
    <row r="1224" spans="2:29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X1224"/>
      <c r="Y1224"/>
      <c r="Z1224"/>
      <c r="AA1224"/>
      <c r="AB1224"/>
      <c r="AC1224"/>
    </row>
    <row r="1225" spans="2:29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X1225"/>
      <c r="Y1225"/>
      <c r="Z1225"/>
      <c r="AA1225"/>
      <c r="AB1225"/>
      <c r="AC1225"/>
    </row>
    <row r="1226" spans="2:29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X1226"/>
      <c r="Y1226"/>
      <c r="Z1226"/>
      <c r="AA1226"/>
      <c r="AB1226"/>
      <c r="AC1226"/>
    </row>
    <row r="1227" spans="2:29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X1227"/>
      <c r="Y1227"/>
      <c r="Z1227"/>
      <c r="AA1227"/>
      <c r="AB1227"/>
      <c r="AC1227"/>
    </row>
    <row r="1228" spans="2:29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X1228"/>
      <c r="Y1228"/>
      <c r="Z1228"/>
      <c r="AA1228"/>
      <c r="AB1228"/>
      <c r="AC1228"/>
    </row>
    <row r="1229" spans="2:29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X1229"/>
      <c r="Y1229"/>
      <c r="Z1229"/>
      <c r="AA1229"/>
      <c r="AB1229"/>
      <c r="AC1229"/>
    </row>
    <row r="1230" spans="2:29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X1230"/>
      <c r="Y1230"/>
      <c r="Z1230"/>
      <c r="AA1230"/>
      <c r="AB1230"/>
      <c r="AC1230"/>
    </row>
    <row r="1231" spans="2:29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X1231"/>
      <c r="Y1231"/>
      <c r="Z1231"/>
      <c r="AA1231"/>
      <c r="AB1231"/>
      <c r="AC1231"/>
    </row>
    <row r="1232" spans="2:29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X1232"/>
      <c r="Y1232"/>
      <c r="Z1232"/>
      <c r="AA1232"/>
      <c r="AB1232"/>
      <c r="AC1232"/>
    </row>
    <row r="1233" spans="2:29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X1233"/>
      <c r="Y1233"/>
      <c r="Z1233"/>
      <c r="AA1233"/>
      <c r="AB1233"/>
      <c r="AC1233"/>
    </row>
    <row r="1234" spans="2:29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X1234"/>
      <c r="Y1234"/>
      <c r="Z1234"/>
      <c r="AA1234"/>
      <c r="AB1234"/>
      <c r="AC1234"/>
    </row>
    <row r="1235" spans="2:29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X1235"/>
      <c r="Y1235"/>
      <c r="Z1235"/>
      <c r="AA1235"/>
      <c r="AB1235"/>
      <c r="AC1235"/>
    </row>
    <row r="1236" spans="2:29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X1236"/>
      <c r="Y1236"/>
      <c r="Z1236"/>
      <c r="AA1236"/>
      <c r="AB1236"/>
      <c r="AC1236"/>
    </row>
    <row r="1237" spans="2:29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X1237"/>
      <c r="Y1237"/>
      <c r="Z1237"/>
      <c r="AA1237"/>
      <c r="AB1237"/>
      <c r="AC1237"/>
    </row>
    <row r="1238" spans="2:29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X1238"/>
      <c r="Y1238"/>
      <c r="Z1238"/>
      <c r="AA1238"/>
      <c r="AB1238"/>
      <c r="AC1238"/>
    </row>
    <row r="1239" spans="2:29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X1239"/>
      <c r="Y1239"/>
      <c r="Z1239"/>
      <c r="AA1239"/>
      <c r="AB1239"/>
      <c r="AC1239"/>
    </row>
    <row r="1240" spans="2:29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X1240"/>
      <c r="Y1240"/>
      <c r="Z1240"/>
      <c r="AA1240"/>
      <c r="AB1240"/>
      <c r="AC1240"/>
    </row>
    <row r="1241" spans="2:29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X1241"/>
      <c r="Y1241"/>
      <c r="Z1241"/>
      <c r="AA1241"/>
      <c r="AB1241"/>
      <c r="AC1241"/>
    </row>
    <row r="1242" spans="2:29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X1242"/>
      <c r="Y1242"/>
      <c r="Z1242"/>
      <c r="AA1242"/>
      <c r="AB1242"/>
      <c r="AC1242"/>
    </row>
    <row r="1243" spans="2:29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X1243"/>
      <c r="Y1243"/>
      <c r="Z1243"/>
      <c r="AA1243"/>
      <c r="AB1243"/>
      <c r="AC1243"/>
    </row>
    <row r="1244" spans="2:29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X1244"/>
      <c r="Y1244"/>
      <c r="Z1244"/>
      <c r="AA1244"/>
      <c r="AB1244"/>
      <c r="AC1244"/>
    </row>
    <row r="1245" spans="2:29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X1245"/>
      <c r="Y1245"/>
      <c r="Z1245"/>
      <c r="AA1245"/>
      <c r="AB1245"/>
      <c r="AC1245"/>
    </row>
    <row r="1246" spans="2:29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X1246"/>
      <c r="Y1246"/>
      <c r="Z1246"/>
      <c r="AA1246"/>
      <c r="AB1246"/>
      <c r="AC1246"/>
    </row>
    <row r="1247" spans="2:29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X1247"/>
      <c r="Y1247"/>
      <c r="Z1247"/>
      <c r="AA1247"/>
      <c r="AB1247"/>
      <c r="AC1247"/>
    </row>
    <row r="1248" spans="2:29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X1248"/>
      <c r="Y1248"/>
      <c r="Z1248"/>
      <c r="AA1248"/>
      <c r="AB1248"/>
      <c r="AC1248"/>
    </row>
    <row r="1249" spans="2:29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X1249"/>
      <c r="Y1249"/>
      <c r="Z1249"/>
      <c r="AA1249"/>
      <c r="AB1249"/>
      <c r="AC1249"/>
    </row>
    <row r="1250" spans="2:29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X1250"/>
      <c r="Y1250"/>
      <c r="Z1250"/>
      <c r="AA1250"/>
      <c r="AB1250"/>
      <c r="AC1250"/>
    </row>
    <row r="1251" spans="2:29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X1251"/>
      <c r="Y1251"/>
      <c r="Z1251"/>
      <c r="AA1251"/>
      <c r="AB1251"/>
      <c r="AC1251"/>
    </row>
    <row r="1252" spans="2:29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X1252"/>
      <c r="Y1252"/>
      <c r="Z1252"/>
      <c r="AA1252"/>
      <c r="AB1252"/>
      <c r="AC1252"/>
    </row>
    <row r="1253" spans="2:29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X1253"/>
      <c r="Y1253"/>
      <c r="Z1253"/>
      <c r="AA1253"/>
      <c r="AB1253"/>
      <c r="AC1253"/>
    </row>
    <row r="1254" spans="2:29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X1254"/>
      <c r="Y1254"/>
      <c r="Z1254"/>
      <c r="AA1254"/>
      <c r="AB1254"/>
      <c r="AC1254"/>
    </row>
    <row r="1255" spans="2:29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X1255"/>
      <c r="Y1255"/>
      <c r="Z1255"/>
      <c r="AA1255"/>
      <c r="AB1255"/>
      <c r="AC1255"/>
    </row>
    <row r="1256" spans="2:29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X1256"/>
      <c r="Y1256"/>
      <c r="Z1256"/>
      <c r="AA1256"/>
      <c r="AB1256"/>
      <c r="AC1256"/>
    </row>
    <row r="1257" spans="2:29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X1257"/>
      <c r="Y1257"/>
      <c r="Z1257"/>
      <c r="AA1257"/>
      <c r="AB1257"/>
      <c r="AC1257"/>
    </row>
    <row r="1258" spans="2:29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X1258"/>
      <c r="Y1258"/>
      <c r="Z1258"/>
      <c r="AA1258"/>
      <c r="AB1258"/>
      <c r="AC1258"/>
    </row>
    <row r="1259" spans="2:29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X1259"/>
      <c r="Y1259"/>
      <c r="Z1259"/>
      <c r="AA1259"/>
      <c r="AB1259"/>
      <c r="AC1259"/>
    </row>
    <row r="1260" spans="2:29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X1260"/>
      <c r="Y1260"/>
      <c r="Z1260"/>
      <c r="AA1260"/>
      <c r="AB1260"/>
      <c r="AC1260"/>
    </row>
    <row r="1261" spans="2:29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X1261"/>
      <c r="Y1261"/>
      <c r="Z1261"/>
      <c r="AA1261"/>
      <c r="AB1261"/>
      <c r="AC1261"/>
    </row>
    <row r="1262" spans="2:29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X1262"/>
      <c r="Y1262"/>
      <c r="Z1262"/>
      <c r="AA1262"/>
      <c r="AB1262"/>
      <c r="AC1262"/>
    </row>
    <row r="1263" spans="2:29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X1263"/>
      <c r="Y1263"/>
      <c r="Z1263"/>
      <c r="AA1263"/>
      <c r="AB1263"/>
      <c r="AC1263"/>
    </row>
    <row r="1264" spans="2:29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X1264"/>
      <c r="Y1264"/>
      <c r="Z1264"/>
      <c r="AA1264"/>
      <c r="AB1264"/>
      <c r="AC1264"/>
    </row>
    <row r="1265" spans="2:29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X1265"/>
      <c r="Y1265"/>
      <c r="Z1265"/>
      <c r="AA1265"/>
      <c r="AB1265"/>
      <c r="AC1265"/>
    </row>
    <row r="1266" spans="2:29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X1266"/>
      <c r="Y1266"/>
      <c r="Z1266"/>
      <c r="AA1266"/>
      <c r="AB1266"/>
      <c r="AC1266"/>
    </row>
    <row r="1267" spans="2:29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X1267"/>
      <c r="Y1267"/>
      <c r="Z1267"/>
      <c r="AA1267"/>
      <c r="AB1267"/>
      <c r="AC1267"/>
    </row>
    <row r="1268" spans="2:29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X1268"/>
      <c r="Y1268"/>
      <c r="Z1268"/>
      <c r="AA1268"/>
      <c r="AB1268"/>
      <c r="AC1268"/>
    </row>
    <row r="1269" spans="2:29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X1269"/>
      <c r="Y1269"/>
      <c r="Z1269"/>
      <c r="AA1269"/>
      <c r="AB1269"/>
      <c r="AC1269"/>
    </row>
    <row r="1270" spans="2:29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X1270"/>
      <c r="Y1270"/>
      <c r="Z1270"/>
      <c r="AA1270"/>
      <c r="AB1270"/>
      <c r="AC1270"/>
    </row>
    <row r="1271" spans="2:29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X1271"/>
      <c r="Y1271"/>
      <c r="Z1271"/>
      <c r="AA1271"/>
      <c r="AB1271"/>
      <c r="AC1271"/>
    </row>
    <row r="1272" spans="2:29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X1272"/>
      <c r="Y1272"/>
      <c r="Z1272"/>
      <c r="AA1272"/>
      <c r="AB1272"/>
      <c r="AC1272"/>
    </row>
    <row r="1273" spans="2:29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X1273"/>
      <c r="Y1273"/>
      <c r="Z1273"/>
      <c r="AA1273"/>
      <c r="AB1273"/>
      <c r="AC1273"/>
    </row>
    <row r="1274" spans="2:29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X1274"/>
      <c r="Y1274"/>
      <c r="Z1274"/>
      <c r="AA1274"/>
      <c r="AB1274"/>
      <c r="AC1274"/>
    </row>
    <row r="1275" spans="2:29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X1275"/>
      <c r="Y1275"/>
      <c r="Z1275"/>
      <c r="AA1275"/>
      <c r="AB1275"/>
      <c r="AC1275"/>
    </row>
    <row r="1276" spans="2:29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X1276"/>
      <c r="Y1276"/>
      <c r="Z1276"/>
      <c r="AA1276"/>
      <c r="AB1276"/>
      <c r="AC1276"/>
    </row>
    <row r="1277" spans="2:29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X1277"/>
      <c r="Y1277"/>
      <c r="Z1277"/>
      <c r="AA1277"/>
      <c r="AB1277"/>
      <c r="AC1277"/>
    </row>
    <row r="1278" spans="2:29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X1278"/>
      <c r="Y1278"/>
      <c r="Z1278"/>
      <c r="AA1278"/>
      <c r="AB1278"/>
      <c r="AC1278"/>
    </row>
    <row r="1279" spans="2:29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X1279"/>
      <c r="Y1279"/>
      <c r="Z1279"/>
      <c r="AA1279"/>
      <c r="AB1279"/>
      <c r="AC1279"/>
    </row>
    <row r="1280" spans="2:29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X1280"/>
      <c r="Y1280"/>
      <c r="Z1280"/>
      <c r="AA1280"/>
      <c r="AB1280"/>
      <c r="AC1280"/>
    </row>
    <row r="1281" spans="2:29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X1281"/>
      <c r="Y1281"/>
      <c r="Z1281"/>
      <c r="AA1281"/>
      <c r="AB1281"/>
      <c r="AC1281"/>
    </row>
    <row r="1282" spans="2:29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X1282"/>
      <c r="Y1282"/>
      <c r="Z1282"/>
      <c r="AA1282"/>
      <c r="AB1282"/>
      <c r="AC1282"/>
    </row>
    <row r="1283" spans="2:29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X1283"/>
      <c r="Y1283"/>
      <c r="Z1283"/>
      <c r="AA1283"/>
      <c r="AB1283"/>
      <c r="AC1283"/>
    </row>
    <row r="1284" spans="2:29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X1284"/>
      <c r="Y1284"/>
      <c r="Z1284"/>
      <c r="AA1284"/>
      <c r="AB1284"/>
      <c r="AC1284"/>
    </row>
    <row r="1285" spans="2:29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X1285"/>
      <c r="Y1285"/>
      <c r="Z1285"/>
      <c r="AA1285"/>
      <c r="AB1285"/>
      <c r="AC1285"/>
    </row>
    <row r="1286" spans="2:29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X1286"/>
      <c r="Y1286"/>
      <c r="Z1286"/>
      <c r="AA1286"/>
      <c r="AB1286"/>
      <c r="AC1286"/>
    </row>
    <row r="1287" spans="2:29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X1287"/>
      <c r="Y1287"/>
      <c r="Z1287"/>
      <c r="AA1287"/>
      <c r="AB1287"/>
      <c r="AC1287"/>
    </row>
    <row r="1288" spans="2:29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X1288"/>
      <c r="Y1288"/>
      <c r="Z1288"/>
      <c r="AA1288"/>
      <c r="AB1288"/>
      <c r="AC1288"/>
    </row>
    <row r="1289" spans="2:29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X1289"/>
      <c r="Y1289"/>
      <c r="Z1289"/>
      <c r="AA1289"/>
      <c r="AB1289"/>
      <c r="AC1289"/>
    </row>
    <row r="1290" spans="2:29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X1290"/>
      <c r="Y1290"/>
      <c r="Z1290"/>
      <c r="AA1290"/>
      <c r="AB1290"/>
      <c r="AC1290"/>
    </row>
    <row r="1291" spans="2:29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X1291"/>
      <c r="Y1291"/>
      <c r="Z1291"/>
      <c r="AA1291"/>
      <c r="AB1291"/>
      <c r="AC1291"/>
    </row>
    <row r="1292" spans="2:29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X1292"/>
      <c r="Y1292"/>
      <c r="Z1292"/>
      <c r="AA1292"/>
      <c r="AB1292"/>
      <c r="AC1292"/>
    </row>
    <row r="1293" spans="2:29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X1293"/>
      <c r="Y1293"/>
      <c r="Z1293"/>
      <c r="AA1293"/>
      <c r="AB1293"/>
      <c r="AC1293"/>
    </row>
    <row r="1294" spans="2:29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X1294"/>
      <c r="Y1294"/>
      <c r="Z1294"/>
      <c r="AA1294"/>
      <c r="AB1294"/>
      <c r="AC1294"/>
    </row>
    <row r="1295" spans="2:29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X1295"/>
      <c r="Y1295"/>
      <c r="Z1295"/>
      <c r="AA1295"/>
      <c r="AB1295"/>
      <c r="AC1295"/>
    </row>
    <row r="1296" spans="2:29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X1296"/>
      <c r="Y1296"/>
      <c r="Z1296"/>
      <c r="AA1296"/>
      <c r="AB1296"/>
      <c r="AC1296"/>
    </row>
    <row r="1297" spans="2:29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X1297"/>
      <c r="Y1297"/>
      <c r="Z1297"/>
      <c r="AA1297"/>
      <c r="AB1297"/>
      <c r="AC1297"/>
    </row>
    <row r="1298" spans="2:29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X1298"/>
      <c r="Y1298"/>
      <c r="Z1298"/>
      <c r="AA1298"/>
      <c r="AB1298"/>
      <c r="AC1298"/>
    </row>
    <row r="1299" spans="2:29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X1299"/>
      <c r="Y1299"/>
      <c r="Z1299"/>
      <c r="AA1299"/>
      <c r="AB1299"/>
      <c r="AC1299"/>
    </row>
    <row r="1300" spans="2:29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X1300"/>
      <c r="Y1300"/>
      <c r="Z1300"/>
      <c r="AA1300"/>
      <c r="AB1300"/>
      <c r="AC1300"/>
    </row>
    <row r="1301" spans="2:29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X1301"/>
      <c r="Y1301"/>
      <c r="Z1301"/>
      <c r="AA1301"/>
      <c r="AB1301"/>
      <c r="AC1301"/>
    </row>
    <row r="1302" spans="2:29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X1302"/>
      <c r="Y1302"/>
      <c r="Z1302"/>
      <c r="AA1302"/>
      <c r="AB1302"/>
      <c r="AC1302"/>
    </row>
    <row r="1303" spans="2:29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X1303"/>
      <c r="Y1303"/>
      <c r="Z1303"/>
      <c r="AA1303"/>
      <c r="AB1303"/>
      <c r="AC1303"/>
    </row>
    <row r="1304" spans="2:29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X1304"/>
      <c r="Y1304"/>
      <c r="Z1304"/>
      <c r="AA1304"/>
      <c r="AB1304"/>
      <c r="AC1304"/>
    </row>
    <row r="1305" spans="2:29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X1305"/>
      <c r="Y1305"/>
      <c r="Z1305"/>
      <c r="AA1305"/>
      <c r="AB1305"/>
      <c r="AC1305"/>
    </row>
    <row r="1306" spans="2:29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X1306"/>
      <c r="Y1306"/>
      <c r="Z1306"/>
      <c r="AA1306"/>
      <c r="AB1306"/>
      <c r="AC1306"/>
    </row>
    <row r="1307" spans="2:29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X1307"/>
      <c r="Y1307"/>
      <c r="Z1307"/>
      <c r="AA1307"/>
      <c r="AB1307"/>
      <c r="AC1307"/>
    </row>
    <row r="1308" spans="2:29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X1308"/>
      <c r="Y1308"/>
      <c r="Z1308"/>
      <c r="AA1308"/>
      <c r="AB1308"/>
      <c r="AC1308"/>
    </row>
    <row r="1309" spans="2:29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X1309"/>
      <c r="Y1309"/>
      <c r="Z1309"/>
      <c r="AA1309"/>
      <c r="AB1309"/>
      <c r="AC1309"/>
    </row>
    <row r="1310" spans="2:29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X1310"/>
      <c r="Y1310"/>
      <c r="Z1310"/>
      <c r="AA1310"/>
      <c r="AB1310"/>
      <c r="AC1310"/>
    </row>
    <row r="1311" spans="2:29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X1311"/>
      <c r="Y1311"/>
      <c r="Z1311"/>
      <c r="AA1311"/>
      <c r="AB1311"/>
      <c r="AC1311"/>
    </row>
    <row r="1312" spans="2:29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X1312"/>
      <c r="Y1312"/>
      <c r="Z1312"/>
      <c r="AA1312"/>
      <c r="AB1312"/>
      <c r="AC1312"/>
    </row>
    <row r="1313" spans="2:29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X1313"/>
      <c r="Y1313"/>
      <c r="Z1313"/>
      <c r="AA1313"/>
      <c r="AB1313"/>
      <c r="AC1313"/>
    </row>
    <row r="1314" spans="2:29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X1314"/>
      <c r="Y1314"/>
      <c r="Z1314"/>
      <c r="AA1314"/>
      <c r="AB1314"/>
      <c r="AC1314"/>
    </row>
    <row r="1315" spans="2:29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X1315"/>
      <c r="Y1315"/>
      <c r="Z1315"/>
      <c r="AA1315"/>
      <c r="AB1315"/>
      <c r="AC1315"/>
    </row>
    <row r="1316" spans="2:29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X1316"/>
      <c r="Y1316"/>
      <c r="Z1316"/>
      <c r="AA1316"/>
      <c r="AB1316"/>
      <c r="AC1316"/>
    </row>
    <row r="1317" spans="2:29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X1317"/>
      <c r="Y1317"/>
      <c r="Z1317"/>
      <c r="AA1317"/>
      <c r="AB1317"/>
      <c r="AC1317"/>
    </row>
    <row r="1318" spans="2:29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X1318"/>
      <c r="Y1318"/>
      <c r="Z1318"/>
      <c r="AA1318"/>
      <c r="AB1318"/>
      <c r="AC1318"/>
    </row>
    <row r="1319" spans="2:29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X1319"/>
      <c r="Y1319"/>
      <c r="Z1319"/>
      <c r="AA1319"/>
      <c r="AB1319"/>
      <c r="AC1319"/>
    </row>
    <row r="1320" spans="2:29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X1320"/>
      <c r="Y1320"/>
      <c r="Z1320"/>
      <c r="AA1320"/>
      <c r="AB1320"/>
      <c r="AC1320"/>
    </row>
    <row r="1321" spans="2:29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X1321"/>
      <c r="Y1321"/>
      <c r="Z1321"/>
      <c r="AA1321"/>
      <c r="AB1321"/>
      <c r="AC1321"/>
    </row>
    <row r="1322" spans="2:29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X1322"/>
      <c r="Y1322"/>
      <c r="Z1322"/>
      <c r="AA1322"/>
      <c r="AB1322"/>
      <c r="AC1322"/>
    </row>
    <row r="1323" spans="2:29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X1323"/>
      <c r="Y1323"/>
      <c r="Z1323"/>
      <c r="AA1323"/>
      <c r="AB1323"/>
      <c r="AC1323"/>
    </row>
    <row r="1324" spans="2:29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X1324"/>
      <c r="Y1324"/>
      <c r="Z1324"/>
      <c r="AA1324"/>
      <c r="AB1324"/>
      <c r="AC1324"/>
    </row>
    <row r="1325" spans="2:29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X1325"/>
      <c r="Y1325"/>
      <c r="Z1325"/>
      <c r="AA1325"/>
      <c r="AB1325"/>
      <c r="AC1325"/>
    </row>
    <row r="1326" spans="2:29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X1326"/>
      <c r="Y1326"/>
      <c r="Z1326"/>
      <c r="AA1326"/>
      <c r="AB1326"/>
      <c r="AC1326"/>
    </row>
    <row r="1327" spans="2:29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X1327"/>
      <c r="Y1327"/>
      <c r="Z1327"/>
      <c r="AA1327"/>
      <c r="AB1327"/>
      <c r="AC1327"/>
    </row>
    <row r="1328" spans="2:29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X1328"/>
      <c r="Y1328"/>
      <c r="Z1328"/>
      <c r="AA1328"/>
      <c r="AB1328"/>
      <c r="AC1328"/>
    </row>
    <row r="1329" spans="2:29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X1329"/>
      <c r="Y1329"/>
      <c r="Z1329"/>
      <c r="AA1329"/>
      <c r="AB1329"/>
      <c r="AC1329"/>
    </row>
    <row r="1330" spans="2:29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X1330"/>
      <c r="Y1330"/>
      <c r="Z1330"/>
      <c r="AA1330"/>
      <c r="AB1330"/>
      <c r="AC1330"/>
    </row>
    <row r="1331" spans="2:29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X1331"/>
      <c r="Y1331"/>
      <c r="Z1331"/>
      <c r="AA1331"/>
      <c r="AB1331"/>
      <c r="AC1331"/>
    </row>
    <row r="1332" spans="2:29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X1332"/>
      <c r="Y1332"/>
      <c r="Z1332"/>
      <c r="AA1332"/>
      <c r="AB1332"/>
      <c r="AC1332"/>
    </row>
    <row r="1333" spans="2:29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X1333"/>
      <c r="Y1333"/>
      <c r="Z1333"/>
      <c r="AA1333"/>
      <c r="AB1333"/>
      <c r="AC1333"/>
    </row>
    <row r="1334" spans="2:29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X1334"/>
      <c r="Y1334"/>
      <c r="Z1334"/>
      <c r="AA1334"/>
      <c r="AB1334"/>
      <c r="AC1334"/>
    </row>
    <row r="1335" spans="2:29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X1335"/>
      <c r="Y1335"/>
      <c r="Z1335"/>
      <c r="AA1335"/>
      <c r="AB1335"/>
      <c r="AC1335"/>
    </row>
    <row r="1336" spans="2:29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X1336"/>
      <c r="Y1336"/>
      <c r="Z1336"/>
      <c r="AA1336"/>
      <c r="AB1336"/>
      <c r="AC1336"/>
    </row>
    <row r="1337" spans="2:29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X1337"/>
      <c r="Y1337"/>
      <c r="Z1337"/>
      <c r="AA1337"/>
      <c r="AB1337"/>
      <c r="AC1337"/>
    </row>
    <row r="1338" spans="2:29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X1338"/>
      <c r="Y1338"/>
      <c r="Z1338"/>
      <c r="AA1338"/>
      <c r="AB1338"/>
      <c r="AC1338"/>
    </row>
    <row r="1339" spans="2:29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X1339"/>
      <c r="Y1339"/>
      <c r="Z1339"/>
      <c r="AA1339"/>
      <c r="AB1339"/>
      <c r="AC1339"/>
    </row>
    <row r="1340" spans="2:29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X1340"/>
      <c r="Y1340"/>
      <c r="Z1340"/>
      <c r="AA1340"/>
      <c r="AB1340"/>
      <c r="AC1340"/>
    </row>
    <row r="1341" spans="2:29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X1341"/>
      <c r="Y1341"/>
      <c r="Z1341"/>
      <c r="AA1341"/>
      <c r="AB1341"/>
      <c r="AC1341"/>
    </row>
    <row r="1342" spans="2:29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X1342"/>
      <c r="Y1342"/>
      <c r="Z1342"/>
      <c r="AA1342"/>
      <c r="AB1342"/>
      <c r="AC1342"/>
    </row>
    <row r="1343" spans="2:29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X1343"/>
      <c r="Y1343"/>
      <c r="Z1343"/>
      <c r="AA1343"/>
      <c r="AB1343"/>
      <c r="AC1343"/>
    </row>
    <row r="1344" spans="2:29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X1344"/>
      <c r="Y1344"/>
      <c r="Z1344"/>
      <c r="AA1344"/>
      <c r="AB1344"/>
      <c r="AC1344"/>
    </row>
    <row r="1345" spans="2:29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X1345"/>
      <c r="Y1345"/>
      <c r="Z1345"/>
      <c r="AA1345"/>
      <c r="AB1345"/>
      <c r="AC1345"/>
    </row>
    <row r="1346" spans="2:29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X1346"/>
      <c r="Y1346"/>
      <c r="Z1346"/>
      <c r="AA1346"/>
      <c r="AB1346"/>
      <c r="AC1346"/>
    </row>
    <row r="1347" spans="2:29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X1347"/>
      <c r="Y1347"/>
      <c r="Z1347"/>
      <c r="AA1347"/>
      <c r="AB1347"/>
      <c r="AC1347"/>
    </row>
    <row r="1348" spans="2:29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X1348"/>
      <c r="Y1348"/>
      <c r="Z1348"/>
      <c r="AA1348"/>
      <c r="AB1348"/>
      <c r="AC1348"/>
    </row>
    <row r="1349" spans="2:29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X1349"/>
      <c r="Y1349"/>
      <c r="Z1349"/>
      <c r="AA1349"/>
      <c r="AB1349"/>
      <c r="AC1349"/>
    </row>
    <row r="1350" spans="2:29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X1350"/>
      <c r="Y1350"/>
      <c r="Z1350"/>
      <c r="AA1350"/>
      <c r="AB1350"/>
      <c r="AC1350"/>
    </row>
    <row r="1351" spans="2:29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X1351"/>
      <c r="Y1351"/>
      <c r="Z1351"/>
      <c r="AA1351"/>
      <c r="AB1351"/>
      <c r="AC1351"/>
    </row>
    <row r="1352" spans="2:29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X1352"/>
      <c r="Y1352"/>
      <c r="Z1352"/>
      <c r="AA1352"/>
      <c r="AB1352"/>
      <c r="AC1352"/>
    </row>
    <row r="1353" spans="2:29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X1353"/>
      <c r="Y1353"/>
      <c r="Z1353"/>
      <c r="AA1353"/>
      <c r="AB1353"/>
      <c r="AC1353"/>
    </row>
    <row r="1354" spans="2:29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X1354"/>
      <c r="Y1354"/>
      <c r="Z1354"/>
      <c r="AA1354"/>
      <c r="AB1354"/>
      <c r="AC1354"/>
    </row>
    <row r="1355" spans="2:29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X1355"/>
      <c r="Y1355"/>
      <c r="Z1355"/>
      <c r="AA1355"/>
      <c r="AB1355"/>
      <c r="AC1355"/>
    </row>
    <row r="1356" spans="2:29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X1356"/>
      <c r="Y1356"/>
      <c r="Z1356"/>
      <c r="AA1356"/>
      <c r="AB1356"/>
      <c r="AC1356"/>
    </row>
    <row r="1357" spans="2:29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X1357"/>
      <c r="Y1357"/>
      <c r="Z1357"/>
      <c r="AA1357"/>
      <c r="AB1357"/>
      <c r="AC1357"/>
    </row>
    <row r="1358" spans="2:29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X1358"/>
      <c r="Y1358"/>
      <c r="Z1358"/>
      <c r="AA1358"/>
      <c r="AB1358"/>
      <c r="AC1358"/>
    </row>
    <row r="1359" spans="2:29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X1359"/>
      <c r="Y1359"/>
      <c r="Z1359"/>
      <c r="AA1359"/>
      <c r="AB1359"/>
      <c r="AC1359"/>
    </row>
    <row r="1360" spans="2:29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X1360"/>
      <c r="Y1360"/>
      <c r="Z1360"/>
      <c r="AA1360"/>
      <c r="AB1360"/>
      <c r="AC1360"/>
    </row>
    <row r="1361" spans="2:29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X1361"/>
      <c r="Y1361"/>
      <c r="Z1361"/>
      <c r="AA1361"/>
      <c r="AB1361"/>
      <c r="AC1361"/>
    </row>
    <row r="1362" spans="2:29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X1362"/>
      <c r="Y1362"/>
      <c r="Z1362"/>
      <c r="AA1362"/>
      <c r="AB1362"/>
      <c r="AC1362"/>
    </row>
    <row r="1363" spans="2:29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X1363"/>
      <c r="Y1363"/>
      <c r="Z1363"/>
      <c r="AA1363"/>
      <c r="AB1363"/>
      <c r="AC1363"/>
    </row>
    <row r="1364" spans="2:29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X1364"/>
      <c r="Y1364"/>
      <c r="Z1364"/>
      <c r="AA1364"/>
      <c r="AB1364"/>
      <c r="AC1364"/>
    </row>
    <row r="1365" spans="2:29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X1365"/>
      <c r="Y1365"/>
      <c r="Z1365"/>
      <c r="AA1365"/>
      <c r="AB1365"/>
      <c r="AC1365"/>
    </row>
    <row r="1366" spans="2:29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X1366"/>
      <c r="Y1366"/>
      <c r="Z1366"/>
      <c r="AA1366"/>
      <c r="AB1366"/>
      <c r="AC1366"/>
    </row>
    <row r="1367" spans="2:29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X1367"/>
      <c r="Y1367"/>
      <c r="Z1367"/>
      <c r="AA1367"/>
      <c r="AB1367"/>
      <c r="AC1367"/>
    </row>
    <row r="1368" spans="2:29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X1368"/>
      <c r="Y1368"/>
      <c r="Z1368"/>
      <c r="AA1368"/>
      <c r="AB1368"/>
      <c r="AC1368"/>
    </row>
    <row r="1369" spans="2:29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X1369"/>
      <c r="Y1369"/>
      <c r="Z1369"/>
      <c r="AA1369"/>
      <c r="AB1369"/>
      <c r="AC1369"/>
    </row>
    <row r="1370" spans="2:29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X1370"/>
      <c r="Y1370"/>
      <c r="Z1370"/>
      <c r="AA1370"/>
      <c r="AB1370"/>
      <c r="AC1370"/>
    </row>
    <row r="1371" spans="2:29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X1371"/>
      <c r="Y1371"/>
      <c r="Z1371"/>
      <c r="AA1371"/>
      <c r="AB1371"/>
      <c r="AC1371"/>
    </row>
    <row r="1372" spans="2:29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X1372"/>
      <c r="Y1372"/>
      <c r="Z1372"/>
      <c r="AA1372"/>
      <c r="AB1372"/>
      <c r="AC1372"/>
    </row>
    <row r="1373" spans="2:29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X1373"/>
      <c r="Y1373"/>
      <c r="Z1373"/>
      <c r="AA1373"/>
      <c r="AB1373"/>
      <c r="AC1373"/>
    </row>
    <row r="1374" spans="2:29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X1374"/>
      <c r="Y1374"/>
      <c r="Z1374"/>
      <c r="AA1374"/>
      <c r="AB1374"/>
      <c r="AC1374"/>
    </row>
    <row r="1375" spans="2:29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X1375"/>
      <c r="Y1375"/>
      <c r="Z1375"/>
      <c r="AA1375"/>
      <c r="AB1375"/>
      <c r="AC1375"/>
    </row>
    <row r="1376" spans="2:29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X1376"/>
      <c r="Y1376"/>
      <c r="Z1376"/>
      <c r="AA1376"/>
      <c r="AB1376"/>
      <c r="AC1376"/>
    </row>
    <row r="1377" spans="2:29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X1377"/>
      <c r="Y1377"/>
      <c r="Z1377"/>
      <c r="AA1377"/>
      <c r="AB1377"/>
      <c r="AC1377"/>
    </row>
    <row r="1378" spans="2:29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X1378"/>
      <c r="Y1378"/>
      <c r="Z1378"/>
      <c r="AA1378"/>
      <c r="AB1378"/>
      <c r="AC1378"/>
    </row>
    <row r="1379" spans="2:29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X1379"/>
      <c r="Y1379"/>
      <c r="Z1379"/>
      <c r="AA1379"/>
      <c r="AB1379"/>
      <c r="AC1379"/>
    </row>
    <row r="1380" spans="2:29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X1380"/>
      <c r="Y1380"/>
      <c r="Z1380"/>
      <c r="AA1380"/>
      <c r="AB1380"/>
      <c r="AC1380"/>
    </row>
    <row r="1381" spans="2:29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X1381"/>
      <c r="Y1381"/>
      <c r="Z1381"/>
      <c r="AA1381"/>
      <c r="AB1381"/>
      <c r="AC1381"/>
    </row>
    <row r="1382" spans="2:29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X1382"/>
      <c r="Y1382"/>
      <c r="Z1382"/>
      <c r="AA1382"/>
      <c r="AB1382"/>
      <c r="AC1382"/>
    </row>
    <row r="1383" spans="2:29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X1383"/>
      <c r="Y1383"/>
      <c r="Z1383"/>
      <c r="AA1383"/>
      <c r="AB1383"/>
      <c r="AC1383"/>
    </row>
    <row r="1384" spans="2:29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X1384"/>
      <c r="Y1384"/>
      <c r="Z1384"/>
      <c r="AA1384"/>
      <c r="AB1384"/>
      <c r="AC1384"/>
    </row>
    <row r="1385" spans="2:29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X1385"/>
      <c r="Y1385"/>
      <c r="Z1385"/>
      <c r="AA1385"/>
      <c r="AB1385"/>
      <c r="AC1385"/>
    </row>
    <row r="1386" spans="2:29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X1386"/>
      <c r="Y1386"/>
      <c r="Z1386"/>
      <c r="AA1386"/>
      <c r="AB1386"/>
      <c r="AC1386"/>
    </row>
    <row r="1387" spans="2:29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X1387"/>
      <c r="Y1387"/>
      <c r="Z1387"/>
      <c r="AA1387"/>
      <c r="AB1387"/>
      <c r="AC1387"/>
    </row>
    <row r="1388" spans="2:29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X1388"/>
      <c r="Y1388"/>
      <c r="Z1388"/>
      <c r="AA1388"/>
      <c r="AB1388"/>
      <c r="AC1388"/>
    </row>
    <row r="1389" spans="2:29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X1389"/>
      <c r="Y1389"/>
      <c r="Z1389"/>
      <c r="AA1389"/>
      <c r="AB1389"/>
      <c r="AC1389"/>
    </row>
    <row r="1390" spans="2:29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X1390"/>
      <c r="Y1390"/>
      <c r="Z1390"/>
      <c r="AA1390"/>
      <c r="AB1390"/>
      <c r="AC1390"/>
    </row>
    <row r="1391" spans="2:29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X1391"/>
      <c r="Y1391"/>
      <c r="Z1391"/>
      <c r="AA1391"/>
      <c r="AB1391"/>
      <c r="AC1391"/>
    </row>
    <row r="1392" spans="2:29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X1392"/>
      <c r="Y1392"/>
      <c r="Z1392"/>
      <c r="AA1392"/>
      <c r="AB1392"/>
      <c r="AC1392"/>
    </row>
    <row r="1393" spans="2:29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X1393"/>
      <c r="Y1393"/>
      <c r="Z1393"/>
      <c r="AA1393"/>
      <c r="AB1393"/>
      <c r="AC1393"/>
    </row>
    <row r="1394" spans="2:29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X1394"/>
      <c r="Y1394"/>
      <c r="Z1394"/>
      <c r="AA1394"/>
      <c r="AB1394"/>
      <c r="AC1394"/>
    </row>
    <row r="1395" spans="2:29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X1395"/>
      <c r="Y1395"/>
      <c r="Z1395"/>
      <c r="AA1395"/>
      <c r="AB1395"/>
      <c r="AC1395"/>
    </row>
    <row r="1396" spans="2:29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X1396"/>
      <c r="Y1396"/>
      <c r="Z1396"/>
      <c r="AA1396"/>
      <c r="AB1396"/>
      <c r="AC1396"/>
    </row>
    <row r="1397" spans="2:29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X1397"/>
      <c r="Y1397"/>
      <c r="Z1397"/>
      <c r="AA1397"/>
      <c r="AB1397"/>
      <c r="AC1397"/>
    </row>
    <row r="1398" spans="2:29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X1398"/>
      <c r="Y1398"/>
      <c r="Z1398"/>
      <c r="AA1398"/>
      <c r="AB1398"/>
      <c r="AC1398"/>
    </row>
    <row r="1399" spans="2:29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X1399"/>
      <c r="Y1399"/>
      <c r="Z1399"/>
      <c r="AA1399"/>
      <c r="AB1399"/>
      <c r="AC1399"/>
    </row>
    <row r="1400" spans="2:29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X1400"/>
      <c r="Y1400"/>
      <c r="Z1400"/>
      <c r="AA1400"/>
      <c r="AB1400"/>
      <c r="AC1400"/>
    </row>
    <row r="1401" spans="2:29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X1401"/>
      <c r="Y1401"/>
      <c r="Z1401"/>
      <c r="AA1401"/>
      <c r="AB1401"/>
      <c r="AC1401"/>
    </row>
    <row r="1402" spans="2:29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X1402"/>
      <c r="Y1402"/>
      <c r="Z1402"/>
      <c r="AA1402"/>
      <c r="AB1402"/>
      <c r="AC1402"/>
    </row>
    <row r="1403" spans="2:29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X1403"/>
      <c r="Y1403"/>
      <c r="Z1403"/>
      <c r="AA1403"/>
      <c r="AB1403"/>
      <c r="AC1403"/>
    </row>
    <row r="1404" spans="2:29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X1404"/>
      <c r="Y1404"/>
      <c r="Z1404"/>
      <c r="AA1404"/>
      <c r="AB1404"/>
      <c r="AC1404"/>
    </row>
    <row r="1405" spans="2:29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X1405"/>
      <c r="Y1405"/>
      <c r="Z1405"/>
      <c r="AA1405"/>
      <c r="AB1405"/>
      <c r="AC1405"/>
    </row>
    <row r="1406" spans="2:29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X1406"/>
      <c r="Y1406"/>
      <c r="Z1406"/>
      <c r="AA1406"/>
      <c r="AB1406"/>
      <c r="AC1406"/>
    </row>
    <row r="1407" spans="2:29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X1407"/>
      <c r="Y1407"/>
      <c r="Z1407"/>
      <c r="AA1407"/>
      <c r="AB1407"/>
      <c r="AC1407"/>
    </row>
    <row r="1408" spans="2:29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X1408"/>
      <c r="Y1408"/>
      <c r="Z1408"/>
      <c r="AA1408"/>
      <c r="AB1408"/>
      <c r="AC1408"/>
    </row>
    <row r="1409" spans="2:29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X1409"/>
      <c r="Y1409"/>
      <c r="Z1409"/>
      <c r="AA1409"/>
      <c r="AB1409"/>
      <c r="AC1409"/>
    </row>
    <row r="1410" spans="2:29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X1410"/>
      <c r="Y1410"/>
      <c r="Z1410"/>
      <c r="AA1410"/>
      <c r="AB1410"/>
      <c r="AC1410"/>
    </row>
    <row r="1411" spans="2:29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X1411"/>
      <c r="Y1411"/>
      <c r="Z1411"/>
      <c r="AA1411"/>
      <c r="AB1411"/>
      <c r="AC1411"/>
    </row>
    <row r="1412" spans="2:29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X1412"/>
      <c r="Y1412"/>
      <c r="Z1412"/>
      <c r="AA1412"/>
      <c r="AB1412"/>
      <c r="AC1412"/>
    </row>
    <row r="1413" spans="2:29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X1413"/>
      <c r="Y1413"/>
      <c r="Z1413"/>
      <c r="AA1413"/>
      <c r="AB1413"/>
      <c r="AC1413"/>
    </row>
    <row r="1414" spans="2:29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X1414"/>
      <c r="Y1414"/>
      <c r="Z1414"/>
      <c r="AA1414"/>
      <c r="AB1414"/>
      <c r="AC1414"/>
    </row>
    <row r="1415" spans="2:29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X1415"/>
      <c r="Y1415"/>
      <c r="Z1415"/>
      <c r="AA1415"/>
      <c r="AB1415"/>
      <c r="AC1415"/>
    </row>
    <row r="1416" spans="2:29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X1416"/>
      <c r="Y1416"/>
      <c r="Z1416"/>
      <c r="AA1416"/>
      <c r="AB1416"/>
      <c r="AC1416"/>
    </row>
    <row r="1417" spans="2:29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X1417"/>
      <c r="Y1417"/>
      <c r="Z1417"/>
      <c r="AA1417"/>
      <c r="AB1417"/>
      <c r="AC1417"/>
    </row>
    <row r="1418" spans="2:29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X1418"/>
      <c r="Y1418"/>
      <c r="Z1418"/>
      <c r="AA1418"/>
      <c r="AB1418"/>
      <c r="AC1418"/>
    </row>
    <row r="1419" spans="2:29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X1419"/>
      <c r="Y1419"/>
      <c r="Z1419"/>
      <c r="AA1419"/>
      <c r="AB1419"/>
      <c r="AC1419"/>
    </row>
    <row r="1420" spans="2:29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X1420"/>
      <c r="Y1420"/>
      <c r="Z1420"/>
      <c r="AA1420"/>
      <c r="AB1420"/>
      <c r="AC1420"/>
    </row>
    <row r="1421" spans="2:29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X1421"/>
      <c r="Y1421"/>
      <c r="Z1421"/>
      <c r="AA1421"/>
      <c r="AB1421"/>
      <c r="AC1421"/>
    </row>
    <row r="1422" spans="2:29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X1422"/>
      <c r="Y1422"/>
      <c r="Z1422"/>
      <c r="AA1422"/>
      <c r="AB1422"/>
      <c r="AC1422"/>
    </row>
    <row r="1423" spans="2:29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X1423"/>
      <c r="Y1423"/>
      <c r="Z1423"/>
      <c r="AA1423"/>
      <c r="AB1423"/>
      <c r="AC1423"/>
    </row>
    <row r="1424" spans="2:29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X1424"/>
      <c r="Y1424"/>
      <c r="Z1424"/>
      <c r="AA1424"/>
      <c r="AB1424"/>
      <c r="AC1424"/>
    </row>
    <row r="1425" spans="2:29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X1425"/>
      <c r="Y1425"/>
      <c r="Z1425"/>
      <c r="AA1425"/>
      <c r="AB1425"/>
      <c r="AC1425"/>
    </row>
    <row r="1426" spans="2:29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X1426"/>
      <c r="Y1426"/>
      <c r="Z1426"/>
      <c r="AA1426"/>
      <c r="AB1426"/>
      <c r="AC1426"/>
    </row>
    <row r="1427" spans="2:29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X1427"/>
      <c r="Y1427"/>
      <c r="Z1427"/>
      <c r="AA1427"/>
      <c r="AB1427"/>
      <c r="AC1427"/>
    </row>
    <row r="1428" spans="2:29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X1428"/>
      <c r="Y1428"/>
      <c r="Z1428"/>
      <c r="AA1428"/>
      <c r="AB1428"/>
      <c r="AC1428"/>
    </row>
    <row r="1429" spans="2:29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X1429"/>
      <c r="Y1429"/>
      <c r="Z1429"/>
      <c r="AA1429"/>
      <c r="AB1429"/>
      <c r="AC1429"/>
    </row>
    <row r="1430" spans="2:29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X1430"/>
      <c r="Y1430"/>
      <c r="Z1430"/>
      <c r="AA1430"/>
      <c r="AB1430"/>
      <c r="AC1430"/>
    </row>
    <row r="1431" spans="2:29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X1431"/>
      <c r="Y1431"/>
      <c r="Z1431"/>
      <c r="AA1431"/>
      <c r="AB1431"/>
      <c r="AC1431"/>
    </row>
    <row r="1432" spans="2:29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X1432"/>
      <c r="Y1432"/>
      <c r="Z1432"/>
      <c r="AA1432"/>
      <c r="AB1432"/>
      <c r="AC1432"/>
    </row>
    <row r="1433" spans="2:29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X1433"/>
      <c r="Y1433"/>
      <c r="Z1433"/>
      <c r="AA1433"/>
      <c r="AB1433"/>
      <c r="AC1433"/>
    </row>
    <row r="1434" spans="2:29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X1434"/>
      <c r="Y1434"/>
      <c r="Z1434"/>
      <c r="AA1434"/>
      <c r="AB1434"/>
      <c r="AC1434"/>
    </row>
    <row r="1435" spans="2:29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X1435"/>
      <c r="Y1435"/>
      <c r="Z1435"/>
      <c r="AA1435"/>
      <c r="AB1435"/>
      <c r="AC1435"/>
    </row>
    <row r="1436" spans="2:29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X1436"/>
      <c r="Y1436"/>
      <c r="Z1436"/>
      <c r="AA1436"/>
      <c r="AB1436"/>
      <c r="AC1436"/>
    </row>
    <row r="1437" spans="2:29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X1437"/>
      <c r="Y1437"/>
      <c r="Z1437"/>
      <c r="AA1437"/>
      <c r="AB1437"/>
      <c r="AC1437"/>
    </row>
    <row r="1438" spans="2:29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X1438"/>
      <c r="Y1438"/>
      <c r="Z1438"/>
      <c r="AA1438"/>
      <c r="AB1438"/>
      <c r="AC1438"/>
    </row>
    <row r="1439" spans="2:29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X1439"/>
      <c r="Y1439"/>
      <c r="Z1439"/>
      <c r="AA1439"/>
      <c r="AB1439"/>
      <c r="AC1439"/>
    </row>
    <row r="1440" spans="2:29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X1440"/>
      <c r="Y1440"/>
      <c r="Z1440"/>
      <c r="AA1440"/>
      <c r="AB1440"/>
      <c r="AC1440"/>
    </row>
    <row r="1441" spans="2:29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X1441"/>
      <c r="Y1441"/>
      <c r="Z1441"/>
      <c r="AA1441"/>
      <c r="AB1441"/>
      <c r="AC1441"/>
    </row>
    <row r="1442" spans="2:29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X1442"/>
      <c r="Y1442"/>
      <c r="Z1442"/>
      <c r="AA1442"/>
      <c r="AB1442"/>
      <c r="AC1442"/>
    </row>
    <row r="1443" spans="2:29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X1443"/>
      <c r="Y1443"/>
      <c r="Z1443"/>
      <c r="AA1443"/>
      <c r="AB1443"/>
      <c r="AC1443"/>
    </row>
    <row r="1444" spans="2:29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X1444"/>
      <c r="Y1444"/>
      <c r="Z1444"/>
      <c r="AA1444"/>
      <c r="AB1444"/>
      <c r="AC1444"/>
    </row>
    <row r="1445" spans="2:29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X1445"/>
      <c r="Y1445"/>
      <c r="Z1445"/>
      <c r="AA1445"/>
      <c r="AB1445"/>
      <c r="AC1445"/>
    </row>
    <row r="1446" spans="2:29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X1446"/>
      <c r="Y1446"/>
      <c r="Z1446"/>
      <c r="AA1446"/>
      <c r="AB1446"/>
      <c r="AC1446"/>
    </row>
    <row r="1447" spans="2:29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X1447"/>
      <c r="Y1447"/>
      <c r="Z1447"/>
      <c r="AA1447"/>
      <c r="AB1447"/>
      <c r="AC1447"/>
    </row>
    <row r="1448" spans="2:29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X1448"/>
      <c r="Y1448"/>
      <c r="Z1448"/>
      <c r="AA1448"/>
      <c r="AB1448"/>
      <c r="AC1448"/>
    </row>
    <row r="1449" spans="2:29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X1449"/>
      <c r="Y1449"/>
      <c r="Z1449"/>
      <c r="AA1449"/>
      <c r="AB1449"/>
      <c r="AC1449"/>
    </row>
    <row r="1450" spans="2:29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X1450"/>
      <c r="Y1450"/>
      <c r="Z1450"/>
      <c r="AA1450"/>
      <c r="AB1450"/>
      <c r="AC1450"/>
    </row>
    <row r="1451" spans="2:29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X1451"/>
      <c r="Y1451"/>
      <c r="Z1451"/>
      <c r="AA1451"/>
      <c r="AB1451"/>
      <c r="AC1451"/>
    </row>
    <row r="1452" spans="2:29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X1452"/>
      <c r="Y1452"/>
      <c r="Z1452"/>
      <c r="AA1452"/>
      <c r="AB1452"/>
      <c r="AC1452"/>
    </row>
    <row r="1453" spans="2:29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X1453"/>
      <c r="Y1453"/>
      <c r="Z1453"/>
      <c r="AA1453"/>
      <c r="AB1453"/>
      <c r="AC1453"/>
    </row>
    <row r="1454" spans="2:29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X1454"/>
      <c r="Y1454"/>
      <c r="Z1454"/>
      <c r="AA1454"/>
      <c r="AB1454"/>
      <c r="AC1454"/>
    </row>
    <row r="1455" spans="2:29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X1455"/>
      <c r="Y1455"/>
      <c r="Z1455"/>
      <c r="AA1455"/>
      <c r="AB1455"/>
      <c r="AC1455"/>
    </row>
    <row r="1456" spans="2:29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X1456"/>
      <c r="Y1456"/>
      <c r="Z1456"/>
      <c r="AA1456"/>
      <c r="AB1456"/>
      <c r="AC1456"/>
    </row>
    <row r="1457" spans="2:29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X1457"/>
      <c r="Y1457"/>
      <c r="Z1457"/>
      <c r="AA1457"/>
      <c r="AB1457"/>
      <c r="AC1457"/>
    </row>
    <row r="1458" spans="2:29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X1458"/>
      <c r="Y1458"/>
      <c r="Z1458"/>
      <c r="AA1458"/>
      <c r="AB1458"/>
      <c r="AC1458"/>
    </row>
    <row r="1459" spans="2:29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X1459"/>
      <c r="Y1459"/>
      <c r="Z1459"/>
      <c r="AA1459"/>
      <c r="AB1459"/>
      <c r="AC1459"/>
    </row>
    <row r="1460" spans="2:29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X1460"/>
      <c r="Y1460"/>
      <c r="Z1460"/>
      <c r="AA1460"/>
      <c r="AB1460"/>
      <c r="AC1460"/>
    </row>
    <row r="1461" spans="2:29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X1461"/>
      <c r="Y1461"/>
      <c r="Z1461"/>
      <c r="AA1461"/>
      <c r="AB1461"/>
      <c r="AC1461"/>
    </row>
    <row r="1462" spans="2:29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X1462"/>
      <c r="Y1462"/>
      <c r="Z1462"/>
      <c r="AA1462"/>
      <c r="AB1462"/>
      <c r="AC1462"/>
    </row>
    <row r="1463" spans="2:29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X1463"/>
      <c r="Y1463"/>
      <c r="Z1463"/>
      <c r="AA1463"/>
      <c r="AB1463"/>
      <c r="AC1463"/>
    </row>
    <row r="1464" spans="2:29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X1464"/>
      <c r="Y1464"/>
      <c r="Z1464"/>
      <c r="AA1464"/>
      <c r="AB1464"/>
      <c r="AC1464"/>
    </row>
    <row r="1465" spans="2:29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X1465"/>
      <c r="Y1465"/>
      <c r="Z1465"/>
      <c r="AA1465"/>
      <c r="AB1465"/>
      <c r="AC1465"/>
    </row>
    <row r="1466" spans="2:29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X1466"/>
      <c r="Y1466"/>
      <c r="Z1466"/>
      <c r="AA1466"/>
      <c r="AB1466"/>
      <c r="AC1466"/>
    </row>
    <row r="1467" spans="2:29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X1467"/>
      <c r="Y1467"/>
      <c r="Z1467"/>
      <c r="AA1467"/>
      <c r="AB1467"/>
      <c r="AC1467"/>
    </row>
    <row r="1468" spans="2:29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X1468"/>
      <c r="Y1468"/>
      <c r="Z1468"/>
      <c r="AA1468"/>
      <c r="AB1468"/>
      <c r="AC1468"/>
    </row>
    <row r="1469" spans="2:29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X1469"/>
      <c r="Y1469"/>
      <c r="Z1469"/>
      <c r="AA1469"/>
      <c r="AB1469"/>
      <c r="AC1469"/>
    </row>
    <row r="1470" spans="2:29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X1470"/>
      <c r="Y1470"/>
      <c r="Z1470"/>
      <c r="AA1470"/>
      <c r="AB1470"/>
      <c r="AC1470"/>
    </row>
    <row r="1471" spans="2:29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X1471"/>
      <c r="Y1471"/>
      <c r="Z1471"/>
      <c r="AA1471"/>
      <c r="AB1471"/>
      <c r="AC1471"/>
    </row>
    <row r="1472" spans="2:29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X1472"/>
      <c r="Y1472"/>
      <c r="Z1472"/>
      <c r="AA1472"/>
      <c r="AB1472"/>
      <c r="AC1472"/>
    </row>
    <row r="1473" spans="2:29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X1473"/>
      <c r="Y1473"/>
      <c r="Z1473"/>
      <c r="AA1473"/>
      <c r="AB1473"/>
      <c r="AC1473"/>
    </row>
    <row r="1474" spans="2:29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X1474"/>
      <c r="Y1474"/>
      <c r="Z1474"/>
      <c r="AA1474"/>
      <c r="AB1474"/>
      <c r="AC1474"/>
    </row>
    <row r="1475" spans="2:29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X1475"/>
      <c r="Y1475"/>
      <c r="Z1475"/>
      <c r="AA1475"/>
      <c r="AB1475"/>
      <c r="AC1475"/>
    </row>
    <row r="1476" spans="2:29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X1476"/>
      <c r="Y1476"/>
      <c r="Z1476"/>
      <c r="AA1476"/>
      <c r="AB1476"/>
      <c r="AC1476"/>
    </row>
    <row r="1477" spans="2:29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X1477"/>
      <c r="Y1477"/>
      <c r="Z1477"/>
      <c r="AA1477"/>
      <c r="AB1477"/>
      <c r="AC1477"/>
    </row>
    <row r="1478" spans="2:29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X1478"/>
      <c r="Y1478"/>
      <c r="Z1478"/>
      <c r="AA1478"/>
      <c r="AB1478"/>
      <c r="AC1478"/>
    </row>
    <row r="1479" spans="2:29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X1479"/>
      <c r="Y1479"/>
      <c r="Z1479"/>
      <c r="AA1479"/>
      <c r="AB1479"/>
      <c r="AC1479"/>
    </row>
    <row r="1480" spans="2:29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X1480"/>
      <c r="Y1480"/>
      <c r="Z1480"/>
      <c r="AA1480"/>
      <c r="AB1480"/>
      <c r="AC1480"/>
    </row>
    <row r="1481" spans="2:29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X1481"/>
      <c r="Y1481"/>
      <c r="Z1481"/>
      <c r="AA1481"/>
      <c r="AB1481"/>
      <c r="AC1481"/>
    </row>
    <row r="1482" spans="2:29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X1482"/>
      <c r="Y1482"/>
      <c r="Z1482"/>
      <c r="AA1482"/>
      <c r="AB1482"/>
      <c r="AC1482"/>
    </row>
    <row r="1483" spans="2:29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X1483"/>
      <c r="Y1483"/>
      <c r="Z1483"/>
      <c r="AA1483"/>
      <c r="AB1483"/>
      <c r="AC1483"/>
    </row>
    <row r="1484" spans="2:29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X1484"/>
      <c r="Y1484"/>
      <c r="Z1484"/>
      <c r="AA1484"/>
      <c r="AB1484"/>
      <c r="AC1484"/>
    </row>
    <row r="1485" spans="2:29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X1485"/>
      <c r="Y1485"/>
      <c r="Z1485"/>
      <c r="AA1485"/>
      <c r="AB1485"/>
      <c r="AC1485"/>
    </row>
    <row r="1486" spans="2:29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X1486"/>
      <c r="Y1486"/>
      <c r="Z1486"/>
      <c r="AA1486"/>
      <c r="AB1486"/>
      <c r="AC1486"/>
    </row>
    <row r="1487" spans="2:29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X1487"/>
      <c r="Y1487"/>
      <c r="Z1487"/>
      <c r="AA1487"/>
      <c r="AB1487"/>
      <c r="AC1487"/>
    </row>
    <row r="1488" spans="2:29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X1488"/>
      <c r="Y1488"/>
      <c r="Z1488"/>
      <c r="AA1488"/>
      <c r="AB1488"/>
      <c r="AC1488"/>
    </row>
    <row r="1489" spans="2:29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X1489"/>
      <c r="Y1489"/>
      <c r="Z1489"/>
      <c r="AA1489"/>
      <c r="AB1489"/>
      <c r="AC1489"/>
    </row>
    <row r="1490" spans="2:29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X1490"/>
      <c r="Y1490"/>
      <c r="Z1490"/>
      <c r="AA1490"/>
      <c r="AB1490"/>
      <c r="AC1490"/>
    </row>
    <row r="1491" spans="2:29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X1491"/>
      <c r="Y1491"/>
      <c r="Z1491"/>
      <c r="AA1491"/>
      <c r="AB1491"/>
      <c r="AC1491"/>
    </row>
    <row r="1492" spans="2:29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X1492"/>
      <c r="Y1492"/>
      <c r="Z1492"/>
      <c r="AA1492"/>
      <c r="AB1492"/>
      <c r="AC1492"/>
    </row>
    <row r="1493" spans="2:29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X1493"/>
      <c r="Y1493"/>
      <c r="Z1493"/>
      <c r="AA1493"/>
      <c r="AB1493"/>
      <c r="AC1493"/>
    </row>
    <row r="1494" spans="2:29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X1494"/>
      <c r="Y1494"/>
      <c r="Z1494"/>
      <c r="AA1494"/>
      <c r="AB1494"/>
      <c r="AC1494"/>
    </row>
    <row r="1495" spans="2:29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X1495"/>
      <c r="Y1495"/>
      <c r="Z1495"/>
      <c r="AA1495"/>
      <c r="AB1495"/>
      <c r="AC1495"/>
    </row>
    <row r="1496" spans="2:29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X1496"/>
      <c r="Y1496"/>
      <c r="Z1496"/>
      <c r="AA1496"/>
      <c r="AB1496"/>
      <c r="AC1496"/>
    </row>
    <row r="1497" spans="2:29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X1497"/>
      <c r="Y1497"/>
      <c r="Z1497"/>
      <c r="AA1497"/>
      <c r="AB1497"/>
      <c r="AC1497"/>
    </row>
    <row r="1498" spans="2:29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X1498"/>
      <c r="Y1498"/>
      <c r="Z1498"/>
      <c r="AA1498"/>
      <c r="AB1498"/>
      <c r="AC1498"/>
    </row>
    <row r="1499" spans="2:29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X1499"/>
      <c r="Y1499"/>
      <c r="Z1499"/>
      <c r="AA1499"/>
      <c r="AB1499"/>
      <c r="AC1499"/>
    </row>
    <row r="1500" spans="2:29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X1500"/>
      <c r="Y1500"/>
      <c r="Z1500"/>
      <c r="AA1500"/>
      <c r="AB1500"/>
      <c r="AC1500"/>
    </row>
    <row r="1501" spans="2:29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X1501"/>
      <c r="Y1501"/>
      <c r="Z1501"/>
      <c r="AA1501"/>
      <c r="AB1501"/>
      <c r="AC1501"/>
    </row>
    <row r="1502" spans="2:29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X1502"/>
      <c r="Y1502"/>
      <c r="Z1502"/>
      <c r="AA1502"/>
      <c r="AB1502"/>
      <c r="AC1502"/>
    </row>
    <row r="1503" spans="2:29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X1503"/>
      <c r="Y1503"/>
      <c r="Z1503"/>
      <c r="AA1503"/>
      <c r="AB1503"/>
      <c r="AC1503"/>
    </row>
    <row r="1504" spans="2:29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X1504"/>
      <c r="Y1504"/>
      <c r="Z1504"/>
      <c r="AA1504"/>
      <c r="AB1504"/>
      <c r="AC1504"/>
    </row>
    <row r="1505" spans="2:29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X1505"/>
      <c r="Y1505"/>
      <c r="Z1505"/>
      <c r="AA1505"/>
      <c r="AB1505"/>
      <c r="AC1505"/>
    </row>
    <row r="1506" spans="2:29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X1506"/>
      <c r="Y1506"/>
      <c r="Z1506"/>
      <c r="AA1506"/>
      <c r="AB1506"/>
      <c r="AC1506"/>
    </row>
    <row r="1507" spans="2:29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X1507"/>
      <c r="Y1507"/>
      <c r="Z1507"/>
      <c r="AA1507"/>
      <c r="AB1507"/>
      <c r="AC1507"/>
    </row>
    <row r="1508" spans="2:29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X1508"/>
      <c r="Y1508"/>
      <c r="Z1508"/>
      <c r="AA1508"/>
      <c r="AB1508"/>
      <c r="AC1508"/>
    </row>
    <row r="1509" spans="2:29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X1509"/>
      <c r="Y1509"/>
      <c r="Z1509"/>
      <c r="AA1509"/>
      <c r="AB1509"/>
      <c r="AC1509"/>
    </row>
    <row r="1510" spans="2:29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X1510"/>
      <c r="Y1510"/>
      <c r="Z1510"/>
      <c r="AA1510"/>
      <c r="AB1510"/>
      <c r="AC1510"/>
    </row>
    <row r="1511" spans="2:29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X1511"/>
      <c r="Y1511"/>
      <c r="Z1511"/>
      <c r="AA1511"/>
      <c r="AB1511"/>
      <c r="AC1511"/>
    </row>
    <row r="1512" spans="2:29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X1512"/>
      <c r="Y1512"/>
      <c r="Z1512"/>
      <c r="AA1512"/>
      <c r="AB1512"/>
      <c r="AC1512"/>
    </row>
    <row r="1513" spans="2:29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X1513"/>
      <c r="Y1513"/>
      <c r="Z1513"/>
      <c r="AA1513"/>
      <c r="AB1513"/>
      <c r="AC1513"/>
    </row>
    <row r="1514" spans="2:29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X1514"/>
      <c r="Y1514"/>
      <c r="Z1514"/>
      <c r="AA1514"/>
      <c r="AB1514"/>
      <c r="AC1514"/>
    </row>
    <row r="1515" spans="2:29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X1515"/>
      <c r="Y1515"/>
      <c r="Z1515"/>
      <c r="AA1515"/>
      <c r="AB1515"/>
      <c r="AC1515"/>
    </row>
    <row r="1516" spans="2:29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X1516"/>
      <c r="Y1516"/>
      <c r="Z1516"/>
      <c r="AA1516"/>
      <c r="AB1516"/>
      <c r="AC1516"/>
    </row>
    <row r="1517" spans="2:29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X1517"/>
      <c r="Y1517"/>
      <c r="Z1517"/>
      <c r="AA1517"/>
      <c r="AB1517"/>
      <c r="AC1517"/>
    </row>
    <row r="1518" spans="2:29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X1518"/>
      <c r="Y1518"/>
      <c r="Z1518"/>
      <c r="AA1518"/>
      <c r="AB1518"/>
      <c r="AC1518"/>
    </row>
    <row r="1519" spans="2:29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X1519"/>
      <c r="Y1519"/>
      <c r="Z1519"/>
      <c r="AA1519"/>
      <c r="AB1519"/>
      <c r="AC1519"/>
    </row>
    <row r="1520" spans="2:29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X1520"/>
      <c r="Y1520"/>
      <c r="Z1520"/>
      <c r="AA1520"/>
      <c r="AB1520"/>
      <c r="AC1520"/>
    </row>
    <row r="1521" spans="2:29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X1521"/>
      <c r="Y1521"/>
      <c r="Z1521"/>
      <c r="AA1521"/>
      <c r="AB1521"/>
      <c r="AC1521"/>
    </row>
    <row r="1522" spans="2:29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X1522"/>
      <c r="Y1522"/>
      <c r="Z1522"/>
      <c r="AA1522"/>
      <c r="AB1522"/>
      <c r="AC1522"/>
    </row>
    <row r="1523" spans="2:29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X1523"/>
      <c r="Y1523"/>
      <c r="Z1523"/>
      <c r="AA1523"/>
      <c r="AB1523"/>
      <c r="AC1523"/>
    </row>
    <row r="1524" spans="2:29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X1524"/>
      <c r="Y1524"/>
      <c r="Z1524"/>
      <c r="AA1524"/>
      <c r="AB1524"/>
      <c r="AC1524"/>
    </row>
    <row r="1525" spans="2:29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X1525"/>
      <c r="Y1525"/>
      <c r="Z1525"/>
      <c r="AA1525"/>
      <c r="AB1525"/>
      <c r="AC1525"/>
    </row>
    <row r="1526" spans="2:29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X1526"/>
      <c r="Y1526"/>
      <c r="Z1526"/>
      <c r="AA1526"/>
      <c r="AB1526"/>
      <c r="AC1526"/>
    </row>
    <row r="1527" spans="2:29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X1527"/>
      <c r="Y1527"/>
      <c r="Z1527"/>
      <c r="AA1527"/>
      <c r="AB1527"/>
      <c r="AC1527"/>
    </row>
    <row r="1528" spans="2:29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X1528"/>
      <c r="Y1528"/>
      <c r="Z1528"/>
      <c r="AA1528"/>
      <c r="AB1528"/>
      <c r="AC1528"/>
    </row>
    <row r="1529" spans="2:29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X1529"/>
      <c r="Y1529"/>
      <c r="Z1529"/>
      <c r="AA1529"/>
      <c r="AB1529"/>
      <c r="AC1529"/>
    </row>
    <row r="1530" spans="2:29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X1530"/>
      <c r="Y1530"/>
      <c r="Z1530"/>
      <c r="AA1530"/>
      <c r="AB1530"/>
      <c r="AC1530"/>
    </row>
    <row r="1531" spans="2:29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X1531"/>
      <c r="Y1531"/>
      <c r="Z1531"/>
      <c r="AA1531"/>
      <c r="AB1531"/>
      <c r="AC1531"/>
    </row>
    <row r="1532" spans="2:29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X1532"/>
      <c r="Y1532"/>
      <c r="Z1532"/>
      <c r="AA1532"/>
      <c r="AB1532"/>
      <c r="AC1532"/>
    </row>
    <row r="1533" spans="2:29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X1533"/>
      <c r="Y1533"/>
      <c r="Z1533"/>
      <c r="AA1533"/>
      <c r="AB1533"/>
      <c r="AC1533"/>
    </row>
    <row r="1534" spans="2:29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X1534"/>
      <c r="Y1534"/>
      <c r="Z1534"/>
      <c r="AA1534"/>
      <c r="AB1534"/>
      <c r="AC1534"/>
    </row>
    <row r="1535" spans="2:29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X1535"/>
      <c r="Y1535"/>
      <c r="Z1535"/>
      <c r="AA1535"/>
      <c r="AB1535"/>
      <c r="AC1535"/>
    </row>
    <row r="1536" spans="2:29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X1536"/>
      <c r="Y1536"/>
      <c r="Z1536"/>
      <c r="AA1536"/>
      <c r="AB1536"/>
      <c r="AC1536"/>
    </row>
    <row r="1537" spans="2:29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X1537"/>
      <c r="Y1537"/>
      <c r="Z1537"/>
      <c r="AA1537"/>
      <c r="AB1537"/>
      <c r="AC1537"/>
    </row>
    <row r="1538" spans="2:29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X1538"/>
      <c r="Y1538"/>
      <c r="Z1538"/>
      <c r="AA1538"/>
      <c r="AB1538"/>
      <c r="AC1538"/>
    </row>
    <row r="1539" spans="2:29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X1539"/>
      <c r="Y1539"/>
      <c r="Z1539"/>
      <c r="AA1539"/>
      <c r="AB1539"/>
      <c r="AC1539"/>
    </row>
    <row r="1540" spans="2:29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X1540"/>
      <c r="Y1540"/>
      <c r="Z1540"/>
      <c r="AA1540"/>
      <c r="AB1540"/>
      <c r="AC1540"/>
    </row>
    <row r="1541" spans="2:29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X1541"/>
      <c r="Y1541"/>
      <c r="Z1541"/>
      <c r="AA1541"/>
      <c r="AB1541"/>
      <c r="AC1541"/>
    </row>
    <row r="1542" spans="2:29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X1542"/>
      <c r="Y1542"/>
      <c r="Z1542"/>
      <c r="AA1542"/>
      <c r="AB1542"/>
      <c r="AC1542"/>
    </row>
    <row r="1543" spans="2:29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X1543"/>
      <c r="Y1543"/>
      <c r="Z1543"/>
      <c r="AA1543"/>
      <c r="AB1543"/>
      <c r="AC1543"/>
    </row>
    <row r="1544" spans="2:29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X1544"/>
      <c r="Y1544"/>
      <c r="Z1544"/>
      <c r="AA1544"/>
      <c r="AB1544"/>
      <c r="AC1544"/>
    </row>
    <row r="1545" spans="2:29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X1545"/>
      <c r="Y1545"/>
      <c r="Z1545"/>
      <c r="AA1545"/>
      <c r="AB1545"/>
      <c r="AC1545"/>
    </row>
    <row r="1546" spans="2:29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X1546"/>
      <c r="Y1546"/>
      <c r="Z1546"/>
      <c r="AA1546"/>
      <c r="AB1546"/>
      <c r="AC1546"/>
    </row>
    <row r="1547" spans="2:29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X1547"/>
      <c r="Y1547"/>
      <c r="Z1547"/>
      <c r="AA1547"/>
      <c r="AB1547"/>
      <c r="AC1547"/>
    </row>
    <row r="1548" spans="2:29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X1548"/>
      <c r="Y1548"/>
      <c r="Z1548"/>
      <c r="AA1548"/>
      <c r="AB1548"/>
      <c r="AC1548"/>
    </row>
    <row r="1549" spans="2:29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X1549"/>
      <c r="Y1549"/>
      <c r="Z1549"/>
      <c r="AA1549"/>
      <c r="AB1549"/>
      <c r="AC1549"/>
    </row>
    <row r="1550" spans="2:29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X1550"/>
      <c r="Y1550"/>
      <c r="Z1550"/>
      <c r="AA1550"/>
      <c r="AB1550"/>
      <c r="AC1550"/>
    </row>
    <row r="1551" spans="2:29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X1551"/>
      <c r="Y1551"/>
      <c r="Z1551"/>
      <c r="AA1551"/>
      <c r="AB1551"/>
      <c r="AC1551"/>
    </row>
    <row r="1552" spans="2:29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X1552"/>
      <c r="Y1552"/>
      <c r="Z1552"/>
      <c r="AA1552"/>
      <c r="AB1552"/>
      <c r="AC1552"/>
    </row>
    <row r="1553" spans="2:29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X1553"/>
      <c r="Y1553"/>
      <c r="Z1553"/>
      <c r="AA1553"/>
      <c r="AB1553"/>
      <c r="AC1553"/>
    </row>
    <row r="1554" spans="2:29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X1554"/>
      <c r="Y1554"/>
      <c r="Z1554"/>
      <c r="AA1554"/>
      <c r="AB1554"/>
      <c r="AC1554"/>
    </row>
    <row r="1555" spans="2:29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X1555"/>
      <c r="Y1555"/>
      <c r="Z1555"/>
      <c r="AA1555"/>
      <c r="AB1555"/>
      <c r="AC1555"/>
    </row>
    <row r="1556" spans="2:29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X1556"/>
      <c r="Y1556"/>
      <c r="Z1556"/>
      <c r="AA1556"/>
      <c r="AB1556"/>
      <c r="AC1556"/>
    </row>
    <row r="1557" spans="2:29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X1557"/>
      <c r="Y1557"/>
      <c r="Z1557"/>
      <c r="AA1557"/>
      <c r="AB1557"/>
      <c r="AC1557"/>
    </row>
    <row r="1558" spans="2:29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X1558"/>
      <c r="Y1558"/>
      <c r="Z1558"/>
      <c r="AA1558"/>
      <c r="AB1558"/>
      <c r="AC1558"/>
    </row>
    <row r="1559" spans="2:29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X1559"/>
      <c r="Y1559"/>
      <c r="Z1559"/>
      <c r="AA1559"/>
      <c r="AB1559"/>
      <c r="AC1559"/>
    </row>
    <row r="1560" spans="2:29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X1560"/>
      <c r="Y1560"/>
      <c r="Z1560"/>
      <c r="AA1560"/>
      <c r="AB1560"/>
      <c r="AC1560"/>
    </row>
    <row r="1561" spans="2:29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X1561"/>
      <c r="Y1561"/>
      <c r="Z1561"/>
      <c r="AA1561"/>
      <c r="AB1561"/>
      <c r="AC1561"/>
    </row>
    <row r="1562" spans="2:29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X1562"/>
      <c r="Y1562"/>
      <c r="Z1562"/>
      <c r="AA1562"/>
      <c r="AB1562"/>
      <c r="AC1562"/>
    </row>
    <row r="1563" spans="2:29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X1563"/>
      <c r="Y1563"/>
      <c r="Z1563"/>
      <c r="AA1563"/>
      <c r="AB1563"/>
      <c r="AC1563"/>
    </row>
    <row r="1564" spans="2:29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X1564"/>
      <c r="Y1564"/>
      <c r="Z1564"/>
      <c r="AA1564"/>
      <c r="AB1564"/>
      <c r="AC1564"/>
    </row>
    <row r="1565" spans="2:29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X1565"/>
      <c r="Y1565"/>
      <c r="Z1565"/>
      <c r="AA1565"/>
      <c r="AB1565"/>
      <c r="AC1565"/>
    </row>
    <row r="1566" spans="2:29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X1566"/>
      <c r="Y1566"/>
      <c r="Z1566"/>
      <c r="AA1566"/>
      <c r="AB1566"/>
      <c r="AC1566"/>
    </row>
    <row r="1567" spans="2:29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X1567"/>
      <c r="Y1567"/>
      <c r="Z1567"/>
      <c r="AA1567"/>
      <c r="AB1567"/>
      <c r="AC1567"/>
    </row>
    <row r="1568" spans="2:29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X1568"/>
      <c r="Y1568"/>
      <c r="Z1568"/>
      <c r="AA1568"/>
      <c r="AB1568"/>
      <c r="AC1568"/>
    </row>
    <row r="1569" spans="2:29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X1569"/>
      <c r="Y1569"/>
      <c r="Z1569"/>
      <c r="AA1569"/>
      <c r="AB1569"/>
      <c r="AC1569"/>
    </row>
    <row r="1570" spans="2:29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X1570"/>
      <c r="Y1570"/>
      <c r="Z1570"/>
      <c r="AA1570"/>
      <c r="AB1570"/>
      <c r="AC1570"/>
    </row>
    <row r="1571" spans="2:29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X1571"/>
      <c r="Y1571"/>
      <c r="Z1571"/>
      <c r="AA1571"/>
      <c r="AB1571"/>
      <c r="AC1571"/>
    </row>
    <row r="1572" spans="2:29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X1572"/>
      <c r="Y1572"/>
      <c r="Z1572"/>
      <c r="AA1572"/>
      <c r="AB1572"/>
      <c r="AC1572"/>
    </row>
    <row r="1573" spans="2:29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X1573"/>
      <c r="Y1573"/>
      <c r="Z1573"/>
      <c r="AA1573"/>
      <c r="AB1573"/>
      <c r="AC1573"/>
    </row>
    <row r="1574" spans="2:29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X1574"/>
      <c r="Y1574"/>
      <c r="Z1574"/>
      <c r="AA1574"/>
      <c r="AB1574"/>
      <c r="AC1574"/>
    </row>
    <row r="1575" spans="2:29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X1575"/>
      <c r="Y1575"/>
      <c r="Z1575"/>
      <c r="AA1575"/>
      <c r="AB1575"/>
      <c r="AC1575"/>
    </row>
    <row r="1576" spans="2:29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X1576"/>
      <c r="Y1576"/>
      <c r="Z1576"/>
      <c r="AA1576"/>
      <c r="AB1576"/>
      <c r="AC1576"/>
    </row>
    <row r="1577" spans="2:29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X1577"/>
      <c r="Y1577"/>
      <c r="Z1577"/>
      <c r="AA1577"/>
      <c r="AB1577"/>
      <c r="AC1577"/>
    </row>
    <row r="1578" spans="2:29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X1578"/>
      <c r="Y1578"/>
      <c r="Z1578"/>
      <c r="AA1578"/>
      <c r="AB1578"/>
      <c r="AC1578"/>
    </row>
    <row r="1579" spans="2:29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X1579"/>
      <c r="Y1579"/>
      <c r="Z1579"/>
      <c r="AA1579"/>
      <c r="AB1579"/>
      <c r="AC1579"/>
    </row>
    <row r="1580" spans="2:29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X1580"/>
      <c r="Y1580"/>
      <c r="Z1580"/>
      <c r="AA1580"/>
      <c r="AB1580"/>
      <c r="AC1580"/>
    </row>
    <row r="1581" spans="2:29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X1581"/>
      <c r="Y1581"/>
      <c r="Z1581"/>
      <c r="AA1581"/>
      <c r="AB1581"/>
      <c r="AC1581"/>
    </row>
    <row r="1582" spans="2:29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X1582"/>
      <c r="Y1582"/>
      <c r="Z1582"/>
      <c r="AA1582"/>
      <c r="AB1582"/>
      <c r="AC1582"/>
    </row>
    <row r="1583" spans="2:29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X1583"/>
      <c r="Y1583"/>
      <c r="Z1583"/>
      <c r="AA1583"/>
      <c r="AB1583"/>
      <c r="AC1583"/>
    </row>
    <row r="1584" spans="2:29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X1584"/>
      <c r="Y1584"/>
      <c r="Z1584"/>
      <c r="AA1584"/>
      <c r="AB1584"/>
      <c r="AC1584"/>
    </row>
    <row r="1585" spans="2:29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X1585"/>
      <c r="Y1585"/>
      <c r="Z1585"/>
      <c r="AA1585"/>
      <c r="AB1585"/>
      <c r="AC1585"/>
    </row>
    <row r="1586" spans="2:29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X1586"/>
      <c r="Y1586"/>
      <c r="Z1586"/>
      <c r="AA1586"/>
      <c r="AB1586"/>
      <c r="AC1586"/>
    </row>
    <row r="1587" spans="2:29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X1587"/>
      <c r="Y1587"/>
      <c r="Z1587"/>
      <c r="AA1587"/>
      <c r="AB1587"/>
      <c r="AC1587"/>
    </row>
    <row r="1588" spans="2:29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X1588"/>
      <c r="Y1588"/>
      <c r="Z1588"/>
      <c r="AA1588"/>
      <c r="AB1588"/>
      <c r="AC1588"/>
    </row>
    <row r="1589" spans="2:29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X1589"/>
      <c r="Y1589"/>
      <c r="Z1589"/>
      <c r="AA1589"/>
      <c r="AB1589"/>
      <c r="AC1589"/>
    </row>
    <row r="1590" spans="2:29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X1590"/>
      <c r="Y1590"/>
      <c r="Z1590"/>
      <c r="AA1590"/>
      <c r="AB1590"/>
      <c r="AC1590"/>
    </row>
    <row r="1591" spans="2:29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X1591"/>
      <c r="Y1591"/>
      <c r="Z1591"/>
      <c r="AA1591"/>
      <c r="AB1591"/>
      <c r="AC1591"/>
    </row>
    <row r="1592" spans="2:29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X1592"/>
      <c r="Y1592"/>
      <c r="Z1592"/>
      <c r="AA1592"/>
      <c r="AB1592"/>
      <c r="AC1592"/>
    </row>
    <row r="1593" spans="2:29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X1593"/>
      <c r="Y1593"/>
      <c r="Z1593"/>
      <c r="AA1593"/>
      <c r="AB1593"/>
      <c r="AC1593"/>
    </row>
    <row r="1594" spans="2:29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X1594"/>
      <c r="Y1594"/>
      <c r="Z1594"/>
      <c r="AA1594"/>
      <c r="AB1594"/>
      <c r="AC1594"/>
    </row>
    <row r="1595" spans="2:29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X1595"/>
      <c r="Y1595"/>
      <c r="Z1595"/>
      <c r="AA1595"/>
      <c r="AB1595"/>
      <c r="AC1595"/>
    </row>
    <row r="1596" spans="2:29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X1596"/>
      <c r="Y1596"/>
      <c r="Z1596"/>
      <c r="AA1596"/>
      <c r="AB1596"/>
      <c r="AC1596"/>
    </row>
    <row r="1597" spans="2:29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X1597"/>
      <c r="Y1597"/>
      <c r="Z1597"/>
      <c r="AA1597"/>
      <c r="AB1597"/>
      <c r="AC1597"/>
    </row>
    <row r="1598" spans="2:29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X1598"/>
      <c r="Y1598"/>
      <c r="Z1598"/>
      <c r="AA1598"/>
      <c r="AB1598"/>
      <c r="AC1598"/>
    </row>
    <row r="1599" spans="2:29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X1599"/>
      <c r="Y1599"/>
      <c r="Z1599"/>
      <c r="AA1599"/>
      <c r="AB1599"/>
      <c r="AC1599"/>
    </row>
    <row r="1600" spans="2:29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X1600"/>
      <c r="Y1600"/>
      <c r="Z1600"/>
      <c r="AA1600"/>
      <c r="AB1600"/>
      <c r="AC1600"/>
    </row>
    <row r="1601" spans="2:29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X1601"/>
      <c r="Y1601"/>
      <c r="Z1601"/>
      <c r="AA1601"/>
      <c r="AB1601"/>
      <c r="AC1601"/>
    </row>
    <row r="1602" spans="2:29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X1602"/>
      <c r="Y1602"/>
      <c r="Z1602"/>
      <c r="AA1602"/>
      <c r="AB1602"/>
      <c r="AC1602"/>
    </row>
    <row r="1603" spans="2:29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X1603"/>
      <c r="Y1603"/>
      <c r="Z1603"/>
      <c r="AA1603"/>
      <c r="AB1603"/>
      <c r="AC1603"/>
    </row>
    <row r="1604" spans="2:29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X1604"/>
      <c r="Y1604"/>
      <c r="Z1604"/>
      <c r="AA1604"/>
      <c r="AB1604"/>
      <c r="AC1604"/>
    </row>
    <row r="1605" spans="2:29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X1605"/>
      <c r="Y1605"/>
      <c r="Z1605"/>
      <c r="AA1605"/>
      <c r="AB1605"/>
      <c r="AC1605"/>
    </row>
    <row r="1606" spans="2:29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X1606"/>
      <c r="Y1606"/>
      <c r="Z1606"/>
      <c r="AA1606"/>
      <c r="AB1606"/>
      <c r="AC1606"/>
    </row>
    <row r="1607" spans="2:29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X1607"/>
      <c r="Y1607"/>
      <c r="Z1607"/>
      <c r="AA1607"/>
      <c r="AB1607"/>
      <c r="AC1607"/>
    </row>
    <row r="1608" spans="2:29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X1608"/>
      <c r="Y1608"/>
      <c r="Z1608"/>
      <c r="AA1608"/>
      <c r="AB1608"/>
      <c r="AC1608"/>
    </row>
    <row r="1609" spans="2:29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X1609"/>
      <c r="Y1609"/>
      <c r="Z1609"/>
      <c r="AA1609"/>
      <c r="AB1609"/>
      <c r="AC1609"/>
    </row>
    <row r="1610" spans="2:29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X1610"/>
      <c r="Y1610"/>
      <c r="Z1610"/>
      <c r="AA1610"/>
      <c r="AB1610"/>
      <c r="AC1610"/>
    </row>
    <row r="1611" spans="2:29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X1611"/>
      <c r="Y1611"/>
      <c r="Z1611"/>
      <c r="AA1611"/>
      <c r="AB1611"/>
      <c r="AC1611"/>
    </row>
    <row r="1612" spans="2:29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X1612"/>
      <c r="Y1612"/>
      <c r="Z1612"/>
      <c r="AA1612"/>
      <c r="AB1612"/>
      <c r="AC1612"/>
    </row>
    <row r="1613" spans="2:29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X1613"/>
      <c r="Y1613"/>
      <c r="Z1613"/>
      <c r="AA1613"/>
      <c r="AB1613"/>
      <c r="AC1613"/>
    </row>
    <row r="1614" spans="2:29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X1614"/>
      <c r="Y1614"/>
      <c r="Z1614"/>
      <c r="AA1614"/>
      <c r="AB1614"/>
      <c r="AC1614"/>
    </row>
    <row r="1615" spans="2:29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X1615"/>
      <c r="Y1615"/>
      <c r="Z1615"/>
      <c r="AA1615"/>
      <c r="AB1615"/>
      <c r="AC1615"/>
    </row>
    <row r="1616" spans="2:29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X1616"/>
      <c r="Y1616"/>
      <c r="Z1616"/>
      <c r="AA1616"/>
      <c r="AB1616"/>
      <c r="AC1616"/>
    </row>
    <row r="1617" spans="2:29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X1617"/>
      <c r="Y1617"/>
      <c r="Z1617"/>
      <c r="AA1617"/>
      <c r="AB1617"/>
      <c r="AC1617"/>
    </row>
    <row r="1618" spans="2:29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X1618"/>
      <c r="Y1618"/>
      <c r="Z1618"/>
      <c r="AA1618"/>
      <c r="AB1618"/>
      <c r="AC1618"/>
    </row>
    <row r="1619" spans="2:29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X1619"/>
      <c r="Y1619"/>
      <c r="Z1619"/>
      <c r="AA1619"/>
      <c r="AB1619"/>
      <c r="AC1619"/>
    </row>
    <row r="1620" spans="2:29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X1620"/>
      <c r="Y1620"/>
      <c r="Z1620"/>
      <c r="AA1620"/>
      <c r="AB1620"/>
      <c r="AC1620"/>
    </row>
    <row r="1621" spans="2:29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X1621"/>
      <c r="Y1621"/>
      <c r="Z1621"/>
      <c r="AA1621"/>
      <c r="AB1621"/>
      <c r="AC1621"/>
    </row>
    <row r="1622" spans="2:29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X1622"/>
      <c r="Y1622"/>
      <c r="Z1622"/>
      <c r="AA1622"/>
      <c r="AB1622"/>
      <c r="AC1622"/>
    </row>
    <row r="1623" spans="2:29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X1623"/>
      <c r="Y1623"/>
      <c r="Z1623"/>
      <c r="AA1623"/>
      <c r="AB1623"/>
      <c r="AC1623"/>
    </row>
    <row r="1624" spans="2:29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X1624"/>
      <c r="Y1624"/>
      <c r="Z1624"/>
      <c r="AA1624"/>
      <c r="AB1624"/>
      <c r="AC1624"/>
    </row>
    <row r="1625" spans="2:29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X1625"/>
      <c r="Y1625"/>
      <c r="Z1625"/>
      <c r="AA1625"/>
      <c r="AB1625"/>
      <c r="AC1625"/>
    </row>
    <row r="1626" spans="2:29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X1626"/>
      <c r="Y1626"/>
      <c r="Z1626"/>
      <c r="AA1626"/>
      <c r="AB1626"/>
      <c r="AC1626"/>
    </row>
    <row r="1627" spans="2:29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X1627"/>
      <c r="Y1627"/>
      <c r="Z1627"/>
      <c r="AA1627"/>
      <c r="AB1627"/>
      <c r="AC1627"/>
    </row>
    <row r="1628" spans="2:29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X1628"/>
      <c r="Y1628"/>
      <c r="Z1628"/>
      <c r="AA1628"/>
      <c r="AB1628"/>
      <c r="AC1628"/>
    </row>
    <row r="1629" spans="2:29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X1629"/>
      <c r="Y1629"/>
      <c r="Z1629"/>
      <c r="AA1629"/>
      <c r="AB1629"/>
      <c r="AC1629"/>
    </row>
    <row r="1630" spans="2:29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X1630"/>
      <c r="Y1630"/>
      <c r="Z1630"/>
      <c r="AA1630"/>
      <c r="AB1630"/>
      <c r="AC1630"/>
    </row>
    <row r="1631" spans="2:29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X1631"/>
      <c r="Y1631"/>
      <c r="Z1631"/>
      <c r="AA1631"/>
      <c r="AB1631"/>
      <c r="AC1631"/>
    </row>
    <row r="1632" spans="2:29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X1632"/>
      <c r="Y1632"/>
      <c r="Z1632"/>
      <c r="AA1632"/>
      <c r="AB1632"/>
      <c r="AC1632"/>
    </row>
    <row r="1633" spans="2:29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X1633"/>
      <c r="Y1633"/>
      <c r="Z1633"/>
      <c r="AA1633"/>
      <c r="AB1633"/>
      <c r="AC1633"/>
    </row>
    <row r="1634" spans="2:29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X1634"/>
      <c r="Y1634"/>
      <c r="Z1634"/>
      <c r="AA1634"/>
      <c r="AB1634"/>
      <c r="AC1634"/>
    </row>
    <row r="1635" spans="2:29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X1635"/>
      <c r="Y1635"/>
      <c r="Z1635"/>
      <c r="AA1635"/>
      <c r="AB1635"/>
      <c r="AC1635"/>
    </row>
    <row r="1636" spans="2:29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X1636"/>
      <c r="Y1636"/>
      <c r="Z1636"/>
      <c r="AA1636"/>
      <c r="AB1636"/>
      <c r="AC1636"/>
    </row>
    <row r="1637" spans="2:29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X1637"/>
      <c r="Y1637"/>
      <c r="Z1637"/>
      <c r="AA1637"/>
      <c r="AB1637"/>
      <c r="AC1637"/>
    </row>
    <row r="1638" spans="2:29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X1638"/>
      <c r="Y1638"/>
      <c r="Z1638"/>
      <c r="AA1638"/>
      <c r="AB1638"/>
      <c r="AC1638"/>
    </row>
    <row r="1639" spans="2:29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X1639"/>
      <c r="Y1639"/>
      <c r="Z1639"/>
      <c r="AA1639"/>
      <c r="AB1639"/>
      <c r="AC1639"/>
    </row>
    <row r="1640" spans="2:29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X1640"/>
      <c r="Y1640"/>
      <c r="Z1640"/>
      <c r="AA1640"/>
      <c r="AB1640"/>
      <c r="AC1640"/>
    </row>
    <row r="1641" spans="2:29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X1641"/>
      <c r="Y1641"/>
      <c r="Z1641"/>
      <c r="AA1641"/>
      <c r="AB1641"/>
      <c r="AC1641"/>
    </row>
    <row r="1642" spans="2:29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X1642"/>
      <c r="Y1642"/>
      <c r="Z1642"/>
      <c r="AA1642"/>
      <c r="AB1642"/>
      <c r="AC1642"/>
    </row>
    <row r="1643" spans="2:29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X1643"/>
      <c r="Y1643"/>
      <c r="Z1643"/>
      <c r="AA1643"/>
      <c r="AB1643"/>
      <c r="AC1643"/>
    </row>
    <row r="1644" spans="2:29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X1644"/>
      <c r="Y1644"/>
      <c r="Z1644"/>
      <c r="AA1644"/>
      <c r="AB1644"/>
      <c r="AC1644"/>
    </row>
    <row r="1645" spans="2:29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X1645"/>
      <c r="Y1645"/>
      <c r="Z1645"/>
      <c r="AA1645"/>
      <c r="AB1645"/>
      <c r="AC1645"/>
    </row>
    <row r="1646" spans="2:29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X1646"/>
      <c r="Y1646"/>
      <c r="Z1646"/>
      <c r="AA1646"/>
      <c r="AB1646"/>
      <c r="AC1646"/>
    </row>
    <row r="1647" spans="2:29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X1647"/>
      <c r="Y1647"/>
      <c r="Z1647"/>
      <c r="AA1647"/>
      <c r="AB1647"/>
      <c r="AC1647"/>
    </row>
    <row r="1648" spans="2:29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X1648"/>
      <c r="Y1648"/>
      <c r="Z1648"/>
      <c r="AA1648"/>
      <c r="AB1648"/>
      <c r="AC1648"/>
    </row>
    <row r="1649" spans="2:29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X1649"/>
      <c r="Y1649"/>
      <c r="Z1649"/>
      <c r="AA1649"/>
      <c r="AB1649"/>
      <c r="AC1649"/>
    </row>
    <row r="1650" spans="2:29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X1650"/>
      <c r="Y1650"/>
      <c r="Z1650"/>
      <c r="AA1650"/>
      <c r="AB1650"/>
      <c r="AC1650"/>
    </row>
    <row r="1651" spans="2:29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X1651"/>
      <c r="Y1651"/>
      <c r="Z1651"/>
      <c r="AA1651"/>
      <c r="AB1651"/>
      <c r="AC1651"/>
    </row>
    <row r="1652" spans="2:29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X1652"/>
      <c r="Y1652"/>
      <c r="Z1652"/>
      <c r="AA1652"/>
      <c r="AB1652"/>
      <c r="AC1652"/>
    </row>
    <row r="1653" spans="2:29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X1653"/>
      <c r="Y1653"/>
      <c r="Z1653"/>
      <c r="AA1653"/>
      <c r="AB1653"/>
      <c r="AC1653"/>
    </row>
    <row r="1654" spans="2:29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X1654"/>
      <c r="Y1654"/>
      <c r="Z1654"/>
      <c r="AA1654"/>
      <c r="AB1654"/>
      <c r="AC1654"/>
    </row>
    <row r="1655" spans="2:29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X1655"/>
      <c r="Y1655"/>
      <c r="Z1655"/>
      <c r="AA1655"/>
      <c r="AB1655"/>
      <c r="AC1655"/>
    </row>
    <row r="1656" spans="2:29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X1656"/>
      <c r="Y1656"/>
      <c r="Z1656"/>
      <c r="AA1656"/>
      <c r="AB1656"/>
      <c r="AC1656"/>
    </row>
    <row r="1657" spans="2:29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X1657"/>
      <c r="Y1657"/>
      <c r="Z1657"/>
      <c r="AA1657"/>
      <c r="AB1657"/>
      <c r="AC1657"/>
    </row>
    <row r="1658" spans="2:29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X1658"/>
      <c r="Y1658"/>
      <c r="Z1658"/>
      <c r="AA1658"/>
      <c r="AB1658"/>
      <c r="AC1658"/>
    </row>
    <row r="1659" spans="2:29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X1659"/>
      <c r="Y1659"/>
      <c r="Z1659"/>
      <c r="AA1659"/>
      <c r="AB1659"/>
      <c r="AC1659"/>
    </row>
    <row r="1660" spans="2:29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X1660"/>
      <c r="Y1660"/>
      <c r="Z1660"/>
      <c r="AA1660"/>
      <c r="AB1660"/>
      <c r="AC1660"/>
    </row>
    <row r="1661" spans="2:29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X1661"/>
      <c r="Y1661"/>
      <c r="Z1661"/>
      <c r="AA1661"/>
      <c r="AB1661"/>
      <c r="AC1661"/>
    </row>
    <row r="1662" spans="2:29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X1662"/>
      <c r="Y1662"/>
      <c r="Z1662"/>
      <c r="AA1662"/>
      <c r="AB1662"/>
      <c r="AC1662"/>
    </row>
    <row r="1663" spans="2:29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X1663"/>
      <c r="Y1663"/>
      <c r="Z1663"/>
      <c r="AA1663"/>
      <c r="AB1663"/>
      <c r="AC1663"/>
    </row>
    <row r="1664" spans="2:29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X1664"/>
      <c r="Y1664"/>
      <c r="Z1664"/>
      <c r="AA1664"/>
      <c r="AB1664"/>
      <c r="AC1664"/>
    </row>
    <row r="1665" spans="2:29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X1665"/>
      <c r="Y1665"/>
      <c r="Z1665"/>
      <c r="AA1665"/>
      <c r="AB1665"/>
      <c r="AC1665"/>
    </row>
    <row r="1666" spans="2:29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X1666"/>
      <c r="Y1666"/>
      <c r="Z1666"/>
      <c r="AA1666"/>
      <c r="AB1666"/>
      <c r="AC1666"/>
    </row>
    <row r="1667" spans="2:29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X1667"/>
      <c r="Y1667"/>
      <c r="Z1667"/>
      <c r="AA1667"/>
      <c r="AB1667"/>
      <c r="AC1667"/>
    </row>
    <row r="1668" spans="2:29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X1668"/>
      <c r="Y1668"/>
      <c r="Z1668"/>
      <c r="AA1668"/>
      <c r="AB1668"/>
      <c r="AC1668"/>
    </row>
    <row r="1669" spans="2:29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X1669"/>
      <c r="Y1669"/>
      <c r="Z1669"/>
      <c r="AA1669"/>
      <c r="AB1669"/>
      <c r="AC1669"/>
    </row>
    <row r="1670" spans="2:29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X1670"/>
      <c r="Y1670"/>
      <c r="Z1670"/>
      <c r="AA1670"/>
      <c r="AB1670"/>
      <c r="AC1670"/>
    </row>
    <row r="1671" spans="2:29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X1671"/>
      <c r="Y1671"/>
      <c r="Z1671"/>
      <c r="AA1671"/>
      <c r="AB1671"/>
      <c r="AC1671"/>
    </row>
    <row r="1672" spans="2:29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X1672"/>
      <c r="Y1672"/>
      <c r="Z1672"/>
      <c r="AA1672"/>
      <c r="AB1672"/>
      <c r="AC1672"/>
    </row>
    <row r="1673" spans="2:29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X1673"/>
      <c r="Y1673"/>
      <c r="Z1673"/>
      <c r="AA1673"/>
      <c r="AB1673"/>
      <c r="AC1673"/>
    </row>
    <row r="1674" spans="2:29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X1674"/>
      <c r="Y1674"/>
      <c r="Z1674"/>
      <c r="AA1674"/>
      <c r="AB1674"/>
      <c r="AC1674"/>
    </row>
    <row r="1675" spans="2:29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X1675"/>
      <c r="Y1675"/>
      <c r="Z1675"/>
      <c r="AA1675"/>
      <c r="AB1675"/>
      <c r="AC1675"/>
    </row>
    <row r="1676" spans="2:29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X1676"/>
      <c r="Y1676"/>
      <c r="Z1676"/>
      <c r="AA1676"/>
      <c r="AB1676"/>
      <c r="AC1676"/>
    </row>
    <row r="1677" spans="2:29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X1677"/>
      <c r="Y1677"/>
      <c r="Z1677"/>
      <c r="AA1677"/>
      <c r="AB1677"/>
      <c r="AC1677"/>
    </row>
    <row r="1678" spans="2:29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X1678"/>
      <c r="Y1678"/>
      <c r="Z1678"/>
      <c r="AA1678"/>
      <c r="AB1678"/>
      <c r="AC1678"/>
    </row>
    <row r="1679" spans="2:29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X1679"/>
      <c r="Y1679"/>
      <c r="Z1679"/>
      <c r="AA1679"/>
      <c r="AB1679"/>
      <c r="AC1679"/>
    </row>
    <row r="1680" spans="2:29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X1680"/>
      <c r="Y1680"/>
      <c r="Z1680"/>
      <c r="AA1680"/>
      <c r="AB1680"/>
      <c r="AC1680"/>
    </row>
    <row r="1681" spans="2:29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X1681"/>
      <c r="Y1681"/>
      <c r="Z1681"/>
      <c r="AA1681"/>
      <c r="AB1681"/>
      <c r="AC1681"/>
    </row>
    <row r="1682" spans="2:29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X1682"/>
      <c r="Y1682"/>
      <c r="Z1682"/>
      <c r="AA1682"/>
      <c r="AB1682"/>
      <c r="AC1682"/>
    </row>
    <row r="1683" spans="2:29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X1683"/>
      <c r="Y1683"/>
      <c r="Z1683"/>
      <c r="AA1683"/>
      <c r="AB1683"/>
      <c r="AC1683"/>
    </row>
    <row r="1684" spans="2:29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X1684"/>
      <c r="Y1684"/>
      <c r="Z1684"/>
      <c r="AA1684"/>
      <c r="AB1684"/>
      <c r="AC1684"/>
    </row>
    <row r="1685" spans="2:29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X1685"/>
      <c r="Y1685"/>
      <c r="Z1685"/>
      <c r="AA1685"/>
      <c r="AB1685"/>
      <c r="AC1685"/>
    </row>
    <row r="1686" spans="2:29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X1686"/>
      <c r="Y1686"/>
      <c r="Z1686"/>
      <c r="AA1686"/>
      <c r="AB1686"/>
      <c r="AC1686"/>
    </row>
    <row r="1687" spans="2:29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X1687"/>
      <c r="Y1687"/>
      <c r="Z1687"/>
      <c r="AA1687"/>
      <c r="AB1687"/>
      <c r="AC1687"/>
    </row>
    <row r="1688" spans="2:29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X1688"/>
      <c r="Y1688"/>
      <c r="Z1688"/>
      <c r="AA1688"/>
      <c r="AB1688"/>
      <c r="AC1688"/>
    </row>
    <row r="1689" spans="2:29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X1689"/>
      <c r="Y1689"/>
      <c r="Z1689"/>
      <c r="AA1689"/>
      <c r="AB1689"/>
      <c r="AC1689"/>
    </row>
    <row r="1690" spans="2:29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X1690"/>
      <c r="Y1690"/>
      <c r="Z1690"/>
      <c r="AA1690"/>
      <c r="AB1690"/>
      <c r="AC1690"/>
    </row>
    <row r="1691" spans="2:29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X1691"/>
      <c r="Y1691"/>
      <c r="Z1691"/>
      <c r="AA1691"/>
      <c r="AB1691"/>
      <c r="AC1691"/>
    </row>
    <row r="1692" spans="2:29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X1692"/>
      <c r="Y1692"/>
      <c r="Z1692"/>
      <c r="AA1692"/>
      <c r="AB1692"/>
      <c r="AC1692"/>
    </row>
    <row r="1693" spans="2:29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X1693"/>
      <c r="Y1693"/>
      <c r="Z1693"/>
      <c r="AA1693"/>
      <c r="AB1693"/>
      <c r="AC1693"/>
    </row>
    <row r="1694" spans="2:29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X1694"/>
      <c r="Y1694"/>
      <c r="Z1694"/>
      <c r="AA1694"/>
      <c r="AB1694"/>
      <c r="AC1694"/>
    </row>
    <row r="1695" spans="2:29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X1695"/>
      <c r="Y1695"/>
      <c r="Z1695"/>
      <c r="AA1695"/>
      <c r="AB1695"/>
      <c r="AC1695"/>
    </row>
    <row r="1696" spans="2:29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X1696"/>
      <c r="Y1696"/>
      <c r="Z1696"/>
      <c r="AA1696"/>
      <c r="AB1696"/>
      <c r="AC1696"/>
    </row>
    <row r="1697" spans="2:29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X1697"/>
      <c r="Y1697"/>
      <c r="Z1697"/>
      <c r="AA1697"/>
      <c r="AB1697"/>
      <c r="AC1697"/>
    </row>
    <row r="1698" spans="2:29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X1698"/>
      <c r="Y1698"/>
      <c r="Z1698"/>
      <c r="AA1698"/>
      <c r="AB1698"/>
      <c r="AC1698"/>
    </row>
    <row r="1699" spans="2:29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X1699"/>
      <c r="Y1699"/>
      <c r="Z1699"/>
      <c r="AA1699"/>
      <c r="AB1699"/>
      <c r="AC1699"/>
    </row>
    <row r="1700" spans="2:29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X1700"/>
      <c r="Y1700"/>
      <c r="Z1700"/>
      <c r="AA1700"/>
      <c r="AB1700"/>
      <c r="AC1700"/>
    </row>
    <row r="1701" spans="2:29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X1701"/>
      <c r="Y1701"/>
      <c r="Z1701"/>
      <c r="AA1701"/>
      <c r="AB1701"/>
      <c r="AC1701"/>
    </row>
    <row r="1702" spans="2:29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X1702"/>
      <c r="Y1702"/>
      <c r="Z1702"/>
      <c r="AA1702"/>
      <c r="AB1702"/>
      <c r="AC1702"/>
    </row>
    <row r="1703" spans="2:29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X1703"/>
      <c r="Y1703"/>
      <c r="Z1703"/>
      <c r="AA1703"/>
      <c r="AB1703"/>
      <c r="AC1703"/>
    </row>
    <row r="1704" spans="2:29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X1704"/>
      <c r="Y1704"/>
      <c r="Z1704"/>
      <c r="AA1704"/>
      <c r="AB1704"/>
      <c r="AC1704"/>
    </row>
    <row r="1705" spans="2:29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X1705"/>
      <c r="Y1705"/>
      <c r="Z1705"/>
      <c r="AA1705"/>
      <c r="AB1705"/>
      <c r="AC1705"/>
    </row>
    <row r="1706" spans="2:29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X1706"/>
      <c r="Y1706"/>
      <c r="Z1706"/>
      <c r="AA1706"/>
      <c r="AB1706"/>
      <c r="AC1706"/>
    </row>
    <row r="1707" spans="2:29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X1707"/>
      <c r="Y1707"/>
      <c r="Z1707"/>
      <c r="AA1707"/>
      <c r="AB1707"/>
      <c r="AC1707"/>
    </row>
    <row r="1708" spans="2:29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X1708"/>
      <c r="Y1708"/>
      <c r="Z1708"/>
      <c r="AA1708"/>
      <c r="AB1708"/>
      <c r="AC1708"/>
    </row>
    <row r="1709" spans="2:29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X1709"/>
      <c r="Y1709"/>
      <c r="Z1709"/>
      <c r="AA1709"/>
      <c r="AB1709"/>
      <c r="AC1709"/>
    </row>
    <row r="1710" spans="2:29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X1710"/>
      <c r="Y1710"/>
      <c r="Z1710"/>
      <c r="AA1710"/>
      <c r="AB1710"/>
      <c r="AC1710"/>
    </row>
    <row r="1711" spans="2:29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X1711"/>
      <c r="Y1711"/>
      <c r="Z1711"/>
      <c r="AA1711"/>
      <c r="AB1711"/>
      <c r="AC1711"/>
    </row>
    <row r="1712" spans="2:29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X1712"/>
      <c r="Y1712"/>
      <c r="Z1712"/>
      <c r="AA1712"/>
      <c r="AB1712"/>
      <c r="AC1712"/>
    </row>
    <row r="1713" spans="2:29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X1713"/>
      <c r="Y1713"/>
      <c r="Z1713"/>
      <c r="AA1713"/>
      <c r="AB1713"/>
      <c r="AC1713"/>
    </row>
    <row r="1714" spans="2:29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X1714"/>
      <c r="Y1714"/>
      <c r="Z1714"/>
      <c r="AA1714"/>
      <c r="AB1714"/>
      <c r="AC1714"/>
    </row>
    <row r="1715" spans="2:29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X1715"/>
      <c r="Y1715"/>
      <c r="Z1715"/>
      <c r="AA1715"/>
      <c r="AB1715"/>
      <c r="AC1715"/>
    </row>
    <row r="1716" spans="2:29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X1716"/>
      <c r="Y1716"/>
      <c r="Z1716"/>
      <c r="AA1716"/>
      <c r="AB1716"/>
      <c r="AC1716"/>
    </row>
    <row r="1717" spans="2:29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X1717"/>
      <c r="Y1717"/>
      <c r="Z1717"/>
      <c r="AA1717"/>
      <c r="AB1717"/>
      <c r="AC1717"/>
    </row>
    <row r="1718" spans="2:29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X1718"/>
      <c r="Y1718"/>
      <c r="Z1718"/>
      <c r="AA1718"/>
      <c r="AB1718"/>
      <c r="AC1718"/>
    </row>
    <row r="1719" spans="2:29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X1719"/>
      <c r="Y1719"/>
      <c r="Z1719"/>
      <c r="AA1719"/>
      <c r="AB1719"/>
      <c r="AC1719"/>
    </row>
    <row r="1720" spans="2:29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X1720"/>
      <c r="Y1720"/>
      <c r="Z1720"/>
      <c r="AA1720"/>
      <c r="AB1720"/>
      <c r="AC1720"/>
    </row>
    <row r="1721" spans="2:29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X1721"/>
      <c r="Y1721"/>
      <c r="Z1721"/>
      <c r="AA1721"/>
      <c r="AB1721"/>
      <c r="AC1721"/>
    </row>
    <row r="1722" spans="2:29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X1722"/>
      <c r="Y1722"/>
      <c r="Z1722"/>
      <c r="AA1722"/>
      <c r="AB1722"/>
      <c r="AC1722"/>
    </row>
    <row r="1723" spans="2:29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X1723"/>
      <c r="Y1723"/>
      <c r="Z1723"/>
      <c r="AA1723"/>
      <c r="AB1723"/>
      <c r="AC1723"/>
    </row>
    <row r="1724" spans="2:29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X1724"/>
      <c r="Y1724"/>
      <c r="Z1724"/>
      <c r="AA1724"/>
      <c r="AB1724"/>
      <c r="AC1724"/>
    </row>
    <row r="1725" spans="2:29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X1725"/>
      <c r="Y1725"/>
      <c r="Z1725"/>
      <c r="AA1725"/>
      <c r="AB1725"/>
      <c r="AC1725"/>
    </row>
    <row r="1726" spans="2:29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X1726"/>
      <c r="Y1726"/>
      <c r="Z1726"/>
      <c r="AA1726"/>
      <c r="AB1726"/>
      <c r="AC1726"/>
    </row>
    <row r="1727" spans="2:29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X1727"/>
      <c r="Y1727"/>
      <c r="Z1727"/>
      <c r="AA1727"/>
      <c r="AB1727"/>
      <c r="AC1727"/>
    </row>
    <row r="1728" spans="2:29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X1728"/>
      <c r="Y1728"/>
      <c r="Z1728"/>
      <c r="AA1728"/>
      <c r="AB1728"/>
      <c r="AC1728"/>
    </row>
    <row r="1729" spans="2:29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X1729"/>
      <c r="Y1729"/>
      <c r="Z1729"/>
      <c r="AA1729"/>
      <c r="AB1729"/>
      <c r="AC1729"/>
    </row>
    <row r="1730" spans="2:29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X1730"/>
      <c r="Y1730"/>
      <c r="Z1730"/>
      <c r="AA1730"/>
      <c r="AB1730"/>
      <c r="AC1730"/>
    </row>
    <row r="1731" spans="2:29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X1731"/>
      <c r="Y1731"/>
      <c r="Z1731"/>
      <c r="AA1731"/>
      <c r="AB1731"/>
      <c r="AC1731"/>
    </row>
    <row r="1732" spans="2:29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X1732"/>
      <c r="Y1732"/>
      <c r="Z1732"/>
      <c r="AA1732"/>
      <c r="AB1732"/>
      <c r="AC1732"/>
    </row>
    <row r="1733" spans="2:29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X1733"/>
      <c r="Y1733"/>
      <c r="Z1733"/>
      <c r="AA1733"/>
      <c r="AB1733"/>
      <c r="AC1733"/>
    </row>
    <row r="1734" spans="2:29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X1734"/>
      <c r="Y1734"/>
      <c r="Z1734"/>
      <c r="AA1734"/>
      <c r="AB1734"/>
      <c r="AC1734"/>
    </row>
    <row r="1735" spans="2:29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X1735"/>
      <c r="Y1735"/>
      <c r="Z1735"/>
      <c r="AA1735"/>
      <c r="AB1735"/>
      <c r="AC1735"/>
    </row>
    <row r="1736" spans="2:29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X1736"/>
      <c r="Y1736"/>
      <c r="Z1736"/>
      <c r="AA1736"/>
      <c r="AB1736"/>
      <c r="AC1736"/>
    </row>
    <row r="1737" spans="2:29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X1737"/>
      <c r="Y1737"/>
      <c r="Z1737"/>
      <c r="AA1737"/>
      <c r="AB1737"/>
      <c r="AC1737"/>
    </row>
    <row r="1738" spans="2:29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X1738"/>
      <c r="Y1738"/>
      <c r="Z1738"/>
      <c r="AA1738"/>
      <c r="AB1738"/>
      <c r="AC1738"/>
    </row>
    <row r="1739" spans="2:29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X1739"/>
      <c r="Y1739"/>
      <c r="Z1739"/>
      <c r="AA1739"/>
      <c r="AB1739"/>
      <c r="AC1739"/>
    </row>
    <row r="1740" spans="2:29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X1740"/>
      <c r="Y1740"/>
      <c r="Z1740"/>
      <c r="AA1740"/>
      <c r="AB1740"/>
      <c r="AC1740"/>
    </row>
    <row r="1741" spans="2:29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X1741"/>
      <c r="Y1741"/>
      <c r="Z1741"/>
      <c r="AA1741"/>
      <c r="AB1741"/>
      <c r="AC1741"/>
    </row>
    <row r="1742" spans="2:29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X1742"/>
      <c r="Y1742"/>
      <c r="Z1742"/>
      <c r="AA1742"/>
      <c r="AB1742"/>
      <c r="AC1742"/>
    </row>
    <row r="1743" spans="2:29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X1743"/>
      <c r="Y1743"/>
      <c r="Z1743"/>
      <c r="AA1743"/>
      <c r="AB1743"/>
      <c r="AC1743"/>
    </row>
    <row r="1744" spans="2:29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X1744"/>
      <c r="Y1744"/>
      <c r="Z1744"/>
      <c r="AA1744"/>
      <c r="AB1744"/>
      <c r="AC1744"/>
    </row>
    <row r="1745" spans="2:29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X1745"/>
      <c r="Y1745"/>
      <c r="Z1745"/>
      <c r="AA1745"/>
      <c r="AB1745"/>
      <c r="AC1745"/>
    </row>
    <row r="1746" spans="2:29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X1746"/>
      <c r="Y1746"/>
      <c r="Z1746"/>
      <c r="AA1746"/>
      <c r="AB1746"/>
      <c r="AC1746"/>
    </row>
    <row r="1747" spans="2:29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X1747"/>
      <c r="Y1747"/>
      <c r="Z1747"/>
      <c r="AA1747"/>
      <c r="AB1747"/>
      <c r="AC1747"/>
    </row>
    <row r="1748" spans="2:29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X1748"/>
      <c r="Y1748"/>
      <c r="Z1748"/>
      <c r="AA1748"/>
      <c r="AB1748"/>
      <c r="AC1748"/>
    </row>
    <row r="1749" spans="2:29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X1749"/>
      <c r="Y1749"/>
      <c r="Z1749"/>
      <c r="AA1749"/>
      <c r="AB1749"/>
      <c r="AC1749"/>
    </row>
    <row r="1750" spans="2:29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X1750"/>
      <c r="Y1750"/>
      <c r="Z1750"/>
      <c r="AA1750"/>
      <c r="AB1750"/>
      <c r="AC1750"/>
    </row>
    <row r="1751" spans="2:29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X1751"/>
      <c r="Y1751"/>
      <c r="Z1751"/>
      <c r="AA1751"/>
      <c r="AB1751"/>
      <c r="AC1751"/>
    </row>
    <row r="1752" spans="2:29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X1752"/>
      <c r="Y1752"/>
      <c r="Z1752"/>
      <c r="AA1752"/>
      <c r="AB1752"/>
      <c r="AC1752"/>
    </row>
    <row r="1753" spans="2:29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X1753"/>
      <c r="Y1753"/>
      <c r="Z1753"/>
      <c r="AA1753"/>
      <c r="AB1753"/>
      <c r="AC1753"/>
    </row>
    <row r="1754" spans="2:29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X1754"/>
      <c r="Y1754"/>
      <c r="Z1754"/>
      <c r="AA1754"/>
      <c r="AB1754"/>
      <c r="AC1754"/>
    </row>
    <row r="1755" spans="2:29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X1755"/>
      <c r="Y1755"/>
      <c r="Z1755"/>
      <c r="AA1755"/>
      <c r="AB1755"/>
      <c r="AC1755"/>
    </row>
    <row r="1756" spans="2:29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X1756"/>
      <c r="Y1756"/>
      <c r="Z1756"/>
      <c r="AA1756"/>
      <c r="AB1756"/>
      <c r="AC1756"/>
    </row>
    <row r="1757" spans="2:29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X1757"/>
      <c r="Y1757"/>
      <c r="Z1757"/>
      <c r="AA1757"/>
      <c r="AB1757"/>
      <c r="AC1757"/>
    </row>
    <row r="1758" spans="2:29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X1758"/>
      <c r="Y1758"/>
      <c r="Z1758"/>
      <c r="AA1758"/>
      <c r="AB1758"/>
      <c r="AC1758"/>
    </row>
    <row r="1759" spans="2:29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X1759"/>
      <c r="Y1759"/>
      <c r="Z1759"/>
      <c r="AA1759"/>
      <c r="AB1759"/>
      <c r="AC1759"/>
    </row>
    <row r="1760" spans="2:29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X1760"/>
      <c r="Y1760"/>
      <c r="Z1760"/>
      <c r="AA1760"/>
      <c r="AB1760"/>
      <c r="AC1760"/>
    </row>
    <row r="1761" spans="2:29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X1761"/>
      <c r="Y1761"/>
      <c r="Z1761"/>
      <c r="AA1761"/>
      <c r="AB1761"/>
      <c r="AC1761"/>
    </row>
    <row r="1762" spans="2:29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X1762"/>
      <c r="Y1762"/>
      <c r="Z1762"/>
      <c r="AA1762"/>
      <c r="AB1762"/>
      <c r="AC1762"/>
    </row>
    <row r="1763" spans="2:29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X1763"/>
      <c r="Y1763"/>
      <c r="Z1763"/>
      <c r="AA1763"/>
      <c r="AB1763"/>
      <c r="AC1763"/>
    </row>
    <row r="1764" spans="2:29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X1764"/>
      <c r="Y1764"/>
      <c r="Z1764"/>
      <c r="AA1764"/>
      <c r="AB1764"/>
      <c r="AC1764"/>
    </row>
    <row r="1765" spans="2:29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X1765"/>
      <c r="Y1765"/>
      <c r="Z1765"/>
      <c r="AA1765"/>
      <c r="AB1765"/>
      <c r="AC1765"/>
    </row>
    <row r="1766" spans="2:29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X1766"/>
      <c r="Y1766"/>
      <c r="Z1766"/>
      <c r="AA1766"/>
      <c r="AB1766"/>
      <c r="AC1766"/>
    </row>
    <row r="1767" spans="2:29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X1767"/>
      <c r="Y1767"/>
      <c r="Z1767"/>
      <c r="AA1767"/>
      <c r="AB1767"/>
      <c r="AC1767"/>
    </row>
    <row r="1768" spans="2:29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X1768"/>
      <c r="Y1768"/>
      <c r="Z1768"/>
      <c r="AA1768"/>
      <c r="AB1768"/>
      <c r="AC1768"/>
    </row>
    <row r="1769" spans="2:29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X1769"/>
      <c r="Y1769"/>
      <c r="Z1769"/>
      <c r="AA1769"/>
      <c r="AB1769"/>
      <c r="AC1769"/>
    </row>
    <row r="1770" spans="2:29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X1770"/>
      <c r="Y1770"/>
      <c r="Z1770"/>
      <c r="AA1770"/>
      <c r="AB1770"/>
      <c r="AC1770"/>
    </row>
    <row r="1771" spans="2:29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X1771"/>
      <c r="Y1771"/>
      <c r="Z1771"/>
      <c r="AA1771"/>
      <c r="AB1771"/>
      <c r="AC1771"/>
    </row>
    <row r="1772" spans="2:29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X1772"/>
      <c r="Y1772"/>
      <c r="Z1772"/>
      <c r="AA1772"/>
      <c r="AB1772"/>
      <c r="AC1772"/>
    </row>
    <row r="1773" spans="2:29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X1773"/>
      <c r="Y1773"/>
      <c r="Z1773"/>
      <c r="AA1773"/>
      <c r="AB1773"/>
      <c r="AC1773"/>
    </row>
    <row r="1774" spans="2:29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X1774"/>
      <c r="Y1774"/>
      <c r="Z1774"/>
      <c r="AA1774"/>
      <c r="AB1774"/>
      <c r="AC1774"/>
    </row>
    <row r="1775" spans="2:29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X1775"/>
      <c r="Y1775"/>
      <c r="Z1775"/>
      <c r="AA1775"/>
      <c r="AB1775"/>
      <c r="AC1775"/>
    </row>
    <row r="1776" spans="2:29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X1776"/>
      <c r="Y1776"/>
      <c r="Z1776"/>
      <c r="AA1776"/>
      <c r="AB1776"/>
      <c r="AC1776"/>
    </row>
    <row r="1777" spans="2:29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X1777"/>
      <c r="Y1777"/>
      <c r="Z1777"/>
      <c r="AA1777"/>
      <c r="AB1777"/>
      <c r="AC1777"/>
    </row>
    <row r="1778" spans="2:29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X1778"/>
      <c r="Y1778"/>
      <c r="Z1778"/>
      <c r="AA1778"/>
      <c r="AB1778"/>
      <c r="AC1778"/>
    </row>
    <row r="1779" spans="2:29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X1779"/>
      <c r="Y1779"/>
      <c r="Z1779"/>
      <c r="AA1779"/>
      <c r="AB1779"/>
      <c r="AC1779"/>
    </row>
    <row r="1780" spans="2:29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X1780"/>
      <c r="Y1780"/>
      <c r="Z1780"/>
      <c r="AA1780"/>
      <c r="AB1780"/>
      <c r="AC1780"/>
    </row>
    <row r="1781" spans="2:29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X1781"/>
      <c r="Y1781"/>
      <c r="Z1781"/>
      <c r="AA1781"/>
      <c r="AB1781"/>
      <c r="AC1781"/>
    </row>
    <row r="1782" spans="2:29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X1782"/>
      <c r="Y1782"/>
      <c r="Z1782"/>
      <c r="AA1782"/>
      <c r="AB1782"/>
      <c r="AC1782"/>
    </row>
    <row r="1783" spans="2:29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X1783"/>
      <c r="Y1783"/>
      <c r="Z1783"/>
      <c r="AA1783"/>
      <c r="AB1783"/>
      <c r="AC1783"/>
    </row>
    <row r="1784" spans="2:29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X1784"/>
      <c r="Y1784"/>
      <c r="Z1784"/>
      <c r="AA1784"/>
      <c r="AB1784"/>
      <c r="AC1784"/>
    </row>
    <row r="1785" spans="2:29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X1785"/>
      <c r="Y1785"/>
      <c r="Z1785"/>
      <c r="AA1785"/>
      <c r="AB1785"/>
      <c r="AC1785"/>
    </row>
    <row r="1786" spans="2:29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X1786"/>
      <c r="Y1786"/>
      <c r="Z1786"/>
      <c r="AA1786"/>
      <c r="AB1786"/>
      <c r="AC1786"/>
    </row>
    <row r="1787" spans="2:29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X1787"/>
      <c r="Y1787"/>
      <c r="Z1787"/>
      <c r="AA1787"/>
      <c r="AB1787"/>
      <c r="AC1787"/>
    </row>
    <row r="1788" spans="2:29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X1788"/>
      <c r="Y1788"/>
      <c r="Z1788"/>
      <c r="AA1788"/>
      <c r="AB1788"/>
      <c r="AC1788"/>
    </row>
    <row r="1789" spans="2:29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X1789"/>
      <c r="Y1789"/>
      <c r="Z1789"/>
      <c r="AA1789"/>
      <c r="AB1789"/>
      <c r="AC1789"/>
    </row>
    <row r="1790" spans="2:29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X1790"/>
      <c r="Y1790"/>
      <c r="Z1790"/>
      <c r="AA1790"/>
      <c r="AB1790"/>
      <c r="AC1790"/>
    </row>
    <row r="1791" spans="2:29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X1791"/>
      <c r="Y1791"/>
      <c r="Z1791"/>
      <c r="AA1791"/>
      <c r="AB1791"/>
      <c r="AC1791"/>
    </row>
    <row r="1792" spans="2:29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X1792"/>
      <c r="Y1792"/>
      <c r="Z1792"/>
      <c r="AA1792"/>
      <c r="AB1792"/>
      <c r="AC1792"/>
    </row>
    <row r="1793" spans="2:29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X1793"/>
      <c r="Y1793"/>
      <c r="Z1793"/>
      <c r="AA1793"/>
      <c r="AB1793"/>
      <c r="AC1793"/>
    </row>
    <row r="1794" spans="2:29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X1794"/>
      <c r="Y1794"/>
      <c r="Z1794"/>
      <c r="AA1794"/>
      <c r="AB1794"/>
      <c r="AC1794"/>
    </row>
    <row r="1795" spans="2:29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X1795"/>
      <c r="Y1795"/>
      <c r="Z1795"/>
      <c r="AA1795"/>
      <c r="AB1795"/>
      <c r="AC1795"/>
    </row>
    <row r="1796" spans="2:29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X1796"/>
      <c r="Y1796"/>
      <c r="Z1796"/>
      <c r="AA1796"/>
      <c r="AB1796"/>
      <c r="AC1796"/>
    </row>
    <row r="1797" spans="2:29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X1797"/>
      <c r="Y1797"/>
      <c r="Z1797"/>
      <c r="AA1797"/>
      <c r="AB1797"/>
      <c r="AC1797"/>
    </row>
    <row r="1798" spans="2:29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X1798"/>
      <c r="Y1798"/>
      <c r="Z1798"/>
      <c r="AA1798"/>
      <c r="AB1798"/>
      <c r="AC1798"/>
    </row>
    <row r="1799" spans="2:29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X1799"/>
      <c r="Y1799"/>
      <c r="Z1799"/>
      <c r="AA1799"/>
      <c r="AB1799"/>
      <c r="AC1799"/>
    </row>
    <row r="1800" spans="2:29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X1800"/>
      <c r="Y1800"/>
      <c r="Z1800"/>
      <c r="AA1800"/>
      <c r="AB1800"/>
      <c r="AC1800"/>
    </row>
    <row r="1801" spans="2:29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X1801"/>
      <c r="Y1801"/>
      <c r="Z1801"/>
      <c r="AA1801"/>
      <c r="AB1801"/>
      <c r="AC1801"/>
    </row>
    <row r="1802" spans="2:29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X1802"/>
      <c r="Y1802"/>
      <c r="Z1802"/>
      <c r="AA1802"/>
      <c r="AB1802"/>
      <c r="AC1802"/>
    </row>
    <row r="1803" spans="2:29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X1803"/>
      <c r="Y1803"/>
      <c r="Z1803"/>
      <c r="AA1803"/>
      <c r="AB1803"/>
      <c r="AC1803"/>
    </row>
    <row r="1804" spans="2:29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X1804"/>
      <c r="Y1804"/>
      <c r="Z1804"/>
      <c r="AA1804"/>
      <c r="AB1804"/>
      <c r="AC1804"/>
    </row>
    <row r="1805" spans="2:29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X1805"/>
      <c r="Y1805"/>
      <c r="Z1805"/>
      <c r="AA1805"/>
      <c r="AB1805"/>
      <c r="AC1805"/>
    </row>
    <row r="1806" spans="2:29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X1806"/>
      <c r="Y1806"/>
      <c r="Z1806"/>
      <c r="AA1806"/>
      <c r="AB1806"/>
      <c r="AC1806"/>
    </row>
    <row r="1807" spans="2:29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X1807"/>
      <c r="Y1807"/>
      <c r="Z1807"/>
      <c r="AA1807"/>
      <c r="AB1807"/>
      <c r="AC1807"/>
    </row>
    <row r="1808" spans="2:29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X1808"/>
      <c r="Y1808"/>
      <c r="Z1808"/>
      <c r="AA1808"/>
      <c r="AB1808"/>
      <c r="AC1808"/>
    </row>
    <row r="1809" spans="2:29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X1809"/>
      <c r="Y1809"/>
      <c r="Z1809"/>
      <c r="AA1809"/>
      <c r="AB1809"/>
      <c r="AC1809"/>
    </row>
    <row r="1810" spans="2:29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X1810"/>
      <c r="Y1810"/>
      <c r="Z1810"/>
      <c r="AA1810"/>
      <c r="AB1810"/>
      <c r="AC1810"/>
    </row>
    <row r="1811" spans="2:29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X1811"/>
      <c r="Y1811"/>
      <c r="Z1811"/>
      <c r="AA1811"/>
      <c r="AB1811"/>
      <c r="AC1811"/>
    </row>
    <row r="1812" spans="2:29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X1812"/>
      <c r="Y1812"/>
      <c r="Z1812"/>
      <c r="AA1812"/>
      <c r="AB1812"/>
      <c r="AC1812"/>
    </row>
    <row r="1813" spans="2:29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X1813"/>
      <c r="Y1813"/>
      <c r="Z1813"/>
      <c r="AA1813"/>
      <c r="AB1813"/>
      <c r="AC1813"/>
    </row>
    <row r="1814" spans="2:29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X1814"/>
      <c r="Y1814"/>
      <c r="Z1814"/>
      <c r="AA1814"/>
      <c r="AB1814"/>
      <c r="AC1814"/>
    </row>
    <row r="1815" spans="2:29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X1815"/>
      <c r="Y1815"/>
      <c r="Z1815"/>
      <c r="AA1815"/>
      <c r="AB1815"/>
      <c r="AC1815"/>
    </row>
    <row r="1816" spans="2:29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X1816"/>
      <c r="Y1816"/>
      <c r="Z1816"/>
      <c r="AA1816"/>
      <c r="AB1816"/>
      <c r="AC1816"/>
    </row>
    <row r="1817" spans="2:29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X1817"/>
      <c r="Y1817"/>
      <c r="Z1817"/>
      <c r="AA1817"/>
      <c r="AB1817"/>
      <c r="AC1817"/>
    </row>
    <row r="1818" spans="2:29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X1818"/>
      <c r="Y1818"/>
      <c r="Z1818"/>
      <c r="AA1818"/>
      <c r="AB1818"/>
      <c r="AC1818"/>
    </row>
    <row r="1819" spans="2:29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X1819"/>
      <c r="Y1819"/>
      <c r="Z1819"/>
      <c r="AA1819"/>
      <c r="AB1819"/>
      <c r="AC1819"/>
    </row>
    <row r="1820" spans="2:29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X1820"/>
      <c r="Y1820"/>
      <c r="Z1820"/>
      <c r="AA1820"/>
      <c r="AB1820"/>
      <c r="AC1820"/>
    </row>
    <row r="1821" spans="2:29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X1821"/>
      <c r="Y1821"/>
      <c r="Z1821"/>
      <c r="AA1821"/>
      <c r="AB1821"/>
      <c r="AC1821"/>
    </row>
    <row r="1822" spans="2:29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X1822"/>
      <c r="Y1822"/>
      <c r="Z1822"/>
      <c r="AA1822"/>
      <c r="AB1822"/>
      <c r="AC1822"/>
    </row>
    <row r="1823" spans="2:29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X1823"/>
      <c r="Y1823"/>
      <c r="Z1823"/>
      <c r="AA1823"/>
      <c r="AB1823"/>
      <c r="AC1823"/>
    </row>
    <row r="1824" spans="2:29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X1824"/>
      <c r="Y1824"/>
      <c r="Z1824"/>
      <c r="AA1824"/>
      <c r="AB1824"/>
      <c r="AC1824"/>
    </row>
    <row r="1825" spans="2:29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X1825"/>
      <c r="Y1825"/>
      <c r="Z1825"/>
      <c r="AA1825"/>
      <c r="AB1825"/>
      <c r="AC1825"/>
    </row>
    <row r="1826" spans="2:29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X1826"/>
      <c r="Y1826"/>
      <c r="Z1826"/>
      <c r="AA1826"/>
      <c r="AB1826"/>
      <c r="AC1826"/>
    </row>
    <row r="1827" spans="2:29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X1827"/>
      <c r="Y1827"/>
      <c r="Z1827"/>
      <c r="AA1827"/>
      <c r="AB1827"/>
      <c r="AC1827"/>
    </row>
    <row r="1828" spans="2:29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X1828"/>
      <c r="Y1828"/>
      <c r="Z1828"/>
      <c r="AA1828"/>
      <c r="AB1828"/>
      <c r="AC1828"/>
    </row>
    <row r="1829" spans="2:29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X1829"/>
      <c r="Y1829"/>
      <c r="Z1829"/>
      <c r="AA1829"/>
      <c r="AB1829"/>
      <c r="AC1829"/>
    </row>
    <row r="1830" spans="2:29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X1830"/>
      <c r="Y1830"/>
      <c r="Z1830"/>
      <c r="AA1830"/>
      <c r="AB1830"/>
      <c r="AC1830"/>
    </row>
    <row r="1831" spans="2:29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X1831"/>
      <c r="Y1831"/>
      <c r="Z1831"/>
      <c r="AA1831"/>
      <c r="AB1831"/>
      <c r="AC1831"/>
    </row>
    <row r="1832" spans="2:29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X1832"/>
      <c r="Y1832"/>
      <c r="Z1832"/>
      <c r="AA1832"/>
      <c r="AB1832"/>
      <c r="AC1832"/>
    </row>
    <row r="1833" spans="2:29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X1833"/>
      <c r="Y1833"/>
      <c r="Z1833"/>
      <c r="AA1833"/>
      <c r="AB1833"/>
      <c r="AC1833"/>
    </row>
    <row r="1834" spans="2:29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X1834"/>
      <c r="Y1834"/>
      <c r="Z1834"/>
      <c r="AA1834"/>
      <c r="AB1834"/>
      <c r="AC1834"/>
    </row>
    <row r="1835" spans="2:29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X1835"/>
      <c r="Y1835"/>
      <c r="Z1835"/>
      <c r="AA1835"/>
      <c r="AB1835"/>
      <c r="AC1835"/>
    </row>
    <row r="1836" spans="2:29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X1836"/>
      <c r="Y1836"/>
      <c r="Z1836"/>
      <c r="AA1836"/>
      <c r="AB1836"/>
      <c r="AC1836"/>
    </row>
    <row r="1837" spans="2:29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X1837"/>
      <c r="Y1837"/>
      <c r="Z1837"/>
      <c r="AA1837"/>
      <c r="AB1837"/>
      <c r="AC1837"/>
    </row>
    <row r="1838" spans="2:29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X1838"/>
      <c r="Y1838"/>
      <c r="Z1838"/>
      <c r="AA1838"/>
      <c r="AB1838"/>
      <c r="AC1838"/>
    </row>
    <row r="1839" spans="2:29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X1839"/>
      <c r="Y1839"/>
      <c r="Z1839"/>
      <c r="AA1839"/>
      <c r="AB1839"/>
      <c r="AC1839"/>
    </row>
    <row r="1840" spans="2:29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X1840"/>
      <c r="Y1840"/>
      <c r="Z1840"/>
      <c r="AA1840"/>
      <c r="AB1840"/>
      <c r="AC1840"/>
    </row>
    <row r="1841" spans="2:29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X1841"/>
      <c r="Y1841"/>
      <c r="Z1841"/>
      <c r="AA1841"/>
      <c r="AB1841"/>
      <c r="AC1841"/>
    </row>
    <row r="1842" spans="2:29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X1842"/>
      <c r="Y1842"/>
      <c r="Z1842"/>
      <c r="AA1842"/>
      <c r="AB1842"/>
      <c r="AC1842"/>
    </row>
    <row r="1843" spans="2:29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X1843"/>
      <c r="Y1843"/>
      <c r="Z1843"/>
      <c r="AA1843"/>
      <c r="AB1843"/>
      <c r="AC1843"/>
    </row>
    <row r="1844" spans="2:29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X1844"/>
      <c r="Y1844"/>
      <c r="Z1844"/>
      <c r="AA1844"/>
      <c r="AB1844"/>
      <c r="AC1844"/>
    </row>
    <row r="1845" spans="2:29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X1845"/>
      <c r="Y1845"/>
      <c r="Z1845"/>
      <c r="AA1845"/>
      <c r="AB1845"/>
      <c r="AC1845"/>
    </row>
    <row r="1846" spans="2:29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X1846"/>
      <c r="Y1846"/>
      <c r="Z1846"/>
      <c r="AA1846"/>
      <c r="AB1846"/>
      <c r="AC1846"/>
    </row>
    <row r="1847" spans="2:29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X1847"/>
      <c r="Y1847"/>
      <c r="Z1847"/>
      <c r="AA1847"/>
      <c r="AB1847"/>
      <c r="AC1847"/>
    </row>
    <row r="1848" spans="2:29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X1848"/>
      <c r="Y1848"/>
      <c r="Z1848"/>
      <c r="AA1848"/>
      <c r="AB1848"/>
      <c r="AC1848"/>
    </row>
    <row r="1849" spans="2:29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X1849"/>
      <c r="Y1849"/>
      <c r="Z1849"/>
      <c r="AA1849"/>
      <c r="AB1849"/>
      <c r="AC1849"/>
    </row>
    <row r="1850" spans="2:29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X1850"/>
      <c r="Y1850"/>
      <c r="Z1850"/>
      <c r="AA1850"/>
      <c r="AB1850"/>
      <c r="AC1850"/>
    </row>
    <row r="1851" spans="2:29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X1851"/>
      <c r="Y1851"/>
      <c r="Z1851"/>
      <c r="AA1851"/>
      <c r="AB1851"/>
      <c r="AC1851"/>
    </row>
    <row r="1852" spans="2:29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X1852"/>
      <c r="Y1852"/>
      <c r="Z1852"/>
      <c r="AA1852"/>
      <c r="AB1852"/>
      <c r="AC1852"/>
    </row>
    <row r="1853" spans="2:29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X1853"/>
      <c r="Y1853"/>
      <c r="Z1853"/>
      <c r="AA1853"/>
      <c r="AB1853"/>
      <c r="AC1853"/>
    </row>
    <row r="1854" spans="2:29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X1854"/>
      <c r="Y1854"/>
      <c r="Z1854"/>
      <c r="AA1854"/>
      <c r="AB1854"/>
      <c r="AC1854"/>
    </row>
    <row r="1855" spans="2:29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X1855"/>
      <c r="Y1855"/>
      <c r="Z1855"/>
      <c r="AA1855"/>
      <c r="AB1855"/>
      <c r="AC1855"/>
    </row>
    <row r="1856" spans="2:29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X1856"/>
      <c r="Y1856"/>
      <c r="Z1856"/>
      <c r="AA1856"/>
      <c r="AB1856"/>
      <c r="AC1856"/>
    </row>
    <row r="1857" spans="2:29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X1857"/>
      <c r="Y1857"/>
      <c r="Z1857"/>
      <c r="AA1857"/>
      <c r="AB1857"/>
      <c r="AC1857"/>
    </row>
    <row r="1858" spans="2:29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X1858"/>
      <c r="Y1858"/>
      <c r="Z1858"/>
      <c r="AA1858"/>
      <c r="AB1858"/>
      <c r="AC1858"/>
    </row>
    <row r="1859" spans="2:29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X1859"/>
      <c r="Y1859"/>
      <c r="Z1859"/>
      <c r="AA1859"/>
      <c r="AB1859"/>
      <c r="AC1859"/>
    </row>
    <row r="1860" spans="2:29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X1860"/>
      <c r="Y1860"/>
      <c r="Z1860"/>
      <c r="AA1860"/>
      <c r="AB1860"/>
      <c r="AC1860"/>
    </row>
    <row r="1861" spans="2:29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X1861"/>
      <c r="Y1861"/>
      <c r="Z1861"/>
      <c r="AA1861"/>
      <c r="AB1861"/>
      <c r="AC1861"/>
    </row>
    <row r="1862" spans="2:29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X1862"/>
      <c r="Y1862"/>
      <c r="Z1862"/>
      <c r="AA1862"/>
      <c r="AB1862"/>
      <c r="AC1862"/>
    </row>
    <row r="1863" spans="2:29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X1863"/>
      <c r="Y1863"/>
      <c r="Z1863"/>
      <c r="AA1863"/>
      <c r="AB1863"/>
      <c r="AC1863"/>
    </row>
    <row r="1864" spans="2:29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X1864"/>
      <c r="Y1864"/>
      <c r="Z1864"/>
      <c r="AA1864"/>
      <c r="AB1864"/>
      <c r="AC1864"/>
    </row>
    <row r="1865" spans="2:29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X1865"/>
      <c r="Y1865"/>
      <c r="Z1865"/>
      <c r="AA1865"/>
      <c r="AB1865"/>
      <c r="AC1865"/>
    </row>
    <row r="1866" spans="2:29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X1866"/>
      <c r="Y1866"/>
      <c r="Z1866"/>
      <c r="AA1866"/>
      <c r="AB1866"/>
      <c r="AC1866"/>
    </row>
    <row r="1867" spans="2:29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X1867"/>
      <c r="Y1867"/>
      <c r="Z1867"/>
      <c r="AA1867"/>
      <c r="AB1867"/>
      <c r="AC1867"/>
    </row>
    <row r="1868" spans="2:29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X1868"/>
      <c r="Y1868"/>
      <c r="Z1868"/>
      <c r="AA1868"/>
      <c r="AB1868"/>
      <c r="AC1868"/>
    </row>
    <row r="1869" spans="2:29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X1869"/>
      <c r="Y1869"/>
      <c r="Z1869"/>
      <c r="AA1869"/>
      <c r="AB1869"/>
      <c r="AC1869"/>
    </row>
    <row r="1870" spans="2:29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X1870"/>
      <c r="Y1870"/>
      <c r="Z1870"/>
      <c r="AA1870"/>
      <c r="AB1870"/>
      <c r="AC1870"/>
    </row>
    <row r="1871" spans="2:29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X1871"/>
      <c r="Y1871"/>
      <c r="Z1871"/>
      <c r="AA1871"/>
      <c r="AB1871"/>
      <c r="AC1871"/>
    </row>
    <row r="1872" spans="2:29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X1872"/>
      <c r="Y1872"/>
      <c r="Z1872"/>
      <c r="AA1872"/>
      <c r="AB1872"/>
      <c r="AC1872"/>
    </row>
    <row r="1873" spans="2:29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X1873"/>
      <c r="Y1873"/>
      <c r="Z1873"/>
      <c r="AA1873"/>
      <c r="AB1873"/>
      <c r="AC1873"/>
    </row>
    <row r="1874" spans="2:29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X1874"/>
      <c r="Y1874"/>
      <c r="Z1874"/>
      <c r="AA1874"/>
      <c r="AB1874"/>
      <c r="AC1874"/>
    </row>
    <row r="1875" spans="2:29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X1875"/>
      <c r="Y1875"/>
      <c r="Z1875"/>
      <c r="AA1875"/>
      <c r="AB1875"/>
      <c r="AC1875"/>
    </row>
    <row r="1876" spans="2:29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X1876"/>
      <c r="Y1876"/>
      <c r="Z1876"/>
      <c r="AA1876"/>
      <c r="AB1876"/>
      <c r="AC1876"/>
    </row>
    <row r="1877" spans="2:29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X1877"/>
      <c r="Y1877"/>
      <c r="Z1877"/>
      <c r="AA1877"/>
      <c r="AB1877"/>
      <c r="AC1877"/>
    </row>
    <row r="1878" spans="2:29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X1878"/>
      <c r="Y1878"/>
      <c r="Z1878"/>
      <c r="AA1878"/>
      <c r="AB1878"/>
      <c r="AC1878"/>
    </row>
    <row r="1879" spans="2:29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X1879"/>
      <c r="Y1879"/>
      <c r="Z1879"/>
      <c r="AA1879"/>
      <c r="AB1879"/>
      <c r="AC1879"/>
    </row>
    <row r="1880" spans="2:29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X1880"/>
      <c r="Y1880"/>
      <c r="Z1880"/>
      <c r="AA1880"/>
      <c r="AB1880"/>
      <c r="AC1880"/>
    </row>
    <row r="1881" spans="2:29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X1881"/>
      <c r="Y1881"/>
      <c r="Z1881"/>
      <c r="AA1881"/>
      <c r="AB1881"/>
      <c r="AC1881"/>
    </row>
    <row r="1882" spans="2:29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X1882"/>
      <c r="Y1882"/>
      <c r="Z1882"/>
      <c r="AA1882"/>
      <c r="AB1882"/>
      <c r="AC1882"/>
    </row>
    <row r="1883" spans="2:29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X1883"/>
      <c r="Y1883"/>
      <c r="Z1883"/>
      <c r="AA1883"/>
      <c r="AB1883"/>
      <c r="AC1883"/>
    </row>
    <row r="1884" spans="2:29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X1884"/>
      <c r="Y1884"/>
      <c r="Z1884"/>
      <c r="AA1884"/>
      <c r="AB1884"/>
      <c r="AC1884"/>
    </row>
    <row r="1885" spans="2:29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X1885"/>
      <c r="Y1885"/>
      <c r="Z1885"/>
      <c r="AA1885"/>
      <c r="AB1885"/>
      <c r="AC1885"/>
    </row>
    <row r="1886" spans="2:29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X1886"/>
      <c r="Y1886"/>
      <c r="Z1886"/>
      <c r="AA1886"/>
      <c r="AB1886"/>
      <c r="AC1886"/>
    </row>
    <row r="1887" spans="2:29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X1887"/>
      <c r="Y1887"/>
      <c r="Z1887"/>
      <c r="AA1887"/>
      <c r="AB1887"/>
      <c r="AC1887"/>
    </row>
    <row r="1888" spans="2:29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X1888"/>
      <c r="Y1888"/>
      <c r="Z1888"/>
      <c r="AA1888"/>
      <c r="AB1888"/>
      <c r="AC1888"/>
    </row>
    <row r="1889" spans="2:29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X1889"/>
      <c r="Y1889"/>
      <c r="Z1889"/>
      <c r="AA1889"/>
      <c r="AB1889"/>
      <c r="AC1889"/>
    </row>
    <row r="1890" spans="2:29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X1890"/>
      <c r="Y1890"/>
      <c r="Z1890"/>
      <c r="AA1890"/>
      <c r="AB1890"/>
      <c r="AC1890"/>
    </row>
    <row r="1891" spans="2:29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X1891"/>
      <c r="Y1891"/>
      <c r="Z1891"/>
      <c r="AA1891"/>
      <c r="AB1891"/>
      <c r="AC1891"/>
    </row>
    <row r="1892" spans="2:29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X1892"/>
      <c r="Y1892"/>
      <c r="Z1892"/>
      <c r="AA1892"/>
      <c r="AB1892"/>
      <c r="AC1892"/>
    </row>
    <row r="1893" spans="2:29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X1893"/>
      <c r="Y1893"/>
      <c r="Z1893"/>
      <c r="AA1893"/>
      <c r="AB1893"/>
      <c r="AC1893"/>
    </row>
    <row r="1894" spans="2:29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X1894"/>
      <c r="Y1894"/>
      <c r="Z1894"/>
      <c r="AA1894"/>
      <c r="AB1894"/>
      <c r="AC1894"/>
    </row>
    <row r="1895" spans="2:29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X1895"/>
      <c r="Y1895"/>
      <c r="Z1895"/>
      <c r="AA1895"/>
      <c r="AB1895"/>
      <c r="AC1895"/>
    </row>
    <row r="1896" spans="2:29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X1896"/>
      <c r="Y1896"/>
      <c r="Z1896"/>
      <c r="AA1896"/>
      <c r="AB1896"/>
      <c r="AC1896"/>
    </row>
    <row r="1897" spans="2:29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X1897"/>
      <c r="Y1897"/>
      <c r="Z1897"/>
      <c r="AA1897"/>
      <c r="AB1897"/>
      <c r="AC1897"/>
    </row>
    <row r="1898" spans="2:29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X1898"/>
      <c r="Y1898"/>
      <c r="Z1898"/>
      <c r="AA1898"/>
      <c r="AB1898"/>
      <c r="AC1898"/>
    </row>
    <row r="1899" spans="2:29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X1899"/>
      <c r="Y1899"/>
      <c r="Z1899"/>
      <c r="AA1899"/>
      <c r="AB1899"/>
      <c r="AC1899"/>
    </row>
    <row r="1900" spans="2:29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X1900"/>
      <c r="Y1900"/>
      <c r="Z1900"/>
      <c r="AA1900"/>
      <c r="AB1900"/>
      <c r="AC1900"/>
    </row>
    <row r="1901" spans="2:29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X1901"/>
      <c r="Y1901"/>
      <c r="Z1901"/>
      <c r="AA1901"/>
      <c r="AB1901"/>
      <c r="AC1901"/>
    </row>
    <row r="1902" spans="2:29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X1902"/>
      <c r="Y1902"/>
      <c r="Z1902"/>
      <c r="AA1902"/>
      <c r="AB1902"/>
      <c r="AC1902"/>
    </row>
    <row r="1903" spans="2:29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X1903"/>
      <c r="Y1903"/>
      <c r="Z1903"/>
      <c r="AA1903"/>
      <c r="AB1903"/>
      <c r="AC1903"/>
    </row>
    <row r="1904" spans="2:29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X1904"/>
      <c r="Y1904"/>
      <c r="Z1904"/>
      <c r="AA1904"/>
      <c r="AB1904"/>
      <c r="AC1904"/>
    </row>
    <row r="1905" spans="2:29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X1905"/>
      <c r="Y1905"/>
      <c r="Z1905"/>
      <c r="AA1905"/>
      <c r="AB1905"/>
      <c r="AC1905"/>
    </row>
    <row r="1906" spans="2:29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X1906"/>
      <c r="Y1906"/>
      <c r="Z1906"/>
      <c r="AA1906"/>
      <c r="AB1906"/>
      <c r="AC1906"/>
    </row>
    <row r="1907" spans="2:29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X1907"/>
      <c r="Y1907"/>
      <c r="Z1907"/>
      <c r="AA1907"/>
      <c r="AB1907"/>
      <c r="AC1907"/>
    </row>
    <row r="1908" spans="2:29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X1908"/>
      <c r="Y1908"/>
      <c r="Z1908"/>
      <c r="AA1908"/>
      <c r="AB1908"/>
      <c r="AC1908"/>
    </row>
    <row r="1909" spans="2:29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X1909"/>
      <c r="Y1909"/>
      <c r="Z1909"/>
      <c r="AA1909"/>
      <c r="AB1909"/>
      <c r="AC1909"/>
    </row>
    <row r="1910" spans="2:29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X1910"/>
      <c r="Y1910"/>
      <c r="Z1910"/>
      <c r="AA1910"/>
      <c r="AB1910"/>
      <c r="AC1910"/>
    </row>
    <row r="1911" spans="2:29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X1911"/>
      <c r="Y1911"/>
      <c r="Z1911"/>
      <c r="AA1911"/>
      <c r="AB1911"/>
      <c r="AC1911"/>
    </row>
    <row r="1912" spans="2:29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X1912"/>
      <c r="Y1912"/>
      <c r="Z1912"/>
      <c r="AA1912"/>
      <c r="AB1912"/>
      <c r="AC1912"/>
    </row>
    <row r="1913" spans="2:29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X1913"/>
      <c r="Y1913"/>
      <c r="Z1913"/>
      <c r="AA1913"/>
      <c r="AB1913"/>
      <c r="AC1913"/>
    </row>
    <row r="1914" spans="2:29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X1914"/>
      <c r="Y1914"/>
      <c r="Z1914"/>
      <c r="AA1914"/>
      <c r="AB1914"/>
      <c r="AC1914"/>
    </row>
    <row r="1915" spans="2:29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X1915"/>
      <c r="Y1915"/>
      <c r="Z1915"/>
      <c r="AA1915"/>
      <c r="AB1915"/>
      <c r="AC1915"/>
    </row>
    <row r="1916" spans="2:29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X1916"/>
      <c r="Y1916"/>
      <c r="Z1916"/>
      <c r="AA1916"/>
      <c r="AB1916"/>
      <c r="AC1916"/>
    </row>
    <row r="1917" spans="2:29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X1917"/>
      <c r="Y1917"/>
      <c r="Z1917"/>
      <c r="AA1917"/>
      <c r="AB1917"/>
      <c r="AC1917"/>
    </row>
    <row r="1918" spans="2:29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X1918"/>
      <c r="Y1918"/>
      <c r="Z1918"/>
      <c r="AA1918"/>
      <c r="AB1918"/>
      <c r="AC1918"/>
    </row>
    <row r="1919" spans="2:29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X1919"/>
      <c r="Y1919"/>
      <c r="Z1919"/>
      <c r="AA1919"/>
      <c r="AB1919"/>
      <c r="AC1919"/>
    </row>
    <row r="1920" spans="2:29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X1920"/>
      <c r="Y1920"/>
      <c r="Z1920"/>
      <c r="AA1920"/>
      <c r="AB1920"/>
      <c r="AC1920"/>
    </row>
    <row r="1921" spans="2:29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X1921"/>
      <c r="Y1921"/>
      <c r="Z1921"/>
      <c r="AA1921"/>
      <c r="AB1921"/>
      <c r="AC1921"/>
    </row>
    <row r="1922" spans="2:29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X1922"/>
      <c r="Y1922"/>
      <c r="Z1922"/>
      <c r="AA1922"/>
      <c r="AB1922"/>
      <c r="AC1922"/>
    </row>
    <row r="1923" spans="2:29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X1923"/>
      <c r="Y1923"/>
      <c r="Z1923"/>
      <c r="AA1923"/>
      <c r="AB1923"/>
      <c r="AC1923"/>
    </row>
    <row r="1924" spans="2:29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X1924"/>
      <c r="Y1924"/>
      <c r="Z1924"/>
      <c r="AA1924"/>
      <c r="AB1924"/>
      <c r="AC1924"/>
    </row>
    <row r="1925" spans="2:29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X1925"/>
      <c r="Y1925"/>
      <c r="Z1925"/>
      <c r="AA1925"/>
      <c r="AB1925"/>
      <c r="AC1925"/>
    </row>
    <row r="1926" spans="2:29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X1926"/>
      <c r="Y1926"/>
      <c r="Z1926"/>
      <c r="AA1926"/>
      <c r="AB1926"/>
      <c r="AC1926"/>
    </row>
    <row r="1927" spans="2:29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X1927"/>
      <c r="Y1927"/>
      <c r="Z1927"/>
      <c r="AA1927"/>
      <c r="AB1927"/>
      <c r="AC1927"/>
    </row>
    <row r="1928" spans="2:29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X1928"/>
      <c r="Y1928"/>
      <c r="Z1928"/>
      <c r="AA1928"/>
      <c r="AB1928"/>
      <c r="AC1928"/>
    </row>
    <row r="1929" spans="2:29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X1929"/>
      <c r="Y1929"/>
      <c r="Z1929"/>
      <c r="AA1929"/>
      <c r="AB1929"/>
      <c r="AC1929"/>
    </row>
    <row r="1930" spans="2:29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X1930"/>
      <c r="Y1930"/>
      <c r="Z1930"/>
      <c r="AA1930"/>
      <c r="AB1930"/>
      <c r="AC1930"/>
    </row>
    <row r="1931" spans="2:29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X1931"/>
      <c r="Y1931"/>
      <c r="Z1931"/>
      <c r="AA1931"/>
      <c r="AB1931"/>
      <c r="AC1931"/>
    </row>
    <row r="1932" spans="2:29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X1932"/>
      <c r="Y1932"/>
      <c r="Z1932"/>
      <c r="AA1932"/>
      <c r="AB1932"/>
      <c r="AC1932"/>
    </row>
    <row r="1933" spans="2:29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X1933"/>
      <c r="Y1933"/>
      <c r="Z1933"/>
      <c r="AA1933"/>
      <c r="AB1933"/>
      <c r="AC1933"/>
    </row>
    <row r="1934" spans="2:29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X1934"/>
      <c r="Y1934"/>
      <c r="Z1934"/>
      <c r="AA1934"/>
      <c r="AB1934"/>
      <c r="AC1934"/>
    </row>
    <row r="1935" spans="2:29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X1935"/>
      <c r="Y1935"/>
      <c r="Z1935"/>
      <c r="AA1935"/>
      <c r="AB1935"/>
      <c r="AC1935"/>
    </row>
    <row r="1936" spans="2:29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X1936"/>
      <c r="Y1936"/>
      <c r="Z1936"/>
      <c r="AA1936"/>
      <c r="AB1936"/>
      <c r="AC1936"/>
    </row>
    <row r="1937" spans="2:29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X1937"/>
      <c r="Y1937"/>
      <c r="Z1937"/>
      <c r="AA1937"/>
      <c r="AB1937"/>
      <c r="AC1937"/>
    </row>
    <row r="1938" spans="2:29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X1938"/>
      <c r="Y1938"/>
      <c r="Z1938"/>
      <c r="AA1938"/>
      <c r="AB1938"/>
      <c r="AC1938"/>
    </row>
    <row r="1939" spans="2:29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X1939"/>
      <c r="Y1939"/>
      <c r="Z1939"/>
      <c r="AA1939"/>
      <c r="AB1939"/>
      <c r="AC1939"/>
    </row>
    <row r="1940" spans="2:29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X1940"/>
      <c r="Y1940"/>
      <c r="Z1940"/>
      <c r="AA1940"/>
      <c r="AB1940"/>
      <c r="AC1940"/>
    </row>
    <row r="1941" spans="2:29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X1941"/>
      <c r="Y1941"/>
      <c r="Z1941"/>
      <c r="AA1941"/>
      <c r="AB1941"/>
      <c r="AC1941"/>
    </row>
    <row r="1942" spans="2:29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X1942"/>
      <c r="Y1942"/>
      <c r="Z1942"/>
      <c r="AA1942"/>
      <c r="AB1942"/>
      <c r="AC1942"/>
    </row>
    <row r="1943" spans="2:29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X1943"/>
      <c r="Y1943"/>
      <c r="Z1943"/>
      <c r="AA1943"/>
      <c r="AB1943"/>
      <c r="AC1943"/>
    </row>
    <row r="1944" spans="2:29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X1944"/>
      <c r="Y1944"/>
      <c r="Z1944"/>
      <c r="AA1944"/>
      <c r="AB1944"/>
      <c r="AC1944"/>
    </row>
    <row r="1945" spans="2:29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X1945"/>
      <c r="Y1945"/>
      <c r="Z1945"/>
      <c r="AA1945"/>
      <c r="AB1945"/>
      <c r="AC1945"/>
    </row>
    <row r="1946" spans="2:29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X1946"/>
      <c r="Y1946"/>
      <c r="Z1946"/>
      <c r="AA1946"/>
      <c r="AB1946"/>
      <c r="AC1946"/>
    </row>
    <row r="1947" spans="2:29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X1947"/>
      <c r="Y1947"/>
      <c r="Z1947"/>
      <c r="AA1947"/>
      <c r="AB1947"/>
      <c r="AC1947"/>
    </row>
    <row r="1948" spans="2:29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X1948"/>
      <c r="Y1948"/>
      <c r="Z1948"/>
      <c r="AA1948"/>
      <c r="AB1948"/>
      <c r="AC1948"/>
    </row>
    <row r="1949" spans="2:29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X1949"/>
      <c r="Y1949"/>
      <c r="Z1949"/>
      <c r="AA1949"/>
      <c r="AB1949"/>
      <c r="AC1949"/>
    </row>
    <row r="1950" spans="2:29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X1950"/>
      <c r="Y1950"/>
      <c r="Z1950"/>
      <c r="AA1950"/>
      <c r="AB1950"/>
      <c r="AC1950"/>
    </row>
    <row r="1951" spans="2:29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X1951"/>
      <c r="Y1951"/>
      <c r="Z1951"/>
      <c r="AA1951"/>
      <c r="AB1951"/>
      <c r="AC1951"/>
    </row>
    <row r="1952" spans="2:29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X1952"/>
      <c r="Y1952"/>
      <c r="Z1952"/>
      <c r="AA1952"/>
      <c r="AB1952"/>
      <c r="AC1952"/>
    </row>
    <row r="1953" spans="2:29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X1953"/>
      <c r="Y1953"/>
      <c r="Z1953"/>
      <c r="AA1953"/>
      <c r="AB1953"/>
      <c r="AC1953"/>
    </row>
    <row r="1954" spans="2:29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X1954"/>
      <c r="Y1954"/>
      <c r="Z1954"/>
      <c r="AA1954"/>
      <c r="AB1954"/>
      <c r="AC1954"/>
    </row>
    <row r="1955" spans="2:29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X1955"/>
      <c r="Y1955"/>
      <c r="Z1955"/>
      <c r="AA1955"/>
      <c r="AB1955"/>
      <c r="AC1955"/>
    </row>
    <row r="1956" spans="2:29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X1956"/>
      <c r="Y1956"/>
      <c r="Z1956"/>
      <c r="AA1956"/>
      <c r="AB1956"/>
      <c r="AC1956"/>
    </row>
    <row r="1957" spans="2:29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X1957"/>
      <c r="Y1957"/>
      <c r="Z1957"/>
      <c r="AA1957"/>
      <c r="AB1957"/>
      <c r="AC1957"/>
    </row>
  </sheetData>
  <mergeCells count="15">
    <mergeCell ref="N3:N4"/>
    <mergeCell ref="O3:V3"/>
    <mergeCell ref="X3:AC3"/>
    <mergeCell ref="H3:H4"/>
    <mergeCell ref="I3:I4"/>
    <mergeCell ref="J3:J4"/>
    <mergeCell ref="K3:K4"/>
    <mergeCell ref="L3:L4"/>
    <mergeCell ref="M3:M4"/>
    <mergeCell ref="B3:B4"/>
    <mergeCell ref="C3:C4"/>
    <mergeCell ref="D3:D4"/>
    <mergeCell ref="E3:E4"/>
    <mergeCell ref="F3:F4"/>
    <mergeCell ref="G3:G4"/>
  </mergeCells>
  <phoneticPr fontId="1" type="noConversion"/>
  <conditionalFormatting sqref="O5:V5 X5:AC5">
    <cfRule type="expression" dxfId="11" priority="4">
      <formula>AND($N5&gt;0, VALUE($N5)=VALUE(O$4))</formula>
    </cfRule>
    <cfRule type="expression" dxfId="10" priority="5">
      <formula>AND($N5&gt;0, VALUE(O$4)&lt;VALUE($N5))</formula>
    </cfRule>
    <cfRule type="expression" dxfId="9" priority="6">
      <formula>AND($N5&gt;0, VALUE($N5)&lt;VALUE(O$4))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588B-36A9-4C30-9F19-EF485F9F3FD2}">
  <dimension ref="B1:U1997"/>
  <sheetViews>
    <sheetView showGridLines="0" zoomScale="90" zoomScaleNormal="90" workbookViewId="0">
      <selection activeCell="N6" sqref="N6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D1" s="72"/>
      <c r="H1" s="71" t="s">
        <v>1022</v>
      </c>
      <c r="I1" s="71" t="s">
        <v>458</v>
      </c>
    </row>
    <row r="2" spans="2:21" ht="21.75" customHeight="1">
      <c r="C2" s="63"/>
      <c r="D2" s="63"/>
    </row>
    <row r="3" spans="2:21" ht="39" customHeight="1">
      <c r="B3" s="209" t="s">
        <v>4</v>
      </c>
      <c r="C3" s="209" t="s">
        <v>285</v>
      </c>
      <c r="D3" s="210" t="s">
        <v>319</v>
      </c>
      <c r="E3" s="209" t="s">
        <v>1021</v>
      </c>
      <c r="F3" s="209" t="s">
        <v>283</v>
      </c>
      <c r="G3" s="209" t="s">
        <v>1005</v>
      </c>
      <c r="H3" s="209" t="s">
        <v>1016</v>
      </c>
      <c r="I3" s="209" t="s">
        <v>8</v>
      </c>
      <c r="J3" s="209" t="s">
        <v>484</v>
      </c>
      <c r="K3" s="210" t="s">
        <v>1013</v>
      </c>
      <c r="L3" s="209" t="s">
        <v>1014</v>
      </c>
      <c r="M3" s="210" t="s">
        <v>1015</v>
      </c>
      <c r="N3" s="209" t="s">
        <v>34</v>
      </c>
      <c r="O3" s="209"/>
      <c r="P3" s="209"/>
      <c r="Q3" s="209"/>
      <c r="R3" s="209"/>
      <c r="S3" s="209"/>
      <c r="T3" s="209"/>
      <c r="U3" s="209"/>
    </row>
    <row r="4" spans="2:21" s="2" customFormat="1" ht="30"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xml:space="preserve"> IF($C5="","", _xlfn.CONCAT($F5, $J5, _xlfn.XLOOKUP($G5, 音調表[台羅調號], 音調表[方音符號聲調符號])))</f>
        <v/>
      </c>
      <c r="F5" s="200" t="str">
        <f xml:space="preserve"> IFERROR( _xlfn.XLOOKUP(RIGHT($C5), 十五音聲母表[十八音],十五音聲母表[方音符號]),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音調表[方音符號聲調按鍵])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十五音韻母表[十五音],十五音韻母表[方音符號]) )</f>
        <v/>
      </c>
      <c r="K5" s="69" t="str">
        <f xml:space="preserve"> IF($C5="","",_xlfn.CONCAT(J5,H5,F5))</f>
        <v/>
      </c>
      <c r="L5" s="70" t="str">
        <f xml:space="preserve"> IF($C5="", "", LEN($E5))</f>
        <v/>
      </c>
      <c r="M5" s="70" t="str">
        <f xml:space="preserve"> IF($C5="", "", LEN($J5)+1)</f>
        <v/>
      </c>
      <c r="N5" s="199" t="str">
        <f t="shared" ref="N5:U14" si="0" xml:space="preserve"> IF($M5="","", IF(MID($K5,N$4,1)="Ø", 零聲母, MID($K5,N$4,1)))</f>
        <v/>
      </c>
      <c r="O5" s="199" t="str">
        <f t="shared" si="0"/>
        <v/>
      </c>
      <c r="P5" s="199" t="str">
        <f t="shared" si="0"/>
        <v/>
      </c>
      <c r="Q5" s="199" t="str">
        <f t="shared" si="0"/>
        <v/>
      </c>
      <c r="R5" s="199" t="str">
        <f t="shared" si="0"/>
        <v/>
      </c>
      <c r="S5" s="199" t="str">
        <f t="shared" si="0"/>
        <v/>
      </c>
      <c r="T5" s="199" t="str">
        <f t="shared" si="0"/>
        <v/>
      </c>
      <c r="U5" s="199" t="str">
        <f t="shared" si="0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ㄌㄧㄤˊ</v>
      </c>
      <c r="E6" s="200" t="str">
        <f xml:space="preserve"> IF($C6="","", _xlfn.CONCAT($F6, $J6, _xlfn.XLOOKUP($G6, 音調表[台羅調號], 音調表[方音符號聲調符號])))</f>
        <v>ㄌㄧㄤˊ</v>
      </c>
      <c r="F6" s="200" t="str">
        <f xml:space="preserve"> IFERROR( _xlfn.XLOOKUP(RIGHT($C6), 十五音聲母表[十八音],十五音聲母表[方音符號]), "" )</f>
        <v>ㄌ</v>
      </c>
      <c r="G6" s="200">
        <f xml:space="preserve"> IF($C6="", "", _xlfn.XLOOKUP(MID(C6,2,1), 音調表[八音調號], 音調表[台羅調號]) )</f>
        <v>5</v>
      </c>
      <c r="H6" s="200">
        <f xml:space="preserve"> IF($C6="", "", _xlfn.XLOOKUP(MID($C6,2,1), 音調表[八音調號], 音調表[方音符號聲調按鍵]) )</f>
        <v>6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十五音韻母表[十五音],十五音韻母表[方音符號]) )</f>
        <v>ㄧㄤ</v>
      </c>
      <c r="K6" s="69" t="str">
        <f xml:space="preserve"> IF($C6="","",_xlfn.CONCAT(J6,H6,F6))</f>
        <v>ㄧㄤ6ㄌ</v>
      </c>
      <c r="L6" s="70">
        <f xml:space="preserve"> IF($C6="", "", LEN($E6))</f>
        <v>4</v>
      </c>
      <c r="M6" s="70">
        <f xml:space="preserve"> IF($C6="", "", LEN($J6)+1)</f>
        <v>3</v>
      </c>
      <c r="N6" s="199" t="str">
        <f t="shared" si="0"/>
        <v>ㄧ</v>
      </c>
      <c r="O6" s="199" t="str">
        <f t="shared" si="0"/>
        <v>ㄤ</v>
      </c>
      <c r="P6" s="199" t="str">
        <f t="shared" si="0"/>
        <v>6</v>
      </c>
      <c r="Q6" s="199" t="str">
        <f t="shared" si="0"/>
        <v>ㄌ</v>
      </c>
      <c r="R6" s="199" t="str">
        <f t="shared" si="0"/>
        <v/>
      </c>
      <c r="S6" s="199" t="str">
        <f t="shared" si="0"/>
        <v/>
      </c>
      <c r="T6" s="199" t="str">
        <f t="shared" si="0"/>
        <v/>
      </c>
      <c r="U6" s="199" t="str">
        <f t="shared" si="0"/>
        <v/>
      </c>
    </row>
    <row r="7" spans="2:21" ht="77.25">
      <c r="B7" s="201" t="s">
        <v>1</v>
      </c>
      <c r="C7" s="68" t="s">
        <v>287</v>
      </c>
      <c r="D7" s="66" t="str">
        <f t="shared" ref="D7:D45" si="1" xml:space="preserve"> IF(LEFT($E7)="Ø",SUBSTITUTE($E7, "Ø", ""), $E7)</f>
        <v>ㄗㄧㄨ一</v>
      </c>
      <c r="E7" s="200" t="str">
        <f xml:space="preserve"> IF($C7="","", _xlfn.CONCAT($F7, $J7, _xlfn.XLOOKUP($G7, 音調表[台羅調號], 音調表[方音符號聲調符號])))</f>
        <v>ㄗㄧㄨ一</v>
      </c>
      <c r="F7" s="200" t="str">
        <f xml:space="preserve"> IFERROR( _xlfn.XLOOKUP(RIGHT($C7), 十五音聲母表[十八音],十五音聲母表[方音符號]), "" )</f>
        <v>ㄗ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音調表[方音符號聲調按鍵]) )</f>
        <v>"</v>
      </c>
      <c r="I7" s="200" t="str">
        <f t="shared" ref="I7:I45" si="2"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十五音韻母表[十五音],十五音韻母表[方音符號]) )</f>
        <v>ㄧㄨ</v>
      </c>
      <c r="K7" s="69" t="str">
        <f t="shared" ref="K7:K45" si="3" xml:space="preserve"> IF($C7="","",_xlfn.CONCAT(J7,H7,F7))</f>
        <v>ㄧㄨ"ㄗ</v>
      </c>
      <c r="L7" s="70">
        <f t="shared" ref="L7:L45" si="4" xml:space="preserve"> IF($C7="", "", LEN($E7))</f>
        <v>4</v>
      </c>
      <c r="M7" s="70">
        <f t="shared" ref="M7:M45" si="5" xml:space="preserve"> IF($C7="", "", LEN($J7)+1)</f>
        <v>3</v>
      </c>
      <c r="N7" s="199" t="str">
        <f t="shared" si="0"/>
        <v>ㄧ</v>
      </c>
      <c r="O7" s="199" t="str">
        <f t="shared" si="0"/>
        <v>ㄨ</v>
      </c>
      <c r="P7" s="199" t="str">
        <f t="shared" si="0"/>
        <v>"</v>
      </c>
      <c r="Q7" s="199" t="str">
        <f t="shared" si="0"/>
        <v>ㄗ</v>
      </c>
      <c r="R7" s="199" t="str">
        <f t="shared" si="0"/>
        <v/>
      </c>
      <c r="S7" s="199" t="str">
        <f t="shared" si="0"/>
        <v/>
      </c>
      <c r="T7" s="199" t="str">
        <f t="shared" si="0"/>
        <v/>
      </c>
      <c r="U7" s="199" t="str">
        <f t="shared" si="0"/>
        <v/>
      </c>
    </row>
    <row r="8" spans="2:21" ht="77.25">
      <c r="B8" s="201" t="s">
        <v>2</v>
      </c>
      <c r="C8" s="68" t="s">
        <v>288</v>
      </c>
      <c r="D8" s="66" t="str">
        <f t="shared" si="1"/>
        <v>ㄙㄨˊ</v>
      </c>
      <c r="E8" s="200" t="str">
        <f xml:space="preserve"> IF($C8="","", _xlfn.CONCAT($F8, $J8, _xlfn.XLOOKUP($G8, 音調表[台羅調號], 音調表[方音符號聲調符號])))</f>
        <v>ㄙㄨˊ</v>
      </c>
      <c r="F8" s="200" t="str">
        <f xml:space="preserve"> IFERROR( _xlfn.XLOOKUP(RIGHT($C8), 十五音聲母表[十八音],十五音聲母表[方音符號]), "" )</f>
        <v>ㄙ</v>
      </c>
      <c r="G8" s="200">
        <f xml:space="preserve"> IF($C8="", "", _xlfn.XLOOKUP(MID(C8,2,1), 音調表[八音調號], 音調表[台羅調號]) )</f>
        <v>5</v>
      </c>
      <c r="H8" s="200">
        <f xml:space="preserve"> IF($C8="", "", _xlfn.XLOOKUP(MID($C8,2,1), 音調表[八音調號], 音調表[方音符號聲調按鍵]) )</f>
        <v>6</v>
      </c>
      <c r="I8" s="200" t="str">
        <f t="shared" si="2"/>
        <v>艍（舒）</v>
      </c>
      <c r="J8" s="200" t="str">
        <f xml:space="preserve"> IF($C8="", "", _xlfn.XLOOKUP($I8, 十五音韻母表[十五音],十五音韻母表[方音符號]) )</f>
        <v>ㄨ</v>
      </c>
      <c r="K8" s="69" t="str">
        <f t="shared" si="3"/>
        <v>ㄨ6ㄙ</v>
      </c>
      <c r="L8" s="70">
        <f t="shared" si="4"/>
        <v>3</v>
      </c>
      <c r="M8" s="70">
        <f t="shared" si="5"/>
        <v>2</v>
      </c>
      <c r="N8" s="199" t="str">
        <f t="shared" si="0"/>
        <v>ㄨ</v>
      </c>
      <c r="O8" s="199" t="str">
        <f t="shared" si="0"/>
        <v>6</v>
      </c>
      <c r="P8" s="199" t="str">
        <f t="shared" si="0"/>
        <v>ㄙ</v>
      </c>
      <c r="Q8" s="199" t="str">
        <f t="shared" si="0"/>
        <v/>
      </c>
      <c r="R8" s="199" t="str">
        <f t="shared" si="0"/>
        <v/>
      </c>
      <c r="S8" s="199" t="str">
        <f t="shared" si="0"/>
        <v/>
      </c>
      <c r="T8" s="199" t="str">
        <f t="shared" si="0"/>
        <v/>
      </c>
      <c r="U8" s="199" t="str">
        <f t="shared" si="0"/>
        <v/>
      </c>
    </row>
    <row r="9" spans="2:21" ht="77.25">
      <c r="B9" s="201" t="s">
        <v>122</v>
      </c>
      <c r="C9" s="67"/>
      <c r="D9" s="66" t="str">
        <f t="shared" si="1"/>
        <v/>
      </c>
      <c r="E9" s="200" t="str">
        <f xml:space="preserve"> IF($C9="","", _xlfn.CONCAT($F9, $J9, _xlfn.XLOOKUP($G9, 音調表[台羅調號], 音調表[方音符號聲調符號])))</f>
        <v/>
      </c>
      <c r="F9" s="200" t="str">
        <f xml:space="preserve"> IFERROR( _xlfn.XLOOKUP(RIGHT($C9), 十五音聲母表[十八音],十五音聲母表[方音符號]),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音調表[方音符號聲調按鍵]) )</f>
        <v/>
      </c>
      <c r="I9" s="200" t="str">
        <f t="shared" si="2"/>
        <v/>
      </c>
      <c r="J9" s="200" t="str">
        <f xml:space="preserve"> IF($C9="", "", _xlfn.XLOOKUP($I9, 十五音韻母表[十五音],十五音韻母表[方音符號]) )</f>
        <v/>
      </c>
      <c r="K9" s="69" t="str">
        <f t="shared" si="3"/>
        <v/>
      </c>
      <c r="L9" s="70" t="str">
        <f t="shared" si="4"/>
        <v/>
      </c>
      <c r="M9" s="70" t="str">
        <f t="shared" si="5"/>
        <v/>
      </c>
      <c r="N9" s="199" t="str">
        <f t="shared" si="0"/>
        <v/>
      </c>
      <c r="O9" s="199" t="str">
        <f t="shared" si="0"/>
        <v/>
      </c>
      <c r="P9" s="199" t="str">
        <f t="shared" si="0"/>
        <v/>
      </c>
      <c r="Q9" s="199" t="str">
        <f t="shared" si="0"/>
        <v/>
      </c>
      <c r="R9" s="199" t="str">
        <f t="shared" si="0"/>
        <v/>
      </c>
      <c r="S9" s="199" t="str">
        <f t="shared" si="0"/>
        <v/>
      </c>
      <c r="T9" s="199" t="str">
        <f t="shared" si="0"/>
        <v/>
      </c>
      <c r="U9" s="199" t="str">
        <f t="shared" si="0"/>
        <v/>
      </c>
    </row>
    <row r="10" spans="2:21" ht="77.25">
      <c r="B10" s="201" t="s">
        <v>123</v>
      </c>
      <c r="C10" s="67" t="s">
        <v>289</v>
      </c>
      <c r="D10" s="66" t="str">
        <f t="shared" si="1"/>
        <v>ㆲˊ</v>
      </c>
      <c r="E10" s="200" t="str">
        <f xml:space="preserve"> IF($C10="","", _xlfn.CONCAT($F10, $J10, _xlfn.XLOOKUP($G10, 音調表[台羅調號], 音調表[方音符號聲調符號])))</f>
        <v>Øㆲˊ</v>
      </c>
      <c r="F10" s="200" t="str">
        <f xml:space="preserve"> IFERROR( _xlfn.XLOOKUP(RIGHT($C10), 十五音聲母表[十八音],十五音聲母表[方音符號]), "" )</f>
        <v>Ø</v>
      </c>
      <c r="G10" s="200">
        <f xml:space="preserve"> IF($C10="", "", _xlfn.XLOOKUP(MID(C10,2,1), 音調表[八音調號], 音調表[台羅調號]) )</f>
        <v>5</v>
      </c>
      <c r="H10" s="200">
        <f xml:space="preserve"> IF($C10="", "", _xlfn.XLOOKUP(MID($C10,2,1), 音調表[八音調號], 音調表[方音符號聲調按鍵]) )</f>
        <v>6</v>
      </c>
      <c r="I10" s="200" t="str">
        <f t="shared" si="2"/>
        <v>公（舒）</v>
      </c>
      <c r="J10" s="200" t="str">
        <f xml:space="preserve"> IF($C10="", "", _xlfn.XLOOKUP($I10, 十五音韻母表[十五音],十五音韻母表[方音符號]) )</f>
        <v>ㆲ</v>
      </c>
      <c r="K10" s="69" t="str">
        <f t="shared" si="3"/>
        <v>ㆲ6Ø</v>
      </c>
      <c r="L10" s="70">
        <f t="shared" si="4"/>
        <v>3</v>
      </c>
      <c r="M10" s="70">
        <f t="shared" si="5"/>
        <v>2</v>
      </c>
      <c r="N10" s="199" t="str">
        <f t="shared" si="0"/>
        <v>ㆲ</v>
      </c>
      <c r="O10" s="199" t="str">
        <f t="shared" si="0"/>
        <v>6</v>
      </c>
      <c r="P10" s="199" t="str">
        <f t="shared" si="0"/>
        <v>=</v>
      </c>
      <c r="Q10" s="199" t="str">
        <f t="shared" si="0"/>
        <v/>
      </c>
      <c r="R10" s="199" t="str">
        <f t="shared" si="0"/>
        <v/>
      </c>
      <c r="S10" s="199" t="str">
        <f t="shared" si="0"/>
        <v/>
      </c>
      <c r="T10" s="199" t="str">
        <f t="shared" si="0"/>
        <v/>
      </c>
      <c r="U10" s="199" t="str">
        <f t="shared" si="0"/>
        <v/>
      </c>
    </row>
    <row r="11" spans="2:21" ht="77.25">
      <c r="B11" s="201" t="s">
        <v>124</v>
      </c>
      <c r="C11" s="67" t="s">
        <v>290</v>
      </c>
      <c r="D11" s="66" t="str">
        <f t="shared" si="1"/>
        <v>ㄗㄧ一</v>
      </c>
      <c r="E11" s="200" t="str">
        <f xml:space="preserve"> IF($C11="","", _xlfn.CONCAT($F11, $J11, _xlfn.XLOOKUP($G11, 音調表[台羅調號], 音調表[方音符號聲調符號])))</f>
        <v>ㄗㄧ一</v>
      </c>
      <c r="F11" s="200" t="str">
        <f xml:space="preserve"> IFERROR( _xlfn.XLOOKUP(RIGHT($C11), 十五音聲母表[十八音],十五音聲母表[方音符號]), "" )</f>
        <v>ㄗ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音調表[方音符號聲調按鍵]) )</f>
        <v>"</v>
      </c>
      <c r="I11" s="200" t="str">
        <f t="shared" si="2"/>
        <v>居（舒）</v>
      </c>
      <c r="J11" s="200" t="str">
        <f xml:space="preserve"> IF($C11="", "", _xlfn.XLOOKUP($I11, 十五音韻母表[十五音],十五音韻母表[方音符號]) )</f>
        <v>ㄧ</v>
      </c>
      <c r="K11" s="69" t="str">
        <f t="shared" si="3"/>
        <v>ㄧ"ㄗ</v>
      </c>
      <c r="L11" s="70">
        <f t="shared" si="4"/>
        <v>3</v>
      </c>
      <c r="M11" s="70">
        <f t="shared" si="5"/>
        <v>2</v>
      </c>
      <c r="N11" s="199" t="str">
        <f t="shared" si="0"/>
        <v>ㄧ</v>
      </c>
      <c r="O11" s="199" t="str">
        <f t="shared" si="0"/>
        <v>"</v>
      </c>
      <c r="P11" s="199" t="str">
        <f t="shared" si="0"/>
        <v>ㄗ</v>
      </c>
      <c r="Q11" s="199" t="str">
        <f t="shared" si="0"/>
        <v/>
      </c>
      <c r="R11" s="199" t="str">
        <f t="shared" si="0"/>
        <v/>
      </c>
      <c r="S11" s="199" t="str">
        <f t="shared" si="0"/>
        <v/>
      </c>
      <c r="T11" s="199" t="str">
        <f t="shared" si="0"/>
        <v/>
      </c>
      <c r="U11" s="199" t="str">
        <f t="shared" si="0"/>
        <v/>
      </c>
    </row>
    <row r="12" spans="2:21" ht="77.25">
      <c r="B12" s="201" t="s">
        <v>125</v>
      </c>
      <c r="C12" s="67" t="s">
        <v>291</v>
      </c>
      <c r="D12" s="66" t="str">
        <f t="shared" si="1"/>
        <v>ㄏㄨㄢ˪</v>
      </c>
      <c r="E12" s="200" t="str">
        <f xml:space="preserve"> IF($C12="","", _xlfn.CONCAT($F12, $J12, _xlfn.XLOOKUP($G12, 音調表[台羅調號], 音調表[方音符號聲調符號])))</f>
        <v>ㄏㄨㄢ˪</v>
      </c>
      <c r="F12" s="200" t="str">
        <f xml:space="preserve"> IFERROR( _xlfn.XLOOKUP(RIGHT($C12), 十五音聲母表[十八音],十五音聲母表[方音符號]), "" )</f>
        <v>ㄏ</v>
      </c>
      <c r="G12" s="200">
        <f xml:space="preserve"> IF($C12="", "", _xlfn.XLOOKUP(MID(C12,2,1), 音調表[八音調號], 音調表[台羅調號]) )</f>
        <v>3</v>
      </c>
      <c r="H12" s="200">
        <f xml:space="preserve"> IF($C12="", "", _xlfn.XLOOKUP(MID($C12,2,1), 音調表[八音調號], 音調表[方音符號聲調按鍵]) )</f>
        <v>3</v>
      </c>
      <c r="I12" s="200" t="str">
        <f t="shared" si="2"/>
        <v>觀（舒）</v>
      </c>
      <c r="J12" s="200" t="str">
        <f xml:space="preserve"> IF($C12="", "", _xlfn.XLOOKUP($I12, 十五音韻母表[十五音],十五音韻母表[方音符號]) )</f>
        <v>ㄨㄢ</v>
      </c>
      <c r="K12" s="69" t="str">
        <f t="shared" si="3"/>
        <v>ㄨㄢ3ㄏ</v>
      </c>
      <c r="L12" s="70">
        <f t="shared" si="4"/>
        <v>4</v>
      </c>
      <c r="M12" s="70">
        <f t="shared" si="5"/>
        <v>3</v>
      </c>
      <c r="N12" s="199" t="str">
        <f t="shared" si="0"/>
        <v>ㄨ</v>
      </c>
      <c r="O12" s="199" t="str">
        <f t="shared" si="0"/>
        <v>ㄢ</v>
      </c>
      <c r="P12" s="199" t="str">
        <f t="shared" si="0"/>
        <v>3</v>
      </c>
      <c r="Q12" s="199" t="str">
        <f t="shared" si="0"/>
        <v>ㄏ</v>
      </c>
      <c r="R12" s="199" t="str">
        <f t="shared" si="0"/>
        <v/>
      </c>
      <c r="S12" s="199" t="str">
        <f t="shared" si="0"/>
        <v/>
      </c>
      <c r="T12" s="199" t="str">
        <f t="shared" si="0"/>
        <v/>
      </c>
      <c r="U12" s="199" t="str">
        <f t="shared" si="0"/>
        <v/>
      </c>
    </row>
    <row r="13" spans="2:21" ht="77.25">
      <c r="B13" s="201"/>
      <c r="C13" s="67"/>
      <c r="D13" s="66" t="str">
        <f t="shared" si="1"/>
        <v/>
      </c>
      <c r="E13" s="200" t="str">
        <f xml:space="preserve"> IF($C13="","", _xlfn.CONCAT($F13, $J13, _xlfn.XLOOKUP($G13, 音調表[台羅調號], 音調表[方音符號聲調符號])))</f>
        <v/>
      </c>
      <c r="F13" s="200" t="str">
        <f xml:space="preserve"> IFERROR( _xlfn.XLOOKUP(RIGHT($C13), 十五音聲母表[十八音],十五音聲母表[方音符號]),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音調表[方音符號聲調按鍵]) )</f>
        <v/>
      </c>
      <c r="I13" s="200" t="str">
        <f t="shared" si="2"/>
        <v/>
      </c>
      <c r="J13" s="200" t="str">
        <f xml:space="preserve"> IF($C13="", "", _xlfn.XLOOKUP($I13, 十五音韻母表[十五音],十五音韻母表[方音符號]) )</f>
        <v/>
      </c>
      <c r="K13" s="69" t="str">
        <f t="shared" si="3"/>
        <v/>
      </c>
      <c r="L13" s="70" t="str">
        <f t="shared" si="4"/>
        <v/>
      </c>
      <c r="M13" s="70" t="str">
        <f t="shared" si="5"/>
        <v/>
      </c>
      <c r="N13" s="199" t="str">
        <f t="shared" si="0"/>
        <v/>
      </c>
      <c r="O13" s="199" t="str">
        <f t="shared" si="0"/>
        <v/>
      </c>
      <c r="P13" s="199" t="str">
        <f t="shared" si="0"/>
        <v/>
      </c>
      <c r="Q13" s="199" t="str">
        <f t="shared" si="0"/>
        <v/>
      </c>
      <c r="R13" s="199" t="str">
        <f t="shared" si="0"/>
        <v/>
      </c>
      <c r="S13" s="199" t="str">
        <f t="shared" si="0"/>
        <v/>
      </c>
      <c r="T13" s="199" t="str">
        <f t="shared" si="0"/>
        <v/>
      </c>
      <c r="U13" s="199" t="str">
        <f t="shared" si="0"/>
        <v/>
      </c>
    </row>
    <row r="14" spans="2:21" ht="77.25">
      <c r="B14" s="201" t="s">
        <v>132</v>
      </c>
      <c r="C14" s="67" t="s">
        <v>292</v>
      </c>
      <c r="D14" s="66" t="str">
        <f t="shared" si="1"/>
        <v>ㄏㆲˊ</v>
      </c>
      <c r="E14" s="200" t="str">
        <f xml:space="preserve"> IF($C14="","", _xlfn.CONCAT($F14, $J14, _xlfn.XLOOKUP($G14, 音調表[台羅調號], 音調表[方音符號聲調符號])))</f>
        <v>ㄏㆲˊ</v>
      </c>
      <c r="F14" s="200" t="str">
        <f xml:space="preserve"> IFERROR( _xlfn.XLOOKUP(RIGHT($C14), 十五音聲母表[十八音],十五音聲母表[方音符號]), "" )</f>
        <v>ㄏ</v>
      </c>
      <c r="G14" s="200">
        <f xml:space="preserve"> IF($C14="", "", _xlfn.XLOOKUP(MID(C14,2,1), 音調表[八音調號], 音調表[台羅調號]) )</f>
        <v>5</v>
      </c>
      <c r="H14" s="200">
        <f xml:space="preserve"> IF($C14="", "", _xlfn.XLOOKUP(MID($C14,2,1), 音調表[八音調號], 音調表[方音符號聲調按鍵]) )</f>
        <v>6</v>
      </c>
      <c r="I14" s="200" t="str">
        <f t="shared" si="2"/>
        <v>公（舒）</v>
      </c>
      <c r="J14" s="200" t="str">
        <f xml:space="preserve"> IF($C14="", "", _xlfn.XLOOKUP($I14, 十五音韻母表[十五音],十五音韻母表[方音符號]) )</f>
        <v>ㆲ</v>
      </c>
      <c r="K14" s="69" t="str">
        <f t="shared" si="3"/>
        <v>ㆲ6ㄏ</v>
      </c>
      <c r="L14" s="70">
        <f t="shared" si="4"/>
        <v>3</v>
      </c>
      <c r="M14" s="70">
        <f t="shared" si="5"/>
        <v>2</v>
      </c>
      <c r="N14" s="199" t="str">
        <f t="shared" si="0"/>
        <v>ㆲ</v>
      </c>
      <c r="O14" s="199" t="str">
        <f t="shared" si="0"/>
        <v>6</v>
      </c>
      <c r="P14" s="199" t="str">
        <f t="shared" si="0"/>
        <v>ㄏ</v>
      </c>
      <c r="Q14" s="199" t="str">
        <f t="shared" si="0"/>
        <v/>
      </c>
      <c r="R14" s="199" t="str">
        <f t="shared" si="0"/>
        <v/>
      </c>
      <c r="S14" s="199" t="str">
        <f t="shared" si="0"/>
        <v/>
      </c>
      <c r="T14" s="199" t="str">
        <f t="shared" si="0"/>
        <v/>
      </c>
      <c r="U14" s="199" t="str">
        <f t="shared" si="0"/>
        <v/>
      </c>
    </row>
    <row r="15" spans="2:21" ht="77.25">
      <c r="B15" s="201" t="s">
        <v>133</v>
      </c>
      <c r="C15" s="67" t="s">
        <v>293</v>
      </c>
      <c r="D15" s="66" t="str">
        <f t="shared" si="1"/>
        <v>ㄏㄜˊ</v>
      </c>
      <c r="E15" s="200" t="str">
        <f xml:space="preserve"> IF($C15="","", _xlfn.CONCAT($F15, $J15, _xlfn.XLOOKUP($G15, 音調表[台羅調號], 音調表[方音符號聲調符號])))</f>
        <v>ㄏㄜˊ</v>
      </c>
      <c r="F15" s="200" t="str">
        <f xml:space="preserve"> IFERROR( _xlfn.XLOOKUP(RIGHT($C15), 十五音聲母表[十八音],十五音聲母表[方音符號]), "" )</f>
        <v>ㄏ</v>
      </c>
      <c r="G15" s="200">
        <f xml:space="preserve"> IF($C15="", "", _xlfn.XLOOKUP(MID(C15,2,1), 音調表[八音調號], 音調表[台羅調號]) )</f>
        <v>5</v>
      </c>
      <c r="H15" s="200">
        <f xml:space="preserve"> IF($C15="", "", _xlfn.XLOOKUP(MID($C15,2,1), 音調表[八音調號], 音調表[方音符號聲調按鍵]) )</f>
        <v>6</v>
      </c>
      <c r="I15" s="200" t="str">
        <f t="shared" si="2"/>
        <v>高（舒）</v>
      </c>
      <c r="J15" s="200" t="str">
        <f xml:space="preserve"> IF($C15="", "", _xlfn.XLOOKUP($I15, 十五音韻母表[十五音],十五音韻母表[方音符號]) )</f>
        <v>ㄜ</v>
      </c>
      <c r="K15" s="69" t="str">
        <f t="shared" si="3"/>
        <v>ㄜ6ㄏ</v>
      </c>
      <c r="L15" s="70">
        <f t="shared" si="4"/>
        <v>3</v>
      </c>
      <c r="M15" s="70">
        <f t="shared" si="5"/>
        <v>2</v>
      </c>
      <c r="N15" s="199" t="str">
        <f t="shared" ref="N15:U24" si="6" xml:space="preserve"> IF($M15="","", IF(MID($K15,N$4,1)="Ø", 零聲母, MID($K15,N$4,1)))</f>
        <v>ㄜ</v>
      </c>
      <c r="O15" s="199" t="str">
        <f t="shared" si="6"/>
        <v>6</v>
      </c>
      <c r="P15" s="199" t="str">
        <f t="shared" si="6"/>
        <v>ㄏ</v>
      </c>
      <c r="Q15" s="199" t="str">
        <f t="shared" si="6"/>
        <v/>
      </c>
      <c r="R15" s="199" t="str">
        <f t="shared" si="6"/>
        <v/>
      </c>
      <c r="S15" s="199" t="str">
        <f t="shared" si="6"/>
        <v/>
      </c>
      <c r="T15" s="199" t="str">
        <f t="shared" si="6"/>
        <v/>
      </c>
      <c r="U15" s="199" t="str">
        <f t="shared" si="6"/>
        <v/>
      </c>
    </row>
    <row r="16" spans="2:21" ht="77.25">
      <c r="B16" s="201" t="s">
        <v>134</v>
      </c>
      <c r="C16" s="67" t="s">
        <v>294</v>
      </c>
      <c r="D16" s="66" t="str">
        <f t="shared" si="1"/>
        <v>ㄨㄢˋ</v>
      </c>
      <c r="E16" s="200" t="str">
        <f xml:space="preserve"> IF($C16="","", _xlfn.CONCAT($F16, $J16, _xlfn.XLOOKUP($G16, 音調表[台羅調號], 音調表[方音符號聲調符號])))</f>
        <v>Øㄨㄢˋ</v>
      </c>
      <c r="F16" s="200" t="str">
        <f xml:space="preserve"> IFERROR( _xlfn.XLOOKUP(RIGHT($C16), 十五音聲母表[十八音],十五音聲母表[方音符號]), "" )</f>
        <v>Ø</v>
      </c>
      <c r="G16" s="200">
        <f xml:space="preserve"> IF($C16="", "", _xlfn.XLOOKUP(MID(C16,2,1), 音調表[八音調號], 音調表[台羅調號]) )</f>
        <v>2</v>
      </c>
      <c r="H16" s="200">
        <f xml:space="preserve"> IF($C16="", "", _xlfn.XLOOKUP(MID($C16,2,1), 音調表[八音調號], 音調表[方音符號聲調按鍵]) )</f>
        <v>4</v>
      </c>
      <c r="I16" s="200" t="str">
        <f t="shared" si="2"/>
        <v>觀（舒）</v>
      </c>
      <c r="J16" s="200" t="str">
        <f xml:space="preserve"> IF($C16="", "", _xlfn.XLOOKUP($I16, 十五音韻母表[十五音],十五音韻母表[方音符號]) )</f>
        <v>ㄨㄢ</v>
      </c>
      <c r="K16" s="69" t="str">
        <f t="shared" si="3"/>
        <v>ㄨㄢ4Ø</v>
      </c>
      <c r="L16" s="70">
        <f t="shared" si="4"/>
        <v>4</v>
      </c>
      <c r="M16" s="70">
        <f t="shared" si="5"/>
        <v>3</v>
      </c>
      <c r="N16" s="199" t="str">
        <f t="shared" si="6"/>
        <v>ㄨ</v>
      </c>
      <c r="O16" s="199" t="str">
        <f t="shared" si="6"/>
        <v>ㄢ</v>
      </c>
      <c r="P16" s="199" t="str">
        <f t="shared" si="6"/>
        <v>4</v>
      </c>
      <c r="Q16" s="199" t="str">
        <f t="shared" si="6"/>
        <v>=</v>
      </c>
      <c r="R16" s="199" t="str">
        <f t="shared" si="6"/>
        <v/>
      </c>
      <c r="S16" s="199" t="str">
        <f t="shared" si="6"/>
        <v/>
      </c>
      <c r="T16" s="199" t="str">
        <f t="shared" si="6"/>
        <v/>
      </c>
      <c r="U16" s="199" t="str">
        <f t="shared" si="6"/>
        <v/>
      </c>
    </row>
    <row r="17" spans="2:21" ht="77.25">
      <c r="B17" s="201" t="s">
        <v>135</v>
      </c>
      <c r="C17" s="67" t="s">
        <v>295</v>
      </c>
      <c r="D17" s="66" t="str">
        <f t="shared" si="1"/>
        <v>ㄙㄧㆲˋ</v>
      </c>
      <c r="E17" s="200" t="str">
        <f xml:space="preserve"> IF($C17="","", _xlfn.CONCAT($F17, $J17, _xlfn.XLOOKUP($G17, 音調表[台羅調號], 音調表[方音符號聲調符號])))</f>
        <v>ㄙㄧㆲˋ</v>
      </c>
      <c r="F17" s="200" t="str">
        <f xml:space="preserve"> IFERROR( _xlfn.XLOOKUP(RIGHT($C17), 十五音聲母表[十八音],十五音聲母表[方音符號]), "" )</f>
        <v>ㄙ</v>
      </c>
      <c r="G17" s="200">
        <f xml:space="preserve"> IF($C17="", "", _xlfn.XLOOKUP(MID(C17,2,1), 音調表[八音調號], 音調表[台羅調號]) )</f>
        <v>2</v>
      </c>
      <c r="H17" s="200">
        <f xml:space="preserve"> IF($C17="", "", _xlfn.XLOOKUP(MID($C17,2,1), 音調表[八音調號], 音調表[方音符號聲調按鍵]) )</f>
        <v>4</v>
      </c>
      <c r="I17" s="200" t="str">
        <f t="shared" si="2"/>
        <v>恭（舒）</v>
      </c>
      <c r="J17" s="200" t="str">
        <f xml:space="preserve"> IF($C17="", "", _xlfn.XLOOKUP($I17, 十五音韻母表[十五音],十五音韻母表[方音符號]) )</f>
        <v>ㄧㆲ</v>
      </c>
      <c r="K17" s="69" t="str">
        <f t="shared" si="3"/>
        <v>ㄧㆲ4ㄙ</v>
      </c>
      <c r="L17" s="70">
        <f t="shared" si="4"/>
        <v>4</v>
      </c>
      <c r="M17" s="70">
        <f t="shared" si="5"/>
        <v>3</v>
      </c>
      <c r="N17" s="199" t="str">
        <f t="shared" si="6"/>
        <v>ㄧ</v>
      </c>
      <c r="O17" s="199" t="str">
        <f t="shared" si="6"/>
        <v>ㆲ</v>
      </c>
      <c r="P17" s="199" t="str">
        <f t="shared" si="6"/>
        <v>4</v>
      </c>
      <c r="Q17" s="199" t="str">
        <f t="shared" si="6"/>
        <v>ㄙ</v>
      </c>
      <c r="R17" s="199" t="str">
        <f t="shared" si="6"/>
        <v/>
      </c>
      <c r="S17" s="199" t="str">
        <f t="shared" si="6"/>
        <v/>
      </c>
      <c r="T17" s="199" t="str">
        <f t="shared" si="6"/>
        <v/>
      </c>
      <c r="U17" s="199" t="str">
        <f t="shared" si="6"/>
        <v/>
      </c>
    </row>
    <row r="18" spans="2:21" ht="77.25">
      <c r="B18" s="201" t="s">
        <v>136</v>
      </c>
      <c r="C18" s="67" t="s">
        <v>296</v>
      </c>
      <c r="D18" s="66" t="str">
        <f t="shared" si="1"/>
        <v>ㄅㄧㆻ˙</v>
      </c>
      <c r="E18" s="200" t="str">
        <f xml:space="preserve"> IF($C18="","", _xlfn.CONCAT($F18, $J18, _xlfn.XLOOKUP($G18, 音調表[台羅調號], 音調表[方音符號聲調符號])))</f>
        <v>ㄅㄧㆻ˙</v>
      </c>
      <c r="F18" s="200" t="str">
        <f xml:space="preserve"> IFERROR( _xlfn.XLOOKUP(RIGHT($C18), 十五音聲母表[十八音],十五音聲母表[方音符號]), "" )</f>
        <v>ㄅ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音調表[方音符號聲調按鍵]) )</f>
        <v>]</v>
      </c>
      <c r="I18" s="200" t="str">
        <f t="shared" si="2"/>
        <v>經（促）</v>
      </c>
      <c r="J18" s="200" t="str">
        <f xml:space="preserve"> IF($C18="", "", _xlfn.XLOOKUP($I18, 十五音韻母表[十五音],十五音韻母表[方音符號]) )</f>
        <v>ㄧㆻ</v>
      </c>
      <c r="K18" s="69" t="str">
        <f t="shared" si="3"/>
        <v>ㄧㆻ]ㄅ</v>
      </c>
      <c r="L18" s="70">
        <f t="shared" si="4"/>
        <v>4</v>
      </c>
      <c r="M18" s="70">
        <f t="shared" si="5"/>
        <v>3</v>
      </c>
      <c r="N18" s="199" t="str">
        <f t="shared" si="6"/>
        <v>ㄧ</v>
      </c>
      <c r="O18" s="199" t="str">
        <f t="shared" si="6"/>
        <v>ㆻ</v>
      </c>
      <c r="P18" s="199" t="str">
        <f t="shared" si="6"/>
        <v>]</v>
      </c>
      <c r="Q18" s="199" t="str">
        <f t="shared" si="6"/>
        <v>ㄅ</v>
      </c>
      <c r="R18" s="199" t="str">
        <f t="shared" si="6"/>
        <v/>
      </c>
      <c r="S18" s="199" t="str">
        <f t="shared" si="6"/>
        <v/>
      </c>
      <c r="T18" s="199" t="str">
        <f t="shared" si="6"/>
        <v/>
      </c>
      <c r="U18" s="199" t="str">
        <f t="shared" si="6"/>
        <v/>
      </c>
    </row>
    <row r="19" spans="2:21" ht="77.25">
      <c r="B19" s="201" t="s">
        <v>137</v>
      </c>
      <c r="C19" s="67" t="s">
        <v>297</v>
      </c>
      <c r="D19" s="66" t="str">
        <f t="shared" si="1"/>
        <v>ㄏㄨㄣˊ</v>
      </c>
      <c r="E19" s="200" t="str">
        <f xml:space="preserve"> IF($C19="","", _xlfn.CONCAT($F19, $J19, _xlfn.XLOOKUP($G19, 音調表[台羅調號], 音調表[方音符號聲調符號])))</f>
        <v>ㄏㄨㄣˊ</v>
      </c>
      <c r="F19" s="200" t="str">
        <f xml:space="preserve"> IFERROR( _xlfn.XLOOKUP(RIGHT($C19), 十五音聲母表[十八音],十五音聲母表[方音符號]), "" )</f>
        <v>ㄏ</v>
      </c>
      <c r="G19" s="200">
        <f xml:space="preserve"> IF($C19="", "", _xlfn.XLOOKUP(MID(C19,2,1), 音調表[八音調號], 音調表[台羅調號]) )</f>
        <v>5</v>
      </c>
      <c r="H19" s="200">
        <f xml:space="preserve"> IF($C19="", "", _xlfn.XLOOKUP(MID($C19,2,1), 音調表[八音調號], 音調表[方音符號聲調按鍵]) )</f>
        <v>6</v>
      </c>
      <c r="I19" s="200" t="str">
        <f t="shared" si="2"/>
        <v>君（舒）</v>
      </c>
      <c r="J19" s="200" t="str">
        <f xml:space="preserve"> IF($C19="", "", _xlfn.XLOOKUP($I19, 十五音韻母表[十五音],十五音韻母表[方音符號]) )</f>
        <v>ㄨㄣ</v>
      </c>
      <c r="K19" s="69" t="str">
        <f t="shared" si="3"/>
        <v>ㄨㄣ6ㄏ</v>
      </c>
      <c r="L19" s="70">
        <f t="shared" si="4"/>
        <v>4</v>
      </c>
      <c r="M19" s="70">
        <f t="shared" si="5"/>
        <v>3</v>
      </c>
      <c r="N19" s="199" t="str">
        <f t="shared" si="6"/>
        <v>ㄨ</v>
      </c>
      <c r="O19" s="199" t="str">
        <f t="shared" si="6"/>
        <v>ㄣ</v>
      </c>
      <c r="P19" s="199" t="str">
        <f t="shared" si="6"/>
        <v>6</v>
      </c>
      <c r="Q19" s="199" t="str">
        <f t="shared" si="6"/>
        <v>ㄏ</v>
      </c>
      <c r="R19" s="199" t="str">
        <f t="shared" si="6"/>
        <v/>
      </c>
      <c r="S19" s="199" t="str">
        <f t="shared" si="6"/>
        <v/>
      </c>
      <c r="T19" s="199" t="str">
        <f t="shared" si="6"/>
        <v/>
      </c>
      <c r="U19" s="199" t="str">
        <f t="shared" si="6"/>
        <v/>
      </c>
    </row>
    <row r="20" spans="2:21" ht="77.25">
      <c r="B20" s="201" t="s">
        <v>138</v>
      </c>
      <c r="C20" s="67" t="s">
        <v>298</v>
      </c>
      <c r="D20" s="66" t="str">
        <f t="shared" si="1"/>
        <v>ㄍㄢ一</v>
      </c>
      <c r="E20" s="200" t="str">
        <f xml:space="preserve"> IF($C20="","", _xlfn.CONCAT($F20, $J20, _xlfn.XLOOKUP($G20, 音調表[台羅調號], 音調表[方音符號聲調符號])))</f>
        <v>ㄍㄢ一</v>
      </c>
      <c r="F20" s="200" t="str">
        <f xml:space="preserve"> IFERROR( _xlfn.XLOOKUP(RIGHT($C20), 十五音聲母表[十八音],十五音聲母表[方音符號]), "" )</f>
        <v>ㄍ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音調表[方音符號聲調按鍵]) )</f>
        <v>"</v>
      </c>
      <c r="I20" s="200" t="str">
        <f t="shared" si="2"/>
        <v>干（舒）</v>
      </c>
      <c r="J20" s="200" t="str">
        <f xml:space="preserve"> IF($C20="", "", _xlfn.XLOOKUP($I20, 十五音韻母表[十五音],十五音韻母表[方音符號]) )</f>
        <v>ㄢ</v>
      </c>
      <c r="K20" s="69" t="str">
        <f t="shared" si="3"/>
        <v>ㄢ"ㄍ</v>
      </c>
      <c r="L20" s="70">
        <f t="shared" si="4"/>
        <v>3</v>
      </c>
      <c r="M20" s="70">
        <f t="shared" si="5"/>
        <v>2</v>
      </c>
      <c r="N20" s="199" t="str">
        <f t="shared" si="6"/>
        <v>ㄢ</v>
      </c>
      <c r="O20" s="199" t="str">
        <f t="shared" si="6"/>
        <v>"</v>
      </c>
      <c r="P20" s="199" t="str">
        <f t="shared" si="6"/>
        <v>ㄍ</v>
      </c>
      <c r="Q20" s="199" t="str">
        <f t="shared" si="6"/>
        <v/>
      </c>
      <c r="R20" s="199" t="str">
        <f t="shared" si="6"/>
        <v/>
      </c>
      <c r="S20" s="199" t="str">
        <f t="shared" si="6"/>
        <v/>
      </c>
      <c r="T20" s="199" t="str">
        <f t="shared" si="6"/>
        <v/>
      </c>
      <c r="U20" s="199" t="str">
        <f t="shared" si="6"/>
        <v/>
      </c>
    </row>
    <row r="21" spans="2:21" ht="77.25">
      <c r="B21" s="201" t="s">
        <v>139</v>
      </c>
      <c r="C21" s="67"/>
      <c r="D21" s="66" t="str">
        <f t="shared" si="1"/>
        <v/>
      </c>
      <c r="E21" s="200" t="str">
        <f xml:space="preserve"> IF($C21="","", _xlfn.CONCAT($F21, $J21, _xlfn.XLOOKUP($G21, 音調表[台羅調號], 音調表[方音符號聲調符號])))</f>
        <v/>
      </c>
      <c r="F21" s="200" t="str">
        <f xml:space="preserve"> IFERROR( _xlfn.XLOOKUP(RIGHT($C21), 十五音聲母表[十八音],十五音聲母表[方音符號]),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音調表[方音符號聲調按鍵]) )</f>
        <v/>
      </c>
      <c r="I21" s="200" t="str">
        <f t="shared" si="2"/>
        <v/>
      </c>
      <c r="J21" s="200" t="str">
        <f xml:space="preserve"> IF($C21="", "", _xlfn.XLOOKUP($I21, 十五音韻母表[十五音],十五音韻母表[方音符號]) )</f>
        <v/>
      </c>
      <c r="K21" s="69" t="str">
        <f t="shared" si="3"/>
        <v/>
      </c>
      <c r="L21" s="70" t="str">
        <f t="shared" si="4"/>
        <v/>
      </c>
      <c r="M21" s="70" t="str">
        <f t="shared" si="5"/>
        <v/>
      </c>
      <c r="N21" s="199" t="str">
        <f t="shared" si="6"/>
        <v/>
      </c>
      <c r="O21" s="199" t="str">
        <f t="shared" si="6"/>
        <v/>
      </c>
      <c r="P21" s="199" t="str">
        <f t="shared" si="6"/>
        <v/>
      </c>
      <c r="Q21" s="199" t="str">
        <f t="shared" si="6"/>
        <v/>
      </c>
      <c r="R21" s="199" t="str">
        <f t="shared" si="6"/>
        <v/>
      </c>
      <c r="S21" s="199" t="str">
        <f t="shared" si="6"/>
        <v/>
      </c>
      <c r="T21" s="199" t="str">
        <f t="shared" si="6"/>
        <v/>
      </c>
      <c r="U21" s="199" t="str">
        <f t="shared" si="6"/>
        <v/>
      </c>
    </row>
    <row r="22" spans="2:21" ht="77.25">
      <c r="B22" s="201" t="s">
        <v>147</v>
      </c>
      <c r="C22" s="67" t="s">
        <v>299</v>
      </c>
      <c r="D22" s="66" t="str">
        <f t="shared" si="1"/>
        <v>ㄧㆵ四</v>
      </c>
      <c r="E22" s="200" t="str">
        <f xml:space="preserve"> IF($C22="","", _xlfn.CONCAT($F22, $J22, _xlfn.XLOOKUP($G22, 音調表[台羅調號], 音調表[方音符號聲調符號])))</f>
        <v>Øㄧㆵ四</v>
      </c>
      <c r="F22" s="200" t="str">
        <f xml:space="preserve"> IFERROR( _xlfn.XLOOKUP(RIGHT($C22), 十五音聲母表[十八音],十五音聲母表[方音符號]),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音調表[方音符號聲調按鍵]) )</f>
        <v>[</v>
      </c>
      <c r="I22" s="200" t="str">
        <f t="shared" si="2"/>
        <v>巾（促）</v>
      </c>
      <c r="J22" s="200" t="str">
        <f xml:space="preserve"> IF($C22="", "", _xlfn.XLOOKUP($I22, 十五音韻母表[十五音],十五音韻母表[方音符號]) )</f>
        <v>ㄧㆵ</v>
      </c>
      <c r="K22" s="69" t="str">
        <f t="shared" si="3"/>
        <v>ㄧㆵ[Ø</v>
      </c>
      <c r="L22" s="70">
        <f t="shared" si="4"/>
        <v>4</v>
      </c>
      <c r="M22" s="70">
        <f t="shared" si="5"/>
        <v>3</v>
      </c>
      <c r="N22" s="199" t="str">
        <f t="shared" si="6"/>
        <v>ㄧ</v>
      </c>
      <c r="O22" s="199" t="str">
        <f t="shared" si="6"/>
        <v>ㆵ</v>
      </c>
      <c r="P22" s="199" t="str">
        <f t="shared" si="6"/>
        <v>[</v>
      </c>
      <c r="Q22" s="199" t="str">
        <f t="shared" si="6"/>
        <v>=</v>
      </c>
      <c r="R22" s="199" t="str">
        <f t="shared" si="6"/>
        <v/>
      </c>
      <c r="S22" s="199" t="str">
        <f t="shared" si="6"/>
        <v/>
      </c>
      <c r="T22" s="199" t="str">
        <f t="shared" si="6"/>
        <v/>
      </c>
      <c r="U22" s="199" t="str">
        <f t="shared" si="6"/>
        <v/>
      </c>
    </row>
    <row r="23" spans="2:21" ht="77.25">
      <c r="B23" s="201" t="s">
        <v>148</v>
      </c>
      <c r="C23" s="67" t="s">
        <v>300</v>
      </c>
      <c r="D23" s="66" t="str">
        <f t="shared" si="1"/>
        <v>ㄆㄧㄢ˪</v>
      </c>
      <c r="E23" s="200" t="str">
        <f xml:space="preserve"> IF($C23="","", _xlfn.CONCAT($F23, $J23, _xlfn.XLOOKUP($G23, 音調表[台羅調號], 音調表[方音符號聲調符號])))</f>
        <v>ㄆㄧㄢ˪</v>
      </c>
      <c r="F23" s="200" t="str">
        <f xml:space="preserve"> IFERROR( _xlfn.XLOOKUP(RIGHT($C23), 十五音聲母表[十八音],十五音聲母表[方音符號]), "" )</f>
        <v>ㄆ</v>
      </c>
      <c r="G23" s="200">
        <f xml:space="preserve"> IF($C23="", "", _xlfn.XLOOKUP(MID(C23,2,1), 音調表[八音調號], 音調表[台羅調號]) )</f>
        <v>3</v>
      </c>
      <c r="H23" s="200">
        <f xml:space="preserve"> IF($C23="", "", _xlfn.XLOOKUP(MID($C23,2,1), 音調表[八音調號], 音調表[方音符號聲調按鍵]) )</f>
        <v>3</v>
      </c>
      <c r="I23" s="200" t="str">
        <f t="shared" si="2"/>
        <v>堅（舒）</v>
      </c>
      <c r="J23" s="200" t="str">
        <f xml:space="preserve"> IF($C23="", "", _xlfn.XLOOKUP($I23, 十五音韻母表[十五音],十五音韻母表[方音符號]) )</f>
        <v>ㄧㄢ</v>
      </c>
      <c r="K23" s="69" t="str">
        <f t="shared" si="3"/>
        <v>ㄧㄢ3ㄆ</v>
      </c>
      <c r="L23" s="70">
        <f t="shared" si="4"/>
        <v>4</v>
      </c>
      <c r="M23" s="70">
        <f t="shared" si="5"/>
        <v>3</v>
      </c>
      <c r="N23" s="199" t="str">
        <f t="shared" si="6"/>
        <v>ㄧ</v>
      </c>
      <c r="O23" s="199" t="str">
        <f t="shared" si="6"/>
        <v>ㄢ</v>
      </c>
      <c r="P23" s="199" t="str">
        <f t="shared" si="6"/>
        <v>3</v>
      </c>
      <c r="Q23" s="199" t="str">
        <f t="shared" si="6"/>
        <v>ㄆ</v>
      </c>
      <c r="R23" s="199" t="str">
        <f t="shared" si="6"/>
        <v/>
      </c>
      <c r="S23" s="199" t="str">
        <f t="shared" si="6"/>
        <v/>
      </c>
      <c r="T23" s="199" t="str">
        <f t="shared" si="6"/>
        <v/>
      </c>
      <c r="U23" s="199" t="str">
        <f t="shared" si="6"/>
        <v/>
      </c>
    </row>
    <row r="24" spans="2:21" ht="77.25">
      <c r="B24" s="201" t="s">
        <v>149</v>
      </c>
      <c r="C24" s="67" t="s">
        <v>301</v>
      </c>
      <c r="D24" s="66" t="str">
        <f t="shared" si="1"/>
        <v>ㄍㆦ一</v>
      </c>
      <c r="E24" s="200" t="str">
        <f xml:space="preserve"> IF($C24="","", _xlfn.CONCAT($F24, $J24, _xlfn.XLOOKUP($G24, 音調表[台羅調號], 音調表[方音符號聲調符號])))</f>
        <v>ㄍㆦ一</v>
      </c>
      <c r="F24" s="200" t="str">
        <f xml:space="preserve"> IFERROR( _xlfn.XLOOKUP(RIGHT($C24), 十五音聲母表[十八音],十五音聲母表[方音符號]), "" )</f>
        <v>ㄍ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音調表[方音符號聲調按鍵]) )</f>
        <v>"</v>
      </c>
      <c r="I24" s="200" t="str">
        <f t="shared" si="2"/>
        <v>沽（舒）</v>
      </c>
      <c r="J24" s="200" t="str">
        <f xml:space="preserve"> IF($C24="", "", _xlfn.XLOOKUP($I24, 十五音韻母表[十五音],十五音韻母表[方音符號]) )</f>
        <v>ㆦ</v>
      </c>
      <c r="K24" s="69" t="str">
        <f t="shared" si="3"/>
        <v>ㆦ"ㄍ</v>
      </c>
      <c r="L24" s="70">
        <f t="shared" si="4"/>
        <v>3</v>
      </c>
      <c r="M24" s="70">
        <f t="shared" si="5"/>
        <v>2</v>
      </c>
      <c r="N24" s="199" t="str">
        <f t="shared" si="6"/>
        <v>ㆦ</v>
      </c>
      <c r="O24" s="199" t="str">
        <f t="shared" si="6"/>
        <v>"</v>
      </c>
      <c r="P24" s="199" t="str">
        <f t="shared" si="6"/>
        <v>ㄍ</v>
      </c>
      <c r="Q24" s="199" t="str">
        <f t="shared" si="6"/>
        <v/>
      </c>
      <c r="R24" s="199" t="str">
        <f t="shared" si="6"/>
        <v/>
      </c>
      <c r="S24" s="199" t="str">
        <f t="shared" si="6"/>
        <v/>
      </c>
      <c r="T24" s="199" t="str">
        <f t="shared" si="6"/>
        <v/>
      </c>
      <c r="U24" s="199" t="str">
        <f t="shared" si="6"/>
        <v/>
      </c>
    </row>
    <row r="25" spans="2:21" ht="77.25">
      <c r="B25" s="201" t="s">
        <v>150</v>
      </c>
      <c r="C25" s="67" t="s">
        <v>302</v>
      </c>
      <c r="D25" s="66" t="str">
        <f t="shared" si="1"/>
        <v>ㄙㄧㄥˊ</v>
      </c>
      <c r="E25" s="200" t="str">
        <f xml:space="preserve"> IF($C25="","", _xlfn.CONCAT($F25, $J25, _xlfn.XLOOKUP($G25, 音調表[台羅調號], 音調表[方音符號聲調符號])))</f>
        <v>ㄙㄧㄥˊ</v>
      </c>
      <c r="F25" s="200" t="str">
        <f xml:space="preserve"> IFERROR( _xlfn.XLOOKUP(RIGHT($C25), 十五音聲母表[十八音],十五音聲母表[方音符號]), "" )</f>
        <v>ㄙ</v>
      </c>
      <c r="G25" s="200">
        <f xml:space="preserve"> IF($C25="", "", _xlfn.XLOOKUP(MID(C25,2,1), 音調表[八音調號], 音調表[台羅調號]) )</f>
        <v>5</v>
      </c>
      <c r="H25" s="200">
        <f xml:space="preserve"> IF($C25="", "", _xlfn.XLOOKUP(MID($C25,2,1), 音調表[八音調號], 音調表[方音符號聲調按鍵]) )</f>
        <v>6</v>
      </c>
      <c r="I25" s="200" t="str">
        <f t="shared" si="2"/>
        <v>經（舒）</v>
      </c>
      <c r="J25" s="200" t="str">
        <f xml:space="preserve"> IF($C25="", "", _xlfn.XLOOKUP($I25, 十五音韻母表[十五音],十五音韻母表[方音符號]) )</f>
        <v>ㄧㄥ</v>
      </c>
      <c r="K25" s="69" t="str">
        <f t="shared" si="3"/>
        <v>ㄧㄥ6ㄙ</v>
      </c>
      <c r="L25" s="70">
        <f t="shared" si="4"/>
        <v>4</v>
      </c>
      <c r="M25" s="70">
        <f t="shared" si="5"/>
        <v>3</v>
      </c>
      <c r="N25" s="199" t="str">
        <f t="shared" ref="N25:U34" si="7" xml:space="preserve"> IF($M25="","", IF(MID($K25,N$4,1)="Ø", 零聲母, MID($K25,N$4,1)))</f>
        <v>ㄧ</v>
      </c>
      <c r="O25" s="199" t="str">
        <f t="shared" si="7"/>
        <v>ㄥ</v>
      </c>
      <c r="P25" s="199" t="str">
        <f t="shared" si="7"/>
        <v>6</v>
      </c>
      <c r="Q25" s="199" t="str">
        <f t="shared" si="7"/>
        <v>ㄙ</v>
      </c>
      <c r="R25" s="199" t="str">
        <f t="shared" si="7"/>
        <v/>
      </c>
      <c r="S25" s="199" t="str">
        <f t="shared" si="7"/>
        <v/>
      </c>
      <c r="T25" s="199" t="str">
        <f t="shared" si="7"/>
        <v/>
      </c>
      <c r="U25" s="199" t="str">
        <f t="shared" si="7"/>
        <v/>
      </c>
    </row>
    <row r="26" spans="2:21" ht="77.25">
      <c r="B26" s="201" t="s">
        <v>151</v>
      </c>
      <c r="C26" s="67" t="s">
        <v>303</v>
      </c>
      <c r="D26" s="66" t="str">
        <f t="shared" si="1"/>
        <v>ㆠㄢ˫</v>
      </c>
      <c r="E26" s="200" t="str">
        <f xml:space="preserve"> IF($C26="","", _xlfn.CONCAT($F26, $J26, _xlfn.XLOOKUP($G26, 音調表[台羅調號], 音調表[方音符號聲調符號])))</f>
        <v>ㆠㄢ˫</v>
      </c>
      <c r="F26" s="200" t="str">
        <f xml:space="preserve"> IFERROR( _xlfn.XLOOKUP(RIGHT($C26), 十五音聲母表[十八音],十五音聲母表[方音符號]), "" )</f>
        <v>ㆠ</v>
      </c>
      <c r="G26" s="200">
        <f xml:space="preserve"> IF($C26="", "", _xlfn.XLOOKUP(MID(C26,2,1), 音調表[八音調號], 音調表[台羅調號]) )</f>
        <v>7</v>
      </c>
      <c r="H26" s="200">
        <f xml:space="preserve"> IF($C26="", "", _xlfn.XLOOKUP(MID($C26,2,1), 音調表[八音調號], 音調表[方音符號聲調按鍵]) )</f>
        <v>5</v>
      </c>
      <c r="I26" s="200" t="str">
        <f t="shared" si="2"/>
        <v>干（舒）</v>
      </c>
      <c r="J26" s="200" t="str">
        <f xml:space="preserve"> IF($C26="", "", _xlfn.XLOOKUP($I26, 十五音韻母表[十五音],十五音韻母表[方音符號]) )</f>
        <v>ㄢ</v>
      </c>
      <c r="K26" s="69" t="str">
        <f t="shared" si="3"/>
        <v>ㄢ5ㆠ</v>
      </c>
      <c r="L26" s="70">
        <f t="shared" si="4"/>
        <v>3</v>
      </c>
      <c r="M26" s="70">
        <f t="shared" si="5"/>
        <v>2</v>
      </c>
      <c r="N26" s="199" t="str">
        <f t="shared" si="7"/>
        <v>ㄢ</v>
      </c>
      <c r="O26" s="199" t="str">
        <f t="shared" si="7"/>
        <v>5</v>
      </c>
      <c r="P26" s="199" t="str">
        <f t="shared" si="7"/>
        <v>ㆠ</v>
      </c>
      <c r="Q26" s="199" t="str">
        <f t="shared" si="7"/>
        <v/>
      </c>
      <c r="R26" s="199" t="str">
        <f t="shared" si="7"/>
        <v/>
      </c>
      <c r="S26" s="199" t="str">
        <f t="shared" si="7"/>
        <v/>
      </c>
      <c r="T26" s="199" t="str">
        <f t="shared" si="7"/>
        <v/>
      </c>
      <c r="U26" s="199" t="str">
        <f t="shared" si="7"/>
        <v/>
      </c>
    </row>
    <row r="27" spans="2:21" ht="77.25">
      <c r="B27" s="201" t="s">
        <v>152</v>
      </c>
      <c r="C27" s="67" t="s">
        <v>304</v>
      </c>
      <c r="D27" s="66" t="str">
        <f t="shared" si="1"/>
        <v>ㆡㄧㆬ˫</v>
      </c>
      <c r="E27" s="200" t="str">
        <f xml:space="preserve"> IF($C27="","", _xlfn.CONCAT($F27, $J27, _xlfn.XLOOKUP($G27, 音調表[台羅調號], 音調表[方音符號聲調符號])))</f>
        <v>ㆡㄧㆬ˫</v>
      </c>
      <c r="F27" s="200" t="str">
        <f xml:space="preserve"> IFERROR( _xlfn.XLOOKUP(RIGHT($C27), 十五音聲母表[十八音],十五音聲母表[方音符號]), "" )</f>
        <v>ㆡ</v>
      </c>
      <c r="G27" s="200">
        <f xml:space="preserve"> IF($C27="", "", _xlfn.XLOOKUP(MID(C27,2,1), 音調表[八音調號], 音調表[台羅調號]) )</f>
        <v>7</v>
      </c>
      <c r="H27" s="200">
        <f xml:space="preserve"> IF($C27="", "", _xlfn.XLOOKUP(MID($C27,2,1), 音調表[八音調號], 音調表[方音符號聲調按鍵]) )</f>
        <v>5</v>
      </c>
      <c r="I27" s="200" t="str">
        <f t="shared" si="2"/>
        <v>金（舒）</v>
      </c>
      <c r="J27" s="200" t="str">
        <f xml:space="preserve"> IF($C27="", "", _xlfn.XLOOKUP($I27, 十五音韻母表[十五音],十五音韻母表[方音符號]) )</f>
        <v>ㄧㆬ</v>
      </c>
      <c r="K27" s="69" t="str">
        <f t="shared" si="3"/>
        <v>ㄧㆬ5ㆡ</v>
      </c>
      <c r="L27" s="70">
        <f t="shared" si="4"/>
        <v>4</v>
      </c>
      <c r="M27" s="70">
        <f t="shared" si="5"/>
        <v>3</v>
      </c>
      <c r="N27" s="199" t="str">
        <f t="shared" si="7"/>
        <v>ㄧ</v>
      </c>
      <c r="O27" s="199" t="str">
        <f t="shared" si="7"/>
        <v>ㆬ</v>
      </c>
      <c r="P27" s="199" t="str">
        <f t="shared" si="7"/>
        <v>5</v>
      </c>
      <c r="Q27" s="199" t="str">
        <f t="shared" si="7"/>
        <v>ㆡ</v>
      </c>
      <c r="R27" s="199" t="str">
        <f t="shared" si="7"/>
        <v/>
      </c>
      <c r="S27" s="199" t="str">
        <f t="shared" si="7"/>
        <v/>
      </c>
      <c r="T27" s="199" t="str">
        <f t="shared" si="7"/>
        <v/>
      </c>
      <c r="U27" s="199" t="str">
        <f t="shared" si="7"/>
        <v/>
      </c>
    </row>
    <row r="28" spans="2:21" ht="77.25">
      <c r="B28" s="201" t="s">
        <v>153</v>
      </c>
      <c r="C28" s="67" t="s">
        <v>305</v>
      </c>
      <c r="D28" s="66" t="str">
        <f t="shared" si="1"/>
        <v>ㄙㄢ一</v>
      </c>
      <c r="E28" s="200" t="str">
        <f xml:space="preserve"> IF($C28="","", _xlfn.CONCAT($F28, $J28, _xlfn.XLOOKUP($G28, 音調表[台羅調號], 音調表[方音符號聲調符號])))</f>
        <v>ㄙㄢ一</v>
      </c>
      <c r="F28" s="200" t="str">
        <f xml:space="preserve"> IFERROR( _xlfn.XLOOKUP(RIGHT($C28), 十五音聲母表[十八音],十五音聲母表[方音符號]), "" )</f>
        <v>ㄙ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音調表[方音符號聲調按鍵]) )</f>
        <v>"</v>
      </c>
      <c r="I28" s="200" t="str">
        <f t="shared" si="2"/>
        <v>干（舒）</v>
      </c>
      <c r="J28" s="200" t="str">
        <f xml:space="preserve"> IF($C28="", "", _xlfn.XLOOKUP($I28, 十五音韻母表[十五音],十五音韻母表[方音符號]) )</f>
        <v>ㄢ</v>
      </c>
      <c r="K28" s="69" t="str">
        <f t="shared" si="3"/>
        <v>ㄢ"ㄙ</v>
      </c>
      <c r="L28" s="70">
        <f t="shared" si="4"/>
        <v>3</v>
      </c>
      <c r="M28" s="70">
        <f t="shared" si="5"/>
        <v>2</v>
      </c>
      <c r="N28" s="199" t="str">
        <f t="shared" si="7"/>
        <v>ㄢ</v>
      </c>
      <c r="O28" s="199" t="str">
        <f t="shared" si="7"/>
        <v>"</v>
      </c>
      <c r="P28" s="199" t="str">
        <f t="shared" si="7"/>
        <v>ㄙ</v>
      </c>
      <c r="Q28" s="199" t="str">
        <f t="shared" si="7"/>
        <v/>
      </c>
      <c r="R28" s="199" t="str">
        <f t="shared" si="7"/>
        <v/>
      </c>
      <c r="S28" s="199" t="str">
        <f t="shared" si="7"/>
        <v/>
      </c>
      <c r="T28" s="199" t="str">
        <f t="shared" si="7"/>
        <v/>
      </c>
      <c r="U28" s="199" t="str">
        <f t="shared" si="7"/>
        <v/>
      </c>
    </row>
    <row r="29" spans="2:21" ht="77.25">
      <c r="B29" s="201" t="s">
        <v>154</v>
      </c>
      <c r="C29" s="67"/>
      <c r="D29" s="66" t="str">
        <f t="shared" si="1"/>
        <v/>
      </c>
      <c r="E29" s="200" t="str">
        <f xml:space="preserve"> IF($C29="","", _xlfn.CONCAT($F29, $J29, _xlfn.XLOOKUP($G29, 音調表[台羅調號], 音調表[方音符號聲調符號])))</f>
        <v/>
      </c>
      <c r="F29" s="200" t="str">
        <f xml:space="preserve"> IFERROR( _xlfn.XLOOKUP(RIGHT($C29), 十五音聲母表[十八音],十五音聲母表[方音符號]),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音調表[方音符號聲調按鍵]) )</f>
        <v/>
      </c>
      <c r="I29" s="200" t="str">
        <f t="shared" si="2"/>
        <v/>
      </c>
      <c r="J29" s="200" t="str">
        <f xml:space="preserve"> IF($C29="", "", _xlfn.XLOOKUP($I29, 十五音韻母表[十五音],十五音韻母表[方音符號]) )</f>
        <v/>
      </c>
      <c r="K29" s="69" t="str">
        <f t="shared" si="3"/>
        <v/>
      </c>
      <c r="L29" s="70" t="str">
        <f t="shared" si="4"/>
        <v/>
      </c>
      <c r="M29" s="70" t="str">
        <f t="shared" si="5"/>
        <v/>
      </c>
      <c r="N29" s="199" t="str">
        <f t="shared" si="7"/>
        <v/>
      </c>
      <c r="O29" s="199" t="str">
        <f t="shared" si="7"/>
        <v/>
      </c>
      <c r="P29" s="199" t="str">
        <f t="shared" si="7"/>
        <v/>
      </c>
      <c r="Q29" s="199" t="str">
        <f t="shared" si="7"/>
        <v/>
      </c>
      <c r="R29" s="199" t="str">
        <f t="shared" si="7"/>
        <v/>
      </c>
      <c r="S29" s="199" t="str">
        <f t="shared" si="7"/>
        <v/>
      </c>
      <c r="T29" s="199" t="str">
        <f t="shared" si="7"/>
        <v/>
      </c>
      <c r="U29" s="199" t="str">
        <f t="shared" si="7"/>
        <v/>
      </c>
    </row>
    <row r="30" spans="2:21" ht="77.25">
      <c r="B30" s="201" t="s">
        <v>162</v>
      </c>
      <c r="C30" s="67" t="s">
        <v>306</v>
      </c>
      <c r="D30" s="66" t="str">
        <f t="shared" si="1"/>
        <v>ㄎㄧㄤ一</v>
      </c>
      <c r="E30" s="200" t="str">
        <f xml:space="preserve"> IF($C30="","", _xlfn.CONCAT($F30, $J30, _xlfn.XLOOKUP($G30, 音調表[台羅調號], 音調表[方音符號聲調符號])))</f>
        <v>ㄎㄧㄤ一</v>
      </c>
      <c r="F30" s="200" t="str">
        <f xml:space="preserve"> IFERROR( _xlfn.XLOOKUP(RIGHT($C30), 十五音聲母表[十八音],十五音聲母表[方音符號]), "" )</f>
        <v>ㄎ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音調表[方音符號聲調按鍵]) )</f>
        <v>"</v>
      </c>
      <c r="I30" s="200" t="str">
        <f t="shared" si="2"/>
        <v>姜（舒）</v>
      </c>
      <c r="J30" s="200" t="str">
        <f xml:space="preserve"> IF($C30="", "", _xlfn.XLOOKUP($I30, 十五音韻母表[十五音],十五音韻母表[方音符號]) )</f>
        <v>ㄧㄤ</v>
      </c>
      <c r="K30" s="69" t="str">
        <f t="shared" si="3"/>
        <v>ㄧㄤ"ㄎ</v>
      </c>
      <c r="L30" s="70">
        <f t="shared" si="4"/>
        <v>4</v>
      </c>
      <c r="M30" s="70">
        <f t="shared" si="5"/>
        <v>3</v>
      </c>
      <c r="N30" s="199" t="str">
        <f t="shared" si="7"/>
        <v>ㄧ</v>
      </c>
      <c r="O30" s="199" t="str">
        <f t="shared" si="7"/>
        <v>ㄤ</v>
      </c>
      <c r="P30" s="199" t="str">
        <f t="shared" si="7"/>
        <v>"</v>
      </c>
      <c r="Q30" s="199" t="str">
        <f t="shared" si="7"/>
        <v>ㄎ</v>
      </c>
      <c r="R30" s="199" t="str">
        <f t="shared" si="7"/>
        <v/>
      </c>
      <c r="S30" s="199" t="str">
        <f t="shared" si="7"/>
        <v/>
      </c>
      <c r="T30" s="199" t="str">
        <f t="shared" si="7"/>
        <v/>
      </c>
      <c r="U30" s="199" t="str">
        <f t="shared" si="7"/>
        <v/>
      </c>
    </row>
    <row r="31" spans="2:21" ht="77.25">
      <c r="B31" s="201" t="s">
        <v>163</v>
      </c>
      <c r="C31" s="67" t="s">
        <v>307</v>
      </c>
      <c r="D31" s="66" t="str">
        <f t="shared" si="1"/>
        <v>ㄉㄧㆻ˙</v>
      </c>
      <c r="E31" s="200" t="str">
        <f xml:space="preserve"> IF($C31="","", _xlfn.CONCAT($F31, $J31, _xlfn.XLOOKUP($G31, 音調表[台羅調號], 音調表[方音符號聲調符號])))</f>
        <v>ㄉㄧㆻ˙</v>
      </c>
      <c r="F31" s="200" t="str">
        <f xml:space="preserve"> IFERROR( _xlfn.XLOOKUP(RIGHT($C31), 十五音聲母表[十八音],十五音聲母表[方音符號]), "" )</f>
        <v>ㄉ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音調表[方音符號聲調按鍵]) )</f>
        <v>]</v>
      </c>
      <c r="I31" s="200" t="str">
        <f t="shared" si="2"/>
        <v>經（促）</v>
      </c>
      <c r="J31" s="200" t="str">
        <f xml:space="preserve"> IF($C31="", "", _xlfn.XLOOKUP($I31, 十五音韻母表[十五音],十五音韻母表[方音符號]) )</f>
        <v>ㄧㆻ</v>
      </c>
      <c r="K31" s="69" t="str">
        <f t="shared" si="3"/>
        <v>ㄧㆻ]ㄉ</v>
      </c>
      <c r="L31" s="70">
        <f t="shared" si="4"/>
        <v>4</v>
      </c>
      <c r="M31" s="70">
        <f t="shared" si="5"/>
        <v>3</v>
      </c>
      <c r="N31" s="199" t="str">
        <f t="shared" si="7"/>
        <v>ㄧ</v>
      </c>
      <c r="O31" s="199" t="str">
        <f t="shared" si="7"/>
        <v>ㆻ</v>
      </c>
      <c r="P31" s="199" t="str">
        <f t="shared" si="7"/>
        <v>]</v>
      </c>
      <c r="Q31" s="199" t="str">
        <f t="shared" si="7"/>
        <v>ㄉ</v>
      </c>
      <c r="R31" s="199" t="str">
        <f t="shared" si="7"/>
        <v/>
      </c>
      <c r="S31" s="199" t="str">
        <f t="shared" si="7"/>
        <v/>
      </c>
      <c r="T31" s="199" t="str">
        <f t="shared" si="7"/>
        <v/>
      </c>
      <c r="U31" s="199" t="str">
        <f t="shared" si="7"/>
        <v/>
      </c>
    </row>
    <row r="32" spans="2:21" ht="77.25">
      <c r="B32" s="201" t="s">
        <v>164</v>
      </c>
      <c r="C32" s="67" t="s">
        <v>293</v>
      </c>
      <c r="D32" s="66" t="str">
        <f t="shared" si="1"/>
        <v>ㄏㄜˊ</v>
      </c>
      <c r="E32" s="200" t="str">
        <f xml:space="preserve"> IF($C32="","", _xlfn.CONCAT($F32, $J32, _xlfn.XLOOKUP($G32, 音調表[台羅調號], 音調表[方音符號聲調符號])))</f>
        <v>ㄏㄜˊ</v>
      </c>
      <c r="F32" s="200" t="str">
        <f xml:space="preserve"> IFERROR( _xlfn.XLOOKUP(RIGHT($C32), 十五音聲母表[十八音],十五音聲母表[方音符號]), "" )</f>
        <v>ㄏ</v>
      </c>
      <c r="G32" s="200">
        <f xml:space="preserve"> IF($C32="", "", _xlfn.XLOOKUP(MID(C32,2,1), 音調表[八音調號], 音調表[台羅調號]) )</f>
        <v>5</v>
      </c>
      <c r="H32" s="200">
        <f xml:space="preserve"> IF($C32="", "", _xlfn.XLOOKUP(MID($C32,2,1), 音調表[八音調號], 音調表[方音符號聲調按鍵]) )</f>
        <v>6</v>
      </c>
      <c r="I32" s="200" t="str">
        <f t="shared" si="2"/>
        <v>高（舒）</v>
      </c>
      <c r="J32" s="200" t="str">
        <f xml:space="preserve"> IF($C32="", "", _xlfn.XLOOKUP($I32, 十五音韻母表[十五音],十五音韻母表[方音符號]) )</f>
        <v>ㄜ</v>
      </c>
      <c r="K32" s="69" t="str">
        <f t="shared" si="3"/>
        <v>ㄜ6ㄏ</v>
      </c>
      <c r="L32" s="70">
        <f t="shared" si="4"/>
        <v>3</v>
      </c>
      <c r="M32" s="70">
        <f t="shared" si="5"/>
        <v>2</v>
      </c>
      <c r="N32" s="199" t="str">
        <f t="shared" si="7"/>
        <v>ㄜ</v>
      </c>
      <c r="O32" s="199" t="str">
        <f t="shared" si="7"/>
        <v>6</v>
      </c>
      <c r="P32" s="199" t="str">
        <f t="shared" si="7"/>
        <v>ㄏ</v>
      </c>
      <c r="Q32" s="199" t="str">
        <f t="shared" si="7"/>
        <v/>
      </c>
      <c r="R32" s="199" t="str">
        <f t="shared" si="7"/>
        <v/>
      </c>
      <c r="S32" s="199" t="str">
        <f t="shared" si="7"/>
        <v/>
      </c>
      <c r="T32" s="199" t="str">
        <f t="shared" si="7"/>
        <v/>
      </c>
      <c r="U32" s="199" t="str">
        <f t="shared" si="7"/>
        <v/>
      </c>
    </row>
    <row r="33" spans="2:21" ht="77.25">
      <c r="B33" s="201" t="s">
        <v>165</v>
      </c>
      <c r="C33" s="68" t="s">
        <v>308</v>
      </c>
      <c r="D33" s="66" t="str">
        <f t="shared" si="1"/>
        <v>ㄙㄨ一</v>
      </c>
      <c r="E33" s="200" t="str">
        <f xml:space="preserve"> IF($C33="","", _xlfn.CONCAT($F33, $J33, _xlfn.XLOOKUP($G33, 音調表[台羅調號], 音調表[方音符號聲調符號])))</f>
        <v>ㄙㄨ一</v>
      </c>
      <c r="F33" s="200" t="str">
        <f xml:space="preserve"> IFERROR( _xlfn.XLOOKUP(RIGHT($C33), 十五音聲母表[十八音],十五音聲母表[方音符號]), "" )</f>
        <v>ㄙ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音調表[方音符號聲調按鍵]) )</f>
        <v>"</v>
      </c>
      <c r="I33" s="200" t="str">
        <f t="shared" si="2"/>
        <v>艍（舒）</v>
      </c>
      <c r="J33" s="200" t="str">
        <f xml:space="preserve"> IF($C33="", "", _xlfn.XLOOKUP($I33, 十五音韻母表[十五音],十五音韻母表[方音符號]) )</f>
        <v>ㄨ</v>
      </c>
      <c r="K33" s="69" t="str">
        <f t="shared" si="3"/>
        <v>ㄨ"ㄙ</v>
      </c>
      <c r="L33" s="70">
        <f t="shared" si="4"/>
        <v>3</v>
      </c>
      <c r="M33" s="70">
        <f t="shared" si="5"/>
        <v>2</v>
      </c>
      <c r="N33" s="199" t="str">
        <f t="shared" si="7"/>
        <v>ㄨ</v>
      </c>
      <c r="O33" s="199" t="str">
        <f t="shared" si="7"/>
        <v>"</v>
      </c>
      <c r="P33" s="199" t="str">
        <f t="shared" si="7"/>
        <v>ㄙ</v>
      </c>
      <c r="Q33" s="199" t="str">
        <f t="shared" si="7"/>
        <v/>
      </c>
      <c r="R33" s="199" t="str">
        <f t="shared" si="7"/>
        <v/>
      </c>
      <c r="S33" s="199" t="str">
        <f t="shared" si="7"/>
        <v/>
      </c>
      <c r="T33" s="199" t="str">
        <f t="shared" si="7"/>
        <v/>
      </c>
      <c r="U33" s="199" t="str">
        <f t="shared" si="7"/>
        <v/>
      </c>
    </row>
    <row r="34" spans="2:21" ht="77.25">
      <c r="B34" s="201" t="s">
        <v>166</v>
      </c>
      <c r="C34" s="67" t="s">
        <v>309</v>
      </c>
      <c r="D34" s="66" t="str">
        <f t="shared" si="1"/>
        <v>ㄨㄢ˪</v>
      </c>
      <c r="E34" s="200" t="str">
        <f xml:space="preserve"> IF($C34="","", _xlfn.CONCAT($F34, $J34, _xlfn.XLOOKUP($G34, 音調表[台羅調號], 音調表[方音符號聲調符號])))</f>
        <v>Øㄨㄢ˪</v>
      </c>
      <c r="F34" s="200" t="str">
        <f xml:space="preserve"> IFERROR( _xlfn.XLOOKUP(RIGHT($C34), 十五音聲母表[十八音],十五音聲母表[方音符號]), "" )</f>
        <v>Ø</v>
      </c>
      <c r="G34" s="200">
        <f xml:space="preserve"> IF($C34="", "", _xlfn.XLOOKUP(MID(C34,2,1), 音調表[八音調號], 音調表[台羅調號]) )</f>
        <v>3</v>
      </c>
      <c r="H34" s="200">
        <f xml:space="preserve"> IF($C34="", "", _xlfn.XLOOKUP(MID($C34,2,1), 音調表[八音調號], 音調表[方音符號聲調按鍵]) )</f>
        <v>3</v>
      </c>
      <c r="I34" s="200" t="str">
        <f t="shared" si="2"/>
        <v>觀（舒）</v>
      </c>
      <c r="J34" s="200" t="str">
        <f xml:space="preserve"> IF($C34="", "", _xlfn.XLOOKUP($I34, 十五音韻母表[十五音],十五音韻母表[方音符號]) )</f>
        <v>ㄨㄢ</v>
      </c>
      <c r="K34" s="69" t="str">
        <f t="shared" si="3"/>
        <v>ㄨㄢ3Ø</v>
      </c>
      <c r="L34" s="70">
        <f t="shared" si="4"/>
        <v>4</v>
      </c>
      <c r="M34" s="70">
        <f t="shared" si="5"/>
        <v>3</v>
      </c>
      <c r="N34" s="199" t="str">
        <f t="shared" si="7"/>
        <v>ㄨ</v>
      </c>
      <c r="O34" s="199" t="str">
        <f t="shared" si="7"/>
        <v>ㄢ</v>
      </c>
      <c r="P34" s="199" t="str">
        <f t="shared" si="7"/>
        <v>3</v>
      </c>
      <c r="Q34" s="199" t="str">
        <f t="shared" si="7"/>
        <v>=</v>
      </c>
      <c r="R34" s="199" t="str">
        <f t="shared" si="7"/>
        <v/>
      </c>
      <c r="S34" s="199" t="str">
        <f t="shared" si="7"/>
        <v/>
      </c>
      <c r="T34" s="199" t="str">
        <f t="shared" si="7"/>
        <v/>
      </c>
      <c r="U34" s="199" t="str">
        <f t="shared" si="7"/>
        <v/>
      </c>
    </row>
    <row r="35" spans="2:21" ht="77.25">
      <c r="B35" s="201" t="s">
        <v>167</v>
      </c>
      <c r="C35" s="67" t="s">
        <v>310</v>
      </c>
      <c r="D35" s="66" t="str">
        <f t="shared" si="1"/>
        <v>ㄧㆲˊ</v>
      </c>
      <c r="E35" s="200" t="str">
        <f xml:space="preserve"> IF($C35="","", _xlfn.CONCAT($F35, $J35, _xlfn.XLOOKUP($G35, 音調表[台羅調號], 音調表[方音符號聲調符號])))</f>
        <v>Øㄧㆲˊ</v>
      </c>
      <c r="F35" s="200" t="str">
        <f xml:space="preserve"> IFERROR( _xlfn.XLOOKUP(RIGHT($C35), 十五音聲母表[十八音],十五音聲母表[方音符號]), "" )</f>
        <v>Ø</v>
      </c>
      <c r="G35" s="200">
        <f xml:space="preserve"> IF($C35="", "", _xlfn.XLOOKUP(MID(C35,2,1), 音調表[八音調號], 音調表[台羅調號]) )</f>
        <v>5</v>
      </c>
      <c r="H35" s="200">
        <f xml:space="preserve"> IF($C35="", "", _xlfn.XLOOKUP(MID($C35,2,1), 音調表[八音調號], 音調表[方音符號聲調按鍵]) )</f>
        <v>6</v>
      </c>
      <c r="I35" s="200" t="str">
        <f t="shared" si="2"/>
        <v>恭（舒）</v>
      </c>
      <c r="J35" s="200" t="str">
        <f xml:space="preserve"> IF($C35="", "", _xlfn.XLOOKUP($I35, 十五音韻母表[十五音],十五音韻母表[方音符號]) )</f>
        <v>ㄧㆲ</v>
      </c>
      <c r="K35" s="69" t="str">
        <f t="shared" si="3"/>
        <v>ㄧㆲ6Ø</v>
      </c>
      <c r="L35" s="70">
        <f t="shared" si="4"/>
        <v>4</v>
      </c>
      <c r="M35" s="70">
        <f t="shared" si="5"/>
        <v>3</v>
      </c>
      <c r="N35" s="199" t="str">
        <f t="shared" ref="N35:U45" si="8" xml:space="preserve"> IF($M35="","", IF(MID($K35,N$4,1)="Ø", 零聲母, MID($K35,N$4,1)))</f>
        <v>ㄧ</v>
      </c>
      <c r="O35" s="199" t="str">
        <f t="shared" si="8"/>
        <v>ㆲ</v>
      </c>
      <c r="P35" s="199" t="str">
        <f t="shared" si="8"/>
        <v>6</v>
      </c>
      <c r="Q35" s="199" t="str">
        <f t="shared" si="8"/>
        <v>=</v>
      </c>
      <c r="R35" s="199" t="str">
        <f t="shared" si="8"/>
        <v/>
      </c>
      <c r="S35" s="199" t="str">
        <f t="shared" si="8"/>
        <v/>
      </c>
      <c r="T35" s="199" t="str">
        <f t="shared" si="8"/>
        <v/>
      </c>
      <c r="U35" s="199" t="str">
        <f t="shared" si="8"/>
        <v/>
      </c>
    </row>
    <row r="36" spans="2:21" ht="77.25">
      <c r="B36" s="201" t="s">
        <v>168</v>
      </c>
      <c r="C36" s="68" t="s">
        <v>311</v>
      </c>
      <c r="D36" s="66" t="str">
        <f t="shared" si="1"/>
        <v>ㄌㄧㄨˋ</v>
      </c>
      <c r="E36" s="200" t="str">
        <f xml:space="preserve"> IF($C36="","", _xlfn.CONCAT($F36, $J36, _xlfn.XLOOKUP($G36, 音調表[台羅調號], 音調表[方音符號聲調符號])))</f>
        <v>ㄌㄧㄨˋ</v>
      </c>
      <c r="F36" s="200" t="str">
        <f xml:space="preserve"> IFERROR( _xlfn.XLOOKUP(RIGHT($C36), 十五音聲母表[十八音],十五音聲母表[方音符號]), "" )</f>
        <v>ㄌ</v>
      </c>
      <c r="G36" s="200">
        <f xml:space="preserve"> IF($C36="", "", _xlfn.XLOOKUP(MID(C36,2,1), 音調表[八音調號], 音調表[台羅調號]) )</f>
        <v>2</v>
      </c>
      <c r="H36" s="200">
        <f xml:space="preserve"> IF($C36="", "", _xlfn.XLOOKUP(MID($C36,2,1), 音調表[八音調號], 音調表[方音符號聲調按鍵]) )</f>
        <v>4</v>
      </c>
      <c r="I36" s="200" t="str">
        <f t="shared" si="2"/>
        <v>丩（舒）</v>
      </c>
      <c r="J36" s="200" t="str">
        <f xml:space="preserve"> IF($C36="", "", _xlfn.XLOOKUP($I36, 十五音韻母表[十五音],十五音韻母表[方音符號]) )</f>
        <v>ㄧㄨ</v>
      </c>
      <c r="K36" s="69" t="str">
        <f t="shared" si="3"/>
        <v>ㄧㄨ4ㄌ</v>
      </c>
      <c r="L36" s="70">
        <f t="shared" si="4"/>
        <v>4</v>
      </c>
      <c r="M36" s="70">
        <f t="shared" si="5"/>
        <v>3</v>
      </c>
      <c r="N36" s="199" t="str">
        <f t="shared" si="8"/>
        <v>ㄧ</v>
      </c>
      <c r="O36" s="199" t="str">
        <f t="shared" si="8"/>
        <v>ㄨ</v>
      </c>
      <c r="P36" s="199" t="str">
        <f t="shared" si="8"/>
        <v>4</v>
      </c>
      <c r="Q36" s="199" t="str">
        <f t="shared" si="8"/>
        <v>ㄌ</v>
      </c>
      <c r="R36" s="199" t="str">
        <f t="shared" si="8"/>
        <v/>
      </c>
      <c r="S36" s="199" t="str">
        <f t="shared" si="8"/>
        <v/>
      </c>
      <c r="T36" s="199" t="str">
        <f t="shared" si="8"/>
        <v/>
      </c>
      <c r="U36" s="199" t="str">
        <f t="shared" si="8"/>
        <v/>
      </c>
    </row>
    <row r="37" spans="2:21" ht="77.25">
      <c r="B37" s="201" t="s">
        <v>139</v>
      </c>
      <c r="C37" s="67"/>
      <c r="D37" s="66" t="str">
        <f t="shared" si="1"/>
        <v/>
      </c>
      <c r="E37" s="200" t="str">
        <f xml:space="preserve"> IF($C37="","", _xlfn.CONCAT($F37, $J37, _xlfn.XLOOKUP($G37, 音調表[台羅調號], 音調表[方音符號聲調符號])))</f>
        <v/>
      </c>
      <c r="F37" s="200" t="str">
        <f xml:space="preserve"> IFERROR( _xlfn.XLOOKUP(RIGHT($C37), 十五音聲母表[十八音],十五音聲母表[方音符號]),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音調表[方音符號聲調按鍵]) )</f>
        <v/>
      </c>
      <c r="I37" s="200" t="str">
        <f t="shared" si="2"/>
        <v/>
      </c>
      <c r="J37" s="200" t="str">
        <f xml:space="preserve"> IF($C37="", "", _xlfn.XLOOKUP($I37, 十五音韻母表[十五音],十五音韻母表[方音符號]) )</f>
        <v/>
      </c>
      <c r="K37" s="69" t="str">
        <f t="shared" si="3"/>
        <v/>
      </c>
      <c r="L37" s="70" t="str">
        <f t="shared" si="4"/>
        <v/>
      </c>
      <c r="M37" s="70" t="str">
        <f t="shared" si="5"/>
        <v/>
      </c>
      <c r="N37" s="199" t="str">
        <f t="shared" si="8"/>
        <v/>
      </c>
      <c r="O37" s="199" t="str">
        <f t="shared" si="8"/>
        <v/>
      </c>
      <c r="P37" s="199" t="str">
        <f t="shared" si="8"/>
        <v/>
      </c>
      <c r="Q37" s="199" t="str">
        <f t="shared" si="8"/>
        <v/>
      </c>
      <c r="R37" s="199" t="str">
        <f t="shared" si="8"/>
        <v/>
      </c>
      <c r="S37" s="199" t="str">
        <f t="shared" si="8"/>
        <v/>
      </c>
      <c r="T37" s="199" t="str">
        <f t="shared" si="8"/>
        <v/>
      </c>
      <c r="U37" s="199" t="str">
        <f t="shared" si="8"/>
        <v/>
      </c>
    </row>
    <row r="38" spans="2:21" ht="77.25">
      <c r="B38" s="201" t="s">
        <v>175</v>
      </c>
      <c r="C38" s="67" t="s">
        <v>312</v>
      </c>
      <c r="D38" s="66" t="str">
        <f t="shared" si="1"/>
        <v>ㄘㄨㄣ一</v>
      </c>
      <c r="E38" s="200" t="str">
        <f xml:space="preserve"> IF($C38="","", _xlfn.CONCAT($F38, $J38, _xlfn.XLOOKUP($G38, 音調表[台羅調號], 音調表[方音符號聲調符號])))</f>
        <v>ㄘㄨㄣ一</v>
      </c>
      <c r="F38" s="200" t="str">
        <f xml:space="preserve"> IFERROR( _xlfn.XLOOKUP(RIGHT($C38), 十五音聲母表[十八音],十五音聲母表[方音符號]), "" )</f>
        <v>ㄘ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音調表[方音符號聲調按鍵]) )</f>
        <v>"</v>
      </c>
      <c r="I38" s="200" t="str">
        <f t="shared" si="2"/>
        <v>君（舒）</v>
      </c>
      <c r="J38" s="200" t="str">
        <f xml:space="preserve"> IF($C38="", "", _xlfn.XLOOKUP($I38, 十五音韻母表[十五音],十五音韻母表[方音符號]) )</f>
        <v>ㄨㄣ</v>
      </c>
      <c r="K38" s="69" t="str">
        <f t="shared" si="3"/>
        <v>ㄨㄣ"ㄘ</v>
      </c>
      <c r="L38" s="70">
        <f t="shared" si="4"/>
        <v>4</v>
      </c>
      <c r="M38" s="70">
        <f t="shared" si="5"/>
        <v>3</v>
      </c>
      <c r="N38" s="199" t="str">
        <f t="shared" si="8"/>
        <v>ㄨ</v>
      </c>
      <c r="O38" s="199" t="str">
        <f t="shared" si="8"/>
        <v>ㄣ</v>
      </c>
      <c r="P38" s="199" t="str">
        <f t="shared" si="8"/>
        <v>"</v>
      </c>
      <c r="Q38" s="199" t="str">
        <f t="shared" si="8"/>
        <v>ㄘ</v>
      </c>
      <c r="R38" s="199" t="str">
        <f t="shared" si="8"/>
        <v/>
      </c>
      <c r="S38" s="199" t="str">
        <f t="shared" si="8"/>
        <v/>
      </c>
      <c r="T38" s="199" t="str">
        <f t="shared" si="8"/>
        <v/>
      </c>
      <c r="U38" s="199" t="str">
        <f t="shared" si="8"/>
        <v/>
      </c>
    </row>
    <row r="39" spans="2:21" ht="77.25">
      <c r="B39" s="201" t="s">
        <v>176</v>
      </c>
      <c r="C39" s="67" t="s">
        <v>313</v>
      </c>
      <c r="D39" s="66" t="str">
        <f t="shared" si="1"/>
        <v>ㄏㆲ一</v>
      </c>
      <c r="E39" s="200" t="str">
        <f xml:space="preserve"> IF($C39="","", _xlfn.CONCAT($F39, $J39, _xlfn.XLOOKUP($G39, 音調表[台羅調號], 音調表[方音符號聲調符號])))</f>
        <v>ㄏㆲ一</v>
      </c>
      <c r="F39" s="200" t="str">
        <f xml:space="preserve"> IFERROR( _xlfn.XLOOKUP(RIGHT($C39), 十五音聲母表[十八音],十五音聲母表[方音符號]), "" )</f>
        <v>ㄏ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音調表[方音符號聲調按鍵]) )</f>
        <v>"</v>
      </c>
      <c r="I39" s="200" t="str">
        <f t="shared" si="2"/>
        <v>公（舒）</v>
      </c>
      <c r="J39" s="200" t="str">
        <f xml:space="preserve"> IF($C39="", "", _xlfn.XLOOKUP($I39, 十五音韻母表[十五音],十五音韻母表[方音符號]) )</f>
        <v>ㆲ</v>
      </c>
      <c r="K39" s="69" t="str">
        <f t="shared" si="3"/>
        <v>ㆲ"ㄏ</v>
      </c>
      <c r="L39" s="70">
        <f t="shared" si="4"/>
        <v>3</v>
      </c>
      <c r="M39" s="70">
        <f t="shared" si="5"/>
        <v>2</v>
      </c>
      <c r="N39" s="199" t="str">
        <f t="shared" si="8"/>
        <v>ㆲ</v>
      </c>
      <c r="O39" s="199" t="str">
        <f t="shared" si="8"/>
        <v>"</v>
      </c>
      <c r="P39" s="199" t="str">
        <f t="shared" si="8"/>
        <v>ㄏ</v>
      </c>
      <c r="Q39" s="199" t="str">
        <f t="shared" si="8"/>
        <v/>
      </c>
      <c r="R39" s="199" t="str">
        <f t="shared" si="8"/>
        <v/>
      </c>
      <c r="S39" s="199" t="str">
        <f t="shared" si="8"/>
        <v/>
      </c>
      <c r="T39" s="199" t="str">
        <f t="shared" si="8"/>
        <v/>
      </c>
      <c r="U39" s="199" t="str">
        <f t="shared" si="8"/>
        <v/>
      </c>
    </row>
    <row r="40" spans="2:21" ht="77.25">
      <c r="B40" s="201" t="s">
        <v>177</v>
      </c>
      <c r="C40" s="67" t="s">
        <v>314</v>
      </c>
      <c r="D40" s="66" t="str">
        <f t="shared" si="1"/>
        <v>ㄅㄨㆵ四</v>
      </c>
      <c r="E40" s="200" t="str">
        <f xml:space="preserve"> IF($C40="","", _xlfn.CONCAT($F40, $J40, _xlfn.XLOOKUP($G40, 音調表[台羅調號], 音調表[方音符號聲調符號])))</f>
        <v>ㄅㄨㆵ四</v>
      </c>
      <c r="F40" s="200" t="str">
        <f xml:space="preserve"> IFERROR( _xlfn.XLOOKUP(RIGHT($C40), 十五音聲母表[十八音],十五音聲母表[方音符號]), "" )</f>
        <v>ㄅ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音調表[方音符號聲調按鍵]) )</f>
        <v>[</v>
      </c>
      <c r="I40" s="200" t="str">
        <f t="shared" si="2"/>
        <v>君（促）</v>
      </c>
      <c r="J40" s="200" t="str">
        <f xml:space="preserve"> IF($C40="", "", _xlfn.XLOOKUP($I40, 十五音韻母表[十五音],十五音韻母表[方音符號]) )</f>
        <v>ㄨㆵ</v>
      </c>
      <c r="K40" s="69" t="str">
        <f t="shared" si="3"/>
        <v>ㄨㆵ[ㄅ</v>
      </c>
      <c r="L40" s="70">
        <f t="shared" si="4"/>
        <v>4</v>
      </c>
      <c r="M40" s="70">
        <f t="shared" si="5"/>
        <v>3</v>
      </c>
      <c r="N40" s="199" t="str">
        <f t="shared" si="8"/>
        <v>ㄨ</v>
      </c>
      <c r="O40" s="199" t="str">
        <f t="shared" si="8"/>
        <v>ㆵ</v>
      </c>
      <c r="P40" s="199" t="str">
        <f t="shared" si="8"/>
        <v>[</v>
      </c>
      <c r="Q40" s="199" t="str">
        <f t="shared" si="8"/>
        <v>ㄅ</v>
      </c>
      <c r="R40" s="199" t="str">
        <f t="shared" si="8"/>
        <v/>
      </c>
      <c r="S40" s="199" t="str">
        <f t="shared" si="8"/>
        <v/>
      </c>
      <c r="T40" s="199" t="str">
        <f t="shared" si="8"/>
        <v/>
      </c>
      <c r="U40" s="199" t="str">
        <f t="shared" si="8"/>
        <v/>
      </c>
    </row>
    <row r="41" spans="2:21" ht="77.25">
      <c r="B41" s="201" t="s">
        <v>178</v>
      </c>
      <c r="C41" s="67" t="s">
        <v>315</v>
      </c>
      <c r="D41" s="66" t="str">
        <f t="shared" si="1"/>
        <v>ㄉㆦ˫</v>
      </c>
      <c r="E41" s="200" t="str">
        <f xml:space="preserve"> IF($C41="","", _xlfn.CONCAT($F41, $J41, _xlfn.XLOOKUP($G41, 音調表[台羅調號], 音調表[方音符號聲調符號])))</f>
        <v>ㄉㆦ˫</v>
      </c>
      <c r="F41" s="200" t="str">
        <f xml:space="preserve"> IFERROR( _xlfn.XLOOKUP(RIGHT($C41), 十五音聲母表[十八音],十五音聲母表[方音符號]), "" )</f>
        <v>ㄉ</v>
      </c>
      <c r="G41" s="200">
        <f xml:space="preserve"> IF($C41="", "", _xlfn.XLOOKUP(MID(C41,2,1), 音調表[八音調號], 音調表[台羅調號]) )</f>
        <v>7</v>
      </c>
      <c r="H41" s="200">
        <f xml:space="preserve"> IF($C41="", "", _xlfn.XLOOKUP(MID($C41,2,1), 音調表[八音調號], 音調表[方音符號聲調按鍵]) )</f>
        <v>5</v>
      </c>
      <c r="I41" s="200" t="str">
        <f t="shared" si="2"/>
        <v>沽（舒）</v>
      </c>
      <c r="J41" s="200" t="str">
        <f xml:space="preserve"> IF($C41="", "", _xlfn.XLOOKUP($I41, 十五音韻母表[十五音],十五音韻母表[方音符號]) )</f>
        <v>ㆦ</v>
      </c>
      <c r="K41" s="69" t="str">
        <f t="shared" si="3"/>
        <v>ㆦ5ㄉ</v>
      </c>
      <c r="L41" s="70">
        <f t="shared" si="4"/>
        <v>3</v>
      </c>
      <c r="M41" s="70">
        <f t="shared" si="5"/>
        <v>2</v>
      </c>
      <c r="N41" s="199" t="str">
        <f t="shared" si="8"/>
        <v>ㆦ</v>
      </c>
      <c r="O41" s="199" t="str">
        <f t="shared" si="8"/>
        <v>5</v>
      </c>
      <c r="P41" s="199" t="str">
        <f t="shared" si="8"/>
        <v>ㄉ</v>
      </c>
      <c r="Q41" s="199" t="str">
        <f t="shared" si="8"/>
        <v/>
      </c>
      <c r="R41" s="199" t="str">
        <f t="shared" si="8"/>
        <v/>
      </c>
      <c r="S41" s="199" t="str">
        <f t="shared" si="8"/>
        <v/>
      </c>
      <c r="T41" s="199" t="str">
        <f t="shared" si="8"/>
        <v/>
      </c>
      <c r="U41" s="199" t="str">
        <f t="shared" si="8"/>
        <v/>
      </c>
    </row>
    <row r="42" spans="2:21" ht="77.25">
      <c r="B42" s="201" t="s">
        <v>179</v>
      </c>
      <c r="C42" s="67" t="s">
        <v>316</v>
      </c>
      <c r="D42" s="66" t="str">
        <f t="shared" si="1"/>
        <v>ㆣㄧㆦㆻ˙</v>
      </c>
      <c r="E42" s="200" t="str">
        <f xml:space="preserve"> IF($C42="","", _xlfn.CONCAT($F42, $J42, _xlfn.XLOOKUP($G42, 音調表[台羅調號], 音調表[方音符號聲調符號])))</f>
        <v>ㆣㄧㆦㆻ˙</v>
      </c>
      <c r="F42" s="200" t="str">
        <f xml:space="preserve"> IFERROR( _xlfn.XLOOKUP(RIGHT($C42), 十五音聲母表[十八音],十五音聲母表[方音符號]), "" )</f>
        <v>ㆣ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音調表[方音符號聲調按鍵]) )</f>
        <v>]</v>
      </c>
      <c r="I42" s="200" t="str">
        <f t="shared" si="2"/>
        <v>恭（促）</v>
      </c>
      <c r="J42" s="200" t="str">
        <f xml:space="preserve"> IF($C42="", "", _xlfn.XLOOKUP($I42, 十五音韻母表[十五音],十五音韻母表[方音符號]) )</f>
        <v>ㄧㆦㆻ</v>
      </c>
      <c r="K42" s="69" t="str">
        <f t="shared" si="3"/>
        <v>ㄧㆦㆻ]ㆣ</v>
      </c>
      <c r="L42" s="70">
        <f t="shared" si="4"/>
        <v>5</v>
      </c>
      <c r="M42" s="70">
        <f t="shared" si="5"/>
        <v>4</v>
      </c>
      <c r="N42" s="199" t="str">
        <f t="shared" si="8"/>
        <v>ㄧ</v>
      </c>
      <c r="O42" s="199" t="str">
        <f t="shared" si="8"/>
        <v>ㆦ</v>
      </c>
      <c r="P42" s="199" t="str">
        <f t="shared" si="8"/>
        <v>ㆻ</v>
      </c>
      <c r="Q42" s="199" t="str">
        <f t="shared" si="8"/>
        <v>]</v>
      </c>
      <c r="R42" s="199" t="str">
        <f t="shared" si="8"/>
        <v>ㆣ</v>
      </c>
      <c r="S42" s="199" t="str">
        <f t="shared" si="8"/>
        <v/>
      </c>
      <c r="T42" s="199" t="str">
        <f t="shared" si="8"/>
        <v/>
      </c>
      <c r="U42" s="199" t="str">
        <f t="shared" si="8"/>
        <v/>
      </c>
    </row>
    <row r="43" spans="2:21" ht="77.25">
      <c r="B43" s="201" t="s">
        <v>180</v>
      </c>
      <c r="C43" s="67" t="s">
        <v>317</v>
      </c>
      <c r="D43" s="66" t="str">
        <f t="shared" si="1"/>
        <v>ㆠㄨㄣˊ</v>
      </c>
      <c r="E43" s="200" t="str">
        <f xml:space="preserve"> IF($C43="","", _xlfn.CONCAT($F43, $J43, _xlfn.XLOOKUP($G43, 音調表[台羅調號], 音調表[方音符號聲調符號])))</f>
        <v>ㆠㄨㄣˊ</v>
      </c>
      <c r="F43" s="200" t="str">
        <f xml:space="preserve"> IFERROR( _xlfn.XLOOKUP(RIGHT($C43), 十五音聲母表[十八音],十五音聲母表[方音符號]), "" )</f>
        <v>ㆠ</v>
      </c>
      <c r="G43" s="200">
        <f xml:space="preserve"> IF($C43="", "", _xlfn.XLOOKUP(MID(C43,2,1), 音調表[八音調號], 音調表[台羅調號]) )</f>
        <v>5</v>
      </c>
      <c r="H43" s="200">
        <f xml:space="preserve"> IF($C43="", "", _xlfn.XLOOKUP(MID($C43,2,1), 音調表[八音調號], 音調表[方音符號聲調按鍵]) )</f>
        <v>6</v>
      </c>
      <c r="I43" s="200" t="str">
        <f t="shared" si="2"/>
        <v>君（舒）</v>
      </c>
      <c r="J43" s="200" t="str">
        <f xml:space="preserve"> IF($C43="", "", _xlfn.XLOOKUP($I43, 十五音韻母表[十五音],十五音韻母表[方音符號]) )</f>
        <v>ㄨㄣ</v>
      </c>
      <c r="K43" s="69" t="str">
        <f t="shared" si="3"/>
        <v>ㄨㄣ6ㆠ</v>
      </c>
      <c r="L43" s="70">
        <f t="shared" si="4"/>
        <v>4</v>
      </c>
      <c r="M43" s="70">
        <f t="shared" si="5"/>
        <v>3</v>
      </c>
      <c r="N43" s="199" t="str">
        <f t="shared" si="8"/>
        <v>ㄨ</v>
      </c>
      <c r="O43" s="199" t="str">
        <f t="shared" si="8"/>
        <v>ㄣ</v>
      </c>
      <c r="P43" s="199" t="str">
        <f t="shared" si="8"/>
        <v>6</v>
      </c>
      <c r="Q43" s="199" t="str">
        <f t="shared" si="8"/>
        <v>ㆠ</v>
      </c>
      <c r="R43" s="199" t="str">
        <f t="shared" si="8"/>
        <v/>
      </c>
      <c r="S43" s="199" t="str">
        <f t="shared" si="8"/>
        <v/>
      </c>
      <c r="T43" s="199" t="str">
        <f t="shared" si="8"/>
        <v/>
      </c>
      <c r="U43" s="199" t="str">
        <f t="shared" si="8"/>
        <v/>
      </c>
    </row>
    <row r="44" spans="2:21" ht="77.25">
      <c r="B44" s="201" t="s">
        <v>181</v>
      </c>
      <c r="C44" s="67" t="s">
        <v>318</v>
      </c>
      <c r="D44" s="66" t="str">
        <f t="shared" si="1"/>
        <v>ㄍㄨㄢ一</v>
      </c>
      <c r="E44" s="200" t="str">
        <f xml:space="preserve"> IF($C44="","", _xlfn.CONCAT($F44, $J44, _xlfn.XLOOKUP($G44, 音調表[台羅調號], 音調表[方音符號聲調符號])))</f>
        <v>ㄍㄨㄢ一</v>
      </c>
      <c r="F44" s="200" t="str">
        <f xml:space="preserve"> IFERROR( _xlfn.XLOOKUP(RIGHT($C44), 十五音聲母表[十八音],十五音聲母表[方音符號]), "" )</f>
        <v>ㄍ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音調表[方音符號聲調按鍵]) )</f>
        <v>"</v>
      </c>
      <c r="I44" s="200" t="str">
        <f t="shared" si="2"/>
        <v>觀（舒）</v>
      </c>
      <c r="J44" s="200" t="str">
        <f xml:space="preserve"> IF($C44="", "", _xlfn.XLOOKUP($I44, 十五音韻母表[十五音],十五音韻母表[方音符號]) )</f>
        <v>ㄨㄢ</v>
      </c>
      <c r="K44" s="69" t="str">
        <f t="shared" si="3"/>
        <v>ㄨㄢ"ㄍ</v>
      </c>
      <c r="L44" s="70">
        <f t="shared" si="4"/>
        <v>4</v>
      </c>
      <c r="M44" s="70">
        <f t="shared" si="5"/>
        <v>3</v>
      </c>
      <c r="N44" s="199" t="str">
        <f t="shared" si="8"/>
        <v>ㄨ</v>
      </c>
      <c r="O44" s="199" t="str">
        <f t="shared" si="8"/>
        <v>ㄢ</v>
      </c>
      <c r="P44" s="199" t="str">
        <f t="shared" si="8"/>
        <v>"</v>
      </c>
      <c r="Q44" s="199" t="str">
        <f t="shared" si="8"/>
        <v>ㄍ</v>
      </c>
      <c r="R44" s="199" t="str">
        <f t="shared" si="8"/>
        <v/>
      </c>
      <c r="S44" s="199" t="str">
        <f t="shared" si="8"/>
        <v/>
      </c>
      <c r="T44" s="199" t="str">
        <f t="shared" si="8"/>
        <v/>
      </c>
      <c r="U44" s="199" t="str">
        <f t="shared" si="8"/>
        <v/>
      </c>
    </row>
    <row r="45" spans="2:21" ht="77.25">
      <c r="B45" s="201" t="s">
        <v>154</v>
      </c>
      <c r="C45" s="67"/>
      <c r="D45" s="66" t="str">
        <f t="shared" si="1"/>
        <v/>
      </c>
      <c r="E45" s="200" t="str">
        <f xml:space="preserve"> IF($C45="","", _xlfn.CONCAT($F45, $J45, _xlfn.XLOOKUP($G45, 音調表[台羅調號], 音調表[方音符號聲調符號])))</f>
        <v/>
      </c>
      <c r="F45" s="200" t="str">
        <f xml:space="preserve"> IFERROR( _xlfn.XLOOKUP(RIGHT($C45), 十五音聲母表[十八音],十五音聲母表[方音符號]),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音調表[方音符號聲調按鍵]) )</f>
        <v/>
      </c>
      <c r="I45" s="200" t="str">
        <f t="shared" si="2"/>
        <v/>
      </c>
      <c r="J45" s="200" t="str">
        <f xml:space="preserve"> IF($C45="", "", _xlfn.XLOOKUP($I45, 十五音韻母表[十五音],十五音韻母表[方音符號]) )</f>
        <v/>
      </c>
      <c r="K45" s="69" t="str">
        <f t="shared" si="3"/>
        <v/>
      </c>
      <c r="L45" s="70" t="str">
        <f t="shared" si="4"/>
        <v/>
      </c>
      <c r="M45" s="70" t="str">
        <f t="shared" si="5"/>
        <v/>
      </c>
      <c r="N45" s="199" t="str">
        <f t="shared" si="8"/>
        <v/>
      </c>
      <c r="O45" s="199" t="str">
        <f t="shared" si="8"/>
        <v/>
      </c>
      <c r="P45" s="199" t="str">
        <f t="shared" si="8"/>
        <v/>
      </c>
      <c r="Q45" s="199" t="str">
        <f t="shared" si="8"/>
        <v/>
      </c>
      <c r="R45" s="199" t="str">
        <f t="shared" si="8"/>
        <v/>
      </c>
      <c r="S45" s="199" t="str">
        <f t="shared" si="8"/>
        <v/>
      </c>
      <c r="T45" s="199" t="str">
        <f t="shared" si="8"/>
        <v/>
      </c>
      <c r="U45" s="199" t="str">
        <f t="shared" si="8"/>
        <v/>
      </c>
    </row>
    <row r="46" spans="2:21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N3:U3"/>
    <mergeCell ref="H3:H4"/>
    <mergeCell ref="I3:I4"/>
    <mergeCell ref="J3:J4"/>
    <mergeCell ref="K3:K4"/>
    <mergeCell ref="L3:L4"/>
    <mergeCell ref="M3:M4"/>
    <mergeCell ref="G3:G4"/>
    <mergeCell ref="B3:B4"/>
    <mergeCell ref="C3:C4"/>
    <mergeCell ref="D3:D4"/>
    <mergeCell ref="E3:E4"/>
    <mergeCell ref="F3:F4"/>
  </mergeCells>
  <phoneticPr fontId="1" type="noConversion"/>
  <conditionalFormatting sqref="N5:U45">
    <cfRule type="expression" dxfId="8" priority="1">
      <formula>AND($M5&gt;0, VALUE($M5)=VALUE(N$4))</formula>
    </cfRule>
    <cfRule type="expression" dxfId="7" priority="2">
      <formula>AND($M5&gt;0, VALUE(N$4)&lt;VALUE($M5))</formula>
    </cfRule>
    <cfRule type="expression" dxfId="6" priority="3">
      <formula>AND($M5&gt;0, VALUE($M5)&lt;VALUE(N$4))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8666-5B1E-4A3B-8DAC-5DCBA9344469}">
  <dimension ref="B1:Z1997"/>
  <sheetViews>
    <sheetView showGridLines="0" zoomScale="90" zoomScaleNormal="90" workbookViewId="0">
      <pane ySplit="3" topLeftCell="A27" activePane="bottomLeft" state="frozen"/>
      <selection pane="bottomLeft" activeCell="C32" sqref="C32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64" customWidth="1"/>
    <col min="4" max="4" width="20" style="1" bestFit="1" customWidth="1"/>
    <col min="5" max="6" width="20" style="1" hidden="1" customWidth="1" outlineLevel="1"/>
    <col min="7" max="8" width="10.625" style="1" hidden="1" customWidth="1" outlineLevel="1"/>
    <col min="9" max="9" width="10.625" style="1" hidden="1" customWidth="1" outlineLevel="1" collapsed="1"/>
    <col min="10" max="16" width="10.625" style="1" hidden="1" customWidth="1" outlineLevel="1"/>
    <col min="17" max="17" width="0" style="1" hidden="1" customWidth="1" outlineLevel="1"/>
    <col min="18" max="18" width="10.625" style="1" customWidth="1" collapsed="1"/>
    <col min="19" max="25" width="10.625" style="1" customWidth="1"/>
    <col min="26" max="27" width="11.5" style="1" customWidth="1"/>
    <col min="28" max="16384" width="9" style="1"/>
  </cols>
  <sheetData>
    <row r="1" spans="2:26" ht="21.75" customHeight="1" thickBot="1">
      <c r="C1" s="63"/>
    </row>
    <row r="2" spans="2:26" ht="39.75" thickBot="1">
      <c r="B2" s="211" t="s">
        <v>4</v>
      </c>
      <c r="C2" s="211" t="s">
        <v>285</v>
      </c>
      <c r="D2" s="212" t="s">
        <v>319</v>
      </c>
      <c r="E2" s="212" t="s">
        <v>470</v>
      </c>
      <c r="F2" s="212" t="s">
        <v>471</v>
      </c>
      <c r="G2" s="211" t="s">
        <v>8</v>
      </c>
      <c r="H2" s="211" t="s">
        <v>320</v>
      </c>
      <c r="I2" s="211" t="s">
        <v>34</v>
      </c>
      <c r="J2" s="211"/>
      <c r="K2" s="211"/>
      <c r="L2" s="211"/>
      <c r="M2" s="211"/>
      <c r="N2" s="211"/>
      <c r="O2" s="211"/>
      <c r="P2" s="211"/>
      <c r="Q2" s="99"/>
      <c r="R2" s="211" t="s">
        <v>34</v>
      </c>
      <c r="S2" s="211"/>
      <c r="T2" s="211"/>
      <c r="U2" s="211"/>
      <c r="V2" s="211"/>
      <c r="W2" s="211"/>
      <c r="X2" s="211"/>
      <c r="Y2" s="211"/>
    </row>
    <row r="3" spans="2:26" s="2" customFormat="1" ht="39.75" thickBot="1">
      <c r="B3" s="211"/>
      <c r="C3" s="211"/>
      <c r="D3" s="211"/>
      <c r="E3" s="211"/>
      <c r="F3" s="211"/>
      <c r="G3" s="211"/>
      <c r="H3" s="211"/>
      <c r="I3" s="98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/>
      <c r="R3" s="98">
        <v>1</v>
      </c>
      <c r="S3" s="98">
        <v>2</v>
      </c>
      <c r="T3" s="98">
        <v>3</v>
      </c>
      <c r="U3" s="98">
        <v>4</v>
      </c>
      <c r="V3" s="98">
        <v>5</v>
      </c>
      <c r="W3" s="98">
        <v>6</v>
      </c>
      <c r="X3" s="98">
        <v>7</v>
      </c>
      <c r="Y3" s="98">
        <v>8</v>
      </c>
      <c r="Z3" s="1"/>
    </row>
    <row r="4" spans="2:26" ht="58.5" thickBot="1">
      <c r="B4" s="101" t="s">
        <v>120</v>
      </c>
      <c r="C4" s="102"/>
      <c r="D4" s="106"/>
      <c r="E4" s="103" t="str">
        <f>IF($D4="", "", IF(RIGHT($C4,1)="英",_xlfn.CONCAT("零", $D4),$D4))</f>
        <v/>
      </c>
      <c r="F4" s="103" t="str">
        <f>IF(MID($C4,2,1)="一",_xlfn.CONCAT($E4,"1"),IF(MID($C4,2,1)="四",_xlfn.CONCAT($E4,"4"), IF($C4="","",$E4)))</f>
        <v/>
      </c>
      <c r="G4" s="104" t="str">
        <f xml:space="preserve"> IF(LEN($F4)=0, "", LEN($F4))</f>
        <v/>
      </c>
      <c r="H4" s="104" t="str">
        <f t="shared" ref="H4:H44" si="0" xml:space="preserve"> IF($D4="", "", SEARCH(LEFT($F4), $C$46))</f>
        <v/>
      </c>
      <c r="I4" s="105" t="str">
        <f xml:space="preserve"> IF(AND($H4&gt;0, I$3&lt;$G4), IF(MID($F4,I$3+1,1)="1", """", IF(MID($F4,I$3+1,1)="4", "[", MID($F4,I$3+1,1))), IF(I$3&lt;=$G4, IF(LEFT($F4,1)="零", "Ø", LEFT($F4,1)), ""))</f>
        <v/>
      </c>
      <c r="J4" s="105" t="str">
        <f t="shared" ref="J4:P4" si="1" xml:space="preserve"> IF(AND($H4&gt;0, J$3&lt;$G4), IF(MID($F4,J$3+1,1)="1", """", IF(MID($F4,J$3+1,1)="4", "[", MID($F4,J$3+1,1))), IF(J$3&lt;=$G4, IF(LEFT($F4,1)="零", "Ø", LEFT($F4,1)), ""))</f>
        <v/>
      </c>
      <c r="K4" s="105" t="str">
        <f t="shared" si="1"/>
        <v/>
      </c>
      <c r="L4" s="105" t="str">
        <f t="shared" si="1"/>
        <v/>
      </c>
      <c r="M4" s="105" t="str">
        <f t="shared" si="1"/>
        <v/>
      </c>
      <c r="N4" s="105" t="str">
        <f t="shared" si="1"/>
        <v/>
      </c>
      <c r="O4" s="105" t="str">
        <f t="shared" si="1"/>
        <v/>
      </c>
      <c r="P4" s="105" t="str">
        <f t="shared" si="1"/>
        <v/>
      </c>
      <c r="Q4" s="99"/>
      <c r="R4" s="105" t="str">
        <f xml:space="preserve"> IFERROR( _xlfn.IMAGE(_xlfn.XLOOKUP(I4,按鍵位置表[方音符號], 按鍵位置表[Pict URL])), "")</f>
        <v/>
      </c>
      <c r="S4" s="105" t="str">
        <f xml:space="preserve"> IFERROR( _xlfn.IMAGE(_xlfn.XLOOKUP(J4,按鍵位置表[方音符號], 按鍵位置表[Pict URL])), "")</f>
        <v/>
      </c>
      <c r="T4" s="105" t="str">
        <f xml:space="preserve"> IFERROR( _xlfn.IMAGE(_xlfn.XLOOKUP(K4,按鍵位置表[方音符號], 按鍵位置表[Pict URL])), "")</f>
        <v/>
      </c>
      <c r="U4" s="105" t="str">
        <f xml:space="preserve"> IFERROR( _xlfn.IMAGE(_xlfn.XLOOKUP(L4,按鍵位置表[方音符號], 按鍵位置表[Pict URL])), "")</f>
        <v/>
      </c>
      <c r="V4" s="105" t="str">
        <f xml:space="preserve"> IFERROR( _xlfn.IMAGE(_xlfn.XLOOKUP(M4,按鍵位置表[方音符號], 按鍵位置表[Pict URL])), "")</f>
        <v/>
      </c>
      <c r="W4" s="105" t="str">
        <f xml:space="preserve"> IFERROR( _xlfn.IMAGE(_xlfn.XLOOKUP(N4,按鍵位置表[方音符號], 按鍵位置表[Pict URL])), "")</f>
        <v/>
      </c>
      <c r="X4" s="105" t="str">
        <f xml:space="preserve"> IFERROR( _xlfn.IMAGE(_xlfn.XLOOKUP(O4,按鍵位置表[方音符號], 按鍵位置表[Pict URL])), "")</f>
        <v/>
      </c>
      <c r="Y4" s="105" t="str">
        <f xml:space="preserve"> IFERROR( _xlfn.IMAGE(_xlfn.XLOOKUP(P4,按鍵位置表[方音符號], 按鍵位置表[Pict URL])), "")</f>
        <v/>
      </c>
    </row>
    <row r="5" spans="2:26" ht="58.5" thickBot="1">
      <c r="B5" s="101" t="s">
        <v>121</v>
      </c>
      <c r="C5" s="107" t="s">
        <v>286</v>
      </c>
      <c r="D5" s="106" t="s">
        <v>191</v>
      </c>
      <c r="E5" s="103" t="str">
        <f t="shared" ref="E5:E44" si="2">IF($D5="", "", IF(RIGHT($C5,1)="英",_xlfn.CONCAT("零", $D5),$D5))</f>
        <v>ㄌㄧㄤˊ</v>
      </c>
      <c r="F5" s="103" t="str">
        <f t="shared" ref="F5:F44" si="3">IF(MID($C5,2,1)="一",_xlfn.CONCAT($E5,"1"),IF(MID($C5,2,1)="四",_xlfn.CONCAT($E5,"4"), IF($C5="","",$E5)))</f>
        <v>ㄌㄧㄤˊ</v>
      </c>
      <c r="G5" s="104">
        <f t="shared" ref="G5:G44" si="4" xml:space="preserve"> IF(LEN($F5)=0, "", LEN($F5))</f>
        <v>4</v>
      </c>
      <c r="H5" s="104">
        <f t="shared" si="0"/>
        <v>9</v>
      </c>
      <c r="I5" s="105" t="str">
        <f t="shared" ref="I5:P20" si="5" xml:space="preserve"> IF(AND($H5&gt;0, I$3&lt;$G5), IF(MID($F5,I$3+1,1)="1", """", IF(MID($F5,I$3+1,1)="4", "[", MID($F5,I$3+1,1))), IF(I$3&lt;=$G5, IF(LEFT($F5,1)="零", "=", LEFT($F5,1)), ""))</f>
        <v>ㄧ</v>
      </c>
      <c r="J5" s="105" t="str">
        <f t="shared" si="5"/>
        <v>ㄤ</v>
      </c>
      <c r="K5" s="105" t="str">
        <f t="shared" si="5"/>
        <v>ˊ</v>
      </c>
      <c r="L5" s="105" t="str">
        <f t="shared" si="5"/>
        <v>ㄌ</v>
      </c>
      <c r="M5" s="105" t="str">
        <f t="shared" si="5"/>
        <v/>
      </c>
      <c r="N5" s="105" t="str">
        <f t="shared" si="5"/>
        <v/>
      </c>
      <c r="O5" s="105" t="str">
        <f t="shared" si="5"/>
        <v/>
      </c>
      <c r="P5" s="105" t="str">
        <f t="shared" si="5"/>
        <v/>
      </c>
      <c r="Q5" s="99"/>
      <c r="R5" s="105" t="e" vm="18">
        <f xml:space="preserve"> IFERROR( _xlfn.IMAGE(_xlfn.XLOOKUP(I5,按鍵位置表[方音符號], 按鍵位置表[Pict URL])), "")</f>
        <v>#VALUE!</v>
      </c>
      <c r="S5" s="105" t="e" vm="27">
        <f xml:space="preserve"> IFERROR( _xlfn.IMAGE(_xlfn.XLOOKUP(J5,按鍵位置表[方音符號], 按鍵位置表[Pict URL])), "")</f>
        <v>#VALUE!</v>
      </c>
      <c r="T5" s="105" t="e" vm="39">
        <f xml:space="preserve"> IFERROR( _xlfn.IMAGE(_xlfn.XLOOKUP(K5,按鍵位置表[方音符號], 按鍵位置表[Pict URL])), "")</f>
        <v>#VALUE!</v>
      </c>
      <c r="U5" s="105" t="e" vm="7">
        <f xml:space="preserve"> IFERROR( _xlfn.IMAGE(_xlfn.XLOOKUP(L5,按鍵位置表[方音符號], 按鍵位置表[Pict URL])), "")</f>
        <v>#VALUE!</v>
      </c>
      <c r="V5" s="105" t="str">
        <f xml:space="preserve"> IFERROR( _xlfn.IMAGE(_xlfn.XLOOKUP(M5,按鍵位置表[方音符號], 按鍵位置表[Pict URL])), "")</f>
        <v/>
      </c>
      <c r="W5" s="105" t="str">
        <f xml:space="preserve"> IFERROR( _xlfn.IMAGE(_xlfn.XLOOKUP(N5,按鍵位置表[方音符號], 按鍵位置表[Pict URL])), "")</f>
        <v/>
      </c>
      <c r="X5" s="105" t="str">
        <f xml:space="preserve"> IFERROR( _xlfn.IMAGE(_xlfn.XLOOKUP(O5,按鍵位置表[方音符號], 按鍵位置表[Pict URL])), "")</f>
        <v/>
      </c>
      <c r="Y5" s="105" t="str">
        <f xml:space="preserve"> IFERROR( _xlfn.IMAGE(_xlfn.XLOOKUP(P5,按鍵位置表[方音符號], 按鍵位置表[Pict URL])), "")</f>
        <v/>
      </c>
    </row>
    <row r="6" spans="2:26" ht="58.5" thickBot="1">
      <c r="B6" s="101" t="s">
        <v>1</v>
      </c>
      <c r="C6" s="107" t="s">
        <v>287</v>
      </c>
      <c r="D6" s="106" t="s">
        <v>195</v>
      </c>
      <c r="E6" s="103" t="str">
        <f t="shared" si="2"/>
        <v>ㄐㄧㄨ</v>
      </c>
      <c r="F6" s="103" t="str">
        <f t="shared" si="3"/>
        <v>ㄐㄧㄨ1</v>
      </c>
      <c r="G6" s="104">
        <f t="shared" si="4"/>
        <v>4</v>
      </c>
      <c r="H6" s="104">
        <f t="shared" si="0"/>
        <v>18</v>
      </c>
      <c r="I6" s="105" t="str">
        <f t="shared" si="5"/>
        <v>ㄧ</v>
      </c>
      <c r="J6" s="105" t="str">
        <f t="shared" si="5"/>
        <v>ㄨ</v>
      </c>
      <c r="K6" s="105" t="str">
        <f t="shared" si="5"/>
        <v>"</v>
      </c>
      <c r="L6" s="105" t="str">
        <f t="shared" si="5"/>
        <v>ㄐ</v>
      </c>
      <c r="M6" s="105" t="str">
        <f t="shared" si="5"/>
        <v/>
      </c>
      <c r="N6" s="105" t="str">
        <f t="shared" si="5"/>
        <v/>
      </c>
      <c r="O6" s="105" t="str">
        <f t="shared" si="5"/>
        <v/>
      </c>
      <c r="P6" s="105" t="str">
        <f t="shared" si="5"/>
        <v/>
      </c>
      <c r="Q6" s="99"/>
      <c r="R6" s="105" t="e" vm="18">
        <f xml:space="preserve"> IFERROR( _xlfn.IMAGE(_xlfn.XLOOKUP(I6,按鍵位置表[方音符號], 按鍵位置表[Pict URL])), "")</f>
        <v>#VALUE!</v>
      </c>
      <c r="S6" s="105" t="e" vm="19">
        <f xml:space="preserve"> IFERROR( _xlfn.IMAGE(_xlfn.XLOOKUP(J6,按鍵位置表[方音符號], 按鍵位置表[Pict URL])), "")</f>
        <v>#VALUE!</v>
      </c>
      <c r="T6" s="105" t="e" vm="35">
        <f xml:space="preserve"> IFERROR( _xlfn.IMAGE(_xlfn.XLOOKUP(K6,按鍵位置表[方音符號], 按鍵位置表[Pict URL])), "")</f>
        <v>#VALUE!</v>
      </c>
      <c r="U6" s="105" t="e" vm="11">
        <f xml:space="preserve"> IFERROR( _xlfn.IMAGE(_xlfn.XLOOKUP(L6,按鍵位置表[方音符號], 按鍵位置表[Pict URL])), "")</f>
        <v>#VALUE!</v>
      </c>
      <c r="V6" s="105" t="str">
        <f xml:space="preserve"> IFERROR( _xlfn.IMAGE(_xlfn.XLOOKUP(M6,按鍵位置表[方音符號], 按鍵位置表[Pict URL])), "")</f>
        <v/>
      </c>
      <c r="W6" s="105" t="str">
        <f xml:space="preserve"> IFERROR( _xlfn.IMAGE(_xlfn.XLOOKUP(N6,按鍵位置表[方音符號], 按鍵位置表[Pict URL])), "")</f>
        <v/>
      </c>
      <c r="X6" s="105" t="str">
        <f xml:space="preserve"> IFERROR( _xlfn.IMAGE(_xlfn.XLOOKUP(O6,按鍵位置表[方音符號], 按鍵位置表[Pict URL])), "")</f>
        <v/>
      </c>
      <c r="Y6" s="105" t="str">
        <f xml:space="preserve"> IFERROR( _xlfn.IMAGE(_xlfn.XLOOKUP(P6,按鍵位置表[方音符號], 按鍵位置表[Pict URL])), "")</f>
        <v/>
      </c>
    </row>
    <row r="7" spans="2:26" ht="58.5" thickBot="1">
      <c r="B7" s="101" t="s">
        <v>2</v>
      </c>
      <c r="C7" s="107" t="s">
        <v>288</v>
      </c>
      <c r="D7" s="106" t="s">
        <v>198</v>
      </c>
      <c r="E7" s="103" t="str">
        <f t="shared" si="2"/>
        <v>ㄙㄨˊ</v>
      </c>
      <c r="F7" s="103" t="str">
        <f t="shared" si="3"/>
        <v>ㄙㄨˊ</v>
      </c>
      <c r="G7" s="104">
        <f t="shared" si="4"/>
        <v>3</v>
      </c>
      <c r="H7" s="104">
        <f t="shared" si="0"/>
        <v>17</v>
      </c>
      <c r="I7" s="105" t="str">
        <f t="shared" si="5"/>
        <v>ㄨ</v>
      </c>
      <c r="J7" s="105" t="str">
        <f t="shared" si="5"/>
        <v>ˊ</v>
      </c>
      <c r="K7" s="105" t="str">
        <f t="shared" si="5"/>
        <v>ㄙ</v>
      </c>
      <c r="L7" s="105" t="str">
        <f t="shared" si="5"/>
        <v/>
      </c>
      <c r="M7" s="105" t="str">
        <f t="shared" si="5"/>
        <v/>
      </c>
      <c r="N7" s="105" t="str">
        <f t="shared" si="5"/>
        <v/>
      </c>
      <c r="O7" s="105" t="str">
        <f t="shared" si="5"/>
        <v/>
      </c>
      <c r="P7" s="105" t="str">
        <f t="shared" si="5"/>
        <v/>
      </c>
      <c r="Q7" s="99"/>
      <c r="R7" s="105" t="e" vm="19">
        <f xml:space="preserve"> IFERROR( _xlfn.IMAGE(_xlfn.XLOOKUP(I7,按鍵位置表[方音符號], 按鍵位置表[Pict URL])), "")</f>
        <v>#VALUE!</v>
      </c>
      <c r="S7" s="105" t="e" vm="39">
        <f xml:space="preserve"> IFERROR( _xlfn.IMAGE(_xlfn.XLOOKUP(J7,按鍵位置表[方音符號], 按鍵位置表[Pict URL])), "")</f>
        <v>#VALUE!</v>
      </c>
      <c r="T7" s="105" t="e" vm="16">
        <f xml:space="preserve"> IFERROR( _xlfn.IMAGE(_xlfn.XLOOKUP(K7,按鍵位置表[方音符號], 按鍵位置表[Pict URL])), "")</f>
        <v>#VALUE!</v>
      </c>
      <c r="U7" s="105" t="str">
        <f xml:space="preserve"> IFERROR( _xlfn.IMAGE(_xlfn.XLOOKUP(L7,按鍵位置表[方音符號], 按鍵位置表[Pict URL])), "")</f>
        <v/>
      </c>
      <c r="V7" s="105" t="str">
        <f xml:space="preserve"> IFERROR( _xlfn.IMAGE(_xlfn.XLOOKUP(M7,按鍵位置表[方音符號], 按鍵位置表[Pict URL])), "")</f>
        <v/>
      </c>
      <c r="W7" s="105" t="str">
        <f xml:space="preserve"> IFERROR( _xlfn.IMAGE(_xlfn.XLOOKUP(N7,按鍵位置表[方音符號], 按鍵位置表[Pict URL])), "")</f>
        <v/>
      </c>
      <c r="X7" s="105" t="str">
        <f xml:space="preserve"> IFERROR( _xlfn.IMAGE(_xlfn.XLOOKUP(O7,按鍵位置表[方音符號], 按鍵位置表[Pict URL])), "")</f>
        <v/>
      </c>
      <c r="Y7" s="105" t="str">
        <f xml:space="preserve"> IFERROR( _xlfn.IMAGE(_xlfn.XLOOKUP(P7,按鍵位置表[方音符號], 按鍵位置表[Pict URL])), "")</f>
        <v/>
      </c>
    </row>
    <row r="8" spans="2:26" ht="58.5" thickBot="1">
      <c r="B8" s="101" t="s">
        <v>122</v>
      </c>
      <c r="C8" s="107"/>
      <c r="D8" s="106"/>
      <c r="E8" s="103" t="str">
        <f t="shared" si="2"/>
        <v/>
      </c>
      <c r="F8" s="103" t="str">
        <f t="shared" si="3"/>
        <v/>
      </c>
      <c r="G8" s="104" t="str">
        <f t="shared" si="4"/>
        <v/>
      </c>
      <c r="H8" s="104" t="str">
        <f t="shared" si="0"/>
        <v/>
      </c>
      <c r="I8" s="105" t="str">
        <f t="shared" si="5"/>
        <v/>
      </c>
      <c r="J8" s="105" t="str">
        <f t="shared" si="5"/>
        <v/>
      </c>
      <c r="K8" s="105" t="str">
        <f t="shared" si="5"/>
        <v/>
      </c>
      <c r="L8" s="105" t="str">
        <f t="shared" si="5"/>
        <v/>
      </c>
      <c r="M8" s="105" t="str">
        <f t="shared" si="5"/>
        <v/>
      </c>
      <c r="N8" s="105" t="str">
        <f t="shared" si="5"/>
        <v/>
      </c>
      <c r="O8" s="105" t="str">
        <f t="shared" si="5"/>
        <v/>
      </c>
      <c r="P8" s="105" t="str">
        <f t="shared" si="5"/>
        <v/>
      </c>
      <c r="Q8" s="99"/>
      <c r="R8" s="105" t="str">
        <f xml:space="preserve"> IFERROR( _xlfn.IMAGE(_xlfn.XLOOKUP(I8,按鍵位置表[方音符號], 按鍵位置表[Pict URL])), "")</f>
        <v/>
      </c>
      <c r="S8" s="105" t="str">
        <f xml:space="preserve"> IFERROR( _xlfn.IMAGE(_xlfn.XLOOKUP(J8,按鍵位置表[方音符號], 按鍵位置表[Pict URL])), "")</f>
        <v/>
      </c>
      <c r="T8" s="105" t="str">
        <f xml:space="preserve"> IFERROR( _xlfn.IMAGE(_xlfn.XLOOKUP(K8,按鍵位置表[方音符號], 按鍵位置表[Pict URL])), "")</f>
        <v/>
      </c>
      <c r="U8" s="105" t="str">
        <f xml:space="preserve"> IFERROR( _xlfn.IMAGE(_xlfn.XLOOKUP(L8,按鍵位置表[方音符號], 按鍵位置表[Pict URL])), "")</f>
        <v/>
      </c>
      <c r="V8" s="105" t="str">
        <f xml:space="preserve"> IFERROR( _xlfn.IMAGE(_xlfn.XLOOKUP(M8,按鍵位置表[方音符號], 按鍵位置表[Pict URL])), "")</f>
        <v/>
      </c>
      <c r="W8" s="105" t="str">
        <f xml:space="preserve"> IFERROR( _xlfn.IMAGE(_xlfn.XLOOKUP(N8,按鍵位置表[方音符號], 按鍵位置表[Pict URL])), "")</f>
        <v/>
      </c>
      <c r="X8" s="105" t="str">
        <f xml:space="preserve"> IFERROR( _xlfn.IMAGE(_xlfn.XLOOKUP(O8,按鍵位置表[方音符號], 按鍵位置表[Pict URL])), "")</f>
        <v/>
      </c>
      <c r="Y8" s="105" t="str">
        <f xml:space="preserve"> IFERROR( _xlfn.IMAGE(_xlfn.XLOOKUP(P8,按鍵位置表[方音符號], 按鍵位置表[Pict URL])), "")</f>
        <v/>
      </c>
    </row>
    <row r="9" spans="2:26" ht="58.5" thickBot="1">
      <c r="B9" s="101" t="s">
        <v>123</v>
      </c>
      <c r="C9" s="107" t="s">
        <v>289</v>
      </c>
      <c r="D9" s="106" t="s">
        <v>200</v>
      </c>
      <c r="E9" s="103" t="str">
        <f t="shared" si="2"/>
        <v>零ㆲˊ</v>
      </c>
      <c r="F9" s="103" t="str">
        <f t="shared" si="3"/>
        <v>零ㆲˊ</v>
      </c>
      <c r="G9" s="104">
        <f t="shared" si="4"/>
        <v>3</v>
      </c>
      <c r="H9" s="104">
        <f t="shared" si="0"/>
        <v>1</v>
      </c>
      <c r="I9" s="105" t="str">
        <f t="shared" si="5"/>
        <v>ㆲ</v>
      </c>
      <c r="J9" s="105" t="str">
        <f t="shared" si="5"/>
        <v>ˊ</v>
      </c>
      <c r="K9" s="105" t="str">
        <f t="shared" si="5"/>
        <v>=</v>
      </c>
      <c r="L9" s="105" t="str">
        <f t="shared" si="5"/>
        <v/>
      </c>
      <c r="M9" s="105" t="str">
        <f t="shared" si="5"/>
        <v/>
      </c>
      <c r="N9" s="105" t="str">
        <f t="shared" si="5"/>
        <v/>
      </c>
      <c r="O9" s="105" t="str">
        <f t="shared" si="5"/>
        <v/>
      </c>
      <c r="P9" s="105" t="str">
        <f t="shared" si="5"/>
        <v/>
      </c>
      <c r="Q9" s="99"/>
      <c r="R9" s="105" t="e" vm="30">
        <f xml:space="preserve"> IFERROR( _xlfn.IMAGE(_xlfn.XLOOKUP(I9,按鍵位置表[方音符號], 按鍵位置表[Pict URL])), "")</f>
        <v>#VALUE!</v>
      </c>
      <c r="S9" s="105" t="e" vm="39">
        <f xml:space="preserve"> IFERROR( _xlfn.IMAGE(_xlfn.XLOOKUP(J9,按鍵位置表[方音符號], 按鍵位置表[Pict URL])), "")</f>
        <v>#VALUE!</v>
      </c>
      <c r="T9" s="105" t="str">
        <f xml:space="preserve"> IFERROR( _xlfn.IMAGE(_xlfn.XLOOKUP(K9,按鍵位置表[方音符號], 按鍵位置表[Pict URL])), "")</f>
        <v/>
      </c>
      <c r="U9" s="105" t="str">
        <f xml:space="preserve"> IFERROR( _xlfn.IMAGE(_xlfn.XLOOKUP(L9,按鍵位置表[方音符號], 按鍵位置表[Pict URL])), "")</f>
        <v/>
      </c>
      <c r="V9" s="105" t="str">
        <f xml:space="preserve"> IFERROR( _xlfn.IMAGE(_xlfn.XLOOKUP(M9,按鍵位置表[方音符號], 按鍵位置表[Pict URL])), "")</f>
        <v/>
      </c>
      <c r="W9" s="105" t="str">
        <f xml:space="preserve"> IFERROR( _xlfn.IMAGE(_xlfn.XLOOKUP(N9,按鍵位置表[方音符號], 按鍵位置表[Pict URL])), "")</f>
        <v/>
      </c>
      <c r="X9" s="105" t="str">
        <f xml:space="preserve"> IFERROR( _xlfn.IMAGE(_xlfn.XLOOKUP(O9,按鍵位置表[方音符號], 按鍵位置表[Pict URL])), "")</f>
        <v/>
      </c>
      <c r="Y9" s="105" t="str">
        <f xml:space="preserve"> IFERROR( _xlfn.IMAGE(_xlfn.XLOOKUP(P9,按鍵位置表[方音符號], 按鍵位置表[Pict URL])), "")</f>
        <v/>
      </c>
    </row>
    <row r="10" spans="2:26" ht="58.5" thickBot="1">
      <c r="B10" s="101" t="s">
        <v>124</v>
      </c>
      <c r="C10" s="107" t="s">
        <v>290</v>
      </c>
      <c r="D10" s="106" t="s">
        <v>202</v>
      </c>
      <c r="E10" s="103" t="str">
        <f t="shared" si="2"/>
        <v>ㄐㄧ</v>
      </c>
      <c r="F10" s="103" t="str">
        <f t="shared" si="3"/>
        <v>ㄐㄧ1</v>
      </c>
      <c r="G10" s="104">
        <f t="shared" si="4"/>
        <v>3</v>
      </c>
      <c r="H10" s="104">
        <f t="shared" si="0"/>
        <v>18</v>
      </c>
      <c r="I10" s="105" t="str">
        <f t="shared" si="5"/>
        <v>ㄧ</v>
      </c>
      <c r="J10" s="105" t="str">
        <f t="shared" si="5"/>
        <v>"</v>
      </c>
      <c r="K10" s="105" t="str">
        <f t="shared" si="5"/>
        <v>ㄐ</v>
      </c>
      <c r="L10" s="105" t="str">
        <f t="shared" si="5"/>
        <v/>
      </c>
      <c r="M10" s="105" t="str">
        <f t="shared" si="5"/>
        <v/>
      </c>
      <c r="N10" s="105" t="str">
        <f t="shared" si="5"/>
        <v/>
      </c>
      <c r="O10" s="105" t="str">
        <f t="shared" si="5"/>
        <v/>
      </c>
      <c r="P10" s="105" t="str">
        <f t="shared" si="5"/>
        <v/>
      </c>
      <c r="Q10" s="99"/>
      <c r="R10" s="105" t="e" vm="18">
        <f xml:space="preserve"> IFERROR( _xlfn.IMAGE(_xlfn.XLOOKUP(I10,按鍵位置表[方音符號], 按鍵位置表[Pict URL])), "")</f>
        <v>#VALUE!</v>
      </c>
      <c r="S10" s="105" t="e" vm="35">
        <f xml:space="preserve"> IFERROR( _xlfn.IMAGE(_xlfn.XLOOKUP(J10,按鍵位置表[方音符號], 按鍵位置表[Pict URL])), "")</f>
        <v>#VALUE!</v>
      </c>
      <c r="T10" s="105" t="e" vm="11">
        <f xml:space="preserve"> IFERROR( _xlfn.IMAGE(_xlfn.XLOOKUP(K10,按鍵位置表[方音符號], 按鍵位置表[Pict URL])), "")</f>
        <v>#VALUE!</v>
      </c>
      <c r="U10" s="105" t="str">
        <f xml:space="preserve"> IFERROR( _xlfn.IMAGE(_xlfn.XLOOKUP(L10,按鍵位置表[方音符號], 按鍵位置表[Pict URL])), "")</f>
        <v/>
      </c>
      <c r="V10" s="105" t="str">
        <f xml:space="preserve"> IFERROR( _xlfn.IMAGE(_xlfn.XLOOKUP(M10,按鍵位置表[方音符號], 按鍵位置表[Pict URL])), "")</f>
        <v/>
      </c>
      <c r="W10" s="105" t="str">
        <f xml:space="preserve"> IFERROR( _xlfn.IMAGE(_xlfn.XLOOKUP(N10,按鍵位置表[方音符號], 按鍵位置表[Pict URL])), "")</f>
        <v/>
      </c>
      <c r="X10" s="105" t="str">
        <f xml:space="preserve"> IFERROR( _xlfn.IMAGE(_xlfn.XLOOKUP(O10,按鍵位置表[方音符號], 按鍵位置表[Pict URL])), "")</f>
        <v/>
      </c>
      <c r="Y10" s="105" t="str">
        <f xml:space="preserve"> IFERROR( _xlfn.IMAGE(_xlfn.XLOOKUP(P10,按鍵位置表[方音符號], 按鍵位置表[Pict URL])), "")</f>
        <v/>
      </c>
    </row>
    <row r="11" spans="2:26" ht="58.5" thickBot="1">
      <c r="B11" s="101" t="s">
        <v>125</v>
      </c>
      <c r="C11" s="107" t="s">
        <v>291</v>
      </c>
      <c r="D11" s="106" t="s">
        <v>203</v>
      </c>
      <c r="E11" s="103" t="str">
        <f t="shared" si="2"/>
        <v>ㄏㄨㄢ˪</v>
      </c>
      <c r="F11" s="103" t="str">
        <f t="shared" si="3"/>
        <v>ㄏㄨㄢ˪</v>
      </c>
      <c r="G11" s="104">
        <f t="shared" si="4"/>
        <v>4</v>
      </c>
      <c r="H11" s="104">
        <f t="shared" si="0"/>
        <v>13</v>
      </c>
      <c r="I11" s="105" t="str">
        <f t="shared" si="5"/>
        <v>ㄨ</v>
      </c>
      <c r="J11" s="105" t="str">
        <f t="shared" si="5"/>
        <v>ㄢ</v>
      </c>
      <c r="K11" s="105" t="str">
        <f t="shared" si="5"/>
        <v>˪</v>
      </c>
      <c r="L11" s="105" t="str">
        <f t="shared" si="5"/>
        <v>ㄏ</v>
      </c>
      <c r="M11" s="105" t="str">
        <f t="shared" si="5"/>
        <v/>
      </c>
      <c r="N11" s="105" t="str">
        <f t="shared" si="5"/>
        <v/>
      </c>
      <c r="O11" s="105" t="str">
        <f t="shared" si="5"/>
        <v/>
      </c>
      <c r="P11" s="105" t="str">
        <f t="shared" si="5"/>
        <v/>
      </c>
      <c r="Q11" s="99"/>
      <c r="R11" s="105" t="e" vm="19">
        <f xml:space="preserve"> IFERROR( _xlfn.IMAGE(_xlfn.XLOOKUP(I11,按鍵位置表[方音符號], 按鍵位置表[Pict URL])), "")</f>
        <v>#VALUE!</v>
      </c>
      <c r="S11" s="105" t="e" vm="25">
        <f xml:space="preserve"> IFERROR( _xlfn.IMAGE(_xlfn.XLOOKUP(J11,按鍵位置表[方音符號], 按鍵位置表[Pict URL])), "")</f>
        <v>#VALUE!</v>
      </c>
      <c r="T11" s="105" t="e" vm="37">
        <f xml:space="preserve"> IFERROR( _xlfn.IMAGE(_xlfn.XLOOKUP(K11,按鍵位置表[方音符號], 按鍵位置表[Pict URL])), "")</f>
        <v>#VALUE!</v>
      </c>
      <c r="U11" s="105" t="e" vm="10">
        <f xml:space="preserve"> IFERROR( _xlfn.IMAGE(_xlfn.XLOOKUP(L11,按鍵位置表[方音符號], 按鍵位置表[Pict URL])), "")</f>
        <v>#VALUE!</v>
      </c>
      <c r="V11" s="105" t="str">
        <f xml:space="preserve"> IFERROR( _xlfn.IMAGE(_xlfn.XLOOKUP(M11,按鍵位置表[方音符號], 按鍵位置表[Pict URL])), "")</f>
        <v/>
      </c>
      <c r="W11" s="105" t="str">
        <f xml:space="preserve"> IFERROR( _xlfn.IMAGE(_xlfn.XLOOKUP(N11,按鍵位置表[方音符號], 按鍵位置表[Pict URL])), "")</f>
        <v/>
      </c>
      <c r="X11" s="105" t="str">
        <f xml:space="preserve"> IFERROR( _xlfn.IMAGE(_xlfn.XLOOKUP(O11,按鍵位置表[方音符號], 按鍵位置表[Pict URL])), "")</f>
        <v/>
      </c>
      <c r="Y11" s="105" t="str">
        <f xml:space="preserve"> IFERROR( _xlfn.IMAGE(_xlfn.XLOOKUP(P11,按鍵位置表[方音符號], 按鍵位置表[Pict URL])), "")</f>
        <v/>
      </c>
    </row>
    <row r="12" spans="2:26" ht="58.5" thickBot="1">
      <c r="B12" s="101"/>
      <c r="C12" s="107"/>
      <c r="D12" s="106"/>
      <c r="E12" s="103" t="str">
        <f t="shared" si="2"/>
        <v/>
      </c>
      <c r="F12" s="103" t="str">
        <f t="shared" si="3"/>
        <v/>
      </c>
      <c r="G12" s="104" t="str">
        <f t="shared" si="4"/>
        <v/>
      </c>
      <c r="H12" s="104" t="str">
        <f t="shared" si="0"/>
        <v/>
      </c>
      <c r="I12" s="105" t="str">
        <f t="shared" si="5"/>
        <v/>
      </c>
      <c r="J12" s="105" t="str">
        <f t="shared" si="5"/>
        <v/>
      </c>
      <c r="K12" s="105" t="str">
        <f t="shared" si="5"/>
        <v/>
      </c>
      <c r="L12" s="105" t="str">
        <f t="shared" si="5"/>
        <v/>
      </c>
      <c r="M12" s="105" t="str">
        <f t="shared" si="5"/>
        <v/>
      </c>
      <c r="N12" s="105" t="str">
        <f t="shared" si="5"/>
        <v/>
      </c>
      <c r="O12" s="105" t="str">
        <f t="shared" si="5"/>
        <v/>
      </c>
      <c r="P12" s="105" t="str">
        <f t="shared" si="5"/>
        <v/>
      </c>
      <c r="Q12" s="99"/>
      <c r="R12" s="105" t="str">
        <f xml:space="preserve"> IFERROR( _xlfn.IMAGE(_xlfn.XLOOKUP(I12,按鍵位置表[方音符號], 按鍵位置表[Pict URL])), "")</f>
        <v/>
      </c>
      <c r="S12" s="105" t="str">
        <f xml:space="preserve"> IFERROR( _xlfn.IMAGE(_xlfn.XLOOKUP(J12,按鍵位置表[方音符號], 按鍵位置表[Pict URL])), "")</f>
        <v/>
      </c>
      <c r="T12" s="105" t="str">
        <f xml:space="preserve"> IFERROR( _xlfn.IMAGE(_xlfn.XLOOKUP(K12,按鍵位置表[方音符號], 按鍵位置表[Pict URL])), "")</f>
        <v/>
      </c>
      <c r="U12" s="105" t="str">
        <f xml:space="preserve"> IFERROR( _xlfn.IMAGE(_xlfn.XLOOKUP(L12,按鍵位置表[方音符號], 按鍵位置表[Pict URL])), "")</f>
        <v/>
      </c>
      <c r="V12" s="105" t="str">
        <f xml:space="preserve"> IFERROR( _xlfn.IMAGE(_xlfn.XLOOKUP(M12,按鍵位置表[方音符號], 按鍵位置表[Pict URL])), "")</f>
        <v/>
      </c>
      <c r="W12" s="105" t="str">
        <f xml:space="preserve"> IFERROR( _xlfn.IMAGE(_xlfn.XLOOKUP(N12,按鍵位置表[方音符號], 按鍵位置表[Pict URL])), "")</f>
        <v/>
      </c>
      <c r="X12" s="105" t="str">
        <f xml:space="preserve"> IFERROR( _xlfn.IMAGE(_xlfn.XLOOKUP(O12,按鍵位置表[方音符號], 按鍵位置表[Pict URL])), "")</f>
        <v/>
      </c>
      <c r="Y12" s="105" t="str">
        <f xml:space="preserve"> IFERROR( _xlfn.IMAGE(_xlfn.XLOOKUP(P12,按鍵位置表[方音符號], 按鍵位置表[Pict URL])), "")</f>
        <v/>
      </c>
    </row>
    <row r="13" spans="2:26" ht="58.5" thickBot="1">
      <c r="B13" s="101" t="s">
        <v>132</v>
      </c>
      <c r="C13" s="107" t="s">
        <v>292</v>
      </c>
      <c r="D13" s="106" t="s">
        <v>206</v>
      </c>
      <c r="E13" s="103" t="str">
        <f t="shared" si="2"/>
        <v>ㄏㆲˊ</v>
      </c>
      <c r="F13" s="103" t="str">
        <f t="shared" si="3"/>
        <v>ㄏㆲˊ</v>
      </c>
      <c r="G13" s="104">
        <f t="shared" si="4"/>
        <v>3</v>
      </c>
      <c r="H13" s="104">
        <f t="shared" si="0"/>
        <v>13</v>
      </c>
      <c r="I13" s="105" t="str">
        <f t="shared" si="5"/>
        <v>ㆲ</v>
      </c>
      <c r="J13" s="105" t="str">
        <f t="shared" si="5"/>
        <v>ˊ</v>
      </c>
      <c r="K13" s="105" t="str">
        <f t="shared" si="5"/>
        <v>ㄏ</v>
      </c>
      <c r="L13" s="105" t="str">
        <f t="shared" si="5"/>
        <v/>
      </c>
      <c r="M13" s="105" t="str">
        <f t="shared" si="5"/>
        <v/>
      </c>
      <c r="N13" s="105" t="str">
        <f t="shared" si="5"/>
        <v/>
      </c>
      <c r="O13" s="105" t="str">
        <f t="shared" si="5"/>
        <v/>
      </c>
      <c r="P13" s="105" t="str">
        <f t="shared" si="5"/>
        <v/>
      </c>
      <c r="Q13" s="99"/>
      <c r="R13" s="105" t="e" vm="30">
        <f xml:space="preserve"> IFERROR( _xlfn.IMAGE(_xlfn.XLOOKUP(I13,按鍵位置表[方音符號], 按鍵位置表[Pict URL])), "")</f>
        <v>#VALUE!</v>
      </c>
      <c r="S13" s="105" t="e" vm="39">
        <f xml:space="preserve"> IFERROR( _xlfn.IMAGE(_xlfn.XLOOKUP(J13,按鍵位置表[方音符號], 按鍵位置表[Pict URL])), "")</f>
        <v>#VALUE!</v>
      </c>
      <c r="T13" s="105" t="e" vm="10">
        <f xml:space="preserve"> IFERROR( _xlfn.IMAGE(_xlfn.XLOOKUP(K13,按鍵位置表[方音符號], 按鍵位置表[Pict URL])), "")</f>
        <v>#VALUE!</v>
      </c>
      <c r="U13" s="105" t="str">
        <f xml:space="preserve"> IFERROR( _xlfn.IMAGE(_xlfn.XLOOKUP(L13,按鍵位置表[方音符號], 按鍵位置表[Pict URL])), "")</f>
        <v/>
      </c>
      <c r="V13" s="105" t="str">
        <f xml:space="preserve"> IFERROR( _xlfn.IMAGE(_xlfn.XLOOKUP(M13,按鍵位置表[方音符號], 按鍵位置表[Pict URL])), "")</f>
        <v/>
      </c>
      <c r="W13" s="105" t="str">
        <f xml:space="preserve"> IFERROR( _xlfn.IMAGE(_xlfn.XLOOKUP(N13,按鍵位置表[方音符號], 按鍵位置表[Pict URL])), "")</f>
        <v/>
      </c>
      <c r="X13" s="105" t="str">
        <f xml:space="preserve"> IFERROR( _xlfn.IMAGE(_xlfn.XLOOKUP(O13,按鍵位置表[方音符號], 按鍵位置表[Pict URL])), "")</f>
        <v/>
      </c>
      <c r="Y13" s="105" t="str">
        <f xml:space="preserve"> IFERROR( _xlfn.IMAGE(_xlfn.XLOOKUP(P13,按鍵位置表[方音符號], 按鍵位置表[Pict URL])), "")</f>
        <v/>
      </c>
    </row>
    <row r="14" spans="2:26" ht="58.5" thickBot="1">
      <c r="B14" s="101" t="s">
        <v>133</v>
      </c>
      <c r="C14" s="107" t="s">
        <v>293</v>
      </c>
      <c r="D14" s="106" t="s">
        <v>207</v>
      </c>
      <c r="E14" s="103" t="str">
        <f t="shared" si="2"/>
        <v>ㄏㄜˊ</v>
      </c>
      <c r="F14" s="103" t="str">
        <f t="shared" si="3"/>
        <v>ㄏㄜˊ</v>
      </c>
      <c r="G14" s="104">
        <f t="shared" si="4"/>
        <v>3</v>
      </c>
      <c r="H14" s="104">
        <f t="shared" si="0"/>
        <v>13</v>
      </c>
      <c r="I14" s="105" t="str">
        <f t="shared" si="5"/>
        <v>ㄜ</v>
      </c>
      <c r="J14" s="105" t="str">
        <f t="shared" si="5"/>
        <v>ˊ</v>
      </c>
      <c r="K14" s="105" t="str">
        <f t="shared" si="5"/>
        <v>ㄏ</v>
      </c>
      <c r="L14" s="105" t="str">
        <f t="shared" si="5"/>
        <v/>
      </c>
      <c r="M14" s="105" t="str">
        <f t="shared" si="5"/>
        <v/>
      </c>
      <c r="N14" s="105" t="str">
        <f t="shared" si="5"/>
        <v/>
      </c>
      <c r="O14" s="105" t="str">
        <f t="shared" si="5"/>
        <v/>
      </c>
      <c r="P14" s="105" t="str">
        <f t="shared" si="5"/>
        <v/>
      </c>
      <c r="Q14" s="99"/>
      <c r="R14" s="105" t="e" vm="22">
        <f xml:space="preserve"> IFERROR( _xlfn.IMAGE(_xlfn.XLOOKUP(I14,按鍵位置表[方音符號], 按鍵位置表[Pict URL])), "")</f>
        <v>#VALUE!</v>
      </c>
      <c r="S14" s="105" t="e" vm="39">
        <f xml:space="preserve"> IFERROR( _xlfn.IMAGE(_xlfn.XLOOKUP(J14,按鍵位置表[方音符號], 按鍵位置表[Pict URL])), "")</f>
        <v>#VALUE!</v>
      </c>
      <c r="T14" s="105" t="e" vm="10">
        <f xml:space="preserve"> IFERROR( _xlfn.IMAGE(_xlfn.XLOOKUP(K14,按鍵位置表[方音符號], 按鍵位置表[Pict URL])), "")</f>
        <v>#VALUE!</v>
      </c>
      <c r="U14" s="105" t="str">
        <f xml:space="preserve"> IFERROR( _xlfn.IMAGE(_xlfn.XLOOKUP(L14,按鍵位置表[方音符號], 按鍵位置表[Pict URL])), "")</f>
        <v/>
      </c>
      <c r="V14" s="105" t="str">
        <f xml:space="preserve"> IFERROR( _xlfn.IMAGE(_xlfn.XLOOKUP(M14,按鍵位置表[方音符號], 按鍵位置表[Pict URL])), "")</f>
        <v/>
      </c>
      <c r="W14" s="105" t="str">
        <f xml:space="preserve"> IFERROR( _xlfn.IMAGE(_xlfn.XLOOKUP(N14,按鍵位置表[方音符號], 按鍵位置表[Pict URL])), "")</f>
        <v/>
      </c>
      <c r="X14" s="105" t="str">
        <f xml:space="preserve"> IFERROR( _xlfn.IMAGE(_xlfn.XLOOKUP(O14,按鍵位置表[方音符號], 按鍵位置表[Pict URL])), "")</f>
        <v/>
      </c>
      <c r="Y14" s="105" t="str">
        <f xml:space="preserve"> IFERROR( _xlfn.IMAGE(_xlfn.XLOOKUP(P14,按鍵位置表[方音符號], 按鍵位置表[Pict URL])), "")</f>
        <v/>
      </c>
    </row>
    <row r="15" spans="2:26" ht="58.5" thickBot="1">
      <c r="B15" s="101" t="s">
        <v>134</v>
      </c>
      <c r="C15" s="107" t="s">
        <v>294</v>
      </c>
      <c r="D15" s="106" t="s">
        <v>209</v>
      </c>
      <c r="E15" s="103" t="str">
        <f t="shared" si="2"/>
        <v>零ㄨㄢˋ</v>
      </c>
      <c r="F15" s="103" t="str">
        <f t="shared" si="3"/>
        <v>零ㄨㄢˋ</v>
      </c>
      <c r="G15" s="104">
        <f t="shared" si="4"/>
        <v>4</v>
      </c>
      <c r="H15" s="104">
        <f t="shared" si="0"/>
        <v>1</v>
      </c>
      <c r="I15" s="105" t="str">
        <f t="shared" si="5"/>
        <v>ㄨ</v>
      </c>
      <c r="J15" s="105" t="str">
        <f t="shared" si="5"/>
        <v>ㄢ</v>
      </c>
      <c r="K15" s="105" t="str">
        <f t="shared" si="5"/>
        <v>ˋ</v>
      </c>
      <c r="L15" s="105" t="str">
        <f t="shared" si="5"/>
        <v>=</v>
      </c>
      <c r="M15" s="105" t="str">
        <f t="shared" si="5"/>
        <v/>
      </c>
      <c r="N15" s="105" t="str">
        <f t="shared" si="5"/>
        <v/>
      </c>
      <c r="O15" s="105" t="str">
        <f t="shared" si="5"/>
        <v/>
      </c>
      <c r="P15" s="105" t="str">
        <f t="shared" si="5"/>
        <v/>
      </c>
      <c r="Q15" s="99"/>
      <c r="R15" s="105" t="e" vm="19">
        <f xml:space="preserve"> IFERROR( _xlfn.IMAGE(_xlfn.XLOOKUP(I15,按鍵位置表[方音符號], 按鍵位置表[Pict URL])), "")</f>
        <v>#VALUE!</v>
      </c>
      <c r="S15" s="105" t="e" vm="25">
        <f xml:space="preserve"> IFERROR( _xlfn.IMAGE(_xlfn.XLOOKUP(J15,按鍵位置表[方音符號], 按鍵位置表[Pict URL])), "")</f>
        <v>#VALUE!</v>
      </c>
      <c r="T15" s="105" t="e" vm="38">
        <f xml:space="preserve"> IFERROR( _xlfn.IMAGE(_xlfn.XLOOKUP(K15,按鍵位置表[方音符號], 按鍵位置表[Pict URL])), "")</f>
        <v>#VALUE!</v>
      </c>
      <c r="U15" s="105" t="str">
        <f xml:space="preserve"> IFERROR( _xlfn.IMAGE(_xlfn.XLOOKUP(L15,按鍵位置表[方音符號], 按鍵位置表[Pict URL])), "")</f>
        <v/>
      </c>
      <c r="V15" s="105" t="str">
        <f xml:space="preserve"> IFERROR( _xlfn.IMAGE(_xlfn.XLOOKUP(M15,按鍵位置表[方音符號], 按鍵位置表[Pict URL])), "")</f>
        <v/>
      </c>
      <c r="W15" s="105" t="str">
        <f xml:space="preserve"> IFERROR( _xlfn.IMAGE(_xlfn.XLOOKUP(N15,按鍵位置表[方音符號], 按鍵位置表[Pict URL])), "")</f>
        <v/>
      </c>
      <c r="X15" s="105" t="str">
        <f xml:space="preserve"> IFERROR( _xlfn.IMAGE(_xlfn.XLOOKUP(O15,按鍵位置表[方音符號], 按鍵位置表[Pict URL])), "")</f>
        <v/>
      </c>
      <c r="Y15" s="105" t="str">
        <f xml:space="preserve"> IFERROR( _xlfn.IMAGE(_xlfn.XLOOKUP(P15,按鍵位置表[方音符號], 按鍵位置表[Pict URL])), "")</f>
        <v/>
      </c>
    </row>
    <row r="16" spans="2:26" ht="58.5" thickBot="1">
      <c r="B16" s="101" t="s">
        <v>135</v>
      </c>
      <c r="C16" s="107" t="s">
        <v>295</v>
      </c>
      <c r="D16" s="106" t="s">
        <v>210</v>
      </c>
      <c r="E16" s="103" t="str">
        <f t="shared" si="2"/>
        <v>ㄒㄧㆲˋ</v>
      </c>
      <c r="F16" s="103" t="str">
        <f t="shared" si="3"/>
        <v>ㄒㄧㆲˋ</v>
      </c>
      <c r="G16" s="104">
        <f t="shared" si="4"/>
        <v>4</v>
      </c>
      <c r="H16" s="104">
        <f t="shared" si="0"/>
        <v>21</v>
      </c>
      <c r="I16" s="105" t="str">
        <f t="shared" si="5"/>
        <v>ㄧ</v>
      </c>
      <c r="J16" s="105" t="str">
        <f t="shared" si="5"/>
        <v>ㆲ</v>
      </c>
      <c r="K16" s="105" t="str">
        <f t="shared" si="5"/>
        <v>ˋ</v>
      </c>
      <c r="L16" s="105" t="str">
        <f t="shared" si="5"/>
        <v>ㄒ</v>
      </c>
      <c r="M16" s="105" t="str">
        <f t="shared" si="5"/>
        <v/>
      </c>
      <c r="N16" s="105" t="str">
        <f t="shared" si="5"/>
        <v/>
      </c>
      <c r="O16" s="105" t="str">
        <f t="shared" si="5"/>
        <v/>
      </c>
      <c r="P16" s="105" t="str">
        <f t="shared" si="5"/>
        <v/>
      </c>
      <c r="Q16" s="99"/>
      <c r="R16" s="105" t="e" vm="18">
        <f xml:space="preserve"> IFERROR( _xlfn.IMAGE(_xlfn.XLOOKUP(I16,按鍵位置表[方音符號], 按鍵位置表[Pict URL])), "")</f>
        <v>#VALUE!</v>
      </c>
      <c r="S16" s="105" t="e" vm="30">
        <f xml:space="preserve"> IFERROR( _xlfn.IMAGE(_xlfn.XLOOKUP(J16,按鍵位置表[方音符號], 按鍵位置表[Pict URL])), "")</f>
        <v>#VALUE!</v>
      </c>
      <c r="T16" s="105" t="e" vm="38">
        <f xml:space="preserve"> IFERROR( _xlfn.IMAGE(_xlfn.XLOOKUP(K16,按鍵位置表[方音符號], 按鍵位置表[Pict URL])), "")</f>
        <v>#VALUE!</v>
      </c>
      <c r="U16" s="105" t="e" vm="13">
        <f xml:space="preserve"> IFERROR( _xlfn.IMAGE(_xlfn.XLOOKUP(L16,按鍵位置表[方音符號], 按鍵位置表[Pict URL])), "")</f>
        <v>#VALUE!</v>
      </c>
      <c r="V16" s="105" t="str">
        <f xml:space="preserve"> IFERROR( _xlfn.IMAGE(_xlfn.XLOOKUP(M16,按鍵位置表[方音符號], 按鍵位置表[Pict URL])), "")</f>
        <v/>
      </c>
      <c r="W16" s="105" t="str">
        <f xml:space="preserve"> IFERROR( _xlfn.IMAGE(_xlfn.XLOOKUP(N16,按鍵位置表[方音符號], 按鍵位置表[Pict URL])), "")</f>
        <v/>
      </c>
      <c r="X16" s="105" t="str">
        <f xml:space="preserve"> IFERROR( _xlfn.IMAGE(_xlfn.XLOOKUP(O16,按鍵位置表[方音符號], 按鍵位置表[Pict URL])), "")</f>
        <v/>
      </c>
      <c r="Y16" s="105" t="str">
        <f xml:space="preserve"> IFERROR( _xlfn.IMAGE(_xlfn.XLOOKUP(P16,按鍵位置表[方音符號], 按鍵位置表[Pict URL])), "")</f>
        <v/>
      </c>
    </row>
    <row r="17" spans="2:25" ht="58.5" thickBot="1">
      <c r="B17" s="101" t="s">
        <v>136</v>
      </c>
      <c r="C17" s="107" t="s">
        <v>296</v>
      </c>
      <c r="D17" s="106" t="s">
        <v>212</v>
      </c>
      <c r="E17" s="103" t="str">
        <f t="shared" si="2"/>
        <v>ㄅㄧㆻ˙</v>
      </c>
      <c r="F17" s="103" t="str">
        <f t="shared" si="3"/>
        <v>ㄅㄧㆻ˙</v>
      </c>
      <c r="G17" s="104">
        <f t="shared" si="4"/>
        <v>4</v>
      </c>
      <c r="H17" s="104">
        <f t="shared" si="0"/>
        <v>2</v>
      </c>
      <c r="I17" s="105" t="str">
        <f t="shared" si="5"/>
        <v>ㄧ</v>
      </c>
      <c r="J17" s="105" t="str">
        <f t="shared" si="5"/>
        <v>ㆻ</v>
      </c>
      <c r="K17" s="105" t="str">
        <f t="shared" si="5"/>
        <v>˙</v>
      </c>
      <c r="L17" s="105" t="str">
        <f t="shared" si="5"/>
        <v>ㄅ</v>
      </c>
      <c r="M17" s="105" t="str">
        <f t="shared" si="5"/>
        <v/>
      </c>
      <c r="N17" s="105" t="str">
        <f t="shared" si="5"/>
        <v/>
      </c>
      <c r="O17" s="105" t="str">
        <f t="shared" si="5"/>
        <v/>
      </c>
      <c r="P17" s="105" t="str">
        <f t="shared" si="5"/>
        <v/>
      </c>
      <c r="Q17" s="99"/>
      <c r="R17" s="105" t="e" vm="18">
        <f xml:space="preserve"> IFERROR( _xlfn.IMAGE(_xlfn.XLOOKUP(I17,按鍵位置表[方音符號], 按鍵位置表[Pict URL])), "")</f>
        <v>#VALUE!</v>
      </c>
      <c r="S17" s="105" t="e" vm="32">
        <f xml:space="preserve"> IFERROR( _xlfn.IMAGE(_xlfn.XLOOKUP(J17,按鍵位置表[方音符號], 按鍵位置表[Pict URL])), "")</f>
        <v>#VALUE!</v>
      </c>
      <c r="T17" s="105" t="e" vm="41">
        <f xml:space="preserve"> IFERROR( _xlfn.IMAGE(_xlfn.XLOOKUP(K17,按鍵位置表[方音符號], 按鍵位置表[Pict URL])), "")</f>
        <v>#VALUE!</v>
      </c>
      <c r="U17" s="105" t="e" vm="1">
        <f xml:space="preserve"> IFERROR( _xlfn.IMAGE(_xlfn.XLOOKUP(L17,按鍵位置表[方音符號], 按鍵位置表[Pict URL])), "")</f>
        <v>#VALUE!</v>
      </c>
      <c r="V17" s="105" t="str">
        <f xml:space="preserve"> IFERROR( _xlfn.IMAGE(_xlfn.XLOOKUP(M17,按鍵位置表[方音符號], 按鍵位置表[Pict URL])), "")</f>
        <v/>
      </c>
      <c r="W17" s="105" t="str">
        <f xml:space="preserve"> IFERROR( _xlfn.IMAGE(_xlfn.XLOOKUP(N17,按鍵位置表[方音符號], 按鍵位置表[Pict URL])), "")</f>
        <v/>
      </c>
      <c r="X17" s="105" t="str">
        <f xml:space="preserve"> IFERROR( _xlfn.IMAGE(_xlfn.XLOOKUP(O17,按鍵位置表[方音符號], 按鍵位置表[Pict URL])), "")</f>
        <v/>
      </c>
      <c r="Y17" s="105" t="str">
        <f xml:space="preserve"> IFERROR( _xlfn.IMAGE(_xlfn.XLOOKUP(P17,按鍵位置表[方音符號], 按鍵位置表[Pict URL])), "")</f>
        <v/>
      </c>
    </row>
    <row r="18" spans="2:25" ht="58.5" thickBot="1">
      <c r="B18" s="101" t="s">
        <v>137</v>
      </c>
      <c r="C18" s="107" t="s">
        <v>297</v>
      </c>
      <c r="D18" s="106" t="s">
        <v>215</v>
      </c>
      <c r="E18" s="103" t="str">
        <f t="shared" si="2"/>
        <v>ㄏㄨㄣˊ</v>
      </c>
      <c r="F18" s="103" t="str">
        <f t="shared" si="3"/>
        <v>ㄏㄨㄣˊ</v>
      </c>
      <c r="G18" s="104">
        <f t="shared" si="4"/>
        <v>4</v>
      </c>
      <c r="H18" s="104">
        <f t="shared" si="0"/>
        <v>13</v>
      </c>
      <c r="I18" s="105" t="str">
        <f t="shared" si="5"/>
        <v>ㄨ</v>
      </c>
      <c r="J18" s="105" t="str">
        <f t="shared" si="5"/>
        <v>ㄣ</v>
      </c>
      <c r="K18" s="105" t="str">
        <f t="shared" si="5"/>
        <v>ˊ</v>
      </c>
      <c r="L18" s="105" t="str">
        <f t="shared" si="5"/>
        <v>ㄏ</v>
      </c>
      <c r="M18" s="105" t="str">
        <f t="shared" si="5"/>
        <v/>
      </c>
      <c r="N18" s="105" t="str">
        <f t="shared" si="5"/>
        <v/>
      </c>
      <c r="O18" s="105" t="str">
        <f t="shared" si="5"/>
        <v/>
      </c>
      <c r="P18" s="105" t="str">
        <f t="shared" si="5"/>
        <v/>
      </c>
      <c r="Q18" s="99"/>
      <c r="R18" s="105" t="e" vm="19">
        <f xml:space="preserve"> IFERROR( _xlfn.IMAGE(_xlfn.XLOOKUP(I18,按鍵位置表[方音符號], 按鍵位置表[Pict URL])), "")</f>
        <v>#VALUE!</v>
      </c>
      <c r="S18" s="105" t="e" vm="26">
        <f xml:space="preserve"> IFERROR( _xlfn.IMAGE(_xlfn.XLOOKUP(J18,按鍵位置表[方音符號], 按鍵位置表[Pict URL])), "")</f>
        <v>#VALUE!</v>
      </c>
      <c r="T18" s="105" t="e" vm="39">
        <f xml:space="preserve"> IFERROR( _xlfn.IMAGE(_xlfn.XLOOKUP(K18,按鍵位置表[方音符號], 按鍵位置表[Pict URL])), "")</f>
        <v>#VALUE!</v>
      </c>
      <c r="U18" s="105" t="e" vm="10">
        <f xml:space="preserve"> IFERROR( _xlfn.IMAGE(_xlfn.XLOOKUP(L18,按鍵位置表[方音符號], 按鍵位置表[Pict URL])), "")</f>
        <v>#VALUE!</v>
      </c>
      <c r="V18" s="105" t="str">
        <f xml:space="preserve"> IFERROR( _xlfn.IMAGE(_xlfn.XLOOKUP(M18,按鍵位置表[方音符號], 按鍵位置表[Pict URL])), "")</f>
        <v/>
      </c>
      <c r="W18" s="105" t="str">
        <f xml:space="preserve"> IFERROR( _xlfn.IMAGE(_xlfn.XLOOKUP(N18,按鍵位置表[方音符號], 按鍵位置表[Pict URL])), "")</f>
        <v/>
      </c>
      <c r="X18" s="105" t="str">
        <f xml:space="preserve"> IFERROR( _xlfn.IMAGE(_xlfn.XLOOKUP(O18,按鍵位置表[方音符號], 按鍵位置表[Pict URL])), "")</f>
        <v/>
      </c>
      <c r="Y18" s="105" t="str">
        <f xml:space="preserve"> IFERROR( _xlfn.IMAGE(_xlfn.XLOOKUP(P18,按鍵位置表[方音符號], 按鍵位置表[Pict URL])), "")</f>
        <v/>
      </c>
    </row>
    <row r="19" spans="2:25" ht="58.5" thickBot="1">
      <c r="B19" s="101" t="s">
        <v>138</v>
      </c>
      <c r="C19" s="107" t="s">
        <v>298</v>
      </c>
      <c r="D19" s="106" t="s">
        <v>217</v>
      </c>
      <c r="E19" s="103" t="str">
        <f t="shared" si="2"/>
        <v>ㄍㄢ</v>
      </c>
      <c r="F19" s="103" t="str">
        <f t="shared" si="3"/>
        <v>ㄍㄢ1</v>
      </c>
      <c r="G19" s="104">
        <f t="shared" si="4"/>
        <v>3</v>
      </c>
      <c r="H19" s="104">
        <f t="shared" si="0"/>
        <v>10</v>
      </c>
      <c r="I19" s="105" t="str">
        <f t="shared" si="5"/>
        <v>ㄢ</v>
      </c>
      <c r="J19" s="105" t="str">
        <f t="shared" si="5"/>
        <v>"</v>
      </c>
      <c r="K19" s="105" t="str">
        <f t="shared" si="5"/>
        <v>ㄍ</v>
      </c>
      <c r="L19" s="105" t="str">
        <f t="shared" si="5"/>
        <v/>
      </c>
      <c r="M19" s="105" t="str">
        <f t="shared" si="5"/>
        <v/>
      </c>
      <c r="N19" s="105" t="str">
        <f t="shared" si="5"/>
        <v/>
      </c>
      <c r="O19" s="105" t="str">
        <f t="shared" si="5"/>
        <v/>
      </c>
      <c r="P19" s="105" t="str">
        <f t="shared" si="5"/>
        <v/>
      </c>
      <c r="Q19" s="99"/>
      <c r="R19" s="105" t="e" vm="25">
        <f xml:space="preserve"> IFERROR( _xlfn.IMAGE(_xlfn.XLOOKUP(I19,按鍵位置表[方音符號], 按鍵位置表[Pict URL])), "")</f>
        <v>#VALUE!</v>
      </c>
      <c r="S19" s="105" t="e" vm="35">
        <f xml:space="preserve"> IFERROR( _xlfn.IMAGE(_xlfn.XLOOKUP(J19,按鍵位置表[方音符號], 按鍵位置表[Pict URL])), "")</f>
        <v>#VALUE!</v>
      </c>
      <c r="T19" s="105" t="e" vm="8">
        <f xml:space="preserve"> IFERROR( _xlfn.IMAGE(_xlfn.XLOOKUP(K19,按鍵位置表[方音符號], 按鍵位置表[Pict URL])), "")</f>
        <v>#VALUE!</v>
      </c>
      <c r="U19" s="105" t="str">
        <f xml:space="preserve"> IFERROR( _xlfn.IMAGE(_xlfn.XLOOKUP(L19,按鍵位置表[方音符號], 按鍵位置表[Pict URL])), "")</f>
        <v/>
      </c>
      <c r="V19" s="105" t="str">
        <f xml:space="preserve"> IFERROR( _xlfn.IMAGE(_xlfn.XLOOKUP(M19,按鍵位置表[方音符號], 按鍵位置表[Pict URL])), "")</f>
        <v/>
      </c>
      <c r="W19" s="105" t="str">
        <f xml:space="preserve"> IFERROR( _xlfn.IMAGE(_xlfn.XLOOKUP(N19,按鍵位置表[方音符號], 按鍵位置表[Pict URL])), "")</f>
        <v/>
      </c>
      <c r="X19" s="105" t="str">
        <f xml:space="preserve"> IFERROR( _xlfn.IMAGE(_xlfn.XLOOKUP(O19,按鍵位置表[方音符號], 按鍵位置表[Pict URL])), "")</f>
        <v/>
      </c>
      <c r="Y19" s="105" t="str">
        <f xml:space="preserve"> IFERROR( _xlfn.IMAGE(_xlfn.XLOOKUP(P19,按鍵位置表[方音符號], 按鍵位置表[Pict URL])), "")</f>
        <v/>
      </c>
    </row>
    <row r="20" spans="2:25" ht="58.5" thickBot="1">
      <c r="B20" s="101" t="s">
        <v>139</v>
      </c>
      <c r="C20" s="107"/>
      <c r="D20" s="106"/>
      <c r="E20" s="103" t="str">
        <f t="shared" si="2"/>
        <v/>
      </c>
      <c r="F20" s="103" t="str">
        <f t="shared" si="3"/>
        <v/>
      </c>
      <c r="G20" s="104" t="str">
        <f t="shared" si="4"/>
        <v/>
      </c>
      <c r="H20" s="104" t="str">
        <f t="shared" si="0"/>
        <v/>
      </c>
      <c r="I20" s="105" t="str">
        <f t="shared" si="5"/>
        <v/>
      </c>
      <c r="J20" s="105" t="str">
        <f t="shared" si="5"/>
        <v/>
      </c>
      <c r="K20" s="105" t="str">
        <f t="shared" si="5"/>
        <v/>
      </c>
      <c r="L20" s="105" t="str">
        <f t="shared" si="5"/>
        <v/>
      </c>
      <c r="M20" s="105" t="str">
        <f t="shared" si="5"/>
        <v/>
      </c>
      <c r="N20" s="105" t="str">
        <f t="shared" si="5"/>
        <v/>
      </c>
      <c r="O20" s="105" t="str">
        <f t="shared" si="5"/>
        <v/>
      </c>
      <c r="P20" s="105" t="str">
        <f t="shared" si="5"/>
        <v/>
      </c>
      <c r="Q20" s="99"/>
      <c r="R20" s="105" t="str">
        <f xml:space="preserve"> IFERROR( _xlfn.IMAGE(_xlfn.XLOOKUP(I20,按鍵位置表[方音符號], 按鍵位置表[Pict URL])), "")</f>
        <v/>
      </c>
      <c r="S20" s="105" t="str">
        <f xml:space="preserve"> IFERROR( _xlfn.IMAGE(_xlfn.XLOOKUP(J20,按鍵位置表[方音符號], 按鍵位置表[Pict URL])), "")</f>
        <v/>
      </c>
      <c r="T20" s="105" t="str">
        <f xml:space="preserve"> IFERROR( _xlfn.IMAGE(_xlfn.XLOOKUP(K20,按鍵位置表[方音符號], 按鍵位置表[Pict URL])), "")</f>
        <v/>
      </c>
      <c r="U20" s="105" t="str">
        <f xml:space="preserve"> IFERROR( _xlfn.IMAGE(_xlfn.XLOOKUP(L20,按鍵位置表[方音符號], 按鍵位置表[Pict URL])), "")</f>
        <v/>
      </c>
      <c r="V20" s="105" t="str">
        <f xml:space="preserve"> IFERROR( _xlfn.IMAGE(_xlfn.XLOOKUP(M20,按鍵位置表[方音符號], 按鍵位置表[Pict URL])), "")</f>
        <v/>
      </c>
      <c r="W20" s="105" t="str">
        <f xml:space="preserve"> IFERROR( _xlfn.IMAGE(_xlfn.XLOOKUP(N20,按鍵位置表[方音符號], 按鍵位置表[Pict URL])), "")</f>
        <v/>
      </c>
      <c r="X20" s="105" t="str">
        <f xml:space="preserve"> IFERROR( _xlfn.IMAGE(_xlfn.XLOOKUP(O20,按鍵位置表[方音符號], 按鍵位置表[Pict URL])), "")</f>
        <v/>
      </c>
      <c r="Y20" s="105" t="str">
        <f xml:space="preserve"> IFERROR( _xlfn.IMAGE(_xlfn.XLOOKUP(P20,按鍵位置表[方音符號], 按鍵位置表[Pict URL])), "")</f>
        <v/>
      </c>
    </row>
    <row r="21" spans="2:25" ht="58.5" thickBot="1">
      <c r="B21" s="101" t="s">
        <v>147</v>
      </c>
      <c r="C21" s="107" t="s">
        <v>299</v>
      </c>
      <c r="D21" s="106" t="s">
        <v>219</v>
      </c>
      <c r="E21" s="103" t="str">
        <f t="shared" si="2"/>
        <v>零ㄧㆵ</v>
      </c>
      <c r="F21" s="103" t="str">
        <f t="shared" si="3"/>
        <v>零ㄧㆵ4</v>
      </c>
      <c r="G21" s="104">
        <f t="shared" si="4"/>
        <v>4</v>
      </c>
      <c r="H21" s="104">
        <f t="shared" si="0"/>
        <v>1</v>
      </c>
      <c r="I21" s="105" t="str">
        <f t="shared" ref="I21:P36" si="6" xml:space="preserve"> IF(AND($H21&gt;0, I$3&lt;$G21), IF(MID($F21,I$3+1,1)="1", """", IF(MID($F21,I$3+1,1)="4", "[", MID($F21,I$3+1,1))), IF(I$3&lt;=$G21, IF(LEFT($F21,1)="零", "=", LEFT($F21,1)), ""))</f>
        <v>ㄧ</v>
      </c>
      <c r="J21" s="105" t="str">
        <f t="shared" si="6"/>
        <v>ㆵ</v>
      </c>
      <c r="K21" s="105" t="str">
        <f t="shared" si="6"/>
        <v>[</v>
      </c>
      <c r="L21" s="105" t="str">
        <f t="shared" si="6"/>
        <v>=</v>
      </c>
      <c r="M21" s="105" t="str">
        <f t="shared" si="6"/>
        <v/>
      </c>
      <c r="N21" s="105" t="str">
        <f t="shared" si="6"/>
        <v/>
      </c>
      <c r="O21" s="105" t="str">
        <f t="shared" si="6"/>
        <v/>
      </c>
      <c r="P21" s="105" t="str">
        <f t="shared" si="6"/>
        <v/>
      </c>
      <c r="Q21" s="99"/>
      <c r="R21" s="105" t="e" vm="18">
        <f xml:space="preserve"> IFERROR( _xlfn.IMAGE(_xlfn.XLOOKUP(I21,按鍵位置表[方音符號], 按鍵位置表[Pict URL])), "")</f>
        <v>#VALUE!</v>
      </c>
      <c r="S21" s="105" t="e" vm="31">
        <f xml:space="preserve"> IFERROR( _xlfn.IMAGE(_xlfn.XLOOKUP(J21,按鍵位置表[方音符號], 按鍵位置表[Pict URL])), "")</f>
        <v>#VALUE!</v>
      </c>
      <c r="T21" s="105" t="e" vm="40">
        <f xml:space="preserve"> IFERROR( _xlfn.IMAGE(_xlfn.XLOOKUP(K21,按鍵位置表[方音符號], 按鍵位置表[Pict URL])), "")</f>
        <v>#VALUE!</v>
      </c>
      <c r="U21" s="105" t="str">
        <f xml:space="preserve"> IFERROR( _xlfn.IMAGE(_xlfn.XLOOKUP(L21,按鍵位置表[方音符號], 按鍵位置表[Pict URL])), "")</f>
        <v/>
      </c>
      <c r="V21" s="105" t="str">
        <f xml:space="preserve"> IFERROR( _xlfn.IMAGE(_xlfn.XLOOKUP(M21,按鍵位置表[方音符號], 按鍵位置表[Pict URL])), "")</f>
        <v/>
      </c>
      <c r="W21" s="105" t="str">
        <f xml:space="preserve"> IFERROR( _xlfn.IMAGE(_xlfn.XLOOKUP(N21,按鍵位置表[方音符號], 按鍵位置表[Pict URL])), "")</f>
        <v/>
      </c>
      <c r="X21" s="105" t="str">
        <f xml:space="preserve"> IFERROR( _xlfn.IMAGE(_xlfn.XLOOKUP(O21,按鍵位置表[方音符號], 按鍵位置表[Pict URL])), "")</f>
        <v/>
      </c>
      <c r="Y21" s="105" t="str">
        <f xml:space="preserve"> IFERROR( _xlfn.IMAGE(_xlfn.XLOOKUP(P21,按鍵位置表[方音符號], 按鍵位置表[Pict URL])), "")</f>
        <v/>
      </c>
    </row>
    <row r="22" spans="2:25" ht="58.5" thickBot="1">
      <c r="B22" s="101" t="s">
        <v>148</v>
      </c>
      <c r="C22" s="107" t="s">
        <v>300</v>
      </c>
      <c r="D22" s="106" t="s">
        <v>221</v>
      </c>
      <c r="E22" s="103" t="str">
        <f t="shared" si="2"/>
        <v>ㄆㄧㄢ˪</v>
      </c>
      <c r="F22" s="103" t="str">
        <f t="shared" si="3"/>
        <v>ㄆㄧㄢ˪</v>
      </c>
      <c r="G22" s="104">
        <f t="shared" si="4"/>
        <v>4</v>
      </c>
      <c r="H22" s="104">
        <f t="shared" si="0"/>
        <v>3</v>
      </c>
      <c r="I22" s="105" t="str">
        <f t="shared" si="6"/>
        <v>ㄧ</v>
      </c>
      <c r="J22" s="105" t="str">
        <f t="shared" si="6"/>
        <v>ㄢ</v>
      </c>
      <c r="K22" s="105" t="str">
        <f t="shared" si="6"/>
        <v>˪</v>
      </c>
      <c r="L22" s="105" t="str">
        <f t="shared" si="6"/>
        <v>ㄆ</v>
      </c>
      <c r="M22" s="105" t="str">
        <f t="shared" si="6"/>
        <v/>
      </c>
      <c r="N22" s="105" t="str">
        <f t="shared" si="6"/>
        <v/>
      </c>
      <c r="O22" s="105" t="str">
        <f t="shared" si="6"/>
        <v/>
      </c>
      <c r="P22" s="105" t="str">
        <f t="shared" si="6"/>
        <v/>
      </c>
      <c r="Q22" s="99"/>
      <c r="R22" s="105" t="e" vm="18">
        <f xml:space="preserve"> IFERROR( _xlfn.IMAGE(_xlfn.XLOOKUP(I22,按鍵位置表[方音符號], 按鍵位置表[Pict URL])), "")</f>
        <v>#VALUE!</v>
      </c>
      <c r="S22" s="105" t="e" vm="25">
        <f xml:space="preserve"> IFERROR( _xlfn.IMAGE(_xlfn.XLOOKUP(J22,按鍵位置表[方音符號], 按鍵位置表[Pict URL])), "")</f>
        <v>#VALUE!</v>
      </c>
      <c r="T22" s="105" t="e" vm="37">
        <f xml:space="preserve"> IFERROR( _xlfn.IMAGE(_xlfn.XLOOKUP(K22,按鍵位置表[方音符號], 按鍵位置表[Pict URL])), "")</f>
        <v>#VALUE!</v>
      </c>
      <c r="U22" s="105" t="e" vm="2">
        <f xml:space="preserve"> IFERROR( _xlfn.IMAGE(_xlfn.XLOOKUP(L22,按鍵位置表[方音符號], 按鍵位置表[Pict URL])), "")</f>
        <v>#VALUE!</v>
      </c>
      <c r="V22" s="105" t="str">
        <f xml:space="preserve"> IFERROR( _xlfn.IMAGE(_xlfn.XLOOKUP(M22,按鍵位置表[方音符號], 按鍵位置表[Pict URL])), "")</f>
        <v/>
      </c>
      <c r="W22" s="105" t="str">
        <f xml:space="preserve"> IFERROR( _xlfn.IMAGE(_xlfn.XLOOKUP(N22,按鍵位置表[方音符號], 按鍵位置表[Pict URL])), "")</f>
        <v/>
      </c>
      <c r="X22" s="105" t="str">
        <f xml:space="preserve"> IFERROR( _xlfn.IMAGE(_xlfn.XLOOKUP(O22,按鍵位置表[方音符號], 按鍵位置表[Pict URL])), "")</f>
        <v/>
      </c>
      <c r="Y22" s="105" t="str">
        <f xml:space="preserve"> IFERROR( _xlfn.IMAGE(_xlfn.XLOOKUP(P22,按鍵位置表[方音符號], 按鍵位置表[Pict URL])), "")</f>
        <v/>
      </c>
    </row>
    <row r="23" spans="2:25" ht="58.5" thickBot="1">
      <c r="B23" s="101" t="s">
        <v>149</v>
      </c>
      <c r="C23" s="107" t="s">
        <v>301</v>
      </c>
      <c r="D23" s="106" t="s">
        <v>223</v>
      </c>
      <c r="E23" s="103" t="str">
        <f t="shared" si="2"/>
        <v>ㄍㆦ</v>
      </c>
      <c r="F23" s="103" t="str">
        <f t="shared" si="3"/>
        <v>ㄍㆦ1</v>
      </c>
      <c r="G23" s="104">
        <f t="shared" si="4"/>
        <v>3</v>
      </c>
      <c r="H23" s="104">
        <f t="shared" si="0"/>
        <v>10</v>
      </c>
      <c r="I23" s="105" t="str">
        <f t="shared" si="6"/>
        <v>ㆦ</v>
      </c>
      <c r="J23" s="105" t="str">
        <f t="shared" si="6"/>
        <v>"</v>
      </c>
      <c r="K23" s="105" t="str">
        <f t="shared" si="6"/>
        <v>ㄍ</v>
      </c>
      <c r="L23" s="105" t="str">
        <f t="shared" si="6"/>
        <v/>
      </c>
      <c r="M23" s="105" t="str">
        <f t="shared" si="6"/>
        <v/>
      </c>
      <c r="N23" s="105" t="str">
        <f t="shared" si="6"/>
        <v/>
      </c>
      <c r="O23" s="105" t="str">
        <f t="shared" si="6"/>
        <v/>
      </c>
      <c r="P23" s="105" t="str">
        <f t="shared" si="6"/>
        <v/>
      </c>
      <c r="Q23" s="99"/>
      <c r="R23" s="105" t="e" vm="21">
        <f xml:space="preserve"> IFERROR( _xlfn.IMAGE(_xlfn.XLOOKUP(I23,按鍵位置表[方音符號], 按鍵位置表[Pict URL])), "")</f>
        <v>#VALUE!</v>
      </c>
      <c r="S23" s="105" t="e" vm="35">
        <f xml:space="preserve"> IFERROR( _xlfn.IMAGE(_xlfn.XLOOKUP(J23,按鍵位置表[方音符號], 按鍵位置表[Pict URL])), "")</f>
        <v>#VALUE!</v>
      </c>
      <c r="T23" s="105" t="e" vm="8">
        <f xml:space="preserve"> IFERROR( _xlfn.IMAGE(_xlfn.XLOOKUP(K23,按鍵位置表[方音符號], 按鍵位置表[Pict URL])), "")</f>
        <v>#VALUE!</v>
      </c>
      <c r="U23" s="105" t="str">
        <f xml:space="preserve"> IFERROR( _xlfn.IMAGE(_xlfn.XLOOKUP(L23,按鍵位置表[方音符號], 按鍵位置表[Pict URL])), "")</f>
        <v/>
      </c>
      <c r="V23" s="105" t="str">
        <f xml:space="preserve"> IFERROR( _xlfn.IMAGE(_xlfn.XLOOKUP(M23,按鍵位置表[方音符號], 按鍵位置表[Pict URL])), "")</f>
        <v/>
      </c>
      <c r="W23" s="105" t="str">
        <f xml:space="preserve"> IFERROR( _xlfn.IMAGE(_xlfn.XLOOKUP(N23,按鍵位置表[方音符號], 按鍵位置表[Pict URL])), "")</f>
        <v/>
      </c>
      <c r="X23" s="105" t="str">
        <f xml:space="preserve"> IFERROR( _xlfn.IMAGE(_xlfn.XLOOKUP(O23,按鍵位置表[方音符號], 按鍵位置表[Pict URL])), "")</f>
        <v/>
      </c>
      <c r="Y23" s="105" t="str">
        <f xml:space="preserve"> IFERROR( _xlfn.IMAGE(_xlfn.XLOOKUP(P23,按鍵位置表[方音符號], 按鍵位置表[Pict URL])), "")</f>
        <v/>
      </c>
    </row>
    <row r="24" spans="2:25" ht="58.5" thickBot="1">
      <c r="B24" s="101" t="s">
        <v>150</v>
      </c>
      <c r="C24" s="107" t="s">
        <v>302</v>
      </c>
      <c r="D24" s="106" t="s">
        <v>225</v>
      </c>
      <c r="E24" s="103" t="str">
        <f t="shared" si="2"/>
        <v>ㄒㄧㄥˊ</v>
      </c>
      <c r="F24" s="103" t="str">
        <f t="shared" si="3"/>
        <v>ㄒㄧㄥˊ</v>
      </c>
      <c r="G24" s="104">
        <f t="shared" si="4"/>
        <v>4</v>
      </c>
      <c r="H24" s="104">
        <f t="shared" si="0"/>
        <v>21</v>
      </c>
      <c r="I24" s="105" t="str">
        <f t="shared" si="6"/>
        <v>ㄧ</v>
      </c>
      <c r="J24" s="105" t="str">
        <f t="shared" si="6"/>
        <v>ㄥ</v>
      </c>
      <c r="K24" s="105" t="str">
        <f t="shared" si="6"/>
        <v>ˊ</v>
      </c>
      <c r="L24" s="105" t="str">
        <f t="shared" si="6"/>
        <v>ㄒ</v>
      </c>
      <c r="M24" s="105" t="str">
        <f t="shared" si="6"/>
        <v/>
      </c>
      <c r="N24" s="105" t="str">
        <f t="shared" si="6"/>
        <v/>
      </c>
      <c r="O24" s="105" t="str">
        <f t="shared" si="6"/>
        <v/>
      </c>
      <c r="P24" s="105" t="str">
        <f t="shared" si="6"/>
        <v/>
      </c>
      <c r="Q24" s="99"/>
      <c r="R24" s="105" t="e" vm="18">
        <f xml:space="preserve"> IFERROR( _xlfn.IMAGE(_xlfn.XLOOKUP(I24,按鍵位置表[方音符號], 按鍵位置表[Pict URL])), "")</f>
        <v>#VALUE!</v>
      </c>
      <c r="S24" s="105" t="e" vm="28">
        <f xml:space="preserve"> IFERROR( _xlfn.IMAGE(_xlfn.XLOOKUP(J24,按鍵位置表[方音符號], 按鍵位置表[Pict URL])), "")</f>
        <v>#VALUE!</v>
      </c>
      <c r="T24" s="105" t="e" vm="39">
        <f xml:space="preserve"> IFERROR( _xlfn.IMAGE(_xlfn.XLOOKUP(K24,按鍵位置表[方音符號], 按鍵位置表[Pict URL])), "")</f>
        <v>#VALUE!</v>
      </c>
      <c r="U24" s="105" t="e" vm="13">
        <f xml:space="preserve"> IFERROR( _xlfn.IMAGE(_xlfn.XLOOKUP(L24,按鍵位置表[方音符號], 按鍵位置表[Pict URL])), "")</f>
        <v>#VALUE!</v>
      </c>
      <c r="V24" s="105" t="str">
        <f xml:space="preserve"> IFERROR( _xlfn.IMAGE(_xlfn.XLOOKUP(M24,按鍵位置表[方音符號], 按鍵位置表[Pict URL])), "")</f>
        <v/>
      </c>
      <c r="W24" s="105" t="str">
        <f xml:space="preserve"> IFERROR( _xlfn.IMAGE(_xlfn.XLOOKUP(N24,按鍵位置表[方音符號], 按鍵位置表[Pict URL])), "")</f>
        <v/>
      </c>
      <c r="X24" s="105" t="str">
        <f xml:space="preserve"> IFERROR( _xlfn.IMAGE(_xlfn.XLOOKUP(O24,按鍵位置表[方音符號], 按鍵位置表[Pict URL])), "")</f>
        <v/>
      </c>
      <c r="Y24" s="105" t="str">
        <f xml:space="preserve"> IFERROR( _xlfn.IMAGE(_xlfn.XLOOKUP(P24,按鍵位置表[方音符號], 按鍵位置表[Pict URL])), "")</f>
        <v/>
      </c>
    </row>
    <row r="25" spans="2:25" ht="58.5" thickBot="1">
      <c r="B25" s="101" t="s">
        <v>151</v>
      </c>
      <c r="C25" s="107" t="s">
        <v>303</v>
      </c>
      <c r="D25" s="106" t="s">
        <v>227</v>
      </c>
      <c r="E25" s="103" t="str">
        <f t="shared" si="2"/>
        <v>ㆠㄢ˫</v>
      </c>
      <c r="F25" s="103" t="str">
        <f t="shared" si="3"/>
        <v>ㆠㄢ˫</v>
      </c>
      <c r="G25" s="104">
        <f t="shared" si="4"/>
        <v>3</v>
      </c>
      <c r="H25" s="104">
        <f t="shared" si="0"/>
        <v>5</v>
      </c>
      <c r="I25" s="105" t="str">
        <f t="shared" si="6"/>
        <v>ㄢ</v>
      </c>
      <c r="J25" s="105" t="str">
        <f t="shared" si="6"/>
        <v>˫</v>
      </c>
      <c r="K25" s="105" t="str">
        <f t="shared" si="6"/>
        <v>ㆠ</v>
      </c>
      <c r="L25" s="105" t="str">
        <f t="shared" si="6"/>
        <v/>
      </c>
      <c r="M25" s="105" t="str">
        <f t="shared" si="6"/>
        <v/>
      </c>
      <c r="N25" s="105" t="str">
        <f t="shared" si="6"/>
        <v/>
      </c>
      <c r="O25" s="105" t="str">
        <f t="shared" si="6"/>
        <v/>
      </c>
      <c r="P25" s="105" t="str">
        <f t="shared" si="6"/>
        <v/>
      </c>
      <c r="Q25" s="99"/>
      <c r="R25" s="105" t="e" vm="25">
        <f xml:space="preserve"> IFERROR( _xlfn.IMAGE(_xlfn.XLOOKUP(I25,按鍵位置表[方音符號], 按鍵位置表[Pict URL])), "")</f>
        <v>#VALUE!</v>
      </c>
      <c r="S25" s="105" t="e" vm="36">
        <f xml:space="preserve"> IFERROR( _xlfn.IMAGE(_xlfn.XLOOKUP(J25,按鍵位置表[方音符號], 按鍵位置表[Pict URL])), "")</f>
        <v>#VALUE!</v>
      </c>
      <c r="T25" s="105" t="e" vm="1">
        <f xml:space="preserve"> IFERROR( _xlfn.IMAGE(_xlfn.XLOOKUP(K25,按鍵位置表[方音符號], 按鍵位置表[Pict URL])), "")</f>
        <v>#VALUE!</v>
      </c>
      <c r="U25" s="105" t="str">
        <f xml:space="preserve"> IFERROR( _xlfn.IMAGE(_xlfn.XLOOKUP(L25,按鍵位置表[方音符號], 按鍵位置表[Pict URL])), "")</f>
        <v/>
      </c>
      <c r="V25" s="105" t="str">
        <f xml:space="preserve"> IFERROR( _xlfn.IMAGE(_xlfn.XLOOKUP(M25,按鍵位置表[方音符號], 按鍵位置表[Pict URL])), "")</f>
        <v/>
      </c>
      <c r="W25" s="105" t="str">
        <f xml:space="preserve"> IFERROR( _xlfn.IMAGE(_xlfn.XLOOKUP(N25,按鍵位置表[方音符號], 按鍵位置表[Pict URL])), "")</f>
        <v/>
      </c>
      <c r="X25" s="105" t="str">
        <f xml:space="preserve"> IFERROR( _xlfn.IMAGE(_xlfn.XLOOKUP(O25,按鍵位置表[方音符號], 按鍵位置表[Pict URL])), "")</f>
        <v/>
      </c>
      <c r="Y25" s="105" t="str">
        <f xml:space="preserve"> IFERROR( _xlfn.IMAGE(_xlfn.XLOOKUP(P25,按鍵位置表[方音符號], 按鍵位置表[Pict URL])), "")</f>
        <v/>
      </c>
    </row>
    <row r="26" spans="2:25" ht="58.5" thickBot="1">
      <c r="B26" s="101" t="s">
        <v>152</v>
      </c>
      <c r="C26" s="107" t="s">
        <v>304</v>
      </c>
      <c r="D26" s="106" t="s">
        <v>477</v>
      </c>
      <c r="E26" s="103" t="str">
        <f t="shared" si="2"/>
        <v>ㆢㄧㆬ˫</v>
      </c>
      <c r="F26" s="103" t="str">
        <f t="shared" si="3"/>
        <v>ㆢㄧㆬ˫</v>
      </c>
      <c r="G26" s="104">
        <f t="shared" si="4"/>
        <v>4</v>
      </c>
      <c r="H26" s="104">
        <f t="shared" si="0"/>
        <v>20</v>
      </c>
      <c r="I26" s="105" t="str">
        <f t="shared" si="6"/>
        <v>ㄧ</v>
      </c>
      <c r="J26" s="105" t="str">
        <f t="shared" si="6"/>
        <v>ㆬ</v>
      </c>
      <c r="K26" s="105" t="str">
        <f t="shared" si="6"/>
        <v>˫</v>
      </c>
      <c r="L26" s="105" t="str">
        <f t="shared" si="6"/>
        <v>ㆢ</v>
      </c>
      <c r="M26" s="105" t="str">
        <f t="shared" si="6"/>
        <v/>
      </c>
      <c r="N26" s="105" t="str">
        <f t="shared" si="6"/>
        <v/>
      </c>
      <c r="O26" s="105" t="str">
        <f t="shared" si="6"/>
        <v/>
      </c>
      <c r="P26" s="105" t="str">
        <f t="shared" si="6"/>
        <v/>
      </c>
      <c r="Q26" s="99"/>
      <c r="R26" s="105" t="e" vm="18">
        <f xml:space="preserve"> IFERROR( _xlfn.IMAGE(_xlfn.XLOOKUP(I26,按鍵位置表[方音符號], 按鍵位置表[Pict URL])), "")</f>
        <v>#VALUE!</v>
      </c>
      <c r="S26" s="105" t="e" vm="29">
        <f xml:space="preserve"> IFERROR( _xlfn.IMAGE(_xlfn.XLOOKUP(J26,按鍵位置表[方音符號], 按鍵位置表[Pict URL])), "")</f>
        <v>#VALUE!</v>
      </c>
      <c r="T26" s="105" t="e" vm="36">
        <f xml:space="preserve"> IFERROR( _xlfn.IMAGE(_xlfn.XLOOKUP(K26,按鍵位置表[方音符號], 按鍵位置表[Pict URL])), "")</f>
        <v>#VALUE!</v>
      </c>
      <c r="U26" s="105" t="e" vm="11">
        <f xml:space="preserve"> IFERROR( _xlfn.IMAGE(_xlfn.XLOOKUP(L26,按鍵位置表[方音符號], 按鍵位置表[Pict URL])), "")</f>
        <v>#VALUE!</v>
      </c>
      <c r="V26" s="105" t="str">
        <f xml:space="preserve"> IFERROR( _xlfn.IMAGE(_xlfn.XLOOKUP(M26,按鍵位置表[方音符號], 按鍵位置表[Pict URL])), "")</f>
        <v/>
      </c>
      <c r="W26" s="105" t="str">
        <f xml:space="preserve"> IFERROR( _xlfn.IMAGE(_xlfn.XLOOKUP(N26,按鍵位置表[方音符號], 按鍵位置表[Pict URL])), "")</f>
        <v/>
      </c>
      <c r="X26" s="105" t="str">
        <f xml:space="preserve"> IFERROR( _xlfn.IMAGE(_xlfn.XLOOKUP(O26,按鍵位置表[方音符號], 按鍵位置表[Pict URL])), "")</f>
        <v/>
      </c>
      <c r="Y26" s="105" t="str">
        <f xml:space="preserve"> IFERROR( _xlfn.IMAGE(_xlfn.XLOOKUP(P26,按鍵位置表[方音符號], 按鍵位置表[Pict URL])), "")</f>
        <v/>
      </c>
    </row>
    <row r="27" spans="2:25" ht="58.5" thickBot="1">
      <c r="B27" s="101" t="s">
        <v>153</v>
      </c>
      <c r="C27" s="107" t="s">
        <v>305</v>
      </c>
      <c r="D27" s="106" t="s">
        <v>230</v>
      </c>
      <c r="E27" s="103" t="str">
        <f t="shared" si="2"/>
        <v>ㄙㄢ</v>
      </c>
      <c r="F27" s="103" t="str">
        <f t="shared" si="3"/>
        <v>ㄙㄢ1</v>
      </c>
      <c r="G27" s="104">
        <f t="shared" si="4"/>
        <v>3</v>
      </c>
      <c r="H27" s="104">
        <f t="shared" si="0"/>
        <v>17</v>
      </c>
      <c r="I27" s="105" t="str">
        <f t="shared" si="6"/>
        <v>ㄢ</v>
      </c>
      <c r="J27" s="105" t="str">
        <f t="shared" si="6"/>
        <v>"</v>
      </c>
      <c r="K27" s="105" t="str">
        <f t="shared" si="6"/>
        <v>ㄙ</v>
      </c>
      <c r="L27" s="105" t="str">
        <f t="shared" si="6"/>
        <v/>
      </c>
      <c r="M27" s="105" t="str">
        <f t="shared" si="6"/>
        <v/>
      </c>
      <c r="N27" s="105" t="str">
        <f t="shared" si="6"/>
        <v/>
      </c>
      <c r="O27" s="105" t="str">
        <f t="shared" si="6"/>
        <v/>
      </c>
      <c r="P27" s="105" t="str">
        <f t="shared" si="6"/>
        <v/>
      </c>
      <c r="Q27" s="99"/>
      <c r="R27" s="105" t="e" vm="25">
        <f xml:space="preserve"> IFERROR( _xlfn.IMAGE(_xlfn.XLOOKUP(I27,按鍵位置表[方音符號], 按鍵位置表[Pict URL])), "")</f>
        <v>#VALUE!</v>
      </c>
      <c r="S27" s="105" t="e" vm="35">
        <f xml:space="preserve"> IFERROR( _xlfn.IMAGE(_xlfn.XLOOKUP(J27,按鍵位置表[方音符號], 按鍵位置表[Pict URL])), "")</f>
        <v>#VALUE!</v>
      </c>
      <c r="T27" s="105" t="e" vm="16">
        <f xml:space="preserve"> IFERROR( _xlfn.IMAGE(_xlfn.XLOOKUP(K27,按鍵位置表[方音符號], 按鍵位置表[Pict URL])), "")</f>
        <v>#VALUE!</v>
      </c>
      <c r="U27" s="105" t="str">
        <f xml:space="preserve"> IFERROR( _xlfn.IMAGE(_xlfn.XLOOKUP(L27,按鍵位置表[方音符號], 按鍵位置表[Pict URL])), "")</f>
        <v/>
      </c>
      <c r="V27" s="105" t="str">
        <f xml:space="preserve"> IFERROR( _xlfn.IMAGE(_xlfn.XLOOKUP(M27,按鍵位置表[方音符號], 按鍵位置表[Pict URL])), "")</f>
        <v/>
      </c>
      <c r="W27" s="105" t="str">
        <f xml:space="preserve"> IFERROR( _xlfn.IMAGE(_xlfn.XLOOKUP(N27,按鍵位置表[方音符號], 按鍵位置表[Pict URL])), "")</f>
        <v/>
      </c>
      <c r="X27" s="105" t="str">
        <f xml:space="preserve"> IFERROR( _xlfn.IMAGE(_xlfn.XLOOKUP(O27,按鍵位置表[方音符號], 按鍵位置表[Pict URL])), "")</f>
        <v/>
      </c>
      <c r="Y27" s="105" t="str">
        <f xml:space="preserve"> IFERROR( _xlfn.IMAGE(_xlfn.XLOOKUP(P27,按鍵位置表[方音符號], 按鍵位置表[Pict URL])), "")</f>
        <v/>
      </c>
    </row>
    <row r="28" spans="2:25" ht="58.5" thickBot="1">
      <c r="B28" s="101" t="s">
        <v>154</v>
      </c>
      <c r="C28" s="107"/>
      <c r="D28" s="106"/>
      <c r="E28" s="103" t="str">
        <f t="shared" si="2"/>
        <v/>
      </c>
      <c r="F28" s="103" t="str">
        <f t="shared" si="3"/>
        <v/>
      </c>
      <c r="G28" s="104" t="str">
        <f t="shared" si="4"/>
        <v/>
      </c>
      <c r="H28" s="104" t="str">
        <f t="shared" si="0"/>
        <v/>
      </c>
      <c r="I28" s="105" t="str">
        <f t="shared" si="6"/>
        <v/>
      </c>
      <c r="J28" s="105" t="str">
        <f t="shared" si="6"/>
        <v/>
      </c>
      <c r="K28" s="105" t="str">
        <f t="shared" si="6"/>
        <v/>
      </c>
      <c r="L28" s="105" t="str">
        <f t="shared" si="6"/>
        <v/>
      </c>
      <c r="M28" s="105" t="str">
        <f t="shared" si="6"/>
        <v/>
      </c>
      <c r="N28" s="105" t="str">
        <f t="shared" si="6"/>
        <v/>
      </c>
      <c r="O28" s="105" t="str">
        <f t="shared" si="6"/>
        <v/>
      </c>
      <c r="P28" s="105" t="str">
        <f t="shared" si="6"/>
        <v/>
      </c>
      <c r="Q28" s="99"/>
      <c r="R28" s="105" t="str">
        <f xml:space="preserve"> IFERROR( _xlfn.IMAGE(_xlfn.XLOOKUP(I28,按鍵位置表[方音符號], 按鍵位置表[Pict URL])), "")</f>
        <v/>
      </c>
      <c r="S28" s="105" t="str">
        <f xml:space="preserve"> IFERROR( _xlfn.IMAGE(_xlfn.XLOOKUP(J28,按鍵位置表[方音符號], 按鍵位置表[Pict URL])), "")</f>
        <v/>
      </c>
      <c r="T28" s="105" t="str">
        <f xml:space="preserve"> IFERROR( _xlfn.IMAGE(_xlfn.XLOOKUP(K28,按鍵位置表[方音符號], 按鍵位置表[Pict URL])), "")</f>
        <v/>
      </c>
      <c r="U28" s="105" t="str">
        <f xml:space="preserve"> IFERROR( _xlfn.IMAGE(_xlfn.XLOOKUP(L28,按鍵位置表[方音符號], 按鍵位置表[Pict URL])), "")</f>
        <v/>
      </c>
      <c r="V28" s="105" t="str">
        <f xml:space="preserve"> IFERROR( _xlfn.IMAGE(_xlfn.XLOOKUP(M28,按鍵位置表[方音符號], 按鍵位置表[Pict URL])), "")</f>
        <v/>
      </c>
      <c r="W28" s="105" t="str">
        <f xml:space="preserve"> IFERROR( _xlfn.IMAGE(_xlfn.XLOOKUP(N28,按鍵位置表[方音符號], 按鍵位置表[Pict URL])), "")</f>
        <v/>
      </c>
      <c r="X28" s="105" t="str">
        <f xml:space="preserve"> IFERROR( _xlfn.IMAGE(_xlfn.XLOOKUP(O28,按鍵位置表[方音符號], 按鍵位置表[Pict URL])), "")</f>
        <v/>
      </c>
      <c r="Y28" s="105" t="str">
        <f xml:space="preserve"> IFERROR( _xlfn.IMAGE(_xlfn.XLOOKUP(P28,按鍵位置表[方音符號], 按鍵位置表[Pict URL])), "")</f>
        <v/>
      </c>
    </row>
    <row r="29" spans="2:25" ht="58.5" thickBot="1">
      <c r="B29" s="101" t="s">
        <v>162</v>
      </c>
      <c r="C29" s="107" t="s">
        <v>306</v>
      </c>
      <c r="D29" s="106" t="s">
        <v>231</v>
      </c>
      <c r="E29" s="103" t="str">
        <f t="shared" si="2"/>
        <v>ㄎㄧㄤ</v>
      </c>
      <c r="F29" s="103" t="str">
        <f t="shared" si="3"/>
        <v>ㄎㄧㄤ1</v>
      </c>
      <c r="G29" s="104">
        <f t="shared" si="4"/>
        <v>4</v>
      </c>
      <c r="H29" s="104">
        <f t="shared" si="0"/>
        <v>11</v>
      </c>
      <c r="I29" s="105" t="str">
        <f t="shared" si="6"/>
        <v>ㄧ</v>
      </c>
      <c r="J29" s="105" t="str">
        <f t="shared" si="6"/>
        <v>ㄤ</v>
      </c>
      <c r="K29" s="105" t="str">
        <f t="shared" si="6"/>
        <v>"</v>
      </c>
      <c r="L29" s="105" t="str">
        <f t="shared" si="6"/>
        <v>ㄎ</v>
      </c>
      <c r="M29" s="105" t="str">
        <f t="shared" si="6"/>
        <v/>
      </c>
      <c r="N29" s="105" t="str">
        <f t="shared" si="6"/>
        <v/>
      </c>
      <c r="O29" s="105" t="str">
        <f t="shared" si="6"/>
        <v/>
      </c>
      <c r="P29" s="105" t="str">
        <f t="shared" si="6"/>
        <v/>
      </c>
      <c r="Q29" s="99"/>
      <c r="R29" s="105" t="e" vm="18">
        <f xml:space="preserve"> IFERROR( _xlfn.IMAGE(_xlfn.XLOOKUP(I29,按鍵位置表[方音符號], 按鍵位置表[Pict URL])), "")</f>
        <v>#VALUE!</v>
      </c>
      <c r="S29" s="105" t="e" vm="27">
        <f xml:space="preserve"> IFERROR( _xlfn.IMAGE(_xlfn.XLOOKUP(J29,按鍵位置表[方音符號], 按鍵位置表[Pict URL])), "")</f>
        <v>#VALUE!</v>
      </c>
      <c r="T29" s="105" t="e" vm="35">
        <f xml:space="preserve"> IFERROR( _xlfn.IMAGE(_xlfn.XLOOKUP(K29,按鍵位置表[方音符號], 按鍵位置表[Pict URL])), "")</f>
        <v>#VALUE!</v>
      </c>
      <c r="U29" s="105" t="e" vm="9">
        <f xml:space="preserve"> IFERROR( _xlfn.IMAGE(_xlfn.XLOOKUP(L29,按鍵位置表[方音符號], 按鍵位置表[Pict URL])), "")</f>
        <v>#VALUE!</v>
      </c>
      <c r="V29" s="105" t="str">
        <f xml:space="preserve"> IFERROR( _xlfn.IMAGE(_xlfn.XLOOKUP(M29,按鍵位置表[方音符號], 按鍵位置表[Pict URL])), "")</f>
        <v/>
      </c>
      <c r="W29" s="105" t="str">
        <f xml:space="preserve"> IFERROR( _xlfn.IMAGE(_xlfn.XLOOKUP(N29,按鍵位置表[方音符號], 按鍵位置表[Pict URL])), "")</f>
        <v/>
      </c>
      <c r="X29" s="105" t="str">
        <f xml:space="preserve"> IFERROR( _xlfn.IMAGE(_xlfn.XLOOKUP(O29,按鍵位置表[方音符號], 按鍵位置表[Pict URL])), "")</f>
        <v/>
      </c>
      <c r="Y29" s="105" t="str">
        <f xml:space="preserve"> IFERROR( _xlfn.IMAGE(_xlfn.XLOOKUP(P29,按鍵位置表[方音符號], 按鍵位置表[Pict URL])), "")</f>
        <v/>
      </c>
    </row>
    <row r="30" spans="2:25" ht="58.5" thickBot="1">
      <c r="B30" s="101" t="s">
        <v>163</v>
      </c>
      <c r="C30" s="107" t="s">
        <v>307</v>
      </c>
      <c r="D30" s="106" t="s">
        <v>233</v>
      </c>
      <c r="E30" s="103" t="str">
        <f t="shared" si="2"/>
        <v>ㄉㄧㆻ˙</v>
      </c>
      <c r="F30" s="103" t="str">
        <f t="shared" si="3"/>
        <v>ㄉㄧㆻ˙</v>
      </c>
      <c r="G30" s="104">
        <f t="shared" si="4"/>
        <v>4</v>
      </c>
      <c r="H30" s="104">
        <f t="shared" si="0"/>
        <v>6</v>
      </c>
      <c r="I30" s="105" t="str">
        <f t="shared" si="6"/>
        <v>ㄧ</v>
      </c>
      <c r="J30" s="105" t="str">
        <f t="shared" si="6"/>
        <v>ㆻ</v>
      </c>
      <c r="K30" s="105" t="str">
        <f t="shared" si="6"/>
        <v>˙</v>
      </c>
      <c r="L30" s="105" t="str">
        <f t="shared" si="6"/>
        <v>ㄉ</v>
      </c>
      <c r="M30" s="105" t="str">
        <f t="shared" si="6"/>
        <v/>
      </c>
      <c r="N30" s="105" t="str">
        <f t="shared" si="6"/>
        <v/>
      </c>
      <c r="O30" s="105" t="str">
        <f t="shared" si="6"/>
        <v/>
      </c>
      <c r="P30" s="105" t="str">
        <f t="shared" si="6"/>
        <v/>
      </c>
      <c r="Q30" s="99"/>
      <c r="R30" s="105" t="e" vm="18">
        <f xml:space="preserve"> IFERROR( _xlfn.IMAGE(_xlfn.XLOOKUP(I30,按鍵位置表[方音符號], 按鍵位置表[Pict URL])), "")</f>
        <v>#VALUE!</v>
      </c>
      <c r="S30" s="105" t="e" vm="32">
        <f xml:space="preserve"> IFERROR( _xlfn.IMAGE(_xlfn.XLOOKUP(J30,按鍵位置表[方音符號], 按鍵位置表[Pict URL])), "")</f>
        <v>#VALUE!</v>
      </c>
      <c r="T30" s="105" t="e" vm="41">
        <f xml:space="preserve"> IFERROR( _xlfn.IMAGE(_xlfn.XLOOKUP(K30,按鍵位置表[方音符號], 按鍵位置表[Pict URL])), "")</f>
        <v>#VALUE!</v>
      </c>
      <c r="U30" s="105" t="e" vm="4">
        <f xml:space="preserve"> IFERROR( _xlfn.IMAGE(_xlfn.XLOOKUP(L30,按鍵位置表[方音符號], 按鍵位置表[Pict URL])), "")</f>
        <v>#VALUE!</v>
      </c>
      <c r="V30" s="105" t="str">
        <f xml:space="preserve"> IFERROR( _xlfn.IMAGE(_xlfn.XLOOKUP(M30,按鍵位置表[方音符號], 按鍵位置表[Pict URL])), "")</f>
        <v/>
      </c>
      <c r="W30" s="105" t="str">
        <f xml:space="preserve"> IFERROR( _xlfn.IMAGE(_xlfn.XLOOKUP(N30,按鍵位置表[方音符號], 按鍵位置表[Pict URL])), "")</f>
        <v/>
      </c>
      <c r="X30" s="105" t="str">
        <f xml:space="preserve"> IFERROR( _xlfn.IMAGE(_xlfn.XLOOKUP(O30,按鍵位置表[方音符號], 按鍵位置表[Pict URL])), "")</f>
        <v/>
      </c>
      <c r="Y30" s="105" t="str">
        <f xml:space="preserve"> IFERROR( _xlfn.IMAGE(_xlfn.XLOOKUP(P30,按鍵位置表[方音符號], 按鍵位置表[Pict URL])), "")</f>
        <v/>
      </c>
    </row>
    <row r="31" spans="2:25" ht="58.5" thickBot="1">
      <c r="B31" s="101" t="s">
        <v>164</v>
      </c>
      <c r="C31" s="107" t="s">
        <v>293</v>
      </c>
      <c r="D31" s="106" t="s">
        <v>207</v>
      </c>
      <c r="E31" s="103" t="str">
        <f t="shared" si="2"/>
        <v>ㄏㄜˊ</v>
      </c>
      <c r="F31" s="103" t="str">
        <f t="shared" si="3"/>
        <v>ㄏㄜˊ</v>
      </c>
      <c r="G31" s="104">
        <f t="shared" si="4"/>
        <v>3</v>
      </c>
      <c r="H31" s="104">
        <f t="shared" si="0"/>
        <v>13</v>
      </c>
      <c r="I31" s="105" t="str">
        <f t="shared" si="6"/>
        <v>ㄜ</v>
      </c>
      <c r="J31" s="105" t="str">
        <f t="shared" si="6"/>
        <v>ˊ</v>
      </c>
      <c r="K31" s="105" t="str">
        <f t="shared" si="6"/>
        <v>ㄏ</v>
      </c>
      <c r="L31" s="105" t="str">
        <f t="shared" si="6"/>
        <v/>
      </c>
      <c r="M31" s="105" t="str">
        <f t="shared" si="6"/>
        <v/>
      </c>
      <c r="N31" s="105" t="str">
        <f t="shared" si="6"/>
        <v/>
      </c>
      <c r="O31" s="105" t="str">
        <f t="shared" si="6"/>
        <v/>
      </c>
      <c r="P31" s="105" t="str">
        <f t="shared" si="6"/>
        <v/>
      </c>
      <c r="Q31" s="99"/>
      <c r="R31" s="105" t="e" vm="22">
        <f xml:space="preserve"> IFERROR( _xlfn.IMAGE(_xlfn.XLOOKUP(I31,按鍵位置表[方音符號], 按鍵位置表[Pict URL])), "")</f>
        <v>#VALUE!</v>
      </c>
      <c r="S31" s="105" t="e" vm="39">
        <f xml:space="preserve"> IFERROR( _xlfn.IMAGE(_xlfn.XLOOKUP(J31,按鍵位置表[方音符號], 按鍵位置表[Pict URL])), "")</f>
        <v>#VALUE!</v>
      </c>
      <c r="T31" s="105" t="e" vm="10">
        <f xml:space="preserve"> IFERROR( _xlfn.IMAGE(_xlfn.XLOOKUP(K31,按鍵位置表[方音符號], 按鍵位置表[Pict URL])), "")</f>
        <v>#VALUE!</v>
      </c>
      <c r="U31" s="105" t="str">
        <f xml:space="preserve"> IFERROR( _xlfn.IMAGE(_xlfn.XLOOKUP(L31,按鍵位置表[方音符號], 按鍵位置表[Pict URL])), "")</f>
        <v/>
      </c>
      <c r="V31" s="105" t="str">
        <f xml:space="preserve"> IFERROR( _xlfn.IMAGE(_xlfn.XLOOKUP(M31,按鍵位置表[方音符號], 按鍵位置表[Pict URL])), "")</f>
        <v/>
      </c>
      <c r="W31" s="105" t="str">
        <f xml:space="preserve"> IFERROR( _xlfn.IMAGE(_xlfn.XLOOKUP(N31,按鍵位置表[方音符號], 按鍵位置表[Pict URL])), "")</f>
        <v/>
      </c>
      <c r="X31" s="105" t="str">
        <f xml:space="preserve"> IFERROR( _xlfn.IMAGE(_xlfn.XLOOKUP(O31,按鍵位置表[方音符號], 按鍵位置表[Pict URL])), "")</f>
        <v/>
      </c>
      <c r="Y31" s="105" t="str">
        <f xml:space="preserve"> IFERROR( _xlfn.IMAGE(_xlfn.XLOOKUP(P31,按鍵位置表[方音符號], 按鍵位置表[Pict URL])), "")</f>
        <v/>
      </c>
    </row>
    <row r="32" spans="2:25" ht="58.5" thickBot="1">
      <c r="B32" s="101" t="s">
        <v>165</v>
      </c>
      <c r="C32" s="107" t="s">
        <v>308</v>
      </c>
      <c r="D32" s="106" t="s">
        <v>235</v>
      </c>
      <c r="E32" s="103" t="str">
        <f t="shared" si="2"/>
        <v>ㄙㄨ</v>
      </c>
      <c r="F32" s="103" t="str">
        <f t="shared" si="3"/>
        <v>ㄙㄨ1</v>
      </c>
      <c r="G32" s="104">
        <f t="shared" si="4"/>
        <v>3</v>
      </c>
      <c r="H32" s="104">
        <f t="shared" si="0"/>
        <v>17</v>
      </c>
      <c r="I32" s="105" t="str">
        <f t="shared" si="6"/>
        <v>ㄨ</v>
      </c>
      <c r="J32" s="105" t="str">
        <f t="shared" si="6"/>
        <v>"</v>
      </c>
      <c r="K32" s="105" t="str">
        <f t="shared" si="6"/>
        <v>ㄙ</v>
      </c>
      <c r="L32" s="105" t="str">
        <f t="shared" si="6"/>
        <v/>
      </c>
      <c r="M32" s="105" t="str">
        <f t="shared" si="6"/>
        <v/>
      </c>
      <c r="N32" s="105" t="str">
        <f t="shared" si="6"/>
        <v/>
      </c>
      <c r="O32" s="105" t="str">
        <f t="shared" si="6"/>
        <v/>
      </c>
      <c r="P32" s="105" t="str">
        <f t="shared" si="6"/>
        <v/>
      </c>
      <c r="Q32" s="99"/>
      <c r="R32" s="105" t="e" vm="19">
        <f xml:space="preserve"> IFERROR( _xlfn.IMAGE(_xlfn.XLOOKUP(I32,按鍵位置表[方音符號], 按鍵位置表[Pict URL])), "")</f>
        <v>#VALUE!</v>
      </c>
      <c r="S32" s="105" t="e" vm="35">
        <f xml:space="preserve"> IFERROR( _xlfn.IMAGE(_xlfn.XLOOKUP(J32,按鍵位置表[方音符號], 按鍵位置表[Pict URL])), "")</f>
        <v>#VALUE!</v>
      </c>
      <c r="T32" s="105" t="e" vm="16">
        <f xml:space="preserve"> IFERROR( _xlfn.IMAGE(_xlfn.XLOOKUP(K32,按鍵位置表[方音符號], 按鍵位置表[Pict URL])), "")</f>
        <v>#VALUE!</v>
      </c>
      <c r="U32" s="105" t="str">
        <f xml:space="preserve"> IFERROR( _xlfn.IMAGE(_xlfn.XLOOKUP(L32,按鍵位置表[方音符號], 按鍵位置表[Pict URL])), "")</f>
        <v/>
      </c>
      <c r="V32" s="105" t="str">
        <f xml:space="preserve"> IFERROR( _xlfn.IMAGE(_xlfn.XLOOKUP(M32,按鍵位置表[方音符號], 按鍵位置表[Pict URL])), "")</f>
        <v/>
      </c>
      <c r="W32" s="105" t="str">
        <f xml:space="preserve"> IFERROR( _xlfn.IMAGE(_xlfn.XLOOKUP(N32,按鍵位置表[方音符號], 按鍵位置表[Pict URL])), "")</f>
        <v/>
      </c>
      <c r="X32" s="105" t="str">
        <f xml:space="preserve"> IFERROR( _xlfn.IMAGE(_xlfn.XLOOKUP(O32,按鍵位置表[方音符號], 按鍵位置表[Pict URL])), "")</f>
        <v/>
      </c>
      <c r="Y32" s="105" t="str">
        <f xml:space="preserve"> IFERROR( _xlfn.IMAGE(_xlfn.XLOOKUP(P32,按鍵位置表[方音符號], 按鍵位置表[Pict URL])), "")</f>
        <v/>
      </c>
    </row>
    <row r="33" spans="2:25" ht="58.5" thickBot="1">
      <c r="B33" s="101" t="s">
        <v>166</v>
      </c>
      <c r="C33" s="107" t="s">
        <v>309</v>
      </c>
      <c r="D33" s="106" t="s">
        <v>236</v>
      </c>
      <c r="E33" s="103" t="str">
        <f t="shared" si="2"/>
        <v>零ㄨㄢ˪</v>
      </c>
      <c r="F33" s="103" t="str">
        <f t="shared" si="3"/>
        <v>零ㄨㄢ˪</v>
      </c>
      <c r="G33" s="104">
        <f t="shared" si="4"/>
        <v>4</v>
      </c>
      <c r="H33" s="104">
        <f t="shared" si="0"/>
        <v>1</v>
      </c>
      <c r="I33" s="105" t="str">
        <f t="shared" si="6"/>
        <v>ㄨ</v>
      </c>
      <c r="J33" s="105" t="str">
        <f t="shared" si="6"/>
        <v>ㄢ</v>
      </c>
      <c r="K33" s="105" t="str">
        <f t="shared" si="6"/>
        <v>˪</v>
      </c>
      <c r="L33" s="105" t="str">
        <f t="shared" si="6"/>
        <v>=</v>
      </c>
      <c r="M33" s="105" t="str">
        <f t="shared" si="6"/>
        <v/>
      </c>
      <c r="N33" s="105" t="str">
        <f t="shared" si="6"/>
        <v/>
      </c>
      <c r="O33" s="105" t="str">
        <f t="shared" si="6"/>
        <v/>
      </c>
      <c r="P33" s="105" t="str">
        <f t="shared" si="6"/>
        <v/>
      </c>
      <c r="Q33" s="99"/>
      <c r="R33" s="105" t="e" vm="19">
        <f xml:space="preserve"> IFERROR( _xlfn.IMAGE(_xlfn.XLOOKUP(I33,按鍵位置表[方音符號], 按鍵位置表[Pict URL])), "")</f>
        <v>#VALUE!</v>
      </c>
      <c r="S33" s="105" t="e" vm="25">
        <f xml:space="preserve"> IFERROR( _xlfn.IMAGE(_xlfn.XLOOKUP(J33,按鍵位置表[方音符號], 按鍵位置表[Pict URL])), "")</f>
        <v>#VALUE!</v>
      </c>
      <c r="T33" s="105" t="e" vm="37">
        <f xml:space="preserve"> IFERROR( _xlfn.IMAGE(_xlfn.XLOOKUP(K33,按鍵位置表[方音符號], 按鍵位置表[Pict URL])), "")</f>
        <v>#VALUE!</v>
      </c>
      <c r="U33" s="105" t="str">
        <f xml:space="preserve"> IFERROR( _xlfn.IMAGE(_xlfn.XLOOKUP(L33,按鍵位置表[方音符號], 按鍵位置表[Pict URL])), "")</f>
        <v/>
      </c>
      <c r="V33" s="105" t="str">
        <f xml:space="preserve"> IFERROR( _xlfn.IMAGE(_xlfn.XLOOKUP(M33,按鍵位置表[方音符號], 按鍵位置表[Pict URL])), "")</f>
        <v/>
      </c>
      <c r="W33" s="105" t="str">
        <f xml:space="preserve"> IFERROR( _xlfn.IMAGE(_xlfn.XLOOKUP(N33,按鍵位置表[方音符號], 按鍵位置表[Pict URL])), "")</f>
        <v/>
      </c>
      <c r="X33" s="105" t="str">
        <f xml:space="preserve"> IFERROR( _xlfn.IMAGE(_xlfn.XLOOKUP(O33,按鍵位置表[方音符號], 按鍵位置表[Pict URL])), "")</f>
        <v/>
      </c>
      <c r="Y33" s="105" t="str">
        <f xml:space="preserve"> IFERROR( _xlfn.IMAGE(_xlfn.XLOOKUP(P33,按鍵位置表[方音符號], 按鍵位置表[Pict URL])), "")</f>
        <v/>
      </c>
    </row>
    <row r="34" spans="2:25" ht="58.5" thickBot="1">
      <c r="B34" s="101" t="s">
        <v>167</v>
      </c>
      <c r="C34" s="107" t="s">
        <v>310</v>
      </c>
      <c r="D34" s="106" t="s">
        <v>237</v>
      </c>
      <c r="E34" s="103" t="str">
        <f t="shared" si="2"/>
        <v>零ㄧㆲˊ</v>
      </c>
      <c r="F34" s="103" t="str">
        <f t="shared" si="3"/>
        <v>零ㄧㆲˊ</v>
      </c>
      <c r="G34" s="104">
        <f t="shared" si="4"/>
        <v>4</v>
      </c>
      <c r="H34" s="104">
        <f t="shared" si="0"/>
        <v>1</v>
      </c>
      <c r="I34" s="105" t="str">
        <f t="shared" si="6"/>
        <v>ㄧ</v>
      </c>
      <c r="J34" s="105" t="str">
        <f t="shared" si="6"/>
        <v>ㆲ</v>
      </c>
      <c r="K34" s="105" t="str">
        <f t="shared" si="6"/>
        <v>ˊ</v>
      </c>
      <c r="L34" s="105" t="str">
        <f t="shared" si="6"/>
        <v>=</v>
      </c>
      <c r="M34" s="105" t="str">
        <f t="shared" si="6"/>
        <v/>
      </c>
      <c r="N34" s="105" t="str">
        <f t="shared" si="6"/>
        <v/>
      </c>
      <c r="O34" s="105" t="str">
        <f t="shared" si="6"/>
        <v/>
      </c>
      <c r="P34" s="105" t="str">
        <f t="shared" si="6"/>
        <v/>
      </c>
      <c r="Q34" s="99"/>
      <c r="R34" s="105" t="e" vm="18">
        <f xml:space="preserve"> IFERROR( _xlfn.IMAGE(_xlfn.XLOOKUP(I34,按鍵位置表[方音符號], 按鍵位置表[Pict URL])), "")</f>
        <v>#VALUE!</v>
      </c>
      <c r="S34" s="105" t="e" vm="30">
        <f xml:space="preserve"> IFERROR( _xlfn.IMAGE(_xlfn.XLOOKUP(J34,按鍵位置表[方音符號], 按鍵位置表[Pict URL])), "")</f>
        <v>#VALUE!</v>
      </c>
      <c r="T34" s="105" t="e" vm="39">
        <f xml:space="preserve"> IFERROR( _xlfn.IMAGE(_xlfn.XLOOKUP(K34,按鍵位置表[方音符號], 按鍵位置表[Pict URL])), "")</f>
        <v>#VALUE!</v>
      </c>
      <c r="U34" s="105" t="str">
        <f xml:space="preserve"> IFERROR( _xlfn.IMAGE(_xlfn.XLOOKUP(L34,按鍵位置表[方音符號], 按鍵位置表[Pict URL])), "")</f>
        <v/>
      </c>
      <c r="V34" s="105" t="str">
        <f xml:space="preserve"> IFERROR( _xlfn.IMAGE(_xlfn.XLOOKUP(M34,按鍵位置表[方音符號], 按鍵位置表[Pict URL])), "")</f>
        <v/>
      </c>
      <c r="W34" s="105" t="str">
        <f xml:space="preserve"> IFERROR( _xlfn.IMAGE(_xlfn.XLOOKUP(N34,按鍵位置表[方音符號], 按鍵位置表[Pict URL])), "")</f>
        <v/>
      </c>
      <c r="X34" s="105" t="str">
        <f xml:space="preserve"> IFERROR( _xlfn.IMAGE(_xlfn.XLOOKUP(O34,按鍵位置表[方音符號], 按鍵位置表[Pict URL])), "")</f>
        <v/>
      </c>
      <c r="Y34" s="105" t="str">
        <f xml:space="preserve"> IFERROR( _xlfn.IMAGE(_xlfn.XLOOKUP(P34,按鍵位置表[方音符號], 按鍵位置表[Pict URL])), "")</f>
        <v/>
      </c>
    </row>
    <row r="35" spans="2:25" ht="58.5" thickBot="1">
      <c r="B35" s="101" t="s">
        <v>168</v>
      </c>
      <c r="C35" s="107" t="s">
        <v>311</v>
      </c>
      <c r="D35" s="106" t="s">
        <v>238</v>
      </c>
      <c r="E35" s="103" t="str">
        <f t="shared" si="2"/>
        <v>ㄌㄧㄨˋ</v>
      </c>
      <c r="F35" s="103" t="str">
        <f t="shared" si="3"/>
        <v>ㄌㄧㄨˋ</v>
      </c>
      <c r="G35" s="104">
        <f t="shared" si="4"/>
        <v>4</v>
      </c>
      <c r="H35" s="104">
        <f t="shared" si="0"/>
        <v>9</v>
      </c>
      <c r="I35" s="105" t="str">
        <f t="shared" si="6"/>
        <v>ㄧ</v>
      </c>
      <c r="J35" s="105" t="str">
        <f t="shared" si="6"/>
        <v>ㄨ</v>
      </c>
      <c r="K35" s="105" t="str">
        <f t="shared" si="6"/>
        <v>ˋ</v>
      </c>
      <c r="L35" s="105" t="str">
        <f t="shared" si="6"/>
        <v>ㄌ</v>
      </c>
      <c r="M35" s="105" t="str">
        <f t="shared" si="6"/>
        <v/>
      </c>
      <c r="N35" s="105" t="str">
        <f t="shared" si="6"/>
        <v/>
      </c>
      <c r="O35" s="105" t="str">
        <f t="shared" si="6"/>
        <v/>
      </c>
      <c r="P35" s="105" t="str">
        <f t="shared" si="6"/>
        <v/>
      </c>
      <c r="Q35" s="99"/>
      <c r="R35" s="105" t="e" vm="18">
        <f xml:space="preserve"> IFERROR( _xlfn.IMAGE(_xlfn.XLOOKUP(I35,按鍵位置表[方音符號], 按鍵位置表[Pict URL])), "")</f>
        <v>#VALUE!</v>
      </c>
      <c r="S35" s="105" t="e" vm="19">
        <f xml:space="preserve"> IFERROR( _xlfn.IMAGE(_xlfn.XLOOKUP(J35,按鍵位置表[方音符號], 按鍵位置表[Pict URL])), "")</f>
        <v>#VALUE!</v>
      </c>
      <c r="T35" s="105" t="e" vm="38">
        <f xml:space="preserve"> IFERROR( _xlfn.IMAGE(_xlfn.XLOOKUP(K35,按鍵位置表[方音符號], 按鍵位置表[Pict URL])), "")</f>
        <v>#VALUE!</v>
      </c>
      <c r="U35" s="105" t="e" vm="7">
        <f xml:space="preserve"> IFERROR( _xlfn.IMAGE(_xlfn.XLOOKUP(L35,按鍵位置表[方音符號], 按鍵位置表[Pict URL])), "")</f>
        <v>#VALUE!</v>
      </c>
      <c r="V35" s="105" t="str">
        <f xml:space="preserve"> IFERROR( _xlfn.IMAGE(_xlfn.XLOOKUP(M35,按鍵位置表[方音符號], 按鍵位置表[Pict URL])), "")</f>
        <v/>
      </c>
      <c r="W35" s="105" t="str">
        <f xml:space="preserve"> IFERROR( _xlfn.IMAGE(_xlfn.XLOOKUP(N35,按鍵位置表[方音符號], 按鍵位置表[Pict URL])), "")</f>
        <v/>
      </c>
      <c r="X35" s="105" t="str">
        <f xml:space="preserve"> IFERROR( _xlfn.IMAGE(_xlfn.XLOOKUP(O35,按鍵位置表[方音符號], 按鍵位置表[Pict URL])), "")</f>
        <v/>
      </c>
      <c r="Y35" s="105" t="str">
        <f xml:space="preserve"> IFERROR( _xlfn.IMAGE(_xlfn.XLOOKUP(P35,按鍵位置表[方音符號], 按鍵位置表[Pict URL])), "")</f>
        <v/>
      </c>
    </row>
    <row r="36" spans="2:25" ht="58.5" thickBot="1">
      <c r="B36" s="101" t="s">
        <v>139</v>
      </c>
      <c r="C36" s="107"/>
      <c r="D36" s="106"/>
      <c r="E36" s="103" t="str">
        <f t="shared" si="2"/>
        <v/>
      </c>
      <c r="F36" s="103" t="str">
        <f t="shared" si="3"/>
        <v/>
      </c>
      <c r="G36" s="104" t="str">
        <f t="shared" si="4"/>
        <v/>
      </c>
      <c r="H36" s="104" t="str">
        <f t="shared" si="0"/>
        <v/>
      </c>
      <c r="I36" s="105" t="str">
        <f t="shared" si="6"/>
        <v/>
      </c>
      <c r="J36" s="105" t="str">
        <f t="shared" si="6"/>
        <v/>
      </c>
      <c r="K36" s="105" t="str">
        <f t="shared" si="6"/>
        <v/>
      </c>
      <c r="L36" s="105" t="str">
        <f t="shared" si="6"/>
        <v/>
      </c>
      <c r="M36" s="105" t="str">
        <f t="shared" si="6"/>
        <v/>
      </c>
      <c r="N36" s="105" t="str">
        <f t="shared" si="6"/>
        <v/>
      </c>
      <c r="O36" s="105" t="str">
        <f t="shared" si="6"/>
        <v/>
      </c>
      <c r="P36" s="105" t="str">
        <f t="shared" si="6"/>
        <v/>
      </c>
      <c r="Q36" s="99"/>
      <c r="R36" s="105" t="str">
        <f xml:space="preserve"> IFERROR( _xlfn.IMAGE(_xlfn.XLOOKUP(I36,按鍵位置表[方音符號], 按鍵位置表[Pict URL])), "")</f>
        <v/>
      </c>
      <c r="S36" s="105" t="str">
        <f xml:space="preserve"> IFERROR( _xlfn.IMAGE(_xlfn.XLOOKUP(J36,按鍵位置表[方音符號], 按鍵位置表[Pict URL])), "")</f>
        <v/>
      </c>
      <c r="T36" s="105" t="str">
        <f xml:space="preserve"> IFERROR( _xlfn.IMAGE(_xlfn.XLOOKUP(K36,按鍵位置表[方音符號], 按鍵位置表[Pict URL])), "")</f>
        <v/>
      </c>
      <c r="U36" s="105" t="str">
        <f xml:space="preserve"> IFERROR( _xlfn.IMAGE(_xlfn.XLOOKUP(L36,按鍵位置表[方音符號], 按鍵位置表[Pict URL])), "")</f>
        <v/>
      </c>
      <c r="V36" s="105" t="str">
        <f xml:space="preserve"> IFERROR( _xlfn.IMAGE(_xlfn.XLOOKUP(M36,按鍵位置表[方音符號], 按鍵位置表[Pict URL])), "")</f>
        <v/>
      </c>
      <c r="W36" s="105" t="str">
        <f xml:space="preserve"> IFERROR( _xlfn.IMAGE(_xlfn.XLOOKUP(N36,按鍵位置表[方音符號], 按鍵位置表[Pict URL])), "")</f>
        <v/>
      </c>
      <c r="X36" s="105" t="str">
        <f xml:space="preserve"> IFERROR( _xlfn.IMAGE(_xlfn.XLOOKUP(O36,按鍵位置表[方音符號], 按鍵位置表[Pict URL])), "")</f>
        <v/>
      </c>
      <c r="Y36" s="105" t="str">
        <f xml:space="preserve"> IFERROR( _xlfn.IMAGE(_xlfn.XLOOKUP(P36,按鍵位置表[方音符號], 按鍵位置表[Pict URL])), "")</f>
        <v/>
      </c>
    </row>
    <row r="37" spans="2:25" ht="58.5" thickBot="1">
      <c r="B37" s="101" t="s">
        <v>175</v>
      </c>
      <c r="C37" s="107" t="s">
        <v>312</v>
      </c>
      <c r="D37" s="106" t="s">
        <v>239</v>
      </c>
      <c r="E37" s="103" t="str">
        <f t="shared" si="2"/>
        <v>ㄘㄨㄣ</v>
      </c>
      <c r="F37" s="103" t="str">
        <f t="shared" si="3"/>
        <v>ㄘㄨㄣ1</v>
      </c>
      <c r="G37" s="104">
        <f t="shared" si="4"/>
        <v>4</v>
      </c>
      <c r="H37" s="104">
        <f t="shared" si="0"/>
        <v>15</v>
      </c>
      <c r="I37" s="105" t="str">
        <f t="shared" ref="I37:P44" si="7" xml:space="preserve"> IF(AND($H37&gt;0, I$3&lt;$G37), IF(MID($F37,I$3+1,1)="1", """", IF(MID($F37,I$3+1,1)="4", "[", MID($F37,I$3+1,1))), IF(I$3&lt;=$G37, IF(LEFT($F37,1)="零", "=", LEFT($F37,1)), ""))</f>
        <v>ㄨ</v>
      </c>
      <c r="J37" s="105" t="str">
        <f t="shared" si="7"/>
        <v>ㄣ</v>
      </c>
      <c r="K37" s="105" t="str">
        <f t="shared" si="7"/>
        <v>"</v>
      </c>
      <c r="L37" s="105" t="str">
        <f t="shared" si="7"/>
        <v>ㄘ</v>
      </c>
      <c r="M37" s="105" t="str">
        <f t="shared" si="7"/>
        <v/>
      </c>
      <c r="N37" s="105" t="str">
        <f t="shared" si="7"/>
        <v/>
      </c>
      <c r="O37" s="105" t="str">
        <f t="shared" si="7"/>
        <v/>
      </c>
      <c r="P37" s="105" t="str">
        <f t="shared" si="7"/>
        <v/>
      </c>
      <c r="Q37" s="99"/>
      <c r="R37" s="105" t="e" vm="19">
        <f xml:space="preserve"> IFERROR( _xlfn.IMAGE(_xlfn.XLOOKUP(I37,按鍵位置表[方音符號], 按鍵位置表[Pict URL])), "")</f>
        <v>#VALUE!</v>
      </c>
      <c r="S37" s="105" t="e" vm="26">
        <f xml:space="preserve"> IFERROR( _xlfn.IMAGE(_xlfn.XLOOKUP(J37,按鍵位置表[方音符號], 按鍵位置表[Pict URL])), "")</f>
        <v>#VALUE!</v>
      </c>
      <c r="T37" s="105" t="e" vm="35">
        <f xml:space="preserve"> IFERROR( _xlfn.IMAGE(_xlfn.XLOOKUP(K37,按鍵位置表[方音符號], 按鍵位置表[Pict URL])), "")</f>
        <v>#VALUE!</v>
      </c>
      <c r="U37" s="105" t="e" vm="15">
        <f xml:space="preserve"> IFERROR( _xlfn.IMAGE(_xlfn.XLOOKUP(L37,按鍵位置表[方音符號], 按鍵位置表[Pict URL])), "")</f>
        <v>#VALUE!</v>
      </c>
      <c r="V37" s="105" t="str">
        <f xml:space="preserve"> IFERROR( _xlfn.IMAGE(_xlfn.XLOOKUP(M37,按鍵位置表[方音符號], 按鍵位置表[Pict URL])), "")</f>
        <v/>
      </c>
      <c r="W37" s="105" t="str">
        <f xml:space="preserve"> IFERROR( _xlfn.IMAGE(_xlfn.XLOOKUP(N37,按鍵位置表[方音符號], 按鍵位置表[Pict URL])), "")</f>
        <v/>
      </c>
      <c r="X37" s="105" t="str">
        <f xml:space="preserve"> IFERROR( _xlfn.IMAGE(_xlfn.XLOOKUP(O37,按鍵位置表[方音符號], 按鍵位置表[Pict URL])), "")</f>
        <v/>
      </c>
      <c r="Y37" s="105" t="str">
        <f xml:space="preserve"> IFERROR( _xlfn.IMAGE(_xlfn.XLOOKUP(P37,按鍵位置表[方音符號], 按鍵位置表[Pict URL])), "")</f>
        <v/>
      </c>
    </row>
    <row r="38" spans="2:25" ht="58.5" thickBot="1">
      <c r="B38" s="101" t="s">
        <v>176</v>
      </c>
      <c r="C38" s="107" t="s">
        <v>313</v>
      </c>
      <c r="D38" s="106" t="s">
        <v>241</v>
      </c>
      <c r="E38" s="103" t="str">
        <f t="shared" si="2"/>
        <v>ㄏㆲ</v>
      </c>
      <c r="F38" s="103" t="str">
        <f t="shared" si="3"/>
        <v>ㄏㆲ1</v>
      </c>
      <c r="G38" s="104">
        <f t="shared" si="4"/>
        <v>3</v>
      </c>
      <c r="H38" s="104">
        <f t="shared" si="0"/>
        <v>13</v>
      </c>
      <c r="I38" s="105" t="str">
        <f t="shared" si="7"/>
        <v>ㆲ</v>
      </c>
      <c r="J38" s="105" t="str">
        <f t="shared" si="7"/>
        <v>"</v>
      </c>
      <c r="K38" s="105" t="str">
        <f t="shared" si="7"/>
        <v>ㄏ</v>
      </c>
      <c r="L38" s="105" t="str">
        <f t="shared" si="7"/>
        <v/>
      </c>
      <c r="M38" s="105" t="str">
        <f t="shared" si="7"/>
        <v/>
      </c>
      <c r="N38" s="105" t="str">
        <f t="shared" si="7"/>
        <v/>
      </c>
      <c r="O38" s="105" t="str">
        <f t="shared" si="7"/>
        <v/>
      </c>
      <c r="P38" s="105" t="str">
        <f t="shared" si="7"/>
        <v/>
      </c>
      <c r="Q38" s="99"/>
      <c r="R38" s="105" t="e" vm="30">
        <f xml:space="preserve"> IFERROR( _xlfn.IMAGE(_xlfn.XLOOKUP(I38,按鍵位置表[方音符號], 按鍵位置表[Pict URL])), "")</f>
        <v>#VALUE!</v>
      </c>
      <c r="S38" s="105" t="e" vm="35">
        <f xml:space="preserve"> IFERROR( _xlfn.IMAGE(_xlfn.XLOOKUP(J38,按鍵位置表[方音符號], 按鍵位置表[Pict URL])), "")</f>
        <v>#VALUE!</v>
      </c>
      <c r="T38" s="105" t="e" vm="10">
        <f xml:space="preserve"> IFERROR( _xlfn.IMAGE(_xlfn.XLOOKUP(K38,按鍵位置表[方音符號], 按鍵位置表[Pict URL])), "")</f>
        <v>#VALUE!</v>
      </c>
      <c r="U38" s="105" t="str">
        <f xml:space="preserve"> IFERROR( _xlfn.IMAGE(_xlfn.XLOOKUP(L38,按鍵位置表[方音符號], 按鍵位置表[Pict URL])), "")</f>
        <v/>
      </c>
      <c r="V38" s="105" t="str">
        <f xml:space="preserve"> IFERROR( _xlfn.IMAGE(_xlfn.XLOOKUP(M38,按鍵位置表[方音符號], 按鍵位置表[Pict URL])), "")</f>
        <v/>
      </c>
      <c r="W38" s="105" t="str">
        <f xml:space="preserve"> IFERROR( _xlfn.IMAGE(_xlfn.XLOOKUP(N38,按鍵位置表[方音符號], 按鍵位置表[Pict URL])), "")</f>
        <v/>
      </c>
      <c r="X38" s="105" t="str">
        <f xml:space="preserve"> IFERROR( _xlfn.IMAGE(_xlfn.XLOOKUP(O38,按鍵位置表[方音符號], 按鍵位置表[Pict URL])), "")</f>
        <v/>
      </c>
      <c r="Y38" s="105" t="str">
        <f xml:space="preserve"> IFERROR( _xlfn.IMAGE(_xlfn.XLOOKUP(P38,按鍵位置表[方音符號], 按鍵位置表[Pict URL])), "")</f>
        <v/>
      </c>
    </row>
    <row r="39" spans="2:25" ht="58.5" thickBot="1">
      <c r="B39" s="101" t="s">
        <v>177</v>
      </c>
      <c r="C39" s="107" t="s">
        <v>314</v>
      </c>
      <c r="D39" s="106" t="s">
        <v>242</v>
      </c>
      <c r="E39" s="103" t="str">
        <f t="shared" si="2"/>
        <v>ㄅㄨㆵ</v>
      </c>
      <c r="F39" s="103" t="str">
        <f t="shared" si="3"/>
        <v>ㄅㄨㆵ4</v>
      </c>
      <c r="G39" s="104">
        <f t="shared" si="4"/>
        <v>4</v>
      </c>
      <c r="H39" s="104">
        <f t="shared" si="0"/>
        <v>2</v>
      </c>
      <c r="I39" s="105" t="str">
        <f t="shared" si="7"/>
        <v>ㄨ</v>
      </c>
      <c r="J39" s="105" t="str">
        <f t="shared" si="7"/>
        <v>ㆵ</v>
      </c>
      <c r="K39" s="105" t="str">
        <f xml:space="preserve"> IF(AND($H39&gt;0, K$3&lt;$G39), IF(MID($F39,K$3+1,1)="1", """", IF(MID($F39,K$3+1,1)="4", "[", MID($F39,K$3+1,1))), IF(K$3&lt;=$G39, IF(LEFT($F39,1)="零", "=", LEFT($F39,1)), ""))</f>
        <v>[</v>
      </c>
      <c r="L39" s="105" t="str">
        <f t="shared" si="7"/>
        <v>ㄅ</v>
      </c>
      <c r="M39" s="105" t="str">
        <f t="shared" si="7"/>
        <v/>
      </c>
      <c r="N39" s="105" t="str">
        <f t="shared" si="7"/>
        <v/>
      </c>
      <c r="O39" s="105" t="str">
        <f t="shared" si="7"/>
        <v/>
      </c>
      <c r="P39" s="105" t="str">
        <f t="shared" si="7"/>
        <v/>
      </c>
      <c r="Q39" s="99"/>
      <c r="R39" s="105" t="e" vm="19">
        <f xml:space="preserve"> IFERROR( _xlfn.IMAGE(_xlfn.XLOOKUP(I39,按鍵位置表[方音符號], 按鍵位置表[Pict URL])), "")</f>
        <v>#VALUE!</v>
      </c>
      <c r="S39" s="105" t="e" vm="31">
        <f xml:space="preserve"> IFERROR( _xlfn.IMAGE(_xlfn.XLOOKUP(J39,按鍵位置表[方音符號], 按鍵位置表[Pict URL])), "")</f>
        <v>#VALUE!</v>
      </c>
      <c r="T39" s="105" t="e" vm="40">
        <f xml:space="preserve"> IFERROR( _xlfn.IMAGE(_xlfn.XLOOKUP(K39,按鍵位置表[方音符號], 按鍵位置表[Pict URL])), "")</f>
        <v>#VALUE!</v>
      </c>
      <c r="U39" s="105" t="e" vm="1">
        <f xml:space="preserve"> IFERROR( _xlfn.IMAGE(_xlfn.XLOOKUP(L39,按鍵位置表[方音符號], 按鍵位置表[Pict URL])), "")</f>
        <v>#VALUE!</v>
      </c>
      <c r="V39" s="105" t="str">
        <f xml:space="preserve"> IFERROR( _xlfn.IMAGE(_xlfn.XLOOKUP(M39,按鍵位置表[方音符號], 按鍵位置表[Pict URL])), "")</f>
        <v/>
      </c>
      <c r="W39" s="105" t="str">
        <f xml:space="preserve"> IFERROR( _xlfn.IMAGE(_xlfn.XLOOKUP(N39,按鍵位置表[方音符號], 按鍵位置表[Pict URL])), "")</f>
        <v/>
      </c>
      <c r="X39" s="105" t="str">
        <f xml:space="preserve"> IFERROR( _xlfn.IMAGE(_xlfn.XLOOKUP(O39,按鍵位置表[方音符號], 按鍵位置表[Pict URL])), "")</f>
        <v/>
      </c>
      <c r="Y39" s="105" t="str">
        <f xml:space="preserve"> IFERROR( _xlfn.IMAGE(_xlfn.XLOOKUP(P39,按鍵位置表[方音符號], 按鍵位置表[Pict URL])), "")</f>
        <v/>
      </c>
    </row>
    <row r="40" spans="2:25" ht="58.5" thickBot="1">
      <c r="B40" s="101" t="s">
        <v>178</v>
      </c>
      <c r="C40" s="107" t="s">
        <v>315</v>
      </c>
      <c r="D40" s="106" t="s">
        <v>243</v>
      </c>
      <c r="E40" s="103" t="str">
        <f t="shared" si="2"/>
        <v>ㄉㆦ˫</v>
      </c>
      <c r="F40" s="103" t="str">
        <f t="shared" si="3"/>
        <v>ㄉㆦ˫</v>
      </c>
      <c r="G40" s="104">
        <f t="shared" si="4"/>
        <v>3</v>
      </c>
      <c r="H40" s="104">
        <f t="shared" si="0"/>
        <v>6</v>
      </c>
      <c r="I40" s="105" t="str">
        <f t="shared" si="7"/>
        <v>ㆦ</v>
      </c>
      <c r="J40" s="105" t="str">
        <f t="shared" si="7"/>
        <v>˫</v>
      </c>
      <c r="K40" s="105" t="str">
        <f t="shared" si="7"/>
        <v>ㄉ</v>
      </c>
      <c r="L40" s="105" t="str">
        <f t="shared" si="7"/>
        <v/>
      </c>
      <c r="M40" s="105" t="str">
        <f t="shared" si="7"/>
        <v/>
      </c>
      <c r="N40" s="105" t="str">
        <f t="shared" si="7"/>
        <v/>
      </c>
      <c r="O40" s="105" t="str">
        <f t="shared" si="7"/>
        <v/>
      </c>
      <c r="P40" s="105" t="str">
        <f t="shared" si="7"/>
        <v/>
      </c>
      <c r="Q40" s="99"/>
      <c r="R40" s="105" t="e" vm="21">
        <f xml:space="preserve"> IFERROR( _xlfn.IMAGE(_xlfn.XLOOKUP(I40,按鍵位置表[方音符號], 按鍵位置表[Pict URL])), "")</f>
        <v>#VALUE!</v>
      </c>
      <c r="S40" s="105" t="e" vm="36">
        <f xml:space="preserve"> IFERROR( _xlfn.IMAGE(_xlfn.XLOOKUP(J40,按鍵位置表[方音符號], 按鍵位置表[Pict URL])), "")</f>
        <v>#VALUE!</v>
      </c>
      <c r="T40" s="105" t="e" vm="4">
        <f xml:space="preserve"> IFERROR( _xlfn.IMAGE(_xlfn.XLOOKUP(K40,按鍵位置表[方音符號], 按鍵位置表[Pict URL])), "")</f>
        <v>#VALUE!</v>
      </c>
      <c r="U40" s="105" t="str">
        <f xml:space="preserve"> IFERROR( _xlfn.IMAGE(_xlfn.XLOOKUP(L40,按鍵位置表[方音符號], 按鍵位置表[Pict URL])), "")</f>
        <v/>
      </c>
      <c r="V40" s="105" t="str">
        <f xml:space="preserve"> IFERROR( _xlfn.IMAGE(_xlfn.XLOOKUP(M40,按鍵位置表[方音符號], 按鍵位置表[Pict URL])), "")</f>
        <v/>
      </c>
      <c r="W40" s="105" t="str">
        <f xml:space="preserve"> IFERROR( _xlfn.IMAGE(_xlfn.XLOOKUP(N40,按鍵位置表[方音符號], 按鍵位置表[Pict URL])), "")</f>
        <v/>
      </c>
      <c r="X40" s="105" t="str">
        <f xml:space="preserve"> IFERROR( _xlfn.IMAGE(_xlfn.XLOOKUP(O40,按鍵位置表[方音符號], 按鍵位置表[Pict URL])), "")</f>
        <v/>
      </c>
      <c r="Y40" s="105" t="str">
        <f xml:space="preserve"> IFERROR( _xlfn.IMAGE(_xlfn.XLOOKUP(P40,按鍵位置表[方音符號], 按鍵位置表[Pict URL])), "")</f>
        <v/>
      </c>
    </row>
    <row r="41" spans="2:25" ht="58.5" thickBot="1">
      <c r="B41" s="101" t="s">
        <v>179</v>
      </c>
      <c r="C41" s="107" t="s">
        <v>316</v>
      </c>
      <c r="D41" s="106" t="s">
        <v>244</v>
      </c>
      <c r="E41" s="103" t="str">
        <f t="shared" si="2"/>
        <v>ㆣㄧㆦㆻ˙</v>
      </c>
      <c r="F41" s="103" t="str">
        <f t="shared" si="3"/>
        <v>ㆣㄧㆦㆻ˙</v>
      </c>
      <c r="G41" s="104">
        <f t="shared" si="4"/>
        <v>5</v>
      </c>
      <c r="H41" s="104">
        <f t="shared" si="0"/>
        <v>12</v>
      </c>
      <c r="I41" s="105" t="str">
        <f t="shared" si="7"/>
        <v>ㄧ</v>
      </c>
      <c r="J41" s="105" t="str">
        <f t="shared" si="7"/>
        <v>ㆦ</v>
      </c>
      <c r="K41" s="105" t="str">
        <f t="shared" si="7"/>
        <v>ㆻ</v>
      </c>
      <c r="L41" s="105" t="str">
        <f t="shared" si="7"/>
        <v>˙</v>
      </c>
      <c r="M41" s="105" t="str">
        <f t="shared" si="7"/>
        <v>ㆣ</v>
      </c>
      <c r="N41" s="105" t="str">
        <f t="shared" si="7"/>
        <v/>
      </c>
      <c r="O41" s="105" t="str">
        <f t="shared" si="7"/>
        <v/>
      </c>
      <c r="P41" s="105" t="str">
        <f t="shared" si="7"/>
        <v/>
      </c>
      <c r="Q41" s="99"/>
      <c r="R41" s="105" t="e" vm="18">
        <f xml:space="preserve"> IFERROR( _xlfn.IMAGE(_xlfn.XLOOKUP(I41,按鍵位置表[方音符號], 按鍵位置表[Pict URL])), "")</f>
        <v>#VALUE!</v>
      </c>
      <c r="S41" s="105" t="e" vm="21">
        <f xml:space="preserve"> IFERROR( _xlfn.IMAGE(_xlfn.XLOOKUP(J41,按鍵位置表[方音符號], 按鍵位置表[Pict URL])), "")</f>
        <v>#VALUE!</v>
      </c>
      <c r="T41" s="105" t="e" vm="32">
        <f xml:space="preserve"> IFERROR( _xlfn.IMAGE(_xlfn.XLOOKUP(K41,按鍵位置表[方音符號], 按鍵位置表[Pict URL])), "")</f>
        <v>#VALUE!</v>
      </c>
      <c r="U41" s="105" t="e" vm="41">
        <f xml:space="preserve"> IFERROR( _xlfn.IMAGE(_xlfn.XLOOKUP(L41,按鍵位置表[方音符號], 按鍵位置表[Pict URL])), "")</f>
        <v>#VALUE!</v>
      </c>
      <c r="V41" s="105" t="e" vm="8">
        <f xml:space="preserve"> IFERROR( _xlfn.IMAGE(_xlfn.XLOOKUP(M41,按鍵位置表[方音符號], 按鍵位置表[Pict URL])), "")</f>
        <v>#VALUE!</v>
      </c>
      <c r="W41" s="105" t="str">
        <f xml:space="preserve"> IFERROR( _xlfn.IMAGE(_xlfn.XLOOKUP(N41,按鍵位置表[方音符號], 按鍵位置表[Pict URL])), "")</f>
        <v/>
      </c>
      <c r="X41" s="105" t="str">
        <f xml:space="preserve"> IFERROR( _xlfn.IMAGE(_xlfn.XLOOKUP(O41,按鍵位置表[方音符號], 按鍵位置表[Pict URL])), "")</f>
        <v/>
      </c>
      <c r="Y41" s="105" t="str">
        <f xml:space="preserve"> IFERROR( _xlfn.IMAGE(_xlfn.XLOOKUP(P41,按鍵位置表[方音符號], 按鍵位置表[Pict URL])), "")</f>
        <v/>
      </c>
    </row>
    <row r="42" spans="2:25" ht="58.5" thickBot="1">
      <c r="B42" s="101" t="s">
        <v>180</v>
      </c>
      <c r="C42" s="107" t="s">
        <v>317</v>
      </c>
      <c r="D42" s="106" t="s">
        <v>246</v>
      </c>
      <c r="E42" s="103" t="str">
        <f t="shared" si="2"/>
        <v>ㆠㄨㄣˊ</v>
      </c>
      <c r="F42" s="103" t="str">
        <f t="shared" si="3"/>
        <v>ㆠㄨㄣˊ</v>
      </c>
      <c r="G42" s="104">
        <f t="shared" si="4"/>
        <v>4</v>
      </c>
      <c r="H42" s="104">
        <f t="shared" si="0"/>
        <v>5</v>
      </c>
      <c r="I42" s="105" t="str">
        <f t="shared" si="7"/>
        <v>ㄨ</v>
      </c>
      <c r="J42" s="105" t="str">
        <f t="shared" si="7"/>
        <v>ㄣ</v>
      </c>
      <c r="K42" s="105" t="str">
        <f t="shared" si="7"/>
        <v>ˊ</v>
      </c>
      <c r="L42" s="105" t="str">
        <f t="shared" si="7"/>
        <v>ㆠ</v>
      </c>
      <c r="M42" s="105" t="str">
        <f t="shared" si="7"/>
        <v/>
      </c>
      <c r="N42" s="105" t="str">
        <f t="shared" si="7"/>
        <v/>
      </c>
      <c r="O42" s="105" t="str">
        <f t="shared" si="7"/>
        <v/>
      </c>
      <c r="P42" s="105" t="str">
        <f t="shared" si="7"/>
        <v/>
      </c>
      <c r="Q42" s="99"/>
      <c r="R42" s="105" t="e" vm="19">
        <f xml:space="preserve"> IFERROR( _xlfn.IMAGE(_xlfn.XLOOKUP(I42,按鍵位置表[方音符號], 按鍵位置表[Pict URL])), "")</f>
        <v>#VALUE!</v>
      </c>
      <c r="S42" s="105" t="e" vm="26">
        <f xml:space="preserve"> IFERROR( _xlfn.IMAGE(_xlfn.XLOOKUP(J42,按鍵位置表[方音符號], 按鍵位置表[Pict URL])), "")</f>
        <v>#VALUE!</v>
      </c>
      <c r="T42" s="105" t="e" vm="39">
        <f xml:space="preserve"> IFERROR( _xlfn.IMAGE(_xlfn.XLOOKUP(K42,按鍵位置表[方音符號], 按鍵位置表[Pict URL])), "")</f>
        <v>#VALUE!</v>
      </c>
      <c r="U42" s="105" t="e" vm="1">
        <f xml:space="preserve"> IFERROR( _xlfn.IMAGE(_xlfn.XLOOKUP(L42,按鍵位置表[方音符號], 按鍵位置表[Pict URL])), "")</f>
        <v>#VALUE!</v>
      </c>
      <c r="V42" s="105" t="str">
        <f xml:space="preserve"> IFERROR( _xlfn.IMAGE(_xlfn.XLOOKUP(M42,按鍵位置表[方音符號], 按鍵位置表[Pict URL])), "")</f>
        <v/>
      </c>
      <c r="W42" s="105" t="str">
        <f xml:space="preserve"> IFERROR( _xlfn.IMAGE(_xlfn.XLOOKUP(N42,按鍵位置表[方音符號], 按鍵位置表[Pict URL])), "")</f>
        <v/>
      </c>
      <c r="X42" s="105" t="str">
        <f xml:space="preserve"> IFERROR( _xlfn.IMAGE(_xlfn.XLOOKUP(O42,按鍵位置表[方音符號], 按鍵位置表[Pict URL])), "")</f>
        <v/>
      </c>
      <c r="Y42" s="105" t="str">
        <f xml:space="preserve"> IFERROR( _xlfn.IMAGE(_xlfn.XLOOKUP(P42,按鍵位置表[方音符號], 按鍵位置表[Pict URL])), "")</f>
        <v/>
      </c>
    </row>
    <row r="43" spans="2:25" ht="58.5" thickBot="1">
      <c r="B43" s="101" t="s">
        <v>181</v>
      </c>
      <c r="C43" s="107" t="s">
        <v>318</v>
      </c>
      <c r="D43" s="106" t="s">
        <v>247</v>
      </c>
      <c r="E43" s="103" t="str">
        <f t="shared" si="2"/>
        <v>ㄍㄨㄢ</v>
      </c>
      <c r="F43" s="103" t="str">
        <f t="shared" si="3"/>
        <v>ㄍㄨㄢ1</v>
      </c>
      <c r="G43" s="104">
        <f t="shared" si="4"/>
        <v>4</v>
      </c>
      <c r="H43" s="104">
        <f t="shared" si="0"/>
        <v>10</v>
      </c>
      <c r="I43" s="105" t="str">
        <f t="shared" si="7"/>
        <v>ㄨ</v>
      </c>
      <c r="J43" s="105" t="str">
        <f t="shared" si="7"/>
        <v>ㄢ</v>
      </c>
      <c r="K43" s="105" t="str">
        <f t="shared" si="7"/>
        <v>"</v>
      </c>
      <c r="L43" s="105" t="str">
        <f t="shared" si="7"/>
        <v>ㄍ</v>
      </c>
      <c r="M43" s="105" t="str">
        <f t="shared" si="7"/>
        <v/>
      </c>
      <c r="N43" s="105" t="str">
        <f t="shared" si="7"/>
        <v/>
      </c>
      <c r="O43" s="105" t="str">
        <f t="shared" si="7"/>
        <v/>
      </c>
      <c r="P43" s="105" t="str">
        <f t="shared" si="7"/>
        <v/>
      </c>
      <c r="Q43" s="99"/>
      <c r="R43" s="105" t="e" vm="19">
        <f xml:space="preserve"> IFERROR( _xlfn.IMAGE(_xlfn.XLOOKUP(I43,按鍵位置表[方音符號], 按鍵位置表[Pict URL])), "")</f>
        <v>#VALUE!</v>
      </c>
      <c r="S43" s="105" t="e" vm="25">
        <f xml:space="preserve"> IFERROR( _xlfn.IMAGE(_xlfn.XLOOKUP(J43,按鍵位置表[方音符號], 按鍵位置表[Pict URL])), "")</f>
        <v>#VALUE!</v>
      </c>
      <c r="T43" s="105" t="e" vm="35">
        <f xml:space="preserve"> IFERROR( _xlfn.IMAGE(_xlfn.XLOOKUP(K43,按鍵位置表[方音符號], 按鍵位置表[Pict URL])), "")</f>
        <v>#VALUE!</v>
      </c>
      <c r="U43" s="105" t="e" vm="8">
        <f xml:space="preserve"> IFERROR( _xlfn.IMAGE(_xlfn.XLOOKUP(L43,按鍵位置表[方音符號], 按鍵位置表[Pict URL])), "")</f>
        <v>#VALUE!</v>
      </c>
      <c r="V43" s="105" t="str">
        <f xml:space="preserve"> IFERROR( _xlfn.IMAGE(_xlfn.XLOOKUP(M43,按鍵位置表[方音符號], 按鍵位置表[Pict URL])), "")</f>
        <v/>
      </c>
      <c r="W43" s="105" t="str">
        <f xml:space="preserve"> IFERROR( _xlfn.IMAGE(_xlfn.XLOOKUP(N43,按鍵位置表[方音符號], 按鍵位置表[Pict URL])), "")</f>
        <v/>
      </c>
      <c r="X43" s="105" t="str">
        <f xml:space="preserve"> IFERROR( _xlfn.IMAGE(_xlfn.XLOOKUP(O43,按鍵位置表[方音符號], 按鍵位置表[Pict URL])), "")</f>
        <v/>
      </c>
      <c r="Y43" s="105" t="str">
        <f xml:space="preserve"> IFERROR( _xlfn.IMAGE(_xlfn.XLOOKUP(P43,按鍵位置表[方音符號], 按鍵位置表[Pict URL])), "")</f>
        <v/>
      </c>
    </row>
    <row r="44" spans="2:25" ht="58.5" thickBot="1">
      <c r="B44" s="101" t="s">
        <v>154</v>
      </c>
      <c r="C44" s="107"/>
      <c r="D44" s="106"/>
      <c r="E44" s="103" t="str">
        <f t="shared" si="2"/>
        <v/>
      </c>
      <c r="F44" s="103" t="str">
        <f t="shared" si="3"/>
        <v/>
      </c>
      <c r="G44" s="104" t="str">
        <f t="shared" si="4"/>
        <v/>
      </c>
      <c r="H44" s="104" t="str">
        <f t="shared" si="0"/>
        <v/>
      </c>
      <c r="I44" s="105" t="str">
        <f t="shared" si="7"/>
        <v/>
      </c>
      <c r="J44" s="105" t="str">
        <f t="shared" si="7"/>
        <v/>
      </c>
      <c r="K44" s="105" t="str">
        <f t="shared" si="7"/>
        <v/>
      </c>
      <c r="L44" s="105" t="str">
        <f t="shared" si="7"/>
        <v/>
      </c>
      <c r="M44" s="105" t="str">
        <f t="shared" si="7"/>
        <v/>
      </c>
      <c r="N44" s="105" t="str">
        <f t="shared" si="7"/>
        <v/>
      </c>
      <c r="O44" s="105" t="str">
        <f t="shared" si="7"/>
        <v/>
      </c>
      <c r="P44" s="105" t="str">
        <f t="shared" si="7"/>
        <v/>
      </c>
      <c r="Q44" s="99"/>
      <c r="R44" s="105" t="str">
        <f xml:space="preserve"> IFERROR( _xlfn.IMAGE(_xlfn.XLOOKUP(I44,按鍵位置表[方音符號], 按鍵位置表[Pict URL])), "")</f>
        <v/>
      </c>
      <c r="S44" s="105" t="str">
        <f xml:space="preserve"> IFERROR( _xlfn.IMAGE(_xlfn.XLOOKUP(J44,按鍵位置表[方音符號], 按鍵位置表[Pict URL])), "")</f>
        <v/>
      </c>
      <c r="T44" s="105" t="str">
        <f xml:space="preserve"> IFERROR( _xlfn.IMAGE(_xlfn.XLOOKUP(K44,按鍵位置表[方音符號], 按鍵位置表[Pict URL])), "")</f>
        <v/>
      </c>
      <c r="U44" s="105" t="str">
        <f xml:space="preserve"> IFERROR( _xlfn.IMAGE(_xlfn.XLOOKUP(L44,按鍵位置表[方音符號], 按鍵位置表[Pict URL])), "")</f>
        <v/>
      </c>
      <c r="V44" s="105" t="str">
        <f xml:space="preserve"> IFERROR( _xlfn.IMAGE(_xlfn.XLOOKUP(M44,按鍵位置表[方音符號], 按鍵位置表[Pict URL])), "")</f>
        <v/>
      </c>
      <c r="W44" s="105" t="str">
        <f xml:space="preserve"> IFERROR( _xlfn.IMAGE(_xlfn.XLOOKUP(N44,按鍵位置表[方音符號], 按鍵位置表[Pict URL])), "")</f>
        <v/>
      </c>
      <c r="X44" s="105" t="str">
        <f xml:space="preserve"> IFERROR( _xlfn.IMAGE(_xlfn.XLOOKUP(O44,按鍵位置表[方音符號], 按鍵位置表[Pict URL])), "")</f>
        <v/>
      </c>
      <c r="Y44" s="105" t="str">
        <f xml:space="preserve"> IFERROR( _xlfn.IMAGE(_xlfn.XLOOKUP(P44,按鍵位置表[方音符號], 按鍵位置表[Pict URL])), "")</f>
        <v/>
      </c>
    </row>
    <row r="45" spans="2:25">
      <c r="B45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/>
      <c r="V45"/>
      <c r="W45"/>
      <c r="X45"/>
      <c r="Y45"/>
    </row>
    <row r="46" spans="2:25" s="71" customFormat="1" ht="30">
      <c r="B46" s="71" t="s">
        <v>283</v>
      </c>
      <c r="C46" s="72" t="s">
        <v>324</v>
      </c>
      <c r="S46" s="93"/>
      <c r="Y46" s="93"/>
    </row>
    <row r="47" spans="2:25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</row>
    <row r="48" spans="2:25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</row>
    <row r="49" spans="2:25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</row>
    <row r="50" spans="2:25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</row>
    <row r="51" spans="2:25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</row>
    <row r="52" spans="2:25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</row>
    <row r="53" spans="2:25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</row>
    <row r="54" spans="2:25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</row>
    <row r="55" spans="2:25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</row>
    <row r="56" spans="2:25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</row>
    <row r="57" spans="2:25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</row>
    <row r="58" spans="2:25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</row>
    <row r="59" spans="2:25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</row>
    <row r="60" spans="2:25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</row>
    <row r="61" spans="2:25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</row>
    <row r="62" spans="2:25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</row>
    <row r="63" spans="2:25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</row>
    <row r="64" spans="2:25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</row>
    <row r="65" spans="2:25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</row>
    <row r="66" spans="2:25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</row>
    <row r="67" spans="2:25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</row>
    <row r="68" spans="2:25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</row>
    <row r="69" spans="2:25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</row>
    <row r="70" spans="2:25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</row>
    <row r="71" spans="2:25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</row>
    <row r="72" spans="2:25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</row>
    <row r="73" spans="2:25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</row>
    <row r="74" spans="2:25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</row>
    <row r="75" spans="2:25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</row>
    <row r="76" spans="2:25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</row>
    <row r="77" spans="2:25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</row>
    <row r="78" spans="2:25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</row>
    <row r="79" spans="2:25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</row>
    <row r="80" spans="2:25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</row>
    <row r="81" spans="2:25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</row>
    <row r="82" spans="2:25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</row>
    <row r="83" spans="2:25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</row>
    <row r="84" spans="2:25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</row>
    <row r="85" spans="2:25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</row>
    <row r="86" spans="2:25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</row>
    <row r="87" spans="2:25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</row>
    <row r="88" spans="2:25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</row>
    <row r="89" spans="2:25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</row>
    <row r="90" spans="2:25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</row>
    <row r="91" spans="2:25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</row>
    <row r="92" spans="2:25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</row>
    <row r="93" spans="2:25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</row>
    <row r="94" spans="2:25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</row>
    <row r="95" spans="2:25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</row>
    <row r="96" spans="2:25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</row>
    <row r="97" spans="2:25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</row>
    <row r="98" spans="2:25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</row>
    <row r="99" spans="2:25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</row>
    <row r="100" spans="2:25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</row>
    <row r="101" spans="2:25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</row>
    <row r="102" spans="2:25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</row>
    <row r="103" spans="2:25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</row>
    <row r="104" spans="2:25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</row>
    <row r="105" spans="2:25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</row>
    <row r="106" spans="2:25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</row>
    <row r="107" spans="2:25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</row>
    <row r="108" spans="2:25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</row>
    <row r="109" spans="2:25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</row>
    <row r="110" spans="2:25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</row>
    <row r="111" spans="2:25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</row>
    <row r="112" spans="2:25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</row>
    <row r="113" spans="2:25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</row>
    <row r="114" spans="2:25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</row>
    <row r="115" spans="2:25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</row>
    <row r="116" spans="2:25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</row>
    <row r="117" spans="2:25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</row>
    <row r="118" spans="2:25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</row>
    <row r="119" spans="2:25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</row>
    <row r="120" spans="2:25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</row>
    <row r="121" spans="2:25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</row>
    <row r="122" spans="2:25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</row>
    <row r="123" spans="2:25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</row>
    <row r="124" spans="2:25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</row>
    <row r="125" spans="2:25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</row>
    <row r="126" spans="2:25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</row>
    <row r="127" spans="2:25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</row>
    <row r="128" spans="2:25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</row>
    <row r="129" spans="2:25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</row>
    <row r="130" spans="2:25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</row>
    <row r="131" spans="2:25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</row>
    <row r="132" spans="2:25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</row>
    <row r="133" spans="2:25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</row>
    <row r="134" spans="2:25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</row>
    <row r="135" spans="2:25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</row>
    <row r="136" spans="2:25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</row>
    <row r="137" spans="2:25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</row>
    <row r="138" spans="2:25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</row>
    <row r="139" spans="2:25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</row>
    <row r="140" spans="2:25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</row>
    <row r="141" spans="2:25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</row>
    <row r="142" spans="2:25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</row>
    <row r="143" spans="2:25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</row>
    <row r="144" spans="2:25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</row>
    <row r="145" spans="2:25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</row>
    <row r="146" spans="2:25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</row>
    <row r="147" spans="2:25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</row>
    <row r="148" spans="2:25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</row>
    <row r="149" spans="2:25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</row>
    <row r="150" spans="2:25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</row>
    <row r="151" spans="2:25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</row>
    <row r="152" spans="2:25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</row>
    <row r="153" spans="2:25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</row>
    <row r="154" spans="2:25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</row>
    <row r="155" spans="2:25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</row>
    <row r="156" spans="2:25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</row>
    <row r="157" spans="2:25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</row>
    <row r="158" spans="2:25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</row>
    <row r="159" spans="2:25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</row>
    <row r="160" spans="2: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</row>
    <row r="161" spans="2:25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</row>
    <row r="162" spans="2:25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</row>
    <row r="163" spans="2:25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</row>
    <row r="164" spans="2:25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</row>
    <row r="165" spans="2:25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</row>
    <row r="166" spans="2:25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</row>
    <row r="167" spans="2:25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</row>
    <row r="168" spans="2:25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</row>
    <row r="169" spans="2:25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</row>
    <row r="170" spans="2:25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</row>
    <row r="171" spans="2:25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</row>
    <row r="172" spans="2:25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</row>
    <row r="173" spans="2:25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</row>
    <row r="174" spans="2:25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</row>
    <row r="175" spans="2:25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</row>
    <row r="176" spans="2:25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</row>
    <row r="177" spans="2:25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</row>
    <row r="178" spans="2:25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</row>
    <row r="179" spans="2:25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</row>
    <row r="180" spans="2:25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</row>
    <row r="181" spans="2:25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</row>
    <row r="182" spans="2:25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</row>
    <row r="183" spans="2:25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</row>
    <row r="184" spans="2:25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</row>
    <row r="185" spans="2:25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</row>
    <row r="186" spans="2:25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</row>
    <row r="187" spans="2:25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</row>
    <row r="188" spans="2:25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</row>
    <row r="189" spans="2:25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</row>
    <row r="190" spans="2:25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</row>
    <row r="191" spans="2:25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</row>
    <row r="192" spans="2:25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</row>
    <row r="193" spans="2:25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</row>
    <row r="194" spans="2:25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</row>
    <row r="195" spans="2:25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</row>
    <row r="196" spans="2:25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</row>
    <row r="197" spans="2:25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</row>
    <row r="198" spans="2:25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</row>
    <row r="199" spans="2:25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</row>
    <row r="200" spans="2:25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</row>
    <row r="201" spans="2:25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</row>
    <row r="202" spans="2:25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</row>
    <row r="203" spans="2:25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</row>
    <row r="204" spans="2:25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</row>
    <row r="205" spans="2:25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</row>
    <row r="206" spans="2:25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</row>
    <row r="207" spans="2:25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</row>
    <row r="208" spans="2:25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</row>
    <row r="209" spans="2:25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</row>
    <row r="210" spans="2:25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</row>
    <row r="211" spans="2:25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</row>
    <row r="212" spans="2:25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</row>
    <row r="213" spans="2:25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</row>
    <row r="214" spans="2:25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</row>
    <row r="215" spans="2:25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</row>
    <row r="216" spans="2:25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</row>
    <row r="217" spans="2:25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</row>
    <row r="218" spans="2:25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</row>
    <row r="219" spans="2:25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</row>
    <row r="220" spans="2:25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</row>
    <row r="221" spans="2:25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</row>
    <row r="222" spans="2:25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</row>
    <row r="223" spans="2:25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</row>
    <row r="224" spans="2:25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</row>
    <row r="225" spans="2:25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</row>
    <row r="226" spans="2:25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</row>
    <row r="227" spans="2:25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</row>
    <row r="228" spans="2:25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</row>
    <row r="229" spans="2:25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</row>
    <row r="230" spans="2:25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</row>
    <row r="231" spans="2:25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</row>
    <row r="232" spans="2:25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</row>
    <row r="233" spans="2:25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</row>
    <row r="234" spans="2:25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</row>
    <row r="235" spans="2:25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</row>
    <row r="236" spans="2:25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</row>
    <row r="237" spans="2:25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</row>
    <row r="238" spans="2:25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</row>
    <row r="239" spans="2:25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</row>
    <row r="240" spans="2:25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</row>
    <row r="241" spans="2:25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</row>
    <row r="242" spans="2:25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</row>
    <row r="243" spans="2:25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</row>
    <row r="244" spans="2:25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</row>
    <row r="245" spans="2:25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</row>
    <row r="246" spans="2:25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</row>
    <row r="247" spans="2:25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</row>
    <row r="248" spans="2:25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</row>
    <row r="249" spans="2:25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</row>
    <row r="250" spans="2:25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</row>
    <row r="251" spans="2:25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</row>
    <row r="252" spans="2:25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</row>
    <row r="253" spans="2:25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</row>
    <row r="254" spans="2:25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</row>
    <row r="255" spans="2:25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</row>
    <row r="256" spans="2:25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</row>
    <row r="257" spans="2:25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</row>
    <row r="258" spans="2:25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</row>
    <row r="259" spans="2:25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</row>
    <row r="260" spans="2:25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</row>
    <row r="261" spans="2:25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</row>
    <row r="262" spans="2:25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</row>
    <row r="263" spans="2:25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</row>
    <row r="264" spans="2:25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</row>
    <row r="265" spans="2:25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</row>
    <row r="266" spans="2:25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</row>
    <row r="267" spans="2:25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</row>
    <row r="268" spans="2:25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</row>
    <row r="269" spans="2:25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</row>
    <row r="270" spans="2:25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</row>
    <row r="271" spans="2:25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</row>
    <row r="272" spans="2:25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</row>
    <row r="273" spans="2:25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</row>
    <row r="274" spans="2:25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</row>
    <row r="275" spans="2:25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</row>
    <row r="276" spans="2:25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</row>
    <row r="277" spans="2:25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</row>
    <row r="278" spans="2:25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</row>
    <row r="279" spans="2:25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</row>
    <row r="280" spans="2:25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</row>
    <row r="281" spans="2:25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</row>
    <row r="282" spans="2:25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</row>
    <row r="283" spans="2:25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</row>
    <row r="284" spans="2:25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</row>
    <row r="285" spans="2:25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</row>
    <row r="286" spans="2:25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</row>
    <row r="287" spans="2:25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</row>
    <row r="288" spans="2:25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</row>
    <row r="289" spans="2:25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</row>
    <row r="290" spans="2:25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</row>
    <row r="291" spans="2:25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</row>
    <row r="292" spans="2:25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</row>
    <row r="293" spans="2:25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</row>
    <row r="294" spans="2:25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</row>
    <row r="295" spans="2:25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</row>
    <row r="296" spans="2:25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</row>
    <row r="297" spans="2:25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</row>
    <row r="298" spans="2:25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</row>
    <row r="299" spans="2:25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</row>
    <row r="300" spans="2:25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</row>
    <row r="301" spans="2:25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</row>
    <row r="302" spans="2:25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</row>
    <row r="303" spans="2:25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</row>
    <row r="304" spans="2:25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</row>
    <row r="305" spans="2:25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</row>
    <row r="306" spans="2:25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</row>
    <row r="307" spans="2:25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</row>
    <row r="308" spans="2:25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</row>
    <row r="309" spans="2:25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</row>
    <row r="310" spans="2:25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</row>
    <row r="311" spans="2:25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</row>
    <row r="312" spans="2:25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</row>
    <row r="313" spans="2:25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</row>
    <row r="314" spans="2:25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</row>
    <row r="315" spans="2:25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</row>
    <row r="316" spans="2:25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</row>
    <row r="317" spans="2:25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</row>
    <row r="318" spans="2:25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</row>
    <row r="319" spans="2:25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</row>
    <row r="320" spans="2:25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</row>
    <row r="321" spans="2:25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</row>
    <row r="322" spans="2:25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</row>
    <row r="323" spans="2:25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</row>
    <row r="324" spans="2:25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</row>
    <row r="325" spans="2:25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</row>
    <row r="326" spans="2:25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</row>
    <row r="327" spans="2:25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</row>
    <row r="328" spans="2:25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</row>
    <row r="329" spans="2:25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</row>
    <row r="330" spans="2:25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</row>
    <row r="331" spans="2:25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</row>
    <row r="332" spans="2:25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</row>
    <row r="333" spans="2:25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</row>
    <row r="334" spans="2:25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</row>
    <row r="335" spans="2:25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</row>
    <row r="336" spans="2:25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</row>
    <row r="337" spans="2:25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</row>
    <row r="338" spans="2:25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</row>
    <row r="339" spans="2:25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</row>
    <row r="340" spans="2:25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</row>
    <row r="341" spans="2:25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</row>
    <row r="342" spans="2:25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</row>
    <row r="343" spans="2:25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</row>
    <row r="344" spans="2:25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</row>
    <row r="345" spans="2:25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</row>
    <row r="346" spans="2:25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</row>
    <row r="347" spans="2:25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</row>
    <row r="348" spans="2:25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</row>
    <row r="349" spans="2:25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</row>
    <row r="350" spans="2:25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</row>
    <row r="351" spans="2:25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</row>
    <row r="352" spans="2:25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</row>
    <row r="353" spans="2:25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</row>
    <row r="354" spans="2:25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</row>
    <row r="355" spans="2:25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</row>
    <row r="356" spans="2:25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</row>
    <row r="357" spans="2:25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</row>
    <row r="358" spans="2:25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</row>
    <row r="359" spans="2:25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</row>
    <row r="360" spans="2:25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</row>
    <row r="361" spans="2:25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</row>
    <row r="362" spans="2:25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</row>
    <row r="363" spans="2:25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</row>
    <row r="364" spans="2:25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</row>
    <row r="365" spans="2:25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</row>
    <row r="366" spans="2:25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</row>
    <row r="367" spans="2:25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</row>
    <row r="368" spans="2:25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</row>
    <row r="369" spans="2:25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</row>
    <row r="370" spans="2:25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</row>
    <row r="371" spans="2:25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</row>
    <row r="372" spans="2:25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</row>
    <row r="373" spans="2:25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</row>
    <row r="374" spans="2:25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</row>
    <row r="375" spans="2:25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</row>
    <row r="376" spans="2:25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</row>
    <row r="377" spans="2:25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</row>
    <row r="378" spans="2:25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</row>
    <row r="379" spans="2:25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</row>
    <row r="380" spans="2:25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</row>
    <row r="381" spans="2:25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</row>
    <row r="382" spans="2:25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</row>
    <row r="383" spans="2:25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</row>
    <row r="384" spans="2:25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</row>
    <row r="385" spans="2:25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</row>
    <row r="386" spans="2:25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</row>
    <row r="387" spans="2:25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</row>
    <row r="388" spans="2:25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</row>
    <row r="389" spans="2:25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</row>
    <row r="390" spans="2:25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</row>
    <row r="391" spans="2:25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</row>
    <row r="392" spans="2:25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</row>
    <row r="393" spans="2:25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</row>
    <row r="394" spans="2:25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</row>
    <row r="395" spans="2:25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</row>
    <row r="396" spans="2:25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</row>
    <row r="397" spans="2:25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</row>
    <row r="398" spans="2:25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</row>
    <row r="399" spans="2:25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</row>
    <row r="400" spans="2:25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</row>
    <row r="401" spans="2:25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</row>
    <row r="402" spans="2:25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</row>
    <row r="403" spans="2:25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</row>
    <row r="404" spans="2:25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</row>
    <row r="405" spans="2:25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</row>
    <row r="406" spans="2:25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</row>
    <row r="407" spans="2:25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</row>
    <row r="408" spans="2:25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</row>
    <row r="409" spans="2:25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</row>
    <row r="410" spans="2:25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</row>
    <row r="411" spans="2:25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</row>
    <row r="412" spans="2:25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</row>
    <row r="413" spans="2:25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</row>
    <row r="414" spans="2:25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</row>
    <row r="415" spans="2:25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</row>
    <row r="416" spans="2:25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</row>
    <row r="417" spans="2:25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</row>
    <row r="418" spans="2:25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</row>
    <row r="419" spans="2:25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</row>
    <row r="420" spans="2:25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</row>
    <row r="421" spans="2:25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</row>
    <row r="422" spans="2:25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</row>
    <row r="423" spans="2:25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</row>
    <row r="424" spans="2:25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</row>
    <row r="425" spans="2:25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</row>
    <row r="426" spans="2:25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</row>
    <row r="427" spans="2:25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</row>
    <row r="428" spans="2:25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</row>
    <row r="429" spans="2:25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</row>
    <row r="430" spans="2:25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</row>
    <row r="431" spans="2:25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</row>
    <row r="432" spans="2:25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</row>
    <row r="433" spans="2:25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</row>
    <row r="434" spans="2:25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</row>
    <row r="435" spans="2:25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</row>
    <row r="436" spans="2:25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</row>
    <row r="437" spans="2:25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</row>
    <row r="438" spans="2:25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</row>
    <row r="439" spans="2:25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</row>
    <row r="440" spans="2:25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</row>
    <row r="441" spans="2:25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</row>
    <row r="442" spans="2:25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</row>
    <row r="443" spans="2:25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</row>
    <row r="444" spans="2:25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</row>
    <row r="445" spans="2:25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</row>
    <row r="446" spans="2:25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</row>
    <row r="447" spans="2:25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</row>
    <row r="448" spans="2:25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</row>
    <row r="449" spans="2:25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</row>
    <row r="450" spans="2:25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</row>
    <row r="451" spans="2:25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</row>
    <row r="452" spans="2:25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</row>
    <row r="453" spans="2:25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</row>
    <row r="454" spans="2:25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</row>
    <row r="455" spans="2:25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</row>
    <row r="456" spans="2:25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</row>
    <row r="457" spans="2:25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</row>
    <row r="458" spans="2:25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</row>
    <row r="459" spans="2:25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</row>
    <row r="460" spans="2:25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</row>
    <row r="461" spans="2:25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</row>
    <row r="462" spans="2:25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</row>
    <row r="463" spans="2:25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</row>
    <row r="464" spans="2:25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</row>
    <row r="465" spans="2:25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</row>
    <row r="466" spans="2:25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</row>
    <row r="467" spans="2:25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</row>
    <row r="468" spans="2:25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</row>
    <row r="469" spans="2:25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</row>
    <row r="470" spans="2:25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</row>
    <row r="471" spans="2:25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</row>
    <row r="472" spans="2:25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</row>
    <row r="473" spans="2:25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</row>
    <row r="474" spans="2:25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</row>
    <row r="475" spans="2:25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</row>
    <row r="476" spans="2:25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</row>
    <row r="477" spans="2:25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</row>
    <row r="478" spans="2:25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</row>
    <row r="479" spans="2:25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</row>
    <row r="480" spans="2:25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</row>
    <row r="481" spans="2:25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</row>
    <row r="482" spans="2:25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</row>
    <row r="483" spans="2:25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</row>
    <row r="484" spans="2:25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</row>
    <row r="485" spans="2:25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</row>
    <row r="486" spans="2:25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</row>
    <row r="487" spans="2:25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</row>
    <row r="488" spans="2:25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</row>
    <row r="489" spans="2:25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</row>
    <row r="490" spans="2:25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</row>
    <row r="491" spans="2:25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</row>
    <row r="492" spans="2:25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</row>
    <row r="493" spans="2:25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</row>
    <row r="494" spans="2:25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</row>
    <row r="495" spans="2:25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</row>
    <row r="496" spans="2:25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</row>
    <row r="497" spans="2:25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</row>
    <row r="498" spans="2:25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</row>
    <row r="499" spans="2:25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</row>
    <row r="500" spans="2:25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</row>
    <row r="501" spans="2:25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</row>
    <row r="502" spans="2:25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</row>
    <row r="503" spans="2:25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</row>
    <row r="504" spans="2:25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</row>
    <row r="505" spans="2:25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</row>
    <row r="506" spans="2:25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</row>
    <row r="507" spans="2:25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</row>
    <row r="508" spans="2:25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</row>
    <row r="509" spans="2:25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</row>
    <row r="510" spans="2:25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</row>
    <row r="511" spans="2:25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</row>
    <row r="512" spans="2:25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</row>
    <row r="513" spans="2:25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</row>
    <row r="514" spans="2:25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</row>
    <row r="515" spans="2:25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</row>
    <row r="516" spans="2:25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</row>
    <row r="517" spans="2:25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</row>
    <row r="518" spans="2:25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</row>
    <row r="519" spans="2:25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</row>
    <row r="520" spans="2:25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</row>
    <row r="521" spans="2:25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</row>
    <row r="522" spans="2:25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</row>
    <row r="523" spans="2:25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</row>
    <row r="524" spans="2:25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</row>
    <row r="525" spans="2:25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</row>
    <row r="526" spans="2:25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</row>
    <row r="527" spans="2:25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</row>
    <row r="528" spans="2:25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</row>
    <row r="529" spans="2:25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</row>
    <row r="530" spans="2:25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</row>
    <row r="531" spans="2:25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</row>
    <row r="532" spans="2:25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</row>
    <row r="533" spans="2:25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</row>
    <row r="534" spans="2:25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</row>
    <row r="535" spans="2:25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</row>
    <row r="536" spans="2:25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</row>
    <row r="537" spans="2:25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</row>
    <row r="538" spans="2:25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</row>
    <row r="539" spans="2:25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</row>
    <row r="540" spans="2:25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</row>
    <row r="541" spans="2:25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</row>
    <row r="542" spans="2:25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</row>
    <row r="543" spans="2:25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</row>
    <row r="544" spans="2:25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</row>
    <row r="545" spans="2:25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</row>
    <row r="546" spans="2:25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</row>
    <row r="547" spans="2:25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</row>
    <row r="548" spans="2:25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</row>
    <row r="549" spans="2:25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</row>
    <row r="550" spans="2:25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</row>
    <row r="551" spans="2:25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</row>
    <row r="552" spans="2:25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</row>
    <row r="553" spans="2:25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</row>
    <row r="554" spans="2:25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</row>
    <row r="555" spans="2:25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</row>
    <row r="556" spans="2:25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</row>
    <row r="557" spans="2:25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</row>
    <row r="558" spans="2:25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</row>
    <row r="559" spans="2:25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</row>
    <row r="560" spans="2:25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</row>
    <row r="561" spans="2:25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</row>
    <row r="562" spans="2:25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</row>
    <row r="563" spans="2:25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</row>
    <row r="564" spans="2:25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</row>
    <row r="565" spans="2:25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</row>
    <row r="566" spans="2:25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</row>
    <row r="567" spans="2:25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</row>
    <row r="568" spans="2:25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</row>
    <row r="569" spans="2:25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</row>
    <row r="570" spans="2:25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</row>
    <row r="571" spans="2:25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</row>
    <row r="572" spans="2:25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</row>
    <row r="573" spans="2:25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</row>
    <row r="574" spans="2:25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</row>
    <row r="575" spans="2:25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</row>
    <row r="576" spans="2:25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</row>
    <row r="577" spans="2:25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</row>
    <row r="578" spans="2:25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</row>
    <row r="579" spans="2:25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</row>
    <row r="580" spans="2:25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</row>
    <row r="581" spans="2:25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</row>
    <row r="582" spans="2:25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</row>
    <row r="583" spans="2:25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</row>
    <row r="584" spans="2:25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</row>
    <row r="585" spans="2:25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</row>
    <row r="586" spans="2:25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</row>
    <row r="587" spans="2:25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</row>
    <row r="588" spans="2:25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</row>
    <row r="589" spans="2:25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</row>
    <row r="590" spans="2:25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</row>
    <row r="591" spans="2:25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</row>
    <row r="592" spans="2:25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</row>
    <row r="593" spans="2:25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</row>
    <row r="594" spans="2:25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</row>
    <row r="595" spans="2:25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</row>
    <row r="596" spans="2:25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</row>
    <row r="597" spans="2:25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</row>
    <row r="598" spans="2:25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</row>
    <row r="599" spans="2:25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</row>
    <row r="600" spans="2:25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</row>
    <row r="601" spans="2:25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</row>
    <row r="602" spans="2:25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</row>
    <row r="603" spans="2:25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</row>
    <row r="604" spans="2:25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</row>
    <row r="605" spans="2:25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</row>
    <row r="606" spans="2:25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</row>
    <row r="607" spans="2:25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</row>
    <row r="608" spans="2:25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</row>
    <row r="609" spans="2:25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</row>
    <row r="610" spans="2:25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</row>
    <row r="611" spans="2:25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</row>
    <row r="612" spans="2:25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</row>
    <row r="613" spans="2:25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</row>
    <row r="614" spans="2:25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</row>
    <row r="615" spans="2:25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</row>
    <row r="616" spans="2:25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</row>
    <row r="617" spans="2:25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</row>
    <row r="618" spans="2:25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</row>
    <row r="619" spans="2:25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</row>
    <row r="620" spans="2:25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</row>
    <row r="621" spans="2:25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</row>
    <row r="622" spans="2:25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</row>
    <row r="623" spans="2:25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</row>
    <row r="624" spans="2:25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</row>
    <row r="625" spans="2:25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</row>
    <row r="626" spans="2:25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</row>
    <row r="627" spans="2:25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</row>
    <row r="628" spans="2:25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</row>
    <row r="629" spans="2:25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</row>
    <row r="630" spans="2:25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</row>
    <row r="631" spans="2:25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</row>
    <row r="632" spans="2:25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</row>
    <row r="633" spans="2:25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</row>
    <row r="634" spans="2:25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</row>
    <row r="635" spans="2:25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</row>
    <row r="636" spans="2:25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</row>
    <row r="637" spans="2:25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</row>
    <row r="638" spans="2:25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</row>
    <row r="639" spans="2:25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</row>
    <row r="640" spans="2:25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</row>
    <row r="641" spans="2:25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</row>
    <row r="642" spans="2:25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</row>
    <row r="643" spans="2:25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</row>
    <row r="644" spans="2:25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</row>
    <row r="645" spans="2:25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</row>
    <row r="646" spans="2:25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</row>
    <row r="647" spans="2:25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</row>
    <row r="648" spans="2:25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</row>
    <row r="649" spans="2:25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</row>
    <row r="650" spans="2:25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</row>
    <row r="651" spans="2:25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</row>
    <row r="652" spans="2:25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</row>
    <row r="653" spans="2:25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</row>
    <row r="654" spans="2:25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</row>
    <row r="655" spans="2:25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</row>
    <row r="656" spans="2:25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</row>
    <row r="657" spans="2:25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</row>
    <row r="658" spans="2:25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</row>
    <row r="659" spans="2:25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</row>
    <row r="660" spans="2:25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</row>
    <row r="661" spans="2:25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</row>
    <row r="662" spans="2:25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</row>
    <row r="663" spans="2:25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</row>
    <row r="664" spans="2:25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</row>
    <row r="665" spans="2:25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</row>
    <row r="666" spans="2:25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</row>
    <row r="667" spans="2:25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</row>
    <row r="668" spans="2:25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</row>
    <row r="669" spans="2:25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</row>
    <row r="670" spans="2:25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</row>
    <row r="671" spans="2:25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</row>
    <row r="672" spans="2:25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</row>
    <row r="673" spans="2:25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</row>
    <row r="674" spans="2:25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</row>
    <row r="675" spans="2:25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</row>
    <row r="676" spans="2:25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</row>
    <row r="677" spans="2:25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</row>
    <row r="678" spans="2:25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</row>
    <row r="679" spans="2:25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</row>
    <row r="680" spans="2:25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</row>
    <row r="681" spans="2:25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</row>
    <row r="682" spans="2:25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</row>
    <row r="683" spans="2:25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</row>
    <row r="684" spans="2:25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</row>
    <row r="685" spans="2:25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</row>
    <row r="686" spans="2:25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</row>
    <row r="687" spans="2:25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</row>
    <row r="688" spans="2:25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</row>
    <row r="689" spans="2:25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</row>
    <row r="690" spans="2:25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</row>
    <row r="691" spans="2:25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</row>
    <row r="692" spans="2:25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</row>
    <row r="693" spans="2:25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</row>
    <row r="694" spans="2:25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</row>
    <row r="695" spans="2:25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</row>
    <row r="696" spans="2:25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</row>
    <row r="697" spans="2:25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</row>
    <row r="698" spans="2:25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</row>
    <row r="699" spans="2:25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</row>
    <row r="700" spans="2:25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</row>
    <row r="701" spans="2:25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</row>
    <row r="702" spans="2:25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</row>
    <row r="703" spans="2:25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</row>
    <row r="704" spans="2:25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</row>
    <row r="705" spans="2:25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</row>
    <row r="706" spans="2:25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</row>
    <row r="707" spans="2:25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</row>
    <row r="708" spans="2:25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</row>
    <row r="709" spans="2:25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</row>
    <row r="710" spans="2:25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</row>
    <row r="711" spans="2:25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</row>
    <row r="712" spans="2:25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</row>
    <row r="713" spans="2:25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</row>
    <row r="714" spans="2:25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</row>
    <row r="715" spans="2:25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</row>
    <row r="716" spans="2:25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</row>
    <row r="717" spans="2:25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</row>
    <row r="718" spans="2:25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</row>
    <row r="719" spans="2:25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</row>
    <row r="720" spans="2:25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</row>
    <row r="721" spans="2:25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</row>
    <row r="722" spans="2:25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</row>
    <row r="723" spans="2:25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</row>
    <row r="724" spans="2:25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</row>
    <row r="725" spans="2:25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</row>
    <row r="726" spans="2:25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</row>
    <row r="727" spans="2:25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</row>
    <row r="728" spans="2:25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</row>
    <row r="729" spans="2:25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</row>
    <row r="730" spans="2:25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</row>
    <row r="731" spans="2:25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</row>
    <row r="732" spans="2:25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</row>
    <row r="733" spans="2:25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</row>
    <row r="734" spans="2:25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</row>
    <row r="735" spans="2:25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</row>
    <row r="736" spans="2:25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</row>
    <row r="737" spans="2:25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</row>
    <row r="738" spans="2:25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</row>
    <row r="739" spans="2:25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</row>
    <row r="740" spans="2:25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</row>
    <row r="741" spans="2:25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</row>
    <row r="742" spans="2:25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</row>
    <row r="743" spans="2:25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</row>
    <row r="744" spans="2:25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</row>
    <row r="745" spans="2:25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</row>
    <row r="746" spans="2:25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</row>
    <row r="747" spans="2:25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</row>
    <row r="748" spans="2:25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</row>
    <row r="749" spans="2:25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</row>
    <row r="750" spans="2:25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</row>
    <row r="751" spans="2:25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</row>
    <row r="752" spans="2:25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</row>
    <row r="753" spans="2:25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</row>
    <row r="754" spans="2:25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</row>
    <row r="755" spans="2:25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</row>
    <row r="756" spans="2:25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</row>
    <row r="757" spans="2:25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</row>
    <row r="758" spans="2:25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</row>
    <row r="759" spans="2:25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</row>
    <row r="760" spans="2:25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</row>
    <row r="761" spans="2:25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</row>
    <row r="762" spans="2:25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</row>
    <row r="763" spans="2:25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</row>
    <row r="764" spans="2:25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</row>
    <row r="765" spans="2:25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</row>
    <row r="766" spans="2:25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</row>
    <row r="767" spans="2:25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</row>
    <row r="768" spans="2:25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</row>
    <row r="769" spans="2:25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</row>
    <row r="770" spans="2:25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</row>
    <row r="771" spans="2:25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</row>
    <row r="772" spans="2:25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</row>
    <row r="773" spans="2:25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</row>
    <row r="774" spans="2:25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</row>
    <row r="775" spans="2:25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</row>
    <row r="776" spans="2:25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</row>
    <row r="777" spans="2:25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</row>
    <row r="778" spans="2:25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</row>
    <row r="779" spans="2:25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</row>
    <row r="780" spans="2:25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</row>
    <row r="781" spans="2:25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</row>
    <row r="782" spans="2:25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</row>
    <row r="783" spans="2:25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</row>
    <row r="784" spans="2:25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</row>
    <row r="785" spans="2:25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</row>
    <row r="786" spans="2:25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</row>
    <row r="787" spans="2:25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</row>
    <row r="788" spans="2:25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</row>
    <row r="789" spans="2:25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</row>
    <row r="790" spans="2:25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</row>
    <row r="791" spans="2:25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</row>
    <row r="792" spans="2:25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</row>
    <row r="793" spans="2:25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</row>
    <row r="794" spans="2:25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</row>
    <row r="795" spans="2:25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</row>
    <row r="796" spans="2:25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</row>
    <row r="797" spans="2:25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</row>
    <row r="798" spans="2:25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</row>
    <row r="799" spans="2:25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</row>
    <row r="800" spans="2:25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</row>
    <row r="801" spans="2:25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</row>
    <row r="802" spans="2:25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</row>
    <row r="803" spans="2:25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</row>
    <row r="804" spans="2:25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</row>
    <row r="805" spans="2:25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</row>
    <row r="806" spans="2:25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</row>
    <row r="807" spans="2:25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</row>
    <row r="808" spans="2:25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</row>
    <row r="809" spans="2:25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</row>
    <row r="810" spans="2:25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</row>
    <row r="811" spans="2:25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</row>
    <row r="812" spans="2:25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</row>
    <row r="813" spans="2:25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</row>
    <row r="814" spans="2:25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</row>
    <row r="815" spans="2:25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</row>
    <row r="816" spans="2:25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</row>
    <row r="817" spans="2:25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</row>
    <row r="818" spans="2:25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</row>
    <row r="819" spans="2:25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</row>
    <row r="820" spans="2:25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</row>
    <row r="821" spans="2:25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</row>
    <row r="822" spans="2:25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</row>
    <row r="823" spans="2:25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</row>
    <row r="824" spans="2:25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</row>
    <row r="825" spans="2:25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</row>
    <row r="826" spans="2:25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</row>
    <row r="827" spans="2:25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</row>
    <row r="828" spans="2:25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</row>
    <row r="829" spans="2:25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</row>
    <row r="830" spans="2:25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</row>
    <row r="831" spans="2:25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</row>
    <row r="832" spans="2:25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</row>
    <row r="833" spans="2:25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</row>
    <row r="834" spans="2:25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</row>
    <row r="835" spans="2:25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</row>
    <row r="836" spans="2:25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</row>
    <row r="837" spans="2:25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</row>
    <row r="838" spans="2:25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</row>
    <row r="839" spans="2:25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</row>
    <row r="840" spans="2:25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</row>
    <row r="841" spans="2:25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</row>
    <row r="842" spans="2:25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</row>
    <row r="843" spans="2:25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</row>
    <row r="844" spans="2:25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</row>
    <row r="845" spans="2:25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</row>
    <row r="846" spans="2:25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</row>
    <row r="847" spans="2:25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</row>
    <row r="848" spans="2:25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</row>
    <row r="849" spans="2:25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</row>
    <row r="850" spans="2:25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</row>
    <row r="851" spans="2:25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</row>
    <row r="852" spans="2:25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</row>
    <row r="853" spans="2:25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</row>
    <row r="854" spans="2:25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</row>
    <row r="855" spans="2:25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</row>
    <row r="856" spans="2:25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</row>
    <row r="857" spans="2:25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</row>
    <row r="858" spans="2:25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</row>
    <row r="859" spans="2:25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</row>
    <row r="860" spans="2:25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</row>
    <row r="861" spans="2:25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</row>
    <row r="862" spans="2:25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</row>
    <row r="863" spans="2:25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</row>
    <row r="864" spans="2:25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</row>
    <row r="865" spans="2:25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</row>
    <row r="866" spans="2:25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</row>
    <row r="867" spans="2:25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</row>
    <row r="868" spans="2:25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</row>
    <row r="869" spans="2:25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</row>
    <row r="870" spans="2:25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</row>
    <row r="871" spans="2:25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</row>
    <row r="872" spans="2:25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</row>
    <row r="873" spans="2:25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</row>
    <row r="874" spans="2:25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</row>
    <row r="875" spans="2:25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</row>
    <row r="876" spans="2:25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</row>
    <row r="877" spans="2:25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</row>
    <row r="878" spans="2:25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</row>
    <row r="879" spans="2:25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</row>
    <row r="880" spans="2:25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</row>
    <row r="881" spans="2:25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</row>
    <row r="882" spans="2:25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</row>
    <row r="883" spans="2:25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</row>
    <row r="884" spans="2:25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</row>
    <row r="885" spans="2:25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</row>
    <row r="886" spans="2:25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</row>
    <row r="887" spans="2:25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</row>
    <row r="888" spans="2:25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</row>
    <row r="889" spans="2:25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</row>
    <row r="890" spans="2:25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</row>
    <row r="891" spans="2:25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</row>
    <row r="892" spans="2:25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</row>
    <row r="893" spans="2:25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</row>
    <row r="894" spans="2:25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</row>
    <row r="895" spans="2:25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</row>
    <row r="896" spans="2:25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</row>
    <row r="897" spans="2:25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</row>
    <row r="898" spans="2:25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</row>
    <row r="899" spans="2:25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</row>
    <row r="900" spans="2:25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</row>
    <row r="901" spans="2:25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</row>
    <row r="902" spans="2:25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</row>
    <row r="903" spans="2:25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</row>
    <row r="904" spans="2:25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</row>
    <row r="905" spans="2:25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</row>
    <row r="906" spans="2:25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</row>
    <row r="907" spans="2:25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</row>
    <row r="908" spans="2:25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</row>
    <row r="909" spans="2:25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</row>
    <row r="910" spans="2:25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</row>
    <row r="911" spans="2:25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</row>
    <row r="912" spans="2:25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</row>
    <row r="913" spans="2:25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</row>
    <row r="914" spans="2:25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</row>
    <row r="915" spans="2:25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</row>
    <row r="916" spans="2:25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</row>
    <row r="917" spans="2:25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</row>
    <row r="918" spans="2:25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</row>
    <row r="919" spans="2:25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</row>
    <row r="920" spans="2:25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</row>
    <row r="921" spans="2:25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</row>
    <row r="922" spans="2:25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</row>
    <row r="923" spans="2:25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</row>
    <row r="924" spans="2:25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</row>
    <row r="925" spans="2:25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</row>
    <row r="926" spans="2:25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</row>
    <row r="927" spans="2:25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</row>
    <row r="928" spans="2:25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</row>
    <row r="929" spans="2:25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</row>
    <row r="930" spans="2:25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</row>
    <row r="931" spans="2:25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</row>
    <row r="932" spans="2:25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</row>
    <row r="933" spans="2:25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</row>
    <row r="934" spans="2:25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</row>
    <row r="935" spans="2:25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</row>
    <row r="936" spans="2:25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</row>
    <row r="937" spans="2:25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</row>
    <row r="938" spans="2:25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</row>
    <row r="939" spans="2:25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</row>
    <row r="940" spans="2:25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</row>
    <row r="941" spans="2:25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</row>
    <row r="942" spans="2:25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</row>
    <row r="943" spans="2:25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</row>
    <row r="944" spans="2:25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</row>
    <row r="945" spans="2:25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</row>
    <row r="946" spans="2:25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</row>
    <row r="947" spans="2:25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</row>
    <row r="948" spans="2:25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</row>
    <row r="949" spans="2:25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</row>
    <row r="950" spans="2:25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</row>
    <row r="951" spans="2:25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</row>
    <row r="952" spans="2:25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</row>
    <row r="953" spans="2:25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</row>
    <row r="954" spans="2:25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</row>
    <row r="955" spans="2:25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</row>
    <row r="956" spans="2:25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</row>
    <row r="957" spans="2:25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</row>
    <row r="958" spans="2:25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</row>
    <row r="959" spans="2:25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</row>
    <row r="960" spans="2:25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</row>
    <row r="961" spans="2:25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</row>
    <row r="962" spans="2:25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</row>
    <row r="963" spans="2:25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</row>
    <row r="964" spans="2:25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</row>
    <row r="965" spans="2:25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</row>
    <row r="966" spans="2:25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</row>
    <row r="967" spans="2:25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</row>
    <row r="968" spans="2:25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</row>
    <row r="969" spans="2:25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</row>
    <row r="970" spans="2:25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</row>
    <row r="971" spans="2:25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</row>
    <row r="972" spans="2:25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</row>
    <row r="973" spans="2:25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</row>
    <row r="974" spans="2:25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</row>
    <row r="975" spans="2:25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</row>
    <row r="976" spans="2:25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</row>
    <row r="977" spans="2:25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</row>
    <row r="978" spans="2:25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</row>
    <row r="979" spans="2:25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</row>
    <row r="980" spans="2:25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</row>
    <row r="981" spans="2:25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</row>
    <row r="982" spans="2:25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</row>
    <row r="983" spans="2:25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</row>
    <row r="984" spans="2:25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</row>
    <row r="985" spans="2:25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</row>
    <row r="986" spans="2:25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</row>
    <row r="987" spans="2:25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</row>
    <row r="988" spans="2:25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</row>
    <row r="989" spans="2:25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</row>
    <row r="990" spans="2:25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</row>
    <row r="991" spans="2:25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</row>
    <row r="992" spans="2:25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</row>
    <row r="993" spans="2:25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</row>
    <row r="994" spans="2:25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</row>
    <row r="995" spans="2:25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</row>
    <row r="996" spans="2:25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</row>
    <row r="997" spans="2:25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</row>
    <row r="998" spans="2:25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</row>
    <row r="999" spans="2:25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</row>
    <row r="1000" spans="2:25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</row>
    <row r="1001" spans="2:25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</row>
    <row r="1002" spans="2:25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</row>
    <row r="1003" spans="2:25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</row>
    <row r="1004" spans="2:25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</row>
    <row r="1005" spans="2:25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</row>
    <row r="1006" spans="2:25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</row>
    <row r="1007" spans="2:25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</row>
    <row r="1008" spans="2:25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</row>
    <row r="1009" spans="2:25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</row>
    <row r="1010" spans="2:25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</row>
    <row r="1011" spans="2:25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</row>
    <row r="1012" spans="2:25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</row>
    <row r="1013" spans="2:25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</row>
    <row r="1014" spans="2:25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</row>
    <row r="1015" spans="2:25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</row>
    <row r="1016" spans="2:25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</row>
    <row r="1017" spans="2:25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</row>
    <row r="1018" spans="2:25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</row>
    <row r="1019" spans="2:25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</row>
    <row r="1020" spans="2:25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</row>
    <row r="1021" spans="2:25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</row>
    <row r="1022" spans="2:25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</row>
    <row r="1023" spans="2:25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</row>
    <row r="1024" spans="2:25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</row>
    <row r="1025" spans="2:25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</row>
    <row r="1026" spans="2:25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</row>
    <row r="1027" spans="2:25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</row>
    <row r="1028" spans="2:25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</row>
    <row r="1029" spans="2:25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</row>
    <row r="1030" spans="2:25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</row>
    <row r="1031" spans="2:25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</row>
    <row r="1032" spans="2:25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</row>
    <row r="1033" spans="2:25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</row>
    <row r="1034" spans="2:25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</row>
    <row r="1035" spans="2:25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</row>
    <row r="1036" spans="2:25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</row>
    <row r="1037" spans="2:25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</row>
    <row r="1038" spans="2:25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</row>
    <row r="1039" spans="2:25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</row>
    <row r="1040" spans="2:25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</row>
    <row r="1041" spans="2:25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</row>
    <row r="1042" spans="2:25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</row>
    <row r="1043" spans="2:25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</row>
    <row r="1044" spans="2:25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</row>
    <row r="1045" spans="2:25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</row>
    <row r="1046" spans="2:25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</row>
    <row r="1047" spans="2:25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</row>
    <row r="1048" spans="2:25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</row>
    <row r="1049" spans="2:25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</row>
    <row r="1050" spans="2:25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</row>
    <row r="1051" spans="2:25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</row>
    <row r="1052" spans="2:25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</row>
    <row r="1053" spans="2:25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</row>
    <row r="1054" spans="2:25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</row>
    <row r="1055" spans="2:25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</row>
    <row r="1056" spans="2:25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</row>
    <row r="1057" spans="2:25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</row>
    <row r="1058" spans="2:25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</row>
    <row r="1059" spans="2:25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</row>
    <row r="1060" spans="2:25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</row>
    <row r="1061" spans="2:25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</row>
    <row r="1062" spans="2:25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</row>
    <row r="1063" spans="2:25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</row>
    <row r="1064" spans="2:25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</row>
    <row r="1065" spans="2:25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</row>
    <row r="1066" spans="2:25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</row>
    <row r="1067" spans="2:25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</row>
    <row r="1068" spans="2:25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</row>
    <row r="1069" spans="2:25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</row>
    <row r="1070" spans="2:25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</row>
    <row r="1071" spans="2:25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</row>
    <row r="1072" spans="2:25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</row>
    <row r="1073" spans="2:25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</row>
    <row r="1074" spans="2:25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</row>
    <row r="1075" spans="2:25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</row>
    <row r="1076" spans="2:25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</row>
    <row r="1077" spans="2:25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</row>
    <row r="1078" spans="2:25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</row>
    <row r="1079" spans="2:25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</row>
    <row r="1080" spans="2:25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</row>
    <row r="1081" spans="2:25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</row>
    <row r="1082" spans="2:25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</row>
    <row r="1083" spans="2:25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</row>
    <row r="1084" spans="2:25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</row>
    <row r="1085" spans="2:25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</row>
    <row r="1086" spans="2:25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</row>
    <row r="1087" spans="2:25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</row>
    <row r="1088" spans="2:25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</row>
    <row r="1089" spans="2:25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</row>
    <row r="1090" spans="2:25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</row>
    <row r="1091" spans="2:25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</row>
    <row r="1092" spans="2:25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</row>
    <row r="1093" spans="2:25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</row>
    <row r="1094" spans="2:25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</row>
    <row r="1095" spans="2:25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</row>
    <row r="1096" spans="2:25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</row>
    <row r="1097" spans="2:25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</row>
    <row r="1098" spans="2:25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</row>
    <row r="1099" spans="2:25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</row>
    <row r="1100" spans="2:25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</row>
    <row r="1101" spans="2:25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</row>
    <row r="1102" spans="2:25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</row>
    <row r="1103" spans="2:25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</row>
    <row r="1104" spans="2:25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</row>
    <row r="1105" spans="2:25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</row>
    <row r="1106" spans="2:25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</row>
    <row r="1107" spans="2:25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</row>
    <row r="1108" spans="2:25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</row>
    <row r="1109" spans="2:25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</row>
    <row r="1110" spans="2:25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</row>
    <row r="1111" spans="2:25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</row>
    <row r="1112" spans="2:25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</row>
    <row r="1113" spans="2:25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</row>
    <row r="1114" spans="2:25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</row>
    <row r="1115" spans="2:25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</row>
    <row r="1116" spans="2:25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</row>
    <row r="1117" spans="2:25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</row>
    <row r="1118" spans="2:25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</row>
    <row r="1119" spans="2:25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</row>
    <row r="1120" spans="2:25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</row>
    <row r="1121" spans="2:25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</row>
    <row r="1122" spans="2:25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</row>
    <row r="1123" spans="2:25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</row>
    <row r="1124" spans="2:25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</row>
    <row r="1125" spans="2:25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</row>
    <row r="1126" spans="2:25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</row>
    <row r="1127" spans="2:25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</row>
    <row r="1128" spans="2:25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</row>
    <row r="1129" spans="2:25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</row>
    <row r="1130" spans="2:25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</row>
    <row r="1131" spans="2:25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</row>
    <row r="1132" spans="2:25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</row>
    <row r="1133" spans="2:25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</row>
    <row r="1134" spans="2:25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</row>
    <row r="1135" spans="2:25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</row>
    <row r="1136" spans="2:25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</row>
    <row r="1137" spans="2:25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</row>
    <row r="1138" spans="2:25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</row>
    <row r="1139" spans="2:25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</row>
    <row r="1140" spans="2:25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</row>
    <row r="1141" spans="2:25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</row>
    <row r="1142" spans="2:25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</row>
    <row r="1143" spans="2:25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</row>
    <row r="1144" spans="2:25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</row>
    <row r="1145" spans="2:25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</row>
    <row r="1146" spans="2:25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</row>
    <row r="1147" spans="2:25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</row>
    <row r="1148" spans="2:25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</row>
    <row r="1149" spans="2:25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</row>
    <row r="1150" spans="2:25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</row>
    <row r="1151" spans="2:25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</row>
    <row r="1152" spans="2:25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</row>
    <row r="1153" spans="2:25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</row>
    <row r="1154" spans="2:25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</row>
    <row r="1155" spans="2:25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</row>
    <row r="1156" spans="2:25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</row>
    <row r="1157" spans="2:25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</row>
    <row r="1158" spans="2:25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</row>
    <row r="1159" spans="2:25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</row>
    <row r="1160" spans="2:25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</row>
    <row r="1161" spans="2:25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</row>
    <row r="1162" spans="2:25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</row>
    <row r="1163" spans="2:25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</row>
    <row r="1164" spans="2:25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</row>
    <row r="1165" spans="2:25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</row>
    <row r="1166" spans="2:25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</row>
    <row r="1167" spans="2:25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</row>
    <row r="1168" spans="2:25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</row>
    <row r="1169" spans="2:25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</row>
    <row r="1170" spans="2:25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</row>
    <row r="1171" spans="2:25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</row>
    <row r="1172" spans="2:25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</row>
    <row r="1173" spans="2:25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</row>
    <row r="1174" spans="2:25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</row>
    <row r="1175" spans="2:25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</row>
    <row r="1176" spans="2:25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</row>
    <row r="1177" spans="2:25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</row>
    <row r="1178" spans="2:25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</row>
    <row r="1179" spans="2:25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</row>
    <row r="1180" spans="2:25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</row>
    <row r="1181" spans="2:25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</row>
    <row r="1182" spans="2:25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</row>
    <row r="1183" spans="2:25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</row>
    <row r="1184" spans="2:25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</row>
    <row r="1185" spans="2:25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</row>
    <row r="1186" spans="2:25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</row>
    <row r="1187" spans="2:25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</row>
    <row r="1188" spans="2:25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</row>
    <row r="1189" spans="2:25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</row>
    <row r="1190" spans="2:25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</row>
    <row r="1191" spans="2:25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</row>
    <row r="1192" spans="2:25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</row>
    <row r="1193" spans="2:25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</row>
    <row r="1194" spans="2:25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</row>
    <row r="1195" spans="2:25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</row>
    <row r="1196" spans="2:25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</row>
    <row r="1197" spans="2:25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</row>
    <row r="1198" spans="2:25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</row>
    <row r="1199" spans="2:25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</row>
    <row r="1200" spans="2:25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</row>
    <row r="1201" spans="2:25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</row>
    <row r="1202" spans="2:25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</row>
    <row r="1203" spans="2:25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</row>
    <row r="1204" spans="2:25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</row>
    <row r="1205" spans="2:25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</row>
    <row r="1206" spans="2:25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</row>
    <row r="1207" spans="2:25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</row>
    <row r="1208" spans="2:25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</row>
    <row r="1209" spans="2:25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</row>
    <row r="1210" spans="2:25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</row>
    <row r="1211" spans="2:25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</row>
    <row r="1212" spans="2:25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</row>
    <row r="1213" spans="2:25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</row>
    <row r="1214" spans="2:25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</row>
    <row r="1215" spans="2:25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</row>
    <row r="1216" spans="2:25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</row>
    <row r="1217" spans="2:25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</row>
    <row r="1218" spans="2:25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</row>
    <row r="1219" spans="2:25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</row>
    <row r="1220" spans="2:25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</row>
    <row r="1221" spans="2:25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</row>
    <row r="1222" spans="2:25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</row>
    <row r="1223" spans="2:25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</row>
    <row r="1224" spans="2:25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</row>
    <row r="1225" spans="2:25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</row>
    <row r="1226" spans="2:25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</row>
    <row r="1227" spans="2:25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</row>
    <row r="1228" spans="2:25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</row>
    <row r="1229" spans="2:25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</row>
    <row r="1230" spans="2:25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</row>
    <row r="1231" spans="2:25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</row>
    <row r="1232" spans="2:25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</row>
    <row r="1233" spans="2:25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</row>
    <row r="1234" spans="2:25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</row>
    <row r="1235" spans="2:25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</row>
    <row r="1236" spans="2:25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</row>
    <row r="1237" spans="2:25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</row>
    <row r="1238" spans="2:25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</row>
    <row r="1239" spans="2:25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</row>
    <row r="1240" spans="2:25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</row>
    <row r="1241" spans="2:25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</row>
    <row r="1242" spans="2:25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</row>
    <row r="1243" spans="2:25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</row>
    <row r="1244" spans="2:25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</row>
    <row r="1245" spans="2:25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</row>
    <row r="1246" spans="2:25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</row>
    <row r="1247" spans="2:25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</row>
    <row r="1248" spans="2:25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</row>
    <row r="1249" spans="2:25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</row>
    <row r="1250" spans="2:25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</row>
    <row r="1251" spans="2:25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</row>
    <row r="1252" spans="2:25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</row>
    <row r="1253" spans="2:25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</row>
    <row r="1254" spans="2:25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</row>
    <row r="1255" spans="2:25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</row>
    <row r="1256" spans="2:25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</row>
    <row r="1257" spans="2:25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</row>
    <row r="1258" spans="2:25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</row>
    <row r="1259" spans="2:25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</row>
    <row r="1260" spans="2:25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</row>
    <row r="1261" spans="2:25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</row>
    <row r="1262" spans="2:25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</row>
    <row r="1263" spans="2:25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</row>
    <row r="1264" spans="2:25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</row>
    <row r="1265" spans="2:25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</row>
    <row r="1266" spans="2:25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</row>
    <row r="1267" spans="2:25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</row>
    <row r="1268" spans="2:25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</row>
    <row r="1269" spans="2:25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</row>
    <row r="1270" spans="2:25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</row>
    <row r="1271" spans="2:25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</row>
    <row r="1272" spans="2:25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</row>
    <row r="1273" spans="2:25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</row>
    <row r="1274" spans="2:25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</row>
    <row r="1275" spans="2:25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</row>
    <row r="1276" spans="2:25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</row>
    <row r="1277" spans="2:25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</row>
    <row r="1278" spans="2:25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</row>
    <row r="1279" spans="2:25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</row>
    <row r="1280" spans="2:25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</row>
    <row r="1281" spans="2:25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</row>
    <row r="1282" spans="2:25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</row>
    <row r="1283" spans="2:25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</row>
    <row r="1284" spans="2:25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</row>
    <row r="1285" spans="2:25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</row>
    <row r="1286" spans="2:25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</row>
    <row r="1287" spans="2:25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</row>
    <row r="1288" spans="2:25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</row>
    <row r="1289" spans="2:25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</row>
    <row r="1290" spans="2:25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</row>
    <row r="1291" spans="2:25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</row>
    <row r="1292" spans="2:25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</row>
    <row r="1293" spans="2:25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</row>
    <row r="1294" spans="2:25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</row>
    <row r="1295" spans="2:25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</row>
    <row r="1296" spans="2:25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</row>
    <row r="1297" spans="2:25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</row>
    <row r="1298" spans="2:25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</row>
    <row r="1299" spans="2:25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</row>
    <row r="1300" spans="2:25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</row>
    <row r="1301" spans="2:25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</row>
    <row r="1302" spans="2:25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</row>
    <row r="1303" spans="2:25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</row>
    <row r="1304" spans="2:25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</row>
    <row r="1305" spans="2:25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</row>
    <row r="1306" spans="2:25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</row>
    <row r="1307" spans="2:25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</row>
    <row r="1308" spans="2:25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</row>
    <row r="1309" spans="2:25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</row>
    <row r="1310" spans="2:25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</row>
    <row r="1311" spans="2:25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</row>
    <row r="1312" spans="2:25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</row>
    <row r="1313" spans="2:25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</row>
    <row r="1314" spans="2:25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</row>
    <row r="1315" spans="2:25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</row>
    <row r="1316" spans="2:25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</row>
    <row r="1317" spans="2:25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</row>
    <row r="1318" spans="2:25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</row>
    <row r="1319" spans="2:25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</row>
    <row r="1320" spans="2:25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</row>
    <row r="1321" spans="2:25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</row>
    <row r="1322" spans="2:25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</row>
    <row r="1323" spans="2:25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</row>
    <row r="1324" spans="2:25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</row>
    <row r="1325" spans="2:25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</row>
    <row r="1326" spans="2:25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</row>
    <row r="1327" spans="2:25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</row>
    <row r="1328" spans="2:25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</row>
    <row r="1329" spans="2:25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</row>
    <row r="1330" spans="2:25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</row>
    <row r="1331" spans="2:25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</row>
    <row r="1332" spans="2:25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</row>
    <row r="1333" spans="2:25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</row>
    <row r="1334" spans="2:25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</row>
    <row r="1335" spans="2:25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</row>
    <row r="1336" spans="2:25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</row>
    <row r="1337" spans="2:25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</row>
    <row r="1338" spans="2:25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</row>
    <row r="1339" spans="2:25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</row>
    <row r="1340" spans="2:25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</row>
    <row r="1341" spans="2:25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</row>
    <row r="1342" spans="2:25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</row>
    <row r="1343" spans="2:25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</row>
    <row r="1344" spans="2:25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</row>
    <row r="1345" spans="2:25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</row>
    <row r="1346" spans="2:25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</row>
    <row r="1347" spans="2:25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</row>
    <row r="1348" spans="2:25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</row>
    <row r="1349" spans="2:25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</row>
    <row r="1350" spans="2:25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</row>
    <row r="1351" spans="2:25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</row>
    <row r="1352" spans="2:25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</row>
    <row r="1353" spans="2:25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</row>
    <row r="1354" spans="2:25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</row>
    <row r="1355" spans="2:25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</row>
    <row r="1356" spans="2:25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</row>
    <row r="1357" spans="2:25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</row>
    <row r="1358" spans="2:25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</row>
    <row r="1359" spans="2:25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</row>
    <row r="1360" spans="2:25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</row>
    <row r="1361" spans="2:25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</row>
    <row r="1362" spans="2:25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</row>
    <row r="1363" spans="2:25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</row>
    <row r="1364" spans="2:25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</row>
    <row r="1365" spans="2:25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</row>
    <row r="1366" spans="2:25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</row>
    <row r="1367" spans="2:25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</row>
    <row r="1368" spans="2:25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</row>
    <row r="1369" spans="2:25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</row>
    <row r="1370" spans="2:25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</row>
    <row r="1371" spans="2:25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</row>
    <row r="1372" spans="2:25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</row>
    <row r="1373" spans="2:25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</row>
    <row r="1374" spans="2:25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</row>
    <row r="1375" spans="2:25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</row>
    <row r="1376" spans="2:25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</row>
    <row r="1377" spans="2:25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</row>
    <row r="1378" spans="2:25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</row>
    <row r="1379" spans="2:25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</row>
    <row r="1380" spans="2:25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</row>
    <row r="1381" spans="2:25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</row>
    <row r="1382" spans="2:25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</row>
    <row r="1383" spans="2:25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</row>
    <row r="1384" spans="2:25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</row>
    <row r="1385" spans="2:25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</row>
    <row r="1386" spans="2:25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</row>
    <row r="1387" spans="2:25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</row>
    <row r="1388" spans="2:25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</row>
    <row r="1389" spans="2:25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</row>
    <row r="1390" spans="2:25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</row>
    <row r="1391" spans="2:25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</row>
    <row r="1392" spans="2:25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</row>
    <row r="1393" spans="2:25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</row>
    <row r="1394" spans="2:25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</row>
    <row r="1395" spans="2:25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</row>
    <row r="1396" spans="2:25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</row>
    <row r="1397" spans="2:25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</row>
    <row r="1398" spans="2:25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</row>
    <row r="1399" spans="2:25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</row>
    <row r="1400" spans="2:25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</row>
    <row r="1401" spans="2:25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</row>
    <row r="1402" spans="2:25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</row>
    <row r="1403" spans="2:25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</row>
    <row r="1404" spans="2:25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</row>
    <row r="1405" spans="2:25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</row>
    <row r="1406" spans="2:25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</row>
    <row r="1407" spans="2:25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</row>
    <row r="1408" spans="2:25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</row>
    <row r="1409" spans="2:25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</row>
    <row r="1410" spans="2:25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</row>
    <row r="1411" spans="2:25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</row>
    <row r="1412" spans="2:25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</row>
    <row r="1413" spans="2:25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</row>
    <row r="1414" spans="2:25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</row>
    <row r="1415" spans="2:25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</row>
    <row r="1416" spans="2:25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</row>
    <row r="1417" spans="2:25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</row>
    <row r="1418" spans="2:25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</row>
    <row r="1419" spans="2:25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</row>
    <row r="1420" spans="2:25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</row>
    <row r="1421" spans="2:25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</row>
    <row r="1422" spans="2:25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</row>
    <row r="1423" spans="2:25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</row>
    <row r="1424" spans="2:25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</row>
    <row r="1425" spans="2:25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</row>
    <row r="1426" spans="2:25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</row>
    <row r="1427" spans="2:25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</row>
    <row r="1428" spans="2:25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</row>
    <row r="1429" spans="2:25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</row>
    <row r="1430" spans="2:25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</row>
    <row r="1431" spans="2:25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</row>
    <row r="1432" spans="2:25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</row>
    <row r="1433" spans="2:25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</row>
    <row r="1434" spans="2:25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</row>
    <row r="1435" spans="2:25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</row>
    <row r="1436" spans="2:25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</row>
    <row r="1437" spans="2:25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</row>
    <row r="1438" spans="2:25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</row>
    <row r="1439" spans="2:25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</row>
    <row r="1440" spans="2:25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</row>
    <row r="1441" spans="2:25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</row>
    <row r="1442" spans="2:25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</row>
    <row r="1443" spans="2:25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</row>
    <row r="1444" spans="2:25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</row>
    <row r="1445" spans="2:25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</row>
    <row r="1446" spans="2:25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</row>
    <row r="1447" spans="2:25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</row>
    <row r="1448" spans="2:25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</row>
    <row r="1449" spans="2:25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</row>
    <row r="1450" spans="2:25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</row>
    <row r="1451" spans="2:25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</row>
    <row r="1452" spans="2:25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</row>
    <row r="1453" spans="2:25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</row>
    <row r="1454" spans="2:25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</row>
    <row r="1455" spans="2:25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</row>
    <row r="1456" spans="2:25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</row>
    <row r="1457" spans="2:25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</row>
    <row r="1458" spans="2:25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</row>
    <row r="1459" spans="2:25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</row>
    <row r="1460" spans="2:25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</row>
    <row r="1461" spans="2:25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</row>
    <row r="1462" spans="2:25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</row>
    <row r="1463" spans="2:25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</row>
    <row r="1464" spans="2:25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</row>
    <row r="1465" spans="2:25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</row>
    <row r="1466" spans="2:25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</row>
    <row r="1467" spans="2:25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</row>
    <row r="1468" spans="2:25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</row>
    <row r="1469" spans="2:25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</row>
    <row r="1470" spans="2:25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</row>
    <row r="1471" spans="2:25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</row>
    <row r="1472" spans="2:25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</row>
    <row r="1473" spans="2:25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</row>
    <row r="1474" spans="2:25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</row>
    <row r="1475" spans="2:25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</row>
    <row r="1476" spans="2:25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</row>
    <row r="1477" spans="2:25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</row>
    <row r="1478" spans="2:25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</row>
    <row r="1479" spans="2:25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</row>
    <row r="1480" spans="2:25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</row>
    <row r="1481" spans="2:25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</row>
    <row r="1482" spans="2:25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</row>
    <row r="1483" spans="2:25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</row>
    <row r="1484" spans="2:25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</row>
    <row r="1485" spans="2:25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</row>
    <row r="1486" spans="2:25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</row>
    <row r="1487" spans="2:25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</row>
    <row r="1488" spans="2:25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</row>
    <row r="1489" spans="2:25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</row>
    <row r="1490" spans="2:25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</row>
    <row r="1491" spans="2:25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</row>
    <row r="1492" spans="2:25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</row>
    <row r="1493" spans="2:25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</row>
    <row r="1494" spans="2:25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</row>
    <row r="1495" spans="2:25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</row>
    <row r="1496" spans="2:25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</row>
    <row r="1497" spans="2:25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</row>
    <row r="1498" spans="2:25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</row>
    <row r="1499" spans="2:25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</row>
    <row r="1500" spans="2:25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</row>
    <row r="1501" spans="2:25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</row>
    <row r="1502" spans="2:25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</row>
    <row r="1503" spans="2:25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</row>
    <row r="1504" spans="2:25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</row>
    <row r="1505" spans="2:25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</row>
    <row r="1506" spans="2:25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</row>
    <row r="1507" spans="2:25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</row>
    <row r="1508" spans="2:25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</row>
    <row r="1509" spans="2:25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</row>
    <row r="1510" spans="2:25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</row>
    <row r="1511" spans="2:25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</row>
    <row r="1512" spans="2:25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</row>
    <row r="1513" spans="2:25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</row>
    <row r="1514" spans="2:25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</row>
    <row r="1515" spans="2:25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</row>
    <row r="1516" spans="2:25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</row>
    <row r="1517" spans="2:25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</row>
    <row r="1518" spans="2:25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</row>
    <row r="1519" spans="2:25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</row>
    <row r="1520" spans="2:25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</row>
    <row r="1521" spans="2:25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</row>
    <row r="1522" spans="2:25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</row>
    <row r="1523" spans="2:25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</row>
    <row r="1524" spans="2:25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</row>
    <row r="1525" spans="2:25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</row>
    <row r="1526" spans="2:25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</row>
    <row r="1527" spans="2:25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</row>
    <row r="1528" spans="2:25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</row>
    <row r="1529" spans="2:25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</row>
    <row r="1530" spans="2:25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</row>
    <row r="1531" spans="2:25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</row>
    <row r="1532" spans="2:25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</row>
    <row r="1533" spans="2:25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</row>
    <row r="1534" spans="2:25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</row>
    <row r="1535" spans="2:25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</row>
    <row r="1536" spans="2:25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</row>
    <row r="1537" spans="2:25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</row>
    <row r="1538" spans="2:25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</row>
    <row r="1539" spans="2:25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</row>
    <row r="1540" spans="2:25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</row>
    <row r="1541" spans="2:25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</row>
    <row r="1542" spans="2:25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</row>
    <row r="1543" spans="2:25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</row>
    <row r="1544" spans="2:25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</row>
    <row r="1545" spans="2:25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</row>
    <row r="1546" spans="2:25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</row>
    <row r="1547" spans="2:25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</row>
    <row r="1548" spans="2:25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</row>
    <row r="1549" spans="2:25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</row>
    <row r="1550" spans="2:25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</row>
    <row r="1551" spans="2:25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</row>
    <row r="1552" spans="2:25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</row>
    <row r="1553" spans="2:25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</row>
    <row r="1554" spans="2:25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</row>
    <row r="1555" spans="2:25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</row>
    <row r="1556" spans="2:25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</row>
    <row r="1557" spans="2:25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</row>
    <row r="1558" spans="2:25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</row>
    <row r="1559" spans="2:25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</row>
    <row r="1560" spans="2:25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</row>
    <row r="1561" spans="2:25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</row>
    <row r="1562" spans="2:25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</row>
    <row r="1563" spans="2:25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</row>
    <row r="1564" spans="2:25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</row>
    <row r="1565" spans="2:25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</row>
    <row r="1566" spans="2:25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</row>
    <row r="1567" spans="2:25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</row>
    <row r="1568" spans="2:25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</row>
    <row r="1569" spans="2:25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</row>
    <row r="1570" spans="2:25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</row>
    <row r="1571" spans="2:25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</row>
    <row r="1572" spans="2:25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</row>
    <row r="1573" spans="2:25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</row>
    <row r="1574" spans="2:25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</row>
    <row r="1575" spans="2:25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</row>
    <row r="1576" spans="2:25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</row>
    <row r="1577" spans="2:25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</row>
    <row r="1578" spans="2:25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</row>
    <row r="1579" spans="2:25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</row>
    <row r="1580" spans="2:25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</row>
    <row r="1581" spans="2:25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</row>
    <row r="1582" spans="2:25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</row>
    <row r="1583" spans="2:25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</row>
    <row r="1584" spans="2:25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</row>
    <row r="1585" spans="2:25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</row>
    <row r="1586" spans="2:25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</row>
    <row r="1587" spans="2:25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</row>
    <row r="1588" spans="2:25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</row>
    <row r="1589" spans="2:25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</row>
    <row r="1590" spans="2:25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</row>
    <row r="1591" spans="2:25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</row>
    <row r="1592" spans="2:25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</row>
    <row r="1593" spans="2:25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</row>
    <row r="1594" spans="2:25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</row>
    <row r="1595" spans="2:25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</row>
    <row r="1596" spans="2:25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</row>
    <row r="1597" spans="2:25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</row>
    <row r="1598" spans="2:25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</row>
    <row r="1599" spans="2:25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</row>
    <row r="1600" spans="2:25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</row>
    <row r="1601" spans="2:25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</row>
    <row r="1602" spans="2:25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</row>
    <row r="1603" spans="2:25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</row>
    <row r="1604" spans="2:25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</row>
    <row r="1605" spans="2:25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</row>
    <row r="1606" spans="2:25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</row>
    <row r="1607" spans="2:25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</row>
    <row r="1608" spans="2:25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</row>
    <row r="1609" spans="2:25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</row>
    <row r="1610" spans="2:25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</row>
    <row r="1611" spans="2:25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</row>
    <row r="1612" spans="2:25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</row>
    <row r="1613" spans="2:25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</row>
    <row r="1614" spans="2:25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</row>
    <row r="1615" spans="2:25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</row>
    <row r="1616" spans="2:25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</row>
    <row r="1617" spans="2:25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</row>
    <row r="1618" spans="2:25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</row>
    <row r="1619" spans="2:25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</row>
    <row r="1620" spans="2:25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</row>
    <row r="1621" spans="2:25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</row>
    <row r="1622" spans="2:25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</row>
    <row r="1623" spans="2:25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</row>
    <row r="1624" spans="2:25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</row>
    <row r="1625" spans="2:25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</row>
    <row r="1626" spans="2:25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</row>
    <row r="1627" spans="2:25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</row>
    <row r="1628" spans="2:25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</row>
    <row r="1629" spans="2:25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</row>
    <row r="1630" spans="2:25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</row>
    <row r="1631" spans="2:25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</row>
    <row r="1632" spans="2:25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</row>
    <row r="1633" spans="2:25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</row>
    <row r="1634" spans="2:25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</row>
    <row r="1635" spans="2:25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</row>
    <row r="1636" spans="2:25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</row>
    <row r="1637" spans="2:25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</row>
    <row r="1638" spans="2:25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</row>
    <row r="1639" spans="2:25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</row>
    <row r="1640" spans="2:25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</row>
    <row r="1641" spans="2:25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</row>
    <row r="1642" spans="2:25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</row>
    <row r="1643" spans="2:25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</row>
    <row r="1644" spans="2:25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</row>
    <row r="1645" spans="2:25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</row>
    <row r="1646" spans="2:25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</row>
    <row r="1647" spans="2:25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</row>
    <row r="1648" spans="2:25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</row>
    <row r="1649" spans="2:25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</row>
    <row r="1650" spans="2:25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</row>
    <row r="1651" spans="2:25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</row>
    <row r="1652" spans="2:25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</row>
    <row r="1653" spans="2:25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</row>
    <row r="1654" spans="2:25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</row>
    <row r="1655" spans="2:25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</row>
    <row r="1656" spans="2:25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</row>
    <row r="1657" spans="2:25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</row>
    <row r="1658" spans="2:25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</row>
    <row r="1659" spans="2:25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</row>
    <row r="1660" spans="2:25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</row>
    <row r="1661" spans="2:25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</row>
    <row r="1662" spans="2:25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</row>
    <row r="1663" spans="2:25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</row>
    <row r="1664" spans="2:25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</row>
    <row r="1665" spans="2:25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</row>
    <row r="1666" spans="2:25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</row>
    <row r="1667" spans="2:25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</row>
    <row r="1668" spans="2:25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</row>
    <row r="1669" spans="2:25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</row>
    <row r="1670" spans="2:25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</row>
    <row r="1671" spans="2:25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</row>
    <row r="1672" spans="2:25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</row>
    <row r="1673" spans="2:25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</row>
    <row r="1674" spans="2:25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</row>
    <row r="1675" spans="2:25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</row>
    <row r="1676" spans="2:25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</row>
    <row r="1677" spans="2:25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</row>
    <row r="1678" spans="2:25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</row>
    <row r="1679" spans="2:25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</row>
    <row r="1680" spans="2:25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</row>
    <row r="1681" spans="2:25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</row>
    <row r="1682" spans="2:25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</row>
    <row r="1683" spans="2:25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</row>
    <row r="1684" spans="2:25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</row>
    <row r="1685" spans="2:25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</row>
    <row r="1686" spans="2:25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</row>
    <row r="1687" spans="2:25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</row>
    <row r="1688" spans="2:25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</row>
    <row r="1689" spans="2:25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</row>
    <row r="1690" spans="2:25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</row>
    <row r="1691" spans="2:25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</row>
    <row r="1692" spans="2:25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</row>
    <row r="1693" spans="2:25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</row>
    <row r="1694" spans="2:25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</row>
    <row r="1695" spans="2:25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</row>
    <row r="1696" spans="2:25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</row>
    <row r="1697" spans="2:25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</row>
    <row r="1698" spans="2:25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</row>
    <row r="1699" spans="2:25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</row>
    <row r="1700" spans="2:25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</row>
    <row r="1701" spans="2:25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</row>
    <row r="1702" spans="2:25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</row>
    <row r="1703" spans="2:25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</row>
    <row r="1704" spans="2:25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</row>
    <row r="1705" spans="2:25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</row>
    <row r="1706" spans="2:25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</row>
    <row r="1707" spans="2:25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</row>
    <row r="1708" spans="2:25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</row>
    <row r="1709" spans="2:25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</row>
    <row r="1710" spans="2:25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</row>
    <row r="1711" spans="2:25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</row>
    <row r="1712" spans="2:25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</row>
    <row r="1713" spans="2:25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</row>
    <row r="1714" spans="2:25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</row>
    <row r="1715" spans="2:25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</row>
    <row r="1716" spans="2:25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</row>
    <row r="1717" spans="2:25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</row>
    <row r="1718" spans="2:25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</row>
    <row r="1719" spans="2:25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</row>
    <row r="1720" spans="2:25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</row>
    <row r="1721" spans="2:25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</row>
    <row r="1722" spans="2:25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</row>
    <row r="1723" spans="2:25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</row>
    <row r="1724" spans="2:25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</row>
    <row r="1725" spans="2:25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</row>
    <row r="1726" spans="2:25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</row>
    <row r="1727" spans="2:25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</row>
    <row r="1728" spans="2:25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</row>
    <row r="1729" spans="2:25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</row>
    <row r="1730" spans="2:25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</row>
    <row r="1731" spans="2:25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</row>
    <row r="1732" spans="2:25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</row>
    <row r="1733" spans="2:25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</row>
    <row r="1734" spans="2:25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</row>
    <row r="1735" spans="2:25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</row>
    <row r="1736" spans="2:25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</row>
    <row r="1737" spans="2:25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</row>
    <row r="1738" spans="2:25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</row>
    <row r="1739" spans="2:25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</row>
    <row r="1740" spans="2:25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</row>
    <row r="1741" spans="2:25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</row>
    <row r="1742" spans="2:25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</row>
    <row r="1743" spans="2:25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</row>
    <row r="1744" spans="2:25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</row>
    <row r="1745" spans="2:25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</row>
    <row r="1746" spans="2:25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</row>
    <row r="1747" spans="2:25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</row>
    <row r="1748" spans="2:25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</row>
    <row r="1749" spans="2:25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</row>
    <row r="1750" spans="2:25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</row>
    <row r="1751" spans="2:25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</row>
    <row r="1752" spans="2:25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</row>
    <row r="1753" spans="2:25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</row>
    <row r="1754" spans="2:25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</row>
    <row r="1755" spans="2:25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</row>
    <row r="1756" spans="2:25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</row>
    <row r="1757" spans="2:25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</row>
    <row r="1758" spans="2:25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</row>
    <row r="1759" spans="2:25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</row>
    <row r="1760" spans="2:25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</row>
    <row r="1761" spans="2:25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</row>
    <row r="1762" spans="2:25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</row>
    <row r="1763" spans="2:25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</row>
    <row r="1764" spans="2:25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</row>
    <row r="1765" spans="2:25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</row>
    <row r="1766" spans="2:25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</row>
    <row r="1767" spans="2:25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</row>
    <row r="1768" spans="2:25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</row>
    <row r="1769" spans="2:25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</row>
    <row r="1770" spans="2:25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</row>
    <row r="1771" spans="2:25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</row>
    <row r="1772" spans="2:25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</row>
    <row r="1773" spans="2:25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</row>
    <row r="1774" spans="2:25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</row>
    <row r="1775" spans="2:25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</row>
    <row r="1776" spans="2:25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</row>
    <row r="1777" spans="2:25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</row>
    <row r="1778" spans="2:25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</row>
    <row r="1779" spans="2:25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</row>
    <row r="1780" spans="2:25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</row>
    <row r="1781" spans="2:25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</row>
    <row r="1782" spans="2:25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</row>
    <row r="1783" spans="2:25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</row>
    <row r="1784" spans="2:25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</row>
    <row r="1785" spans="2:25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</row>
    <row r="1786" spans="2:25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</row>
    <row r="1787" spans="2:25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</row>
    <row r="1788" spans="2:25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</row>
    <row r="1789" spans="2:25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</row>
    <row r="1790" spans="2:25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</row>
    <row r="1791" spans="2:25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</row>
    <row r="1792" spans="2:25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</row>
    <row r="1793" spans="2:25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</row>
    <row r="1794" spans="2:25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</row>
    <row r="1795" spans="2:25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</row>
    <row r="1796" spans="2:25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</row>
    <row r="1797" spans="2:25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</row>
    <row r="1798" spans="2:25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</row>
    <row r="1799" spans="2:25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</row>
    <row r="1800" spans="2:25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</row>
    <row r="1801" spans="2:25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</row>
    <row r="1802" spans="2:25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</row>
    <row r="1803" spans="2:25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</row>
    <row r="1804" spans="2:25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</row>
    <row r="1805" spans="2:25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</row>
    <row r="1806" spans="2:25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</row>
    <row r="1807" spans="2:25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</row>
    <row r="1808" spans="2:25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</row>
    <row r="1809" spans="2:25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</row>
    <row r="1810" spans="2:25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</row>
    <row r="1811" spans="2:25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</row>
    <row r="1812" spans="2:25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</row>
    <row r="1813" spans="2:25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</row>
    <row r="1814" spans="2:25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</row>
    <row r="1815" spans="2:25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</row>
    <row r="1816" spans="2:25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</row>
    <row r="1817" spans="2:25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</row>
    <row r="1818" spans="2:25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</row>
    <row r="1819" spans="2:25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</row>
    <row r="1820" spans="2:25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</row>
    <row r="1821" spans="2:25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</row>
    <row r="1822" spans="2:25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</row>
    <row r="1823" spans="2:25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</row>
    <row r="1824" spans="2:25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</row>
    <row r="1825" spans="2:25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</row>
    <row r="1826" spans="2:25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</row>
    <row r="1827" spans="2:25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</row>
    <row r="1828" spans="2:25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</row>
    <row r="1829" spans="2:25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</row>
    <row r="1830" spans="2:25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</row>
    <row r="1831" spans="2:25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</row>
    <row r="1832" spans="2:25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</row>
    <row r="1833" spans="2:25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</row>
    <row r="1834" spans="2:25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</row>
    <row r="1835" spans="2:25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</row>
    <row r="1836" spans="2:25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</row>
    <row r="1837" spans="2:25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</row>
    <row r="1838" spans="2:25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</row>
    <row r="1839" spans="2:25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</row>
    <row r="1840" spans="2:25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</row>
    <row r="1841" spans="2:25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</row>
    <row r="1842" spans="2:25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</row>
    <row r="1843" spans="2:25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</row>
    <row r="1844" spans="2:25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</row>
    <row r="1845" spans="2:25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</row>
    <row r="1846" spans="2:25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</row>
    <row r="1847" spans="2:25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</row>
    <row r="1848" spans="2:25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</row>
    <row r="1849" spans="2:25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</row>
    <row r="1850" spans="2:25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</row>
    <row r="1851" spans="2:25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</row>
    <row r="1852" spans="2:25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</row>
    <row r="1853" spans="2:25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</row>
    <row r="1854" spans="2:25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</row>
    <row r="1855" spans="2:25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</row>
    <row r="1856" spans="2:25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</row>
    <row r="1857" spans="2:25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</row>
    <row r="1858" spans="2:25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</row>
    <row r="1859" spans="2:25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</row>
    <row r="1860" spans="2:25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</row>
    <row r="1861" spans="2:25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</row>
    <row r="1862" spans="2:25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</row>
    <row r="1863" spans="2:25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</row>
    <row r="1864" spans="2:25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</row>
    <row r="1865" spans="2:25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</row>
    <row r="1866" spans="2:25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</row>
    <row r="1867" spans="2:25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</row>
    <row r="1868" spans="2:25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</row>
    <row r="1869" spans="2:25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</row>
    <row r="1870" spans="2:25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</row>
    <row r="1871" spans="2:25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</row>
    <row r="1872" spans="2:25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</row>
    <row r="1873" spans="2:25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</row>
    <row r="1874" spans="2:25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</row>
    <row r="1875" spans="2:25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</row>
    <row r="1876" spans="2:25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</row>
    <row r="1877" spans="2:25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</row>
    <row r="1878" spans="2:25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</row>
    <row r="1879" spans="2:25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</row>
    <row r="1880" spans="2:25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</row>
    <row r="1881" spans="2:25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</row>
    <row r="1882" spans="2:25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</row>
    <row r="1883" spans="2:25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</row>
    <row r="1884" spans="2:25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</row>
    <row r="1885" spans="2:25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</row>
    <row r="1886" spans="2:25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</row>
    <row r="1887" spans="2:25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</row>
    <row r="1888" spans="2:25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</row>
    <row r="1889" spans="2:25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</row>
    <row r="1890" spans="2:25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</row>
    <row r="1891" spans="2:25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</row>
    <row r="1892" spans="2:25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</row>
    <row r="1893" spans="2:25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</row>
    <row r="1894" spans="2:25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</row>
    <row r="1895" spans="2:25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</row>
    <row r="1896" spans="2:25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</row>
    <row r="1897" spans="2:25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</row>
    <row r="1898" spans="2:25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</row>
    <row r="1899" spans="2:25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</row>
    <row r="1900" spans="2:25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</row>
    <row r="1901" spans="2:25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</row>
    <row r="1902" spans="2:25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</row>
    <row r="1903" spans="2:25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</row>
    <row r="1904" spans="2:25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</row>
    <row r="1905" spans="2:25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</row>
    <row r="1906" spans="2:25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</row>
    <row r="1907" spans="2:25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</row>
    <row r="1908" spans="2:25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</row>
    <row r="1909" spans="2:25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</row>
    <row r="1910" spans="2:25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</row>
    <row r="1911" spans="2:25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</row>
    <row r="1912" spans="2:25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</row>
    <row r="1913" spans="2:25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</row>
    <row r="1914" spans="2:25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</row>
    <row r="1915" spans="2:25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</row>
    <row r="1916" spans="2:25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</row>
    <row r="1917" spans="2:25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</row>
    <row r="1918" spans="2:25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</row>
    <row r="1919" spans="2:25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</row>
    <row r="1920" spans="2:25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</row>
    <row r="1921" spans="2:25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</row>
    <row r="1922" spans="2:25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</row>
    <row r="1923" spans="2:25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</row>
    <row r="1924" spans="2:25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</row>
    <row r="1925" spans="2:25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</row>
    <row r="1926" spans="2:25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</row>
    <row r="1927" spans="2:25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</row>
    <row r="1928" spans="2:25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</row>
    <row r="1929" spans="2:25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</row>
    <row r="1930" spans="2:25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</row>
    <row r="1931" spans="2:25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</row>
    <row r="1932" spans="2:25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</row>
    <row r="1933" spans="2:25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</row>
    <row r="1934" spans="2:25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</row>
    <row r="1935" spans="2:25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</row>
    <row r="1936" spans="2:25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</row>
    <row r="1937" spans="2:25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</row>
    <row r="1938" spans="2:25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</row>
    <row r="1939" spans="2:25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</row>
    <row r="1940" spans="2:25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</row>
    <row r="1941" spans="2:25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</row>
    <row r="1942" spans="2:25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</row>
    <row r="1943" spans="2:25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</row>
    <row r="1944" spans="2:25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</row>
    <row r="1945" spans="2:25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</row>
    <row r="1946" spans="2:25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</row>
    <row r="1947" spans="2:25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</row>
    <row r="1948" spans="2:25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</row>
    <row r="1949" spans="2:25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</row>
    <row r="1950" spans="2:25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</row>
    <row r="1951" spans="2:25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</row>
    <row r="1952" spans="2:25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</row>
    <row r="1953" spans="2:25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</row>
    <row r="1954" spans="2:25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</row>
    <row r="1955" spans="2:25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</row>
    <row r="1956" spans="2:25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</row>
    <row r="1957" spans="2:25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</row>
    <row r="1958" spans="2:25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</row>
    <row r="1959" spans="2:25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</row>
    <row r="1960" spans="2:25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</row>
    <row r="1961" spans="2:25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</row>
    <row r="1962" spans="2:25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</row>
    <row r="1963" spans="2:25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</row>
    <row r="1964" spans="2:25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</row>
    <row r="1965" spans="2:25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</row>
    <row r="1966" spans="2:25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</row>
    <row r="1967" spans="2:25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</row>
    <row r="1968" spans="2:25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</row>
    <row r="1969" spans="2:25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</row>
    <row r="1970" spans="2:25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</row>
    <row r="1971" spans="2:25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</row>
    <row r="1972" spans="2:25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</row>
    <row r="1973" spans="2:25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</row>
    <row r="1974" spans="2:25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</row>
    <row r="1975" spans="2:25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</row>
    <row r="1976" spans="2:25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</row>
    <row r="1977" spans="2:25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</row>
    <row r="1978" spans="2:25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</row>
    <row r="1979" spans="2:25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</row>
    <row r="1980" spans="2:25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</row>
    <row r="1981" spans="2:25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</row>
    <row r="1982" spans="2:25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</row>
    <row r="1983" spans="2:25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</row>
    <row r="1984" spans="2:25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</row>
    <row r="1985" spans="2:25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</row>
    <row r="1986" spans="2:25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</row>
    <row r="1987" spans="2:25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</row>
    <row r="1988" spans="2:25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</row>
    <row r="1989" spans="2:25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</row>
    <row r="1990" spans="2:25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</row>
    <row r="1991" spans="2:25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</row>
    <row r="1992" spans="2:25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</row>
    <row r="1993" spans="2:25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</row>
    <row r="1994" spans="2:25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</row>
    <row r="1995" spans="2:25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</row>
    <row r="1996" spans="2:25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</row>
    <row r="1997" spans="2:25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R1997"/>
      <c r="S1997"/>
      <c r="T1997"/>
      <c r="U1997"/>
      <c r="V1997"/>
      <c r="W1997"/>
      <c r="X1997"/>
      <c r="Y1997"/>
    </row>
  </sheetData>
  <mergeCells count="9">
    <mergeCell ref="H2:H3"/>
    <mergeCell ref="I2:P2"/>
    <mergeCell ref="R2:Y2"/>
    <mergeCell ref="B2:B3"/>
    <mergeCell ref="C2:C3"/>
    <mergeCell ref="D2:D3"/>
    <mergeCell ref="E2:E3"/>
    <mergeCell ref="F2:F3"/>
    <mergeCell ref="G2:G3"/>
  </mergeCells>
  <phoneticPr fontId="1" type="noConversion"/>
  <conditionalFormatting sqref="I4:P44">
    <cfRule type="expression" dxfId="5" priority="4">
      <formula>AND($G4&gt;0, VALUE($G4)-1=VALUE(I$3))</formula>
    </cfRule>
    <cfRule type="expression" dxfId="4" priority="5">
      <formula>AND($G4&gt;0, VALUE(I$3)&lt;VALUE($G4))</formula>
    </cfRule>
    <cfRule type="expression" dxfId="3" priority="6">
      <formula>AND($G4&gt;0, VALUE($G4)=VALUE(I$3))</formula>
    </cfRule>
  </conditionalFormatting>
  <conditionalFormatting sqref="R4:Y44">
    <cfRule type="expression" dxfId="2" priority="1">
      <formula>AND($G4&gt;0, VALUE($G4)-1=VALUE(R$3))</formula>
    </cfRule>
    <cfRule type="expression" dxfId="1" priority="2">
      <formula>AND($G4&gt;0, VALUE(R$3)&lt;VALUE($G4))</formula>
    </cfRule>
    <cfRule type="expression" dxfId="0" priority="3">
      <formula>AND($G4&gt;0, VALUE($G4)=VALUE(R$3))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0CEA-7808-4D8C-85F8-8DA59719D722}">
  <dimension ref="B1:Z45"/>
  <sheetViews>
    <sheetView showGridLines="0" zoomScaleNormal="100" workbookViewId="0">
      <selection activeCell="D3" sqref="D3:D4"/>
    </sheetView>
  </sheetViews>
  <sheetFormatPr defaultRowHeight="114" outlineLevelCol="1"/>
  <cols>
    <col min="1" max="1" width="4.25" style="1" customWidth="1"/>
    <col min="2" max="3" width="17" style="64" customWidth="1"/>
    <col min="4" max="4" width="21.125" style="111" customWidth="1"/>
    <col min="5" max="5" width="9" style="1" customWidth="1" outlineLevel="1"/>
    <col min="6" max="14" width="18.125" style="1" customWidth="1" outlineLevel="1"/>
    <col min="15" max="15" width="2" style="110" customWidth="1" outlineLevel="1"/>
    <col min="16" max="24" width="12.625" style="1" customWidth="1"/>
    <col min="25" max="36" width="15.625" style="1" customWidth="1"/>
    <col min="37" max="16384" width="9" style="1"/>
  </cols>
  <sheetData>
    <row r="1" spans="2:26" ht="39">
      <c r="B1" s="108" t="s">
        <v>478</v>
      </c>
      <c r="C1" s="108"/>
      <c r="D1" s="109" t="s">
        <v>459</v>
      </c>
    </row>
    <row r="2" spans="2:26" ht="15.75" customHeight="1">
      <c r="B2" s="63"/>
      <c r="C2" s="63"/>
    </row>
    <row r="3" spans="2:26" ht="39" customHeight="1">
      <c r="B3" s="213" t="s">
        <v>4</v>
      </c>
      <c r="C3" s="213" t="s">
        <v>285</v>
      </c>
      <c r="D3" s="213" t="s">
        <v>479</v>
      </c>
      <c r="E3" s="213" t="s">
        <v>8</v>
      </c>
      <c r="F3" s="213" t="s">
        <v>34</v>
      </c>
      <c r="G3" s="213"/>
      <c r="H3" s="213"/>
      <c r="I3" s="213"/>
      <c r="J3" s="213"/>
      <c r="K3" s="213"/>
      <c r="L3" s="213"/>
      <c r="M3" s="213"/>
      <c r="N3" s="213"/>
      <c r="O3" s="113"/>
      <c r="P3" s="213" t="s">
        <v>34</v>
      </c>
      <c r="Q3" s="213"/>
      <c r="R3" s="213"/>
      <c r="S3" s="213"/>
      <c r="T3" s="213"/>
      <c r="U3" s="213"/>
      <c r="V3" s="213"/>
      <c r="W3" s="213"/>
      <c r="X3" s="213"/>
    </row>
    <row r="4" spans="2:26" s="2" customFormat="1" ht="30" customHeight="1">
      <c r="B4" s="213"/>
      <c r="C4" s="213"/>
      <c r="D4" s="213"/>
      <c r="E4" s="213"/>
      <c r="F4" s="112">
        <v>1</v>
      </c>
      <c r="G4" s="112">
        <v>2</v>
      </c>
      <c r="H4" s="112">
        <v>3</v>
      </c>
      <c r="I4" s="112">
        <v>4</v>
      </c>
      <c r="J4" s="112">
        <v>5</v>
      </c>
      <c r="K4" s="112">
        <v>6</v>
      </c>
      <c r="L4" s="112">
        <v>7</v>
      </c>
      <c r="M4" s="112">
        <v>8</v>
      </c>
      <c r="N4" s="112">
        <v>9</v>
      </c>
      <c r="O4" s="114"/>
      <c r="P4" s="112">
        <v>1</v>
      </c>
      <c r="Q4" s="112">
        <v>2</v>
      </c>
      <c r="R4" s="112">
        <v>3</v>
      </c>
      <c r="S4" s="112">
        <v>4</v>
      </c>
      <c r="T4" s="112">
        <v>5</v>
      </c>
      <c r="U4" s="112">
        <v>6</v>
      </c>
      <c r="V4" s="112">
        <v>7</v>
      </c>
      <c r="W4" s="112">
        <v>8</v>
      </c>
      <c r="X4" s="112">
        <v>9</v>
      </c>
    </row>
    <row r="5" spans="2:26" ht="75" customHeight="1">
      <c r="B5" s="115" t="s">
        <v>0</v>
      </c>
      <c r="C5" s="116" t="s">
        <v>286</v>
      </c>
      <c r="D5" s="117" t="s">
        <v>5</v>
      </c>
      <c r="E5" s="118">
        <f>IF( LEN(D5)&gt;0, LEN(D5), "")</f>
        <v>6</v>
      </c>
      <c r="F5" s="119" t="s">
        <v>326</v>
      </c>
      <c r="G5" s="119" t="s">
        <v>378</v>
      </c>
      <c r="H5" s="119" t="s">
        <v>358</v>
      </c>
      <c r="I5" s="119" t="s">
        <v>327</v>
      </c>
      <c r="J5" s="119" t="s">
        <v>332</v>
      </c>
      <c r="K5" s="119" t="e">
        <v>#REF!</v>
      </c>
      <c r="L5" s="119" t="s">
        <v>284</v>
      </c>
      <c r="M5" s="119" t="s">
        <v>284</v>
      </c>
      <c r="N5" s="119" t="s">
        <v>284</v>
      </c>
      <c r="O5" s="113"/>
      <c r="P5" s="120" t="e" vm="45">
        <f t="shared" ref="P5:Y20" si="0" xml:space="preserve"> IFERROR( _xlfn.IMAGE(_xlfn.CONCAT($D$1,F5,".png")), "")</f>
        <v>#VALUE!</v>
      </c>
      <c r="Q5" s="120" t="e" vm="46">
        <f t="shared" si="0"/>
        <v>#VALUE!</v>
      </c>
      <c r="R5" s="120" t="e" vm="47">
        <f t="shared" si="0"/>
        <v>#VALUE!</v>
      </c>
      <c r="S5" s="120" t="e" vm="48">
        <f t="shared" si="0"/>
        <v>#VALUE!</v>
      </c>
      <c r="T5" s="120" t="e" vm="49">
        <f t="shared" si="0"/>
        <v>#VALUE!</v>
      </c>
      <c r="U5" s="120" t="str">
        <f t="shared" si="0"/>
        <v/>
      </c>
      <c r="V5" s="120" t="str">
        <f t="shared" ca="1" si="0"/>
        <v/>
      </c>
      <c r="W5" s="120" t="str">
        <f t="shared" ca="1" si="0"/>
        <v/>
      </c>
      <c r="X5" s="120" t="str">
        <f t="shared" ca="1" si="0"/>
        <v/>
      </c>
      <c r="Y5" s="2" t="str">
        <f t="shared" ca="1" si="0"/>
        <v/>
      </c>
      <c r="Z5" s="2" t="str">
        <f xml:space="preserve"> IFERROR( _xlfn.IMAGE(_xlfn.CONCAT($D$1,#REF!,".png")), "")</f>
        <v/>
      </c>
    </row>
    <row r="6" spans="2:26" ht="75" customHeight="1">
      <c r="B6" s="115" t="s">
        <v>1</v>
      </c>
      <c r="C6" s="121" t="s">
        <v>287</v>
      </c>
      <c r="D6" s="117" t="s">
        <v>480</v>
      </c>
      <c r="E6" s="118">
        <f t="shared" ref="E6:E45" si="1">IF( LEN(D6)&gt;0, LEN(D6), "")</f>
        <v>5</v>
      </c>
      <c r="F6" s="119" t="s">
        <v>334</v>
      </c>
      <c r="G6" s="119" t="s">
        <v>344</v>
      </c>
      <c r="H6" s="119" t="s">
        <v>378</v>
      </c>
      <c r="I6" s="119" t="s">
        <v>379</v>
      </c>
      <c r="J6" s="119" t="e">
        <v>#REF!</v>
      </c>
      <c r="K6" s="119" t="s">
        <v>284</v>
      </c>
      <c r="L6" s="119" t="s">
        <v>284</v>
      </c>
      <c r="M6" s="119" t="s">
        <v>284</v>
      </c>
      <c r="N6" s="119" t="s">
        <v>284</v>
      </c>
      <c r="O6" s="113"/>
      <c r="P6" s="120" t="e" vm="50">
        <f t="shared" si="0"/>
        <v>#VALUE!</v>
      </c>
      <c r="Q6" s="120" t="e" vm="51">
        <f t="shared" si="0"/>
        <v>#VALUE!</v>
      </c>
      <c r="R6" s="120" t="e" vm="46">
        <f t="shared" si="0"/>
        <v>#VALUE!</v>
      </c>
      <c r="S6" s="120" t="e" vm="52">
        <f t="shared" si="0"/>
        <v>#VALUE!</v>
      </c>
      <c r="T6" s="120" t="str">
        <f t="shared" si="0"/>
        <v/>
      </c>
      <c r="U6" s="120" t="str">
        <f t="shared" ca="1" si="0"/>
        <v/>
      </c>
      <c r="V6" s="120" t="str">
        <f t="shared" ca="1" si="0"/>
        <v/>
      </c>
      <c r="W6" s="120" t="str">
        <f t="shared" ca="1" si="0"/>
        <v/>
      </c>
      <c r="X6" s="120" t="str">
        <f t="shared" ca="1" si="0"/>
        <v/>
      </c>
    </row>
    <row r="7" spans="2:26" ht="75" customHeight="1">
      <c r="B7" s="115" t="s">
        <v>2</v>
      </c>
      <c r="C7" s="121" t="s">
        <v>288</v>
      </c>
      <c r="D7" s="117" t="s">
        <v>7</v>
      </c>
      <c r="E7" s="118">
        <f t="shared" si="1"/>
        <v>3</v>
      </c>
      <c r="F7" s="119" t="s">
        <v>344</v>
      </c>
      <c r="G7" s="119" t="s">
        <v>379</v>
      </c>
      <c r="H7" s="119" t="e">
        <v>#REF!</v>
      </c>
      <c r="I7" s="119" t="s">
        <v>284</v>
      </c>
      <c r="J7" s="119" t="s">
        <v>284</v>
      </c>
      <c r="K7" s="119" t="s">
        <v>284</v>
      </c>
      <c r="L7" s="119" t="s">
        <v>284</v>
      </c>
      <c r="M7" s="119" t="s">
        <v>284</v>
      </c>
      <c r="N7" s="119" t="s">
        <v>284</v>
      </c>
      <c r="O7" s="113"/>
      <c r="P7" s="120" t="e" vm="51">
        <f t="shared" si="0"/>
        <v>#VALUE!</v>
      </c>
      <c r="Q7" s="120" t="e" vm="52">
        <f t="shared" si="0"/>
        <v>#VALUE!</v>
      </c>
      <c r="R7" s="120" t="str">
        <f t="shared" si="0"/>
        <v/>
      </c>
      <c r="S7" s="120" t="str">
        <f t="shared" ca="1" si="0"/>
        <v/>
      </c>
      <c r="T7" s="120" t="str">
        <f t="shared" ca="1" si="0"/>
        <v/>
      </c>
      <c r="U7" s="120" t="str">
        <f t="shared" ca="1" si="0"/>
        <v/>
      </c>
      <c r="V7" s="120" t="str">
        <f t="shared" ca="1" si="0"/>
        <v/>
      </c>
      <c r="W7" s="120" t="str">
        <f t="shared" ca="1" si="0"/>
        <v/>
      </c>
      <c r="X7" s="120" t="str">
        <f t="shared" ca="1" si="0"/>
        <v/>
      </c>
    </row>
    <row r="8" spans="2:26" ht="75" customHeight="1">
      <c r="B8" s="115"/>
      <c r="C8" s="116"/>
      <c r="D8" s="117"/>
      <c r="E8" s="118" t="str">
        <f t="shared" si="1"/>
        <v/>
      </c>
      <c r="F8" s="119" t="s">
        <v>284</v>
      </c>
      <c r="G8" s="119" t="s">
        <v>284</v>
      </c>
      <c r="H8" s="119" t="s">
        <v>284</v>
      </c>
      <c r="I8" s="119" t="s">
        <v>284</v>
      </c>
      <c r="J8" s="119" t="s">
        <v>284</v>
      </c>
      <c r="K8" s="119" t="s">
        <v>284</v>
      </c>
      <c r="L8" s="119" t="s">
        <v>284</v>
      </c>
      <c r="M8" s="119" t="s">
        <v>284</v>
      </c>
      <c r="N8" s="119" t="s">
        <v>284</v>
      </c>
      <c r="O8" s="113"/>
      <c r="P8" s="120" t="str">
        <f t="shared" ca="1" si="0"/>
        <v/>
      </c>
      <c r="Q8" s="120" t="str">
        <f t="shared" ca="1" si="0"/>
        <v/>
      </c>
      <c r="R8" s="120" t="str">
        <f t="shared" ca="1" si="0"/>
        <v/>
      </c>
      <c r="S8" s="120" t="str">
        <f t="shared" ca="1" si="0"/>
        <v/>
      </c>
      <c r="T8" s="120" t="str">
        <f t="shared" ca="1" si="0"/>
        <v/>
      </c>
      <c r="U8" s="120" t="str">
        <f t="shared" ca="1" si="0"/>
        <v/>
      </c>
      <c r="V8" s="120" t="str">
        <f t="shared" ca="1" si="0"/>
        <v/>
      </c>
      <c r="W8" s="120" t="str">
        <f t="shared" ca="1" si="0"/>
        <v/>
      </c>
      <c r="X8" s="120" t="str">
        <f t="shared" ca="1" si="0"/>
        <v/>
      </c>
    </row>
    <row r="9" spans="2:26" ht="75" customHeight="1">
      <c r="B9" s="115" t="s">
        <v>40</v>
      </c>
      <c r="C9" s="116" t="s">
        <v>289</v>
      </c>
      <c r="D9" s="117" t="s">
        <v>73</v>
      </c>
      <c r="E9" s="118">
        <f t="shared" si="1"/>
        <v>4</v>
      </c>
      <c r="F9" s="119" t="s">
        <v>386</v>
      </c>
      <c r="G9" s="119" t="s">
        <v>327</v>
      </c>
      <c r="H9" s="119" t="s">
        <v>332</v>
      </c>
      <c r="I9" s="119" t="e">
        <v>#REF!</v>
      </c>
      <c r="J9" s="119" t="s">
        <v>284</v>
      </c>
      <c r="K9" s="119" t="s">
        <v>284</v>
      </c>
      <c r="L9" s="119" t="s">
        <v>284</v>
      </c>
      <c r="M9" s="119" t="s">
        <v>284</v>
      </c>
      <c r="N9" s="119" t="s">
        <v>284</v>
      </c>
      <c r="O9" s="113"/>
      <c r="P9" s="120" t="e" vm="53">
        <f t="shared" si="0"/>
        <v>#VALUE!</v>
      </c>
      <c r="Q9" s="120" t="e" vm="48">
        <f t="shared" si="0"/>
        <v>#VALUE!</v>
      </c>
      <c r="R9" s="120" t="e" vm="49">
        <f t="shared" si="0"/>
        <v>#VALUE!</v>
      </c>
      <c r="S9" s="120" t="str">
        <f t="shared" si="0"/>
        <v/>
      </c>
      <c r="T9" s="120" t="str">
        <f t="shared" ca="1" si="0"/>
        <v/>
      </c>
      <c r="U9" s="120" t="str">
        <f t="shared" ca="1" si="0"/>
        <v/>
      </c>
      <c r="V9" s="120" t="str">
        <f t="shared" ca="1" si="0"/>
        <v/>
      </c>
      <c r="W9" s="120" t="str">
        <f t="shared" ca="1" si="0"/>
        <v/>
      </c>
      <c r="X9" s="120" t="str">
        <f t="shared" ca="1" si="0"/>
        <v/>
      </c>
    </row>
    <row r="10" spans="2:26" ht="75" customHeight="1">
      <c r="B10" s="115" t="s">
        <v>41</v>
      </c>
      <c r="C10" s="116" t="s">
        <v>290</v>
      </c>
      <c r="D10" s="117" t="s">
        <v>481</v>
      </c>
      <c r="E10" s="118">
        <f t="shared" si="1"/>
        <v>4</v>
      </c>
      <c r="F10" s="119" t="s">
        <v>334</v>
      </c>
      <c r="G10" s="119" t="s">
        <v>344</v>
      </c>
      <c r="H10" s="119" t="s">
        <v>378</v>
      </c>
      <c r="I10" s="119" t="e">
        <v>#REF!</v>
      </c>
      <c r="J10" s="119" t="s">
        <v>284</v>
      </c>
      <c r="K10" s="119" t="s">
        <v>284</v>
      </c>
      <c r="L10" s="119" t="s">
        <v>284</v>
      </c>
      <c r="M10" s="119" t="s">
        <v>284</v>
      </c>
      <c r="N10" s="119" t="s">
        <v>284</v>
      </c>
      <c r="O10" s="113"/>
      <c r="P10" s="120" t="e" vm="50">
        <f t="shared" si="0"/>
        <v>#VALUE!</v>
      </c>
      <c r="Q10" s="120" t="e" vm="51">
        <f t="shared" si="0"/>
        <v>#VALUE!</v>
      </c>
      <c r="R10" s="120" t="e" vm="46">
        <f t="shared" si="0"/>
        <v>#VALUE!</v>
      </c>
      <c r="S10" s="120" t="str">
        <f t="shared" si="0"/>
        <v/>
      </c>
      <c r="T10" s="120" t="str">
        <f t="shared" ca="1" si="0"/>
        <v/>
      </c>
      <c r="U10" s="120" t="str">
        <f t="shared" ca="1" si="0"/>
        <v/>
      </c>
      <c r="V10" s="120" t="str">
        <f t="shared" ca="1" si="0"/>
        <v/>
      </c>
      <c r="W10" s="120" t="str">
        <f t="shared" ca="1" si="0"/>
        <v/>
      </c>
      <c r="X10" s="120" t="str">
        <f t="shared" ca="1" si="0"/>
        <v/>
      </c>
    </row>
    <row r="11" spans="2:26" ht="75" customHeight="1">
      <c r="B11" s="115" t="s">
        <v>42</v>
      </c>
      <c r="C11" s="116" t="s">
        <v>291</v>
      </c>
      <c r="D11" s="117" t="s">
        <v>75</v>
      </c>
      <c r="E11" s="118">
        <f t="shared" si="1"/>
        <v>5</v>
      </c>
      <c r="F11" s="119" t="s">
        <v>352</v>
      </c>
      <c r="G11" s="119" t="s">
        <v>379</v>
      </c>
      <c r="H11" s="119" t="s">
        <v>358</v>
      </c>
      <c r="I11" s="119" t="s">
        <v>327</v>
      </c>
      <c r="J11" s="119" t="e">
        <v>#REF!</v>
      </c>
      <c r="K11" s="119" t="s">
        <v>284</v>
      </c>
      <c r="L11" s="119" t="s">
        <v>284</v>
      </c>
      <c r="M11" s="119" t="s">
        <v>284</v>
      </c>
      <c r="N11" s="119" t="s">
        <v>284</v>
      </c>
      <c r="O11" s="113"/>
      <c r="P11" s="120" t="e" vm="54">
        <f t="shared" si="0"/>
        <v>#VALUE!</v>
      </c>
      <c r="Q11" s="120" t="e" vm="52">
        <f t="shared" si="0"/>
        <v>#VALUE!</v>
      </c>
      <c r="R11" s="120" t="e" vm="47">
        <f t="shared" si="0"/>
        <v>#VALUE!</v>
      </c>
      <c r="S11" s="120" t="e" vm="48">
        <f t="shared" si="0"/>
        <v>#VALUE!</v>
      </c>
      <c r="T11" s="120" t="str">
        <f t="shared" si="0"/>
        <v/>
      </c>
      <c r="U11" s="120" t="str">
        <f t="shared" ca="1" si="0"/>
        <v/>
      </c>
      <c r="V11" s="120" t="str">
        <f t="shared" ca="1" si="0"/>
        <v/>
      </c>
      <c r="W11" s="120" t="str">
        <f t="shared" ca="1" si="0"/>
        <v/>
      </c>
      <c r="X11" s="120" t="str">
        <f t="shared" ca="1" si="0"/>
        <v/>
      </c>
    </row>
    <row r="12" spans="2:26" ht="75" customHeight="1">
      <c r="B12" s="115"/>
      <c r="C12" s="116"/>
      <c r="D12" s="117"/>
      <c r="E12" s="118" t="str">
        <f t="shared" si="1"/>
        <v/>
      </c>
      <c r="F12" s="119" t="s">
        <v>284</v>
      </c>
      <c r="G12" s="119" t="s">
        <v>284</v>
      </c>
      <c r="H12" s="119" t="s">
        <v>284</v>
      </c>
      <c r="I12" s="119" t="s">
        <v>284</v>
      </c>
      <c r="J12" s="119" t="s">
        <v>284</v>
      </c>
      <c r="K12" s="119" t="s">
        <v>284</v>
      </c>
      <c r="L12" s="119" t="s">
        <v>284</v>
      </c>
      <c r="M12" s="119" t="s">
        <v>284</v>
      </c>
      <c r="N12" s="119" t="s">
        <v>284</v>
      </c>
      <c r="O12" s="113"/>
      <c r="P12" s="120" t="str">
        <f t="shared" ca="1" si="0"/>
        <v/>
      </c>
      <c r="Q12" s="120" t="str">
        <f t="shared" ca="1" si="0"/>
        <v/>
      </c>
      <c r="R12" s="120" t="str">
        <f t="shared" ca="1" si="0"/>
        <v/>
      </c>
      <c r="S12" s="120" t="str">
        <f t="shared" ca="1" si="0"/>
        <v/>
      </c>
      <c r="T12" s="120" t="str">
        <f t="shared" ca="1" si="0"/>
        <v/>
      </c>
      <c r="U12" s="120" t="str">
        <f t="shared" ca="1" si="0"/>
        <v/>
      </c>
      <c r="V12" s="120" t="str">
        <f t="shared" ca="1" si="0"/>
        <v/>
      </c>
      <c r="W12" s="120" t="str">
        <f t="shared" ca="1" si="0"/>
        <v/>
      </c>
      <c r="X12" s="120" t="str">
        <f t="shared" ca="1" si="0"/>
        <v/>
      </c>
    </row>
    <row r="13" spans="2:26" ht="75" customHeight="1">
      <c r="B13" s="115" t="s">
        <v>43</v>
      </c>
      <c r="C13" s="116" t="s">
        <v>292</v>
      </c>
      <c r="D13" s="117" t="s">
        <v>76</v>
      </c>
      <c r="E13" s="118">
        <f t="shared" si="1"/>
        <v>5</v>
      </c>
      <c r="F13" s="119" t="s">
        <v>352</v>
      </c>
      <c r="G13" s="119" t="s">
        <v>386</v>
      </c>
      <c r="H13" s="119" t="s">
        <v>327</v>
      </c>
      <c r="I13" s="119" t="s">
        <v>332</v>
      </c>
      <c r="J13" s="119" t="e">
        <v>#REF!</v>
      </c>
      <c r="K13" s="119" t="s">
        <v>284</v>
      </c>
      <c r="L13" s="119" t="s">
        <v>284</v>
      </c>
      <c r="M13" s="119" t="s">
        <v>284</v>
      </c>
      <c r="N13" s="119" t="s">
        <v>284</v>
      </c>
      <c r="O13" s="113"/>
      <c r="P13" s="120" t="e" vm="54">
        <f t="shared" si="0"/>
        <v>#VALUE!</v>
      </c>
      <c r="Q13" s="120" t="e" vm="53">
        <f t="shared" si="0"/>
        <v>#VALUE!</v>
      </c>
      <c r="R13" s="120" t="e" vm="48">
        <f t="shared" si="0"/>
        <v>#VALUE!</v>
      </c>
      <c r="S13" s="120" t="e" vm="49">
        <f t="shared" si="0"/>
        <v>#VALUE!</v>
      </c>
      <c r="T13" s="120" t="str">
        <f t="shared" si="0"/>
        <v/>
      </c>
      <c r="U13" s="120" t="str">
        <f t="shared" ca="1" si="0"/>
        <v/>
      </c>
      <c r="V13" s="120" t="str">
        <f t="shared" ca="1" si="0"/>
        <v/>
      </c>
      <c r="W13" s="120" t="str">
        <f t="shared" ca="1" si="0"/>
        <v/>
      </c>
      <c r="X13" s="120" t="str">
        <f t="shared" ca="1" si="0"/>
        <v/>
      </c>
    </row>
    <row r="14" spans="2:26" ht="75" customHeight="1">
      <c r="B14" s="115" t="s">
        <v>44</v>
      </c>
      <c r="C14" s="116" t="s">
        <v>293</v>
      </c>
      <c r="D14" s="117" t="s">
        <v>77</v>
      </c>
      <c r="E14" s="118">
        <f t="shared" si="1"/>
        <v>3</v>
      </c>
      <c r="F14" s="119" t="s">
        <v>352</v>
      </c>
      <c r="G14" s="119" t="s">
        <v>386</v>
      </c>
      <c r="H14" s="119" t="e">
        <v>#REF!</v>
      </c>
      <c r="I14" s="119" t="s">
        <v>284</v>
      </c>
      <c r="J14" s="119" t="s">
        <v>284</v>
      </c>
      <c r="K14" s="119" t="s">
        <v>284</v>
      </c>
      <c r="L14" s="119" t="s">
        <v>284</v>
      </c>
      <c r="M14" s="119" t="s">
        <v>284</v>
      </c>
      <c r="N14" s="119" t="s">
        <v>284</v>
      </c>
      <c r="O14" s="113"/>
      <c r="P14" s="120" t="e" vm="54">
        <f t="shared" si="0"/>
        <v>#VALUE!</v>
      </c>
      <c r="Q14" s="120" t="e" vm="53">
        <f t="shared" si="0"/>
        <v>#VALUE!</v>
      </c>
      <c r="R14" s="120" t="str">
        <f t="shared" si="0"/>
        <v/>
      </c>
      <c r="S14" s="120" t="str">
        <f t="shared" ca="1" si="0"/>
        <v/>
      </c>
      <c r="T14" s="120" t="str">
        <f t="shared" ca="1" si="0"/>
        <v/>
      </c>
      <c r="U14" s="120" t="str">
        <f t="shared" ca="1" si="0"/>
        <v/>
      </c>
      <c r="V14" s="120" t="str">
        <f t="shared" ca="1" si="0"/>
        <v/>
      </c>
      <c r="W14" s="120" t="str">
        <f t="shared" ca="1" si="0"/>
        <v/>
      </c>
      <c r="X14" s="120" t="str">
        <f t="shared" ca="1" si="0"/>
        <v/>
      </c>
    </row>
    <row r="15" spans="2:26" ht="75" customHeight="1">
      <c r="B15" s="115" t="s">
        <v>45</v>
      </c>
      <c r="C15" s="116" t="s">
        <v>294</v>
      </c>
      <c r="D15" s="117" t="s">
        <v>78</v>
      </c>
      <c r="E15" s="118">
        <f t="shared" si="1"/>
        <v>4</v>
      </c>
      <c r="F15" s="119" t="s">
        <v>379</v>
      </c>
      <c r="G15" s="119" t="s">
        <v>358</v>
      </c>
      <c r="H15" s="119" t="s">
        <v>327</v>
      </c>
      <c r="I15" s="119" t="e">
        <v>#REF!</v>
      </c>
      <c r="J15" s="119" t="s">
        <v>284</v>
      </c>
      <c r="K15" s="119" t="s">
        <v>284</v>
      </c>
      <c r="L15" s="119" t="s">
        <v>284</v>
      </c>
      <c r="M15" s="119" t="s">
        <v>284</v>
      </c>
      <c r="N15" s="119" t="s">
        <v>284</v>
      </c>
      <c r="O15" s="113"/>
      <c r="P15" s="120" t="e" vm="52">
        <f t="shared" si="0"/>
        <v>#VALUE!</v>
      </c>
      <c r="Q15" s="120" t="e" vm="47">
        <f t="shared" si="0"/>
        <v>#VALUE!</v>
      </c>
      <c r="R15" s="120" t="e" vm="48">
        <f t="shared" si="0"/>
        <v>#VALUE!</v>
      </c>
      <c r="S15" s="120" t="str">
        <f t="shared" si="0"/>
        <v/>
      </c>
      <c r="T15" s="120" t="str">
        <f t="shared" ca="1" si="0"/>
        <v/>
      </c>
      <c r="U15" s="120" t="str">
        <f t="shared" ca="1" si="0"/>
        <v/>
      </c>
      <c r="V15" s="120" t="str">
        <f t="shared" ca="1" si="0"/>
        <v/>
      </c>
      <c r="W15" s="120" t="str">
        <f t="shared" ca="1" si="0"/>
        <v/>
      </c>
      <c r="X15" s="120" t="str">
        <f t="shared" ca="1" si="0"/>
        <v/>
      </c>
    </row>
    <row r="16" spans="2:26" ht="75" customHeight="1">
      <c r="B16" s="115" t="s">
        <v>46</v>
      </c>
      <c r="C16" s="116" t="s">
        <v>295</v>
      </c>
      <c r="D16" s="117" t="s">
        <v>79</v>
      </c>
      <c r="E16" s="118">
        <f t="shared" si="1"/>
        <v>6</v>
      </c>
      <c r="F16" s="119" t="s">
        <v>344</v>
      </c>
      <c r="G16" s="119" t="s">
        <v>378</v>
      </c>
      <c r="H16" s="119" t="s">
        <v>386</v>
      </c>
      <c r="I16" s="119" t="s">
        <v>327</v>
      </c>
      <c r="J16" s="119" t="s">
        <v>332</v>
      </c>
      <c r="K16" s="119" t="e">
        <v>#REF!</v>
      </c>
      <c r="L16" s="119" t="s">
        <v>284</v>
      </c>
      <c r="M16" s="119" t="s">
        <v>284</v>
      </c>
      <c r="N16" s="119" t="s">
        <v>284</v>
      </c>
      <c r="O16" s="113"/>
      <c r="P16" s="120" t="e" vm="51">
        <f t="shared" si="0"/>
        <v>#VALUE!</v>
      </c>
      <c r="Q16" s="120" t="e" vm="46">
        <f t="shared" si="0"/>
        <v>#VALUE!</v>
      </c>
      <c r="R16" s="120" t="e" vm="53">
        <f t="shared" si="0"/>
        <v>#VALUE!</v>
      </c>
      <c r="S16" s="120" t="e" vm="48">
        <f t="shared" si="0"/>
        <v>#VALUE!</v>
      </c>
      <c r="T16" s="120" t="e" vm="49">
        <f t="shared" si="0"/>
        <v>#VALUE!</v>
      </c>
      <c r="U16" s="120" t="str">
        <f t="shared" si="0"/>
        <v/>
      </c>
      <c r="V16" s="120" t="str">
        <f t="shared" ca="1" si="0"/>
        <v/>
      </c>
      <c r="W16" s="120" t="str">
        <f t="shared" ca="1" si="0"/>
        <v/>
      </c>
      <c r="X16" s="120" t="str">
        <f t="shared" ca="1" si="0"/>
        <v/>
      </c>
    </row>
    <row r="17" spans="2:24" ht="75" customHeight="1">
      <c r="B17" s="115" t="s">
        <v>47</v>
      </c>
      <c r="C17" s="116" t="s">
        <v>296</v>
      </c>
      <c r="D17" s="117" t="s">
        <v>80</v>
      </c>
      <c r="E17" s="118">
        <f t="shared" si="1"/>
        <v>4</v>
      </c>
      <c r="F17" s="119" t="s">
        <v>329</v>
      </c>
      <c r="G17" s="119" t="s">
        <v>378</v>
      </c>
      <c r="H17" s="119" t="s">
        <v>331</v>
      </c>
      <c r="I17" s="119" t="e">
        <v>#REF!</v>
      </c>
      <c r="J17" s="119" t="s">
        <v>284</v>
      </c>
      <c r="K17" s="119" t="s">
        <v>284</v>
      </c>
      <c r="L17" s="119" t="s">
        <v>284</v>
      </c>
      <c r="M17" s="119" t="s">
        <v>284</v>
      </c>
      <c r="N17" s="119" t="s">
        <v>284</v>
      </c>
      <c r="O17" s="113"/>
      <c r="P17" s="120" t="e" vm="55">
        <f t="shared" si="0"/>
        <v>#VALUE!</v>
      </c>
      <c r="Q17" s="120" t="e" vm="46">
        <f t="shared" si="0"/>
        <v>#VALUE!</v>
      </c>
      <c r="R17" s="120" t="e" vm="56">
        <f t="shared" si="0"/>
        <v>#VALUE!</v>
      </c>
      <c r="S17" s="120" t="str">
        <f t="shared" si="0"/>
        <v/>
      </c>
      <c r="T17" s="120" t="str">
        <f t="shared" ca="1" si="0"/>
        <v/>
      </c>
      <c r="U17" s="120" t="str">
        <f t="shared" ca="1" si="0"/>
        <v/>
      </c>
      <c r="V17" s="120" t="str">
        <f t="shared" ca="1" si="0"/>
        <v/>
      </c>
      <c r="W17" s="120" t="str">
        <f t="shared" ca="1" si="0"/>
        <v/>
      </c>
      <c r="X17" s="120" t="str">
        <f t="shared" ca="1" si="0"/>
        <v/>
      </c>
    </row>
    <row r="18" spans="2:24" ht="75" customHeight="1">
      <c r="B18" s="115" t="s">
        <v>48</v>
      </c>
      <c r="C18" s="116" t="s">
        <v>297</v>
      </c>
      <c r="D18" s="117" t="s">
        <v>81</v>
      </c>
      <c r="E18" s="118">
        <f t="shared" si="1"/>
        <v>4</v>
      </c>
      <c r="F18" s="119" t="s">
        <v>352</v>
      </c>
      <c r="G18" s="119" t="s">
        <v>379</v>
      </c>
      <c r="H18" s="119" t="s">
        <v>327</v>
      </c>
      <c r="I18" s="119" t="e">
        <v>#REF!</v>
      </c>
      <c r="J18" s="119" t="s">
        <v>284</v>
      </c>
      <c r="K18" s="119" t="s">
        <v>284</v>
      </c>
      <c r="L18" s="119" t="s">
        <v>284</v>
      </c>
      <c r="M18" s="119" t="s">
        <v>284</v>
      </c>
      <c r="N18" s="119" t="s">
        <v>284</v>
      </c>
      <c r="O18" s="113"/>
      <c r="P18" s="120" t="e" vm="54">
        <f t="shared" si="0"/>
        <v>#VALUE!</v>
      </c>
      <c r="Q18" s="120" t="e" vm="52">
        <f t="shared" si="0"/>
        <v>#VALUE!</v>
      </c>
      <c r="R18" s="120" t="e" vm="48">
        <f t="shared" si="0"/>
        <v>#VALUE!</v>
      </c>
      <c r="S18" s="120" t="str">
        <f t="shared" si="0"/>
        <v/>
      </c>
      <c r="T18" s="120" t="str">
        <f t="shared" ca="1" si="0"/>
        <v/>
      </c>
      <c r="U18" s="120" t="str">
        <f t="shared" ca="1" si="0"/>
        <v/>
      </c>
      <c r="V18" s="120" t="str">
        <f t="shared" ca="1" si="0"/>
        <v/>
      </c>
      <c r="W18" s="120" t="str">
        <f t="shared" ca="1" si="0"/>
        <v/>
      </c>
      <c r="X18" s="120" t="str">
        <f t="shared" ca="1" si="0"/>
        <v/>
      </c>
    </row>
    <row r="19" spans="2:24" ht="75" customHeight="1">
      <c r="B19" s="115" t="s">
        <v>49</v>
      </c>
      <c r="C19" s="116" t="s">
        <v>298</v>
      </c>
      <c r="D19" s="117" t="s">
        <v>82</v>
      </c>
      <c r="E19" s="118">
        <f t="shared" si="1"/>
        <v>4</v>
      </c>
      <c r="F19" s="119" t="s">
        <v>331</v>
      </c>
      <c r="G19" s="119" t="s">
        <v>358</v>
      </c>
      <c r="H19" s="119" t="s">
        <v>327</v>
      </c>
      <c r="I19" s="119" t="e">
        <v>#REF!</v>
      </c>
      <c r="J19" s="119" t="s">
        <v>284</v>
      </c>
      <c r="K19" s="119" t="s">
        <v>284</v>
      </c>
      <c r="L19" s="119" t="s">
        <v>284</v>
      </c>
      <c r="M19" s="119" t="s">
        <v>284</v>
      </c>
      <c r="N19" s="119" t="s">
        <v>284</v>
      </c>
      <c r="O19" s="113"/>
      <c r="P19" s="120" t="e" vm="56">
        <f t="shared" si="0"/>
        <v>#VALUE!</v>
      </c>
      <c r="Q19" s="120" t="e" vm="47">
        <f t="shared" si="0"/>
        <v>#VALUE!</v>
      </c>
      <c r="R19" s="120" t="e" vm="48">
        <f t="shared" si="0"/>
        <v>#VALUE!</v>
      </c>
      <c r="S19" s="120" t="str">
        <f t="shared" si="0"/>
        <v/>
      </c>
      <c r="T19" s="120" t="str">
        <f t="shared" ca="1" si="0"/>
        <v/>
      </c>
      <c r="U19" s="120" t="str">
        <f t="shared" ca="1" si="0"/>
        <v/>
      </c>
      <c r="V19" s="120" t="str">
        <f t="shared" ca="1" si="0"/>
        <v/>
      </c>
      <c r="W19" s="120" t="str">
        <f t="shared" ca="1" si="0"/>
        <v/>
      </c>
      <c r="X19" s="120" t="str">
        <f t="shared" ca="1" si="0"/>
        <v/>
      </c>
    </row>
    <row r="20" spans="2:24" ht="75" customHeight="1">
      <c r="B20" s="115" t="s">
        <v>50</v>
      </c>
      <c r="C20" s="116"/>
      <c r="D20" s="117"/>
      <c r="E20" s="118" t="str">
        <f t="shared" si="1"/>
        <v/>
      </c>
      <c r="F20" s="119" t="s">
        <v>284</v>
      </c>
      <c r="G20" s="119" t="s">
        <v>284</v>
      </c>
      <c r="H20" s="119" t="s">
        <v>284</v>
      </c>
      <c r="I20" s="119" t="s">
        <v>284</v>
      </c>
      <c r="J20" s="119" t="s">
        <v>284</v>
      </c>
      <c r="K20" s="119" t="s">
        <v>284</v>
      </c>
      <c r="L20" s="119" t="s">
        <v>284</v>
      </c>
      <c r="M20" s="119" t="s">
        <v>284</v>
      </c>
      <c r="N20" s="119" t="s">
        <v>284</v>
      </c>
      <c r="O20" s="113"/>
      <c r="P20" s="120" t="str">
        <f t="shared" ca="1" si="0"/>
        <v/>
      </c>
      <c r="Q20" s="120" t="str">
        <f t="shared" ca="1" si="0"/>
        <v/>
      </c>
      <c r="R20" s="120" t="str">
        <f t="shared" ca="1" si="0"/>
        <v/>
      </c>
      <c r="S20" s="120" t="str">
        <f t="shared" ca="1" si="0"/>
        <v/>
      </c>
      <c r="T20" s="120" t="str">
        <f t="shared" ca="1" si="0"/>
        <v/>
      </c>
      <c r="U20" s="120" t="str">
        <f t="shared" ca="1" si="0"/>
        <v/>
      </c>
      <c r="V20" s="120" t="str">
        <f t="shared" ca="1" si="0"/>
        <v/>
      </c>
      <c r="W20" s="120" t="str">
        <f t="shared" ca="1" si="0"/>
        <v/>
      </c>
      <c r="X20" s="120" t="str">
        <f t="shared" ca="1" si="0"/>
        <v/>
      </c>
    </row>
    <row r="21" spans="2:24" ht="75" customHeight="1">
      <c r="B21" s="115" t="s">
        <v>51</v>
      </c>
      <c r="C21" s="116" t="s">
        <v>299</v>
      </c>
      <c r="D21" s="117" t="s">
        <v>87</v>
      </c>
      <c r="E21" s="118">
        <f t="shared" si="1"/>
        <v>3</v>
      </c>
      <c r="F21" s="119" t="s">
        <v>378</v>
      </c>
      <c r="G21" s="119" t="s">
        <v>334</v>
      </c>
      <c r="H21" s="119" t="e">
        <v>#REF!</v>
      </c>
      <c r="I21" s="119" t="s">
        <v>284</v>
      </c>
      <c r="J21" s="119" t="s">
        <v>284</v>
      </c>
      <c r="K21" s="119" t="s">
        <v>284</v>
      </c>
      <c r="L21" s="119" t="s">
        <v>284</v>
      </c>
      <c r="M21" s="119" t="s">
        <v>284</v>
      </c>
      <c r="N21" s="119" t="s">
        <v>284</v>
      </c>
      <c r="O21" s="113"/>
      <c r="P21" s="120" t="e" vm="46">
        <f t="shared" ref="P21:X45" si="2" xml:space="preserve"> IFERROR( _xlfn.IMAGE(_xlfn.CONCAT($D$1,F21,".png")), "")</f>
        <v>#VALUE!</v>
      </c>
      <c r="Q21" s="120" t="e" vm="50">
        <f t="shared" si="2"/>
        <v>#VALUE!</v>
      </c>
      <c r="R21" s="120" t="str">
        <f t="shared" si="2"/>
        <v/>
      </c>
      <c r="S21" s="120" t="str">
        <f t="shared" ca="1" si="2"/>
        <v/>
      </c>
      <c r="T21" s="120" t="str">
        <f t="shared" ca="1" si="2"/>
        <v/>
      </c>
      <c r="U21" s="120" t="str">
        <f t="shared" ca="1" si="2"/>
        <v/>
      </c>
      <c r="V21" s="120" t="str">
        <f t="shared" ca="1" si="2"/>
        <v/>
      </c>
      <c r="W21" s="120" t="str">
        <f t="shared" ca="1" si="2"/>
        <v/>
      </c>
      <c r="X21" s="120" t="str">
        <f t="shared" ca="1" si="2"/>
        <v/>
      </c>
    </row>
    <row r="22" spans="2:24" ht="75" customHeight="1">
      <c r="B22" s="115" t="s">
        <v>52</v>
      </c>
      <c r="C22" s="116" t="s">
        <v>300</v>
      </c>
      <c r="D22" s="117" t="s">
        <v>88</v>
      </c>
      <c r="E22" s="118">
        <f t="shared" si="1"/>
        <v>6</v>
      </c>
      <c r="F22" s="119" t="s">
        <v>329</v>
      </c>
      <c r="G22" s="119" t="s">
        <v>352</v>
      </c>
      <c r="H22" s="119" t="s">
        <v>378</v>
      </c>
      <c r="I22" s="119" t="s">
        <v>358</v>
      </c>
      <c r="J22" s="119" t="s">
        <v>327</v>
      </c>
      <c r="K22" s="119" t="e">
        <v>#REF!</v>
      </c>
      <c r="L22" s="119" t="s">
        <v>284</v>
      </c>
      <c r="M22" s="119" t="s">
        <v>284</v>
      </c>
      <c r="N22" s="119" t="s">
        <v>284</v>
      </c>
      <c r="O22" s="113"/>
      <c r="P22" s="120" t="e" vm="55">
        <f t="shared" si="2"/>
        <v>#VALUE!</v>
      </c>
      <c r="Q22" s="120" t="e" vm="54">
        <f t="shared" si="2"/>
        <v>#VALUE!</v>
      </c>
      <c r="R22" s="120" t="e" vm="46">
        <f t="shared" si="2"/>
        <v>#VALUE!</v>
      </c>
      <c r="S22" s="120" t="e" vm="47">
        <f t="shared" si="2"/>
        <v>#VALUE!</v>
      </c>
      <c r="T22" s="120" t="e" vm="48">
        <f t="shared" si="2"/>
        <v>#VALUE!</v>
      </c>
      <c r="U22" s="120" t="str">
        <f t="shared" si="2"/>
        <v/>
      </c>
      <c r="V22" s="120" t="str">
        <f t="shared" ca="1" si="2"/>
        <v/>
      </c>
      <c r="W22" s="120" t="str">
        <f t="shared" ca="1" si="2"/>
        <v/>
      </c>
      <c r="X22" s="120" t="str">
        <f t="shared" ca="1" si="2"/>
        <v/>
      </c>
    </row>
    <row r="23" spans="2:24" ht="75" customHeight="1">
      <c r="B23" s="115" t="s">
        <v>53</v>
      </c>
      <c r="C23" s="116" t="s">
        <v>301</v>
      </c>
      <c r="D23" s="117" t="s">
        <v>89</v>
      </c>
      <c r="E23" s="118">
        <f t="shared" si="1"/>
        <v>4</v>
      </c>
      <c r="F23" s="119" t="s">
        <v>331</v>
      </c>
      <c r="G23" s="119" t="s">
        <v>386</v>
      </c>
      <c r="H23" s="119" t="s">
        <v>386</v>
      </c>
      <c r="I23" s="119" t="e">
        <v>#REF!</v>
      </c>
      <c r="J23" s="119" t="s">
        <v>284</v>
      </c>
      <c r="K23" s="119" t="s">
        <v>284</v>
      </c>
      <c r="L23" s="119" t="s">
        <v>284</v>
      </c>
      <c r="M23" s="119" t="s">
        <v>284</v>
      </c>
      <c r="N23" s="119" t="s">
        <v>284</v>
      </c>
      <c r="O23" s="113"/>
      <c r="P23" s="120" t="e" vm="56">
        <f t="shared" si="2"/>
        <v>#VALUE!</v>
      </c>
      <c r="Q23" s="120" t="e" vm="53">
        <f t="shared" si="2"/>
        <v>#VALUE!</v>
      </c>
      <c r="R23" s="120" t="e" vm="53">
        <f t="shared" si="2"/>
        <v>#VALUE!</v>
      </c>
      <c r="S23" s="120" t="str">
        <f t="shared" si="2"/>
        <v/>
      </c>
      <c r="T23" s="120" t="str">
        <f t="shared" ca="1" si="2"/>
        <v/>
      </c>
      <c r="U23" s="120" t="str">
        <f t="shared" ca="1" si="2"/>
        <v/>
      </c>
      <c r="V23" s="120" t="str">
        <f t="shared" ca="1" si="2"/>
        <v/>
      </c>
      <c r="W23" s="120" t="str">
        <f t="shared" ca="1" si="2"/>
        <v/>
      </c>
      <c r="X23" s="120" t="str">
        <f t="shared" ca="1" si="2"/>
        <v/>
      </c>
    </row>
    <row r="24" spans="2:24" ht="75" customHeight="1">
      <c r="B24" s="115" t="s">
        <v>54</v>
      </c>
      <c r="C24" s="116" t="s">
        <v>302</v>
      </c>
      <c r="D24" s="117" t="s">
        <v>90</v>
      </c>
      <c r="E24" s="118">
        <f t="shared" si="1"/>
        <v>5</v>
      </c>
      <c r="F24" s="119" t="s">
        <v>344</v>
      </c>
      <c r="G24" s="119" t="s">
        <v>378</v>
      </c>
      <c r="H24" s="119" t="s">
        <v>327</v>
      </c>
      <c r="I24" s="119" t="s">
        <v>332</v>
      </c>
      <c r="J24" s="119" t="e">
        <v>#REF!</v>
      </c>
      <c r="K24" s="119" t="s">
        <v>284</v>
      </c>
      <c r="L24" s="119" t="s">
        <v>284</v>
      </c>
      <c r="M24" s="119" t="s">
        <v>284</v>
      </c>
      <c r="N24" s="119" t="s">
        <v>284</v>
      </c>
      <c r="O24" s="113"/>
      <c r="P24" s="120" t="e" vm="51">
        <f t="shared" si="2"/>
        <v>#VALUE!</v>
      </c>
      <c r="Q24" s="120" t="e" vm="46">
        <f t="shared" si="2"/>
        <v>#VALUE!</v>
      </c>
      <c r="R24" s="120" t="e" vm="48">
        <f t="shared" si="2"/>
        <v>#VALUE!</v>
      </c>
      <c r="S24" s="120" t="e" vm="49">
        <f t="shared" si="2"/>
        <v>#VALUE!</v>
      </c>
      <c r="T24" s="120" t="str">
        <f t="shared" si="2"/>
        <v/>
      </c>
      <c r="U24" s="120" t="str">
        <f t="shared" ca="1" si="2"/>
        <v/>
      </c>
      <c r="V24" s="120" t="str">
        <f t="shared" ca="1" si="2"/>
        <v/>
      </c>
      <c r="W24" s="120" t="str">
        <f t="shared" ca="1" si="2"/>
        <v/>
      </c>
      <c r="X24" s="120" t="str">
        <f t="shared" ca="1" si="2"/>
        <v/>
      </c>
    </row>
    <row r="25" spans="2:24" ht="75" customHeight="1">
      <c r="B25" s="115" t="s">
        <v>55</v>
      </c>
      <c r="C25" s="116" t="s">
        <v>303</v>
      </c>
      <c r="D25" s="117" t="s">
        <v>91</v>
      </c>
      <c r="E25" s="118">
        <f t="shared" si="1"/>
        <v>4</v>
      </c>
      <c r="F25" s="119" t="s">
        <v>330</v>
      </c>
      <c r="G25" s="119" t="s">
        <v>358</v>
      </c>
      <c r="H25" s="119" t="s">
        <v>327</v>
      </c>
      <c r="I25" s="119" t="e">
        <v>#REF!</v>
      </c>
      <c r="J25" s="119" t="s">
        <v>284</v>
      </c>
      <c r="K25" s="119" t="s">
        <v>284</v>
      </c>
      <c r="L25" s="119" t="s">
        <v>284</v>
      </c>
      <c r="M25" s="119" t="s">
        <v>284</v>
      </c>
      <c r="N25" s="119" t="s">
        <v>284</v>
      </c>
      <c r="O25" s="113"/>
      <c r="P25" s="120" t="e" vm="57">
        <f t="shared" si="2"/>
        <v>#VALUE!</v>
      </c>
      <c r="Q25" s="120" t="e" vm="47">
        <f t="shared" si="2"/>
        <v>#VALUE!</v>
      </c>
      <c r="R25" s="120" t="e" vm="48">
        <f t="shared" si="2"/>
        <v>#VALUE!</v>
      </c>
      <c r="S25" s="120" t="str">
        <f t="shared" si="2"/>
        <v/>
      </c>
      <c r="T25" s="120" t="str">
        <f t="shared" ca="1" si="2"/>
        <v/>
      </c>
      <c r="U25" s="120" t="str">
        <f t="shared" ca="1" si="2"/>
        <v/>
      </c>
      <c r="V25" s="120" t="str">
        <f t="shared" ca="1" si="2"/>
        <v/>
      </c>
      <c r="W25" s="120" t="str">
        <f t="shared" ca="1" si="2"/>
        <v/>
      </c>
      <c r="X25" s="120" t="str">
        <f t="shared" ca="1" si="2"/>
        <v/>
      </c>
    </row>
    <row r="26" spans="2:24" ht="75" customHeight="1">
      <c r="B26" s="115" t="s">
        <v>56</v>
      </c>
      <c r="C26" s="116" t="s">
        <v>304</v>
      </c>
      <c r="D26" s="117" t="s">
        <v>482</v>
      </c>
      <c r="E26" s="118">
        <f t="shared" si="1"/>
        <v>4</v>
      </c>
      <c r="F26" s="119" t="s">
        <v>341</v>
      </c>
      <c r="G26" s="119" t="s">
        <v>378</v>
      </c>
      <c r="H26" s="119" t="s">
        <v>345</v>
      </c>
      <c r="I26" s="119" t="e">
        <v>#REF!</v>
      </c>
      <c r="J26" s="119" t="s">
        <v>284</v>
      </c>
      <c r="K26" s="119" t="s">
        <v>284</v>
      </c>
      <c r="L26" s="119" t="s">
        <v>284</v>
      </c>
      <c r="M26" s="119" t="s">
        <v>284</v>
      </c>
      <c r="N26" s="119" t="s">
        <v>284</v>
      </c>
      <c r="O26" s="113"/>
      <c r="P26" s="120" t="e" vm="58">
        <f t="shared" si="2"/>
        <v>#VALUE!</v>
      </c>
      <c r="Q26" s="120" t="e" vm="46">
        <f t="shared" si="2"/>
        <v>#VALUE!</v>
      </c>
      <c r="R26" s="120" t="e" vm="59">
        <f t="shared" si="2"/>
        <v>#VALUE!</v>
      </c>
      <c r="S26" s="120" t="str">
        <f t="shared" si="2"/>
        <v/>
      </c>
      <c r="T26" s="120" t="str">
        <f t="shared" ca="1" si="2"/>
        <v/>
      </c>
      <c r="U26" s="120" t="str">
        <f t="shared" ca="1" si="2"/>
        <v/>
      </c>
      <c r="V26" s="120" t="str">
        <f t="shared" ca="1" si="2"/>
        <v/>
      </c>
      <c r="W26" s="120" t="str">
        <f t="shared" ca="1" si="2"/>
        <v/>
      </c>
      <c r="X26" s="120" t="str">
        <f t="shared" ca="1" si="2"/>
        <v/>
      </c>
    </row>
    <row r="27" spans="2:24" ht="75" customHeight="1">
      <c r="B27" s="115" t="s">
        <v>57</v>
      </c>
      <c r="C27" s="116" t="s">
        <v>305</v>
      </c>
      <c r="D27" s="117" t="s">
        <v>93</v>
      </c>
      <c r="E27" s="118">
        <f t="shared" si="1"/>
        <v>4</v>
      </c>
      <c r="F27" s="119" t="s">
        <v>344</v>
      </c>
      <c r="G27" s="119" t="s">
        <v>358</v>
      </c>
      <c r="H27" s="119" t="s">
        <v>327</v>
      </c>
      <c r="I27" s="119" t="e">
        <v>#REF!</v>
      </c>
      <c r="J27" s="119" t="s">
        <v>284</v>
      </c>
      <c r="K27" s="119" t="s">
        <v>284</v>
      </c>
      <c r="L27" s="119" t="s">
        <v>284</v>
      </c>
      <c r="M27" s="119" t="s">
        <v>284</v>
      </c>
      <c r="N27" s="119" t="s">
        <v>284</v>
      </c>
      <c r="O27" s="113"/>
      <c r="P27" s="120" t="e" vm="51">
        <f t="shared" si="2"/>
        <v>#VALUE!</v>
      </c>
      <c r="Q27" s="120" t="e" vm="47">
        <f t="shared" si="2"/>
        <v>#VALUE!</v>
      </c>
      <c r="R27" s="120" t="e" vm="48">
        <f t="shared" si="2"/>
        <v>#VALUE!</v>
      </c>
      <c r="S27" s="120" t="str">
        <f t="shared" si="2"/>
        <v/>
      </c>
      <c r="T27" s="120" t="str">
        <f t="shared" ca="1" si="2"/>
        <v/>
      </c>
      <c r="U27" s="120" t="str">
        <f t="shared" ca="1" si="2"/>
        <v/>
      </c>
      <c r="V27" s="120" t="str">
        <f t="shared" ca="1" si="2"/>
        <v/>
      </c>
      <c r="W27" s="120" t="str">
        <f t="shared" ca="1" si="2"/>
        <v/>
      </c>
      <c r="X27" s="120" t="str">
        <f t="shared" ca="1" si="2"/>
        <v/>
      </c>
    </row>
    <row r="28" spans="2:24" ht="75" customHeight="1">
      <c r="B28" s="115" t="s">
        <v>58</v>
      </c>
      <c r="C28" s="116"/>
      <c r="D28" s="117"/>
      <c r="E28" s="118" t="str">
        <f t="shared" si="1"/>
        <v/>
      </c>
      <c r="F28" s="119" t="s">
        <v>284</v>
      </c>
      <c r="G28" s="119" t="s">
        <v>284</v>
      </c>
      <c r="H28" s="119" t="s">
        <v>284</v>
      </c>
      <c r="I28" s="119" t="s">
        <v>284</v>
      </c>
      <c r="J28" s="119" t="s">
        <v>284</v>
      </c>
      <c r="K28" s="119" t="s">
        <v>284</v>
      </c>
      <c r="L28" s="119" t="s">
        <v>284</v>
      </c>
      <c r="M28" s="119" t="s">
        <v>284</v>
      </c>
      <c r="N28" s="119" t="s">
        <v>284</v>
      </c>
      <c r="O28" s="113"/>
      <c r="P28" s="120" t="str">
        <f t="shared" ca="1" si="2"/>
        <v/>
      </c>
      <c r="Q28" s="120" t="str">
        <f t="shared" ca="1" si="2"/>
        <v/>
      </c>
      <c r="R28" s="120" t="str">
        <f t="shared" ca="1" si="2"/>
        <v/>
      </c>
      <c r="S28" s="120" t="str">
        <f t="shared" ca="1" si="2"/>
        <v/>
      </c>
      <c r="T28" s="120" t="str">
        <f t="shared" ca="1" si="2"/>
        <v/>
      </c>
      <c r="U28" s="120" t="str">
        <f t="shared" ca="1" si="2"/>
        <v/>
      </c>
      <c r="V28" s="120" t="str">
        <f t="shared" ca="1" si="2"/>
        <v/>
      </c>
      <c r="W28" s="120" t="str">
        <f t="shared" ca="1" si="2"/>
        <v/>
      </c>
      <c r="X28" s="120" t="str">
        <f t="shared" ca="1" si="2"/>
        <v/>
      </c>
    </row>
    <row r="29" spans="2:24" ht="75" customHeight="1">
      <c r="B29" s="115"/>
      <c r="C29" s="116"/>
      <c r="D29" s="117"/>
      <c r="E29" s="118" t="str">
        <f t="shared" si="1"/>
        <v/>
      </c>
      <c r="F29" s="119" t="s">
        <v>284</v>
      </c>
      <c r="G29" s="119" t="s">
        <v>284</v>
      </c>
      <c r="H29" s="119" t="s">
        <v>284</v>
      </c>
      <c r="I29" s="119" t="s">
        <v>284</v>
      </c>
      <c r="J29" s="119" t="s">
        <v>284</v>
      </c>
      <c r="K29" s="119" t="s">
        <v>284</v>
      </c>
      <c r="L29" s="119" t="s">
        <v>284</v>
      </c>
      <c r="M29" s="119" t="s">
        <v>284</v>
      </c>
      <c r="N29" s="119" t="s">
        <v>284</v>
      </c>
      <c r="O29" s="113"/>
      <c r="P29" s="120" t="str">
        <f t="shared" ca="1" si="2"/>
        <v/>
      </c>
      <c r="Q29" s="120" t="str">
        <f t="shared" ca="1" si="2"/>
        <v/>
      </c>
      <c r="R29" s="120" t="str">
        <f t="shared" ca="1" si="2"/>
        <v/>
      </c>
      <c r="S29" s="120" t="str">
        <f t="shared" ca="1" si="2"/>
        <v/>
      </c>
      <c r="T29" s="120" t="str">
        <f t="shared" ca="1" si="2"/>
        <v/>
      </c>
      <c r="U29" s="120" t="str">
        <f t="shared" ca="1" si="2"/>
        <v/>
      </c>
      <c r="V29" s="120" t="str">
        <f t="shared" ca="1" si="2"/>
        <v/>
      </c>
      <c r="W29" s="120" t="str">
        <f t="shared" ca="1" si="2"/>
        <v/>
      </c>
      <c r="X29" s="120" t="str">
        <f t="shared" ca="1" si="2"/>
        <v/>
      </c>
    </row>
    <row r="30" spans="2:24" ht="75" customHeight="1">
      <c r="B30" s="115" t="s">
        <v>59</v>
      </c>
      <c r="C30" s="116" t="s">
        <v>306</v>
      </c>
      <c r="D30" s="117" t="s">
        <v>94</v>
      </c>
      <c r="E30" s="118">
        <f t="shared" si="1"/>
        <v>7</v>
      </c>
      <c r="F30" s="119" t="s">
        <v>331</v>
      </c>
      <c r="G30" s="119" t="s">
        <v>352</v>
      </c>
      <c r="H30" s="119" t="s">
        <v>378</v>
      </c>
      <c r="I30" s="119" t="s">
        <v>358</v>
      </c>
      <c r="J30" s="119" t="s">
        <v>327</v>
      </c>
      <c r="K30" s="119" t="s">
        <v>332</v>
      </c>
      <c r="L30" s="119" t="e">
        <v>#REF!</v>
      </c>
      <c r="M30" s="119" t="s">
        <v>284</v>
      </c>
      <c r="N30" s="119" t="s">
        <v>284</v>
      </c>
      <c r="O30" s="113"/>
      <c r="P30" s="120" t="e" vm="56">
        <f t="shared" si="2"/>
        <v>#VALUE!</v>
      </c>
      <c r="Q30" s="120" t="e" vm="54">
        <f t="shared" si="2"/>
        <v>#VALUE!</v>
      </c>
      <c r="R30" s="120" t="e" vm="46">
        <f t="shared" si="2"/>
        <v>#VALUE!</v>
      </c>
      <c r="S30" s="120" t="e" vm="47">
        <f t="shared" si="2"/>
        <v>#VALUE!</v>
      </c>
      <c r="T30" s="120" t="e" vm="48">
        <f t="shared" si="2"/>
        <v>#VALUE!</v>
      </c>
      <c r="U30" s="120" t="e" vm="49">
        <f t="shared" si="2"/>
        <v>#VALUE!</v>
      </c>
      <c r="V30" s="120" t="str">
        <f t="shared" si="2"/>
        <v/>
      </c>
      <c r="W30" s="120" t="str">
        <f t="shared" ca="1" si="2"/>
        <v/>
      </c>
      <c r="X30" s="120" t="str">
        <f t="shared" ca="1" si="2"/>
        <v/>
      </c>
    </row>
    <row r="31" spans="2:24" ht="75" customHeight="1">
      <c r="B31" s="115" t="s">
        <v>60</v>
      </c>
      <c r="C31" s="116" t="s">
        <v>307</v>
      </c>
      <c r="D31" s="117" t="s">
        <v>95</v>
      </c>
      <c r="E31" s="118">
        <f t="shared" si="1"/>
        <v>4</v>
      </c>
      <c r="F31" s="119" t="s">
        <v>334</v>
      </c>
      <c r="G31" s="119" t="s">
        <v>378</v>
      </c>
      <c r="H31" s="119" t="s">
        <v>331</v>
      </c>
      <c r="I31" s="119" t="e">
        <v>#REF!</v>
      </c>
      <c r="J31" s="119" t="s">
        <v>284</v>
      </c>
      <c r="K31" s="119" t="s">
        <v>284</v>
      </c>
      <c r="L31" s="119" t="s">
        <v>284</v>
      </c>
      <c r="M31" s="119" t="s">
        <v>284</v>
      </c>
      <c r="N31" s="119" t="s">
        <v>284</v>
      </c>
      <c r="O31" s="113"/>
      <c r="P31" s="120" t="e" vm="50">
        <f t="shared" si="2"/>
        <v>#VALUE!</v>
      </c>
      <c r="Q31" s="120" t="e" vm="46">
        <f t="shared" si="2"/>
        <v>#VALUE!</v>
      </c>
      <c r="R31" s="120" t="e" vm="56">
        <f t="shared" si="2"/>
        <v>#VALUE!</v>
      </c>
      <c r="S31" s="120" t="str">
        <f t="shared" si="2"/>
        <v/>
      </c>
      <c r="T31" s="120" t="str">
        <f t="shared" ca="1" si="2"/>
        <v/>
      </c>
      <c r="U31" s="120" t="str">
        <f t="shared" ca="1" si="2"/>
        <v/>
      </c>
      <c r="V31" s="120" t="str">
        <f t="shared" ca="1" si="2"/>
        <v/>
      </c>
      <c r="W31" s="120" t="str">
        <f t="shared" ca="1" si="2"/>
        <v/>
      </c>
      <c r="X31" s="120" t="str">
        <f t="shared" ca="1" si="2"/>
        <v/>
      </c>
    </row>
    <row r="32" spans="2:24" ht="75" customHeight="1">
      <c r="B32" s="115" t="s">
        <v>61</v>
      </c>
      <c r="C32" s="116" t="s">
        <v>293</v>
      </c>
      <c r="D32" s="117" t="s">
        <v>77</v>
      </c>
      <c r="E32" s="118">
        <f t="shared" si="1"/>
        <v>3</v>
      </c>
      <c r="F32" s="119" t="s">
        <v>352</v>
      </c>
      <c r="G32" s="119" t="s">
        <v>386</v>
      </c>
      <c r="H32" s="119" t="e">
        <v>#REF!</v>
      </c>
      <c r="I32" s="119" t="s">
        <v>284</v>
      </c>
      <c r="J32" s="119" t="s">
        <v>284</v>
      </c>
      <c r="K32" s="119" t="s">
        <v>284</v>
      </c>
      <c r="L32" s="119" t="s">
        <v>284</v>
      </c>
      <c r="M32" s="119" t="s">
        <v>284</v>
      </c>
      <c r="N32" s="119" t="s">
        <v>284</v>
      </c>
      <c r="O32" s="113"/>
      <c r="P32" s="120" t="e" vm="54">
        <f t="shared" si="2"/>
        <v>#VALUE!</v>
      </c>
      <c r="Q32" s="120" t="e" vm="53">
        <f t="shared" si="2"/>
        <v>#VALUE!</v>
      </c>
      <c r="R32" s="120" t="str">
        <f t="shared" si="2"/>
        <v/>
      </c>
      <c r="S32" s="120" t="str">
        <f t="shared" ca="1" si="2"/>
        <v/>
      </c>
      <c r="T32" s="120" t="str">
        <f t="shared" ca="1" si="2"/>
        <v/>
      </c>
      <c r="U32" s="120" t="str">
        <f t="shared" ca="1" si="2"/>
        <v/>
      </c>
      <c r="V32" s="120" t="str">
        <f t="shared" ca="1" si="2"/>
        <v/>
      </c>
      <c r="W32" s="120" t="str">
        <f t="shared" ca="1" si="2"/>
        <v/>
      </c>
      <c r="X32" s="120" t="str">
        <f t="shared" ca="1" si="2"/>
        <v/>
      </c>
    </row>
    <row r="33" spans="2:24" ht="75" customHeight="1">
      <c r="B33" s="115" t="s">
        <v>62</v>
      </c>
      <c r="C33" s="121" t="s">
        <v>308</v>
      </c>
      <c r="D33" s="117" t="s">
        <v>96</v>
      </c>
      <c r="E33" s="118">
        <f t="shared" si="1"/>
        <v>3</v>
      </c>
      <c r="F33" s="119" t="s">
        <v>344</v>
      </c>
      <c r="G33" s="119" t="s">
        <v>379</v>
      </c>
      <c r="H33" s="119" t="e">
        <v>#REF!</v>
      </c>
      <c r="I33" s="119" t="s">
        <v>284</v>
      </c>
      <c r="J33" s="119" t="s">
        <v>284</v>
      </c>
      <c r="K33" s="119" t="s">
        <v>284</v>
      </c>
      <c r="L33" s="119" t="s">
        <v>284</v>
      </c>
      <c r="M33" s="119" t="s">
        <v>284</v>
      </c>
      <c r="N33" s="119" t="s">
        <v>284</v>
      </c>
      <c r="O33" s="113"/>
      <c r="P33" s="120" t="e" vm="51">
        <f t="shared" si="2"/>
        <v>#VALUE!</v>
      </c>
      <c r="Q33" s="120" t="e" vm="52">
        <f t="shared" si="2"/>
        <v>#VALUE!</v>
      </c>
      <c r="R33" s="120" t="str">
        <f t="shared" si="2"/>
        <v/>
      </c>
      <c r="S33" s="120" t="str">
        <f t="shared" ca="1" si="2"/>
        <v/>
      </c>
      <c r="T33" s="120" t="str">
        <f t="shared" ca="1" si="2"/>
        <v/>
      </c>
      <c r="U33" s="120" t="str">
        <f t="shared" ca="1" si="2"/>
        <v/>
      </c>
      <c r="V33" s="120" t="str">
        <f t="shared" ca="1" si="2"/>
        <v/>
      </c>
      <c r="W33" s="120" t="str">
        <f t="shared" ca="1" si="2"/>
        <v/>
      </c>
      <c r="X33" s="120" t="str">
        <f t="shared" ca="1" si="2"/>
        <v/>
      </c>
    </row>
    <row r="34" spans="2:24" ht="75" customHeight="1">
      <c r="B34" s="115" t="s">
        <v>63</v>
      </c>
      <c r="C34" s="116" t="s">
        <v>309</v>
      </c>
      <c r="D34" s="117" t="s">
        <v>97</v>
      </c>
      <c r="E34" s="118">
        <f t="shared" si="1"/>
        <v>4</v>
      </c>
      <c r="F34" s="119" t="s">
        <v>379</v>
      </c>
      <c r="G34" s="119" t="s">
        <v>358</v>
      </c>
      <c r="H34" s="119" t="s">
        <v>327</v>
      </c>
      <c r="I34" s="119" t="e">
        <v>#REF!</v>
      </c>
      <c r="J34" s="119" t="s">
        <v>284</v>
      </c>
      <c r="K34" s="119" t="s">
        <v>284</v>
      </c>
      <c r="L34" s="119" t="s">
        <v>284</v>
      </c>
      <c r="M34" s="119" t="s">
        <v>284</v>
      </c>
      <c r="N34" s="119" t="s">
        <v>284</v>
      </c>
      <c r="O34" s="113"/>
      <c r="P34" s="120" t="e" vm="52">
        <f t="shared" si="2"/>
        <v>#VALUE!</v>
      </c>
      <c r="Q34" s="120" t="e" vm="47">
        <f t="shared" si="2"/>
        <v>#VALUE!</v>
      </c>
      <c r="R34" s="120" t="e" vm="48">
        <f t="shared" si="2"/>
        <v>#VALUE!</v>
      </c>
      <c r="S34" s="120" t="str">
        <f t="shared" si="2"/>
        <v/>
      </c>
      <c r="T34" s="120" t="str">
        <f t="shared" ca="1" si="2"/>
        <v/>
      </c>
      <c r="U34" s="120" t="str">
        <f t="shared" ca="1" si="2"/>
        <v/>
      </c>
      <c r="V34" s="120" t="str">
        <f t="shared" ca="1" si="2"/>
        <v/>
      </c>
      <c r="W34" s="120" t="str">
        <f t="shared" ca="1" si="2"/>
        <v/>
      </c>
      <c r="X34" s="120" t="str">
        <f t="shared" ca="1" si="2"/>
        <v/>
      </c>
    </row>
    <row r="35" spans="2:24" ht="75" customHeight="1">
      <c r="B35" s="115" t="s">
        <v>64</v>
      </c>
      <c r="C35" s="116" t="s">
        <v>310</v>
      </c>
      <c r="D35" s="117" t="s">
        <v>98</v>
      </c>
      <c r="E35" s="118">
        <f t="shared" si="1"/>
        <v>5</v>
      </c>
      <c r="F35" s="119" t="s">
        <v>378</v>
      </c>
      <c r="G35" s="119" t="s">
        <v>386</v>
      </c>
      <c r="H35" s="119" t="s">
        <v>327</v>
      </c>
      <c r="I35" s="119" t="s">
        <v>332</v>
      </c>
      <c r="J35" s="119" t="e">
        <v>#REF!</v>
      </c>
      <c r="K35" s="119" t="s">
        <v>284</v>
      </c>
      <c r="L35" s="119" t="s">
        <v>284</v>
      </c>
      <c r="M35" s="119" t="s">
        <v>284</v>
      </c>
      <c r="N35" s="119" t="s">
        <v>284</v>
      </c>
      <c r="O35" s="113"/>
      <c r="P35" s="120" t="e" vm="46">
        <f t="shared" si="2"/>
        <v>#VALUE!</v>
      </c>
      <c r="Q35" s="120" t="e" vm="53">
        <f t="shared" si="2"/>
        <v>#VALUE!</v>
      </c>
      <c r="R35" s="120" t="e" vm="48">
        <f t="shared" si="2"/>
        <v>#VALUE!</v>
      </c>
      <c r="S35" s="120" t="e" vm="49">
        <f t="shared" si="2"/>
        <v>#VALUE!</v>
      </c>
      <c r="T35" s="120" t="str">
        <f t="shared" si="2"/>
        <v/>
      </c>
      <c r="U35" s="120" t="str">
        <f t="shared" ca="1" si="2"/>
        <v/>
      </c>
      <c r="V35" s="120" t="str">
        <f t="shared" ca="1" si="2"/>
        <v/>
      </c>
      <c r="W35" s="120" t="str">
        <f t="shared" ca="1" si="2"/>
        <v/>
      </c>
      <c r="X35" s="120" t="str">
        <f t="shared" ca="1" si="2"/>
        <v/>
      </c>
    </row>
    <row r="36" spans="2:24" ht="75" customHeight="1">
      <c r="B36" s="115" t="s">
        <v>65</v>
      </c>
      <c r="C36" s="121" t="s">
        <v>311</v>
      </c>
      <c r="D36" s="117" t="s">
        <v>99</v>
      </c>
      <c r="E36" s="118">
        <f t="shared" si="1"/>
        <v>4</v>
      </c>
      <c r="F36" s="119" t="s">
        <v>326</v>
      </c>
      <c r="G36" s="119" t="s">
        <v>378</v>
      </c>
      <c r="H36" s="119" t="s">
        <v>379</v>
      </c>
      <c r="I36" s="119" t="e">
        <v>#REF!</v>
      </c>
      <c r="J36" s="119" t="s">
        <v>284</v>
      </c>
      <c r="K36" s="119" t="s">
        <v>284</v>
      </c>
      <c r="L36" s="119" t="s">
        <v>284</v>
      </c>
      <c r="M36" s="119" t="s">
        <v>284</v>
      </c>
      <c r="N36" s="119" t="s">
        <v>284</v>
      </c>
      <c r="O36" s="113"/>
      <c r="P36" s="120" t="e" vm="45">
        <f t="shared" si="2"/>
        <v>#VALUE!</v>
      </c>
      <c r="Q36" s="120" t="e" vm="46">
        <f t="shared" si="2"/>
        <v>#VALUE!</v>
      </c>
      <c r="R36" s="120" t="e" vm="52">
        <f t="shared" si="2"/>
        <v>#VALUE!</v>
      </c>
      <c r="S36" s="120" t="str">
        <f t="shared" si="2"/>
        <v/>
      </c>
      <c r="T36" s="120" t="str">
        <f t="shared" ca="1" si="2"/>
        <v/>
      </c>
      <c r="U36" s="120" t="str">
        <f t="shared" ca="1" si="2"/>
        <v/>
      </c>
      <c r="V36" s="120" t="str">
        <f t="shared" ca="1" si="2"/>
        <v/>
      </c>
      <c r="W36" s="120" t="str">
        <f t="shared" ca="1" si="2"/>
        <v/>
      </c>
      <c r="X36" s="120" t="str">
        <f t="shared" ca="1" si="2"/>
        <v/>
      </c>
    </row>
    <row r="37" spans="2:24" ht="75" customHeight="1">
      <c r="B37" s="115" t="s">
        <v>50</v>
      </c>
      <c r="C37" s="116"/>
      <c r="D37" s="117"/>
      <c r="E37" s="118" t="str">
        <f t="shared" si="1"/>
        <v/>
      </c>
      <c r="F37" s="119" t="s">
        <v>284</v>
      </c>
      <c r="G37" s="119" t="s">
        <v>284</v>
      </c>
      <c r="H37" s="119" t="s">
        <v>284</v>
      </c>
      <c r="I37" s="119" t="s">
        <v>284</v>
      </c>
      <c r="J37" s="119" t="s">
        <v>284</v>
      </c>
      <c r="K37" s="119" t="s">
        <v>284</v>
      </c>
      <c r="L37" s="119" t="s">
        <v>284</v>
      </c>
      <c r="M37" s="119" t="s">
        <v>284</v>
      </c>
      <c r="N37" s="119" t="s">
        <v>284</v>
      </c>
      <c r="O37" s="113"/>
      <c r="P37" s="120" t="str">
        <f t="shared" ca="1" si="2"/>
        <v/>
      </c>
      <c r="Q37" s="120" t="str">
        <f t="shared" ca="1" si="2"/>
        <v/>
      </c>
      <c r="R37" s="120" t="str">
        <f t="shared" ca="1" si="2"/>
        <v/>
      </c>
      <c r="S37" s="120" t="str">
        <f t="shared" ca="1" si="2"/>
        <v/>
      </c>
      <c r="T37" s="120" t="str">
        <f t="shared" ca="1" si="2"/>
        <v/>
      </c>
      <c r="U37" s="120" t="str">
        <f t="shared" ca="1" si="2"/>
        <v/>
      </c>
      <c r="V37" s="120" t="str">
        <f t="shared" ca="1" si="2"/>
        <v/>
      </c>
      <c r="W37" s="120" t="str">
        <f t="shared" ca="1" si="2"/>
        <v/>
      </c>
      <c r="X37" s="120" t="str">
        <f t="shared" ca="1" si="2"/>
        <v/>
      </c>
    </row>
    <row r="38" spans="2:24" ht="75" customHeight="1">
      <c r="B38" s="115" t="s">
        <v>66</v>
      </c>
      <c r="C38" s="116" t="s">
        <v>312</v>
      </c>
      <c r="D38" s="117" t="s">
        <v>483</v>
      </c>
      <c r="E38" s="118">
        <f t="shared" si="1"/>
        <v>6</v>
      </c>
      <c r="F38" s="119" t="s">
        <v>334</v>
      </c>
      <c r="G38" s="119" t="s">
        <v>344</v>
      </c>
      <c r="H38" s="119" t="s">
        <v>352</v>
      </c>
      <c r="I38" s="119" t="s">
        <v>379</v>
      </c>
      <c r="J38" s="119" t="s">
        <v>327</v>
      </c>
      <c r="K38" s="119" t="e">
        <v>#REF!</v>
      </c>
      <c r="L38" s="119" t="s">
        <v>284</v>
      </c>
      <c r="M38" s="119" t="s">
        <v>284</v>
      </c>
      <c r="N38" s="119" t="s">
        <v>284</v>
      </c>
      <c r="O38" s="113"/>
      <c r="P38" s="120" t="e" vm="50">
        <f t="shared" si="2"/>
        <v>#VALUE!</v>
      </c>
      <c r="Q38" s="120" t="e" vm="51">
        <f t="shared" si="2"/>
        <v>#VALUE!</v>
      </c>
      <c r="R38" s="120" t="e" vm="54">
        <f t="shared" si="2"/>
        <v>#VALUE!</v>
      </c>
      <c r="S38" s="120" t="e" vm="52">
        <f t="shared" si="2"/>
        <v>#VALUE!</v>
      </c>
      <c r="T38" s="120" t="e" vm="48">
        <f t="shared" si="2"/>
        <v>#VALUE!</v>
      </c>
      <c r="U38" s="120" t="str">
        <f t="shared" si="2"/>
        <v/>
      </c>
      <c r="V38" s="120" t="str">
        <f t="shared" ca="1" si="2"/>
        <v/>
      </c>
      <c r="W38" s="120" t="str">
        <f t="shared" ca="1" si="2"/>
        <v/>
      </c>
      <c r="X38" s="120" t="str">
        <f t="shared" ca="1" si="2"/>
        <v/>
      </c>
    </row>
    <row r="39" spans="2:24" ht="75" customHeight="1">
      <c r="B39" s="115" t="s">
        <v>67</v>
      </c>
      <c r="C39" s="116" t="s">
        <v>313</v>
      </c>
      <c r="D39" s="117" t="s">
        <v>101</v>
      </c>
      <c r="E39" s="118">
        <f t="shared" si="1"/>
        <v>5</v>
      </c>
      <c r="F39" s="119" t="s">
        <v>352</v>
      </c>
      <c r="G39" s="119" t="s">
        <v>386</v>
      </c>
      <c r="H39" s="119" t="s">
        <v>327</v>
      </c>
      <c r="I39" s="119" t="s">
        <v>332</v>
      </c>
      <c r="J39" s="119" t="e">
        <v>#REF!</v>
      </c>
      <c r="K39" s="119" t="s">
        <v>284</v>
      </c>
      <c r="L39" s="119" t="s">
        <v>284</v>
      </c>
      <c r="M39" s="119" t="s">
        <v>284</v>
      </c>
      <c r="N39" s="119" t="s">
        <v>284</v>
      </c>
      <c r="O39" s="113"/>
      <c r="P39" s="120" t="e" vm="54">
        <f t="shared" si="2"/>
        <v>#VALUE!</v>
      </c>
      <c r="Q39" s="120" t="e" vm="53">
        <f t="shared" si="2"/>
        <v>#VALUE!</v>
      </c>
      <c r="R39" s="120" t="e" vm="48">
        <f t="shared" si="2"/>
        <v>#VALUE!</v>
      </c>
      <c r="S39" s="120" t="e" vm="49">
        <f t="shared" si="2"/>
        <v>#VALUE!</v>
      </c>
      <c r="T39" s="120" t="str">
        <f t="shared" si="2"/>
        <v/>
      </c>
      <c r="U39" s="120" t="str">
        <f t="shared" ca="1" si="2"/>
        <v/>
      </c>
      <c r="V39" s="120" t="str">
        <f t="shared" ca="1" si="2"/>
        <v/>
      </c>
      <c r="W39" s="120" t="str">
        <f t="shared" ca="1" si="2"/>
        <v/>
      </c>
      <c r="X39" s="120" t="str">
        <f t="shared" ca="1" si="2"/>
        <v/>
      </c>
    </row>
    <row r="40" spans="2:24" ht="75" customHeight="1">
      <c r="B40" s="115" t="s">
        <v>68</v>
      </c>
      <c r="C40" s="116" t="s">
        <v>314</v>
      </c>
      <c r="D40" s="117" t="s">
        <v>102</v>
      </c>
      <c r="E40" s="118">
        <f t="shared" si="1"/>
        <v>4</v>
      </c>
      <c r="F40" s="119" t="s">
        <v>329</v>
      </c>
      <c r="G40" s="119" t="s">
        <v>379</v>
      </c>
      <c r="H40" s="119" t="s">
        <v>334</v>
      </c>
      <c r="I40" s="119" t="e">
        <v>#REF!</v>
      </c>
      <c r="J40" s="119" t="s">
        <v>284</v>
      </c>
      <c r="K40" s="119" t="s">
        <v>284</v>
      </c>
      <c r="L40" s="119" t="s">
        <v>284</v>
      </c>
      <c r="M40" s="119" t="s">
        <v>284</v>
      </c>
      <c r="N40" s="119" t="s">
        <v>284</v>
      </c>
      <c r="O40" s="113"/>
      <c r="P40" s="120" t="e" vm="55">
        <f t="shared" si="2"/>
        <v>#VALUE!</v>
      </c>
      <c r="Q40" s="120" t="e" vm="52">
        <f t="shared" si="2"/>
        <v>#VALUE!</v>
      </c>
      <c r="R40" s="120" t="e" vm="50">
        <f t="shared" si="2"/>
        <v>#VALUE!</v>
      </c>
      <c r="S40" s="120" t="str">
        <f t="shared" si="2"/>
        <v/>
      </c>
      <c r="T40" s="120" t="str">
        <f t="shared" ca="1" si="2"/>
        <v/>
      </c>
      <c r="U40" s="120" t="str">
        <f t="shared" ca="1" si="2"/>
        <v/>
      </c>
      <c r="V40" s="120" t="str">
        <f t="shared" ca="1" si="2"/>
        <v/>
      </c>
      <c r="W40" s="120" t="str">
        <f t="shared" ca="1" si="2"/>
        <v/>
      </c>
      <c r="X40" s="120" t="str">
        <f t="shared" ca="1" si="2"/>
        <v/>
      </c>
    </row>
    <row r="41" spans="2:24" ht="75" customHeight="1">
      <c r="B41" s="115" t="s">
        <v>69</v>
      </c>
      <c r="C41" s="116" t="s">
        <v>315</v>
      </c>
      <c r="D41" s="117" t="s">
        <v>103</v>
      </c>
      <c r="E41" s="118">
        <f t="shared" si="1"/>
        <v>4</v>
      </c>
      <c r="F41" s="119" t="s">
        <v>334</v>
      </c>
      <c r="G41" s="119" t="s">
        <v>386</v>
      </c>
      <c r="H41" s="119" t="s">
        <v>386</v>
      </c>
      <c r="I41" s="119" t="e">
        <v>#REF!</v>
      </c>
      <c r="J41" s="119" t="s">
        <v>284</v>
      </c>
      <c r="K41" s="119" t="s">
        <v>284</v>
      </c>
      <c r="L41" s="119" t="s">
        <v>284</v>
      </c>
      <c r="M41" s="119" t="s">
        <v>284</v>
      </c>
      <c r="N41" s="119" t="s">
        <v>284</v>
      </c>
      <c r="O41" s="113"/>
      <c r="P41" s="120" t="e" vm="50">
        <f t="shared" si="2"/>
        <v>#VALUE!</v>
      </c>
      <c r="Q41" s="120" t="e" vm="53">
        <f t="shared" si="2"/>
        <v>#VALUE!</v>
      </c>
      <c r="R41" s="120" t="e" vm="53">
        <f t="shared" si="2"/>
        <v>#VALUE!</v>
      </c>
      <c r="S41" s="120" t="str">
        <f t="shared" si="2"/>
        <v/>
      </c>
      <c r="T41" s="120" t="str">
        <f t="shared" ca="1" si="2"/>
        <v/>
      </c>
      <c r="U41" s="120" t="str">
        <f t="shared" ca="1" si="2"/>
        <v/>
      </c>
      <c r="V41" s="120" t="str">
        <f t="shared" ca="1" si="2"/>
        <v/>
      </c>
      <c r="W41" s="120" t="str">
        <f t="shared" ca="1" si="2"/>
        <v/>
      </c>
      <c r="X41" s="120" t="str">
        <f t="shared" ca="1" si="2"/>
        <v/>
      </c>
    </row>
    <row r="42" spans="2:24" ht="75" customHeight="1">
      <c r="B42" s="115" t="s">
        <v>70</v>
      </c>
      <c r="C42" s="116" t="s">
        <v>316</v>
      </c>
      <c r="D42" s="117" t="s">
        <v>104</v>
      </c>
      <c r="E42" s="118">
        <f t="shared" si="1"/>
        <v>5</v>
      </c>
      <c r="F42" s="119" t="s">
        <v>332</v>
      </c>
      <c r="G42" s="119" t="s">
        <v>378</v>
      </c>
      <c r="H42" s="119" t="s">
        <v>386</v>
      </c>
      <c r="I42" s="119" t="s">
        <v>331</v>
      </c>
      <c r="J42" s="119" t="e">
        <v>#REF!</v>
      </c>
      <c r="K42" s="119" t="s">
        <v>284</v>
      </c>
      <c r="L42" s="119" t="s">
        <v>284</v>
      </c>
      <c r="M42" s="119" t="s">
        <v>284</v>
      </c>
      <c r="N42" s="119" t="s">
        <v>284</v>
      </c>
      <c r="O42" s="113"/>
      <c r="P42" s="120" t="e" vm="49">
        <f t="shared" si="2"/>
        <v>#VALUE!</v>
      </c>
      <c r="Q42" s="120" t="e" vm="46">
        <f t="shared" si="2"/>
        <v>#VALUE!</v>
      </c>
      <c r="R42" s="120" t="e" vm="53">
        <f t="shared" si="2"/>
        <v>#VALUE!</v>
      </c>
      <c r="S42" s="120" t="e" vm="56">
        <f t="shared" si="2"/>
        <v>#VALUE!</v>
      </c>
      <c r="T42" s="120" t="str">
        <f t="shared" si="2"/>
        <v/>
      </c>
      <c r="U42" s="120" t="str">
        <f t="shared" ca="1" si="2"/>
        <v/>
      </c>
      <c r="V42" s="120" t="str">
        <f t="shared" ca="1" si="2"/>
        <v/>
      </c>
      <c r="W42" s="120" t="str">
        <f t="shared" ca="1" si="2"/>
        <v/>
      </c>
      <c r="X42" s="120" t="str">
        <f t="shared" ca="1" si="2"/>
        <v/>
      </c>
    </row>
    <row r="43" spans="2:24" ht="75" customHeight="1">
      <c r="B43" s="115" t="s">
        <v>71</v>
      </c>
      <c r="C43" s="116" t="s">
        <v>317</v>
      </c>
      <c r="D43" s="117" t="s">
        <v>105</v>
      </c>
      <c r="E43" s="118">
        <f t="shared" si="1"/>
        <v>4</v>
      </c>
      <c r="F43" s="119" t="s">
        <v>330</v>
      </c>
      <c r="G43" s="119" t="s">
        <v>379</v>
      </c>
      <c r="H43" s="119" t="s">
        <v>327</v>
      </c>
      <c r="I43" s="119" t="e">
        <v>#REF!</v>
      </c>
      <c r="J43" s="119" t="s">
        <v>284</v>
      </c>
      <c r="K43" s="119" t="s">
        <v>284</v>
      </c>
      <c r="L43" s="119" t="s">
        <v>284</v>
      </c>
      <c r="M43" s="119" t="s">
        <v>284</v>
      </c>
      <c r="N43" s="119" t="s">
        <v>284</v>
      </c>
      <c r="O43" s="113"/>
      <c r="P43" s="120" t="e" vm="57">
        <f t="shared" si="2"/>
        <v>#VALUE!</v>
      </c>
      <c r="Q43" s="120" t="e" vm="52">
        <f t="shared" si="2"/>
        <v>#VALUE!</v>
      </c>
      <c r="R43" s="120" t="e" vm="48">
        <f t="shared" si="2"/>
        <v>#VALUE!</v>
      </c>
      <c r="S43" s="120" t="str">
        <f t="shared" si="2"/>
        <v/>
      </c>
      <c r="T43" s="120" t="str">
        <f t="shared" ca="1" si="2"/>
        <v/>
      </c>
      <c r="U43" s="120" t="str">
        <f t="shared" ca="1" si="2"/>
        <v/>
      </c>
      <c r="V43" s="120" t="str">
        <f t="shared" ca="1" si="2"/>
        <v/>
      </c>
      <c r="W43" s="120" t="str">
        <f t="shared" ca="1" si="2"/>
        <v/>
      </c>
      <c r="X43" s="120" t="str">
        <f t="shared" ca="1" si="2"/>
        <v/>
      </c>
    </row>
    <row r="44" spans="2:24" ht="75" customHeight="1">
      <c r="B44" s="115" t="s">
        <v>72</v>
      </c>
      <c r="C44" s="116" t="s">
        <v>318</v>
      </c>
      <c r="D44" s="117" t="s">
        <v>106</v>
      </c>
      <c r="E44" s="118">
        <f t="shared" si="1"/>
        <v>5</v>
      </c>
      <c r="F44" s="119" t="s">
        <v>331</v>
      </c>
      <c r="G44" s="119" t="s">
        <v>379</v>
      </c>
      <c r="H44" s="119" t="s">
        <v>358</v>
      </c>
      <c r="I44" s="119" t="s">
        <v>327</v>
      </c>
      <c r="J44" s="119" t="e">
        <v>#REF!</v>
      </c>
      <c r="K44" s="119" t="s">
        <v>284</v>
      </c>
      <c r="L44" s="119" t="s">
        <v>284</v>
      </c>
      <c r="M44" s="119" t="s">
        <v>284</v>
      </c>
      <c r="N44" s="119" t="s">
        <v>284</v>
      </c>
      <c r="O44" s="113"/>
      <c r="P44" s="120" t="e" vm="56">
        <f t="shared" si="2"/>
        <v>#VALUE!</v>
      </c>
      <c r="Q44" s="120" t="e" vm="52">
        <f t="shared" si="2"/>
        <v>#VALUE!</v>
      </c>
      <c r="R44" s="120" t="e" vm="47">
        <f t="shared" si="2"/>
        <v>#VALUE!</v>
      </c>
      <c r="S44" s="120" t="e" vm="48">
        <f t="shared" si="2"/>
        <v>#VALUE!</v>
      </c>
      <c r="T44" s="120" t="str">
        <f t="shared" si="2"/>
        <v/>
      </c>
      <c r="U44" s="120" t="str">
        <f t="shared" ca="1" si="2"/>
        <v/>
      </c>
      <c r="V44" s="120" t="str">
        <f t="shared" ca="1" si="2"/>
        <v/>
      </c>
      <c r="W44" s="120" t="str">
        <f t="shared" ca="1" si="2"/>
        <v/>
      </c>
      <c r="X44" s="120" t="str">
        <f t="shared" ca="1" si="2"/>
        <v/>
      </c>
    </row>
    <row r="45" spans="2:24" ht="75" customHeight="1">
      <c r="B45" s="115" t="s">
        <v>58</v>
      </c>
      <c r="C45" s="116"/>
      <c r="D45" s="117"/>
      <c r="E45" s="118" t="str">
        <f t="shared" si="1"/>
        <v/>
      </c>
      <c r="F45" s="119" t="s">
        <v>284</v>
      </c>
      <c r="G45" s="119" t="s">
        <v>284</v>
      </c>
      <c r="H45" s="119" t="s">
        <v>284</v>
      </c>
      <c r="I45" s="119" t="s">
        <v>284</v>
      </c>
      <c r="J45" s="119" t="s">
        <v>284</v>
      </c>
      <c r="K45" s="119" t="s">
        <v>284</v>
      </c>
      <c r="L45" s="119" t="s">
        <v>284</v>
      </c>
      <c r="M45" s="119" t="s">
        <v>284</v>
      </c>
      <c r="N45" s="119" t="s">
        <v>284</v>
      </c>
      <c r="O45" s="113"/>
      <c r="P45" s="120" t="str">
        <f t="shared" ca="1" si="2"/>
        <v/>
      </c>
      <c r="Q45" s="120" t="str">
        <f t="shared" ca="1" si="2"/>
        <v/>
      </c>
      <c r="R45" s="120" t="str">
        <f t="shared" ca="1" si="2"/>
        <v/>
      </c>
      <c r="S45" s="120" t="str">
        <f t="shared" ca="1" si="2"/>
        <v/>
      </c>
      <c r="T45" s="120" t="str">
        <f t="shared" ca="1" si="2"/>
        <v/>
      </c>
      <c r="U45" s="120" t="str">
        <f t="shared" ca="1" si="2"/>
        <v/>
      </c>
      <c r="V45" s="120" t="str">
        <f t="shared" ca="1" si="2"/>
        <v/>
      </c>
      <c r="W45" s="120" t="str">
        <f t="shared" ca="1" si="2"/>
        <v/>
      </c>
      <c r="X45" s="120" t="str">
        <f t="shared" ca="1" si="2"/>
        <v/>
      </c>
    </row>
  </sheetData>
  <mergeCells count="6">
    <mergeCell ref="P3:X3"/>
    <mergeCell ref="B3:B4"/>
    <mergeCell ref="C3:C4"/>
    <mergeCell ref="D3:D4"/>
    <mergeCell ref="E3:E4"/>
    <mergeCell ref="F3:N3"/>
  </mergeCells>
  <phoneticPr fontId="1" type="noConversion"/>
  <hyperlinks>
    <hyperlink ref="D1" r:id="rId1" xr:uid="{C34E7F3A-8E6D-4913-8EC1-C50351C90E4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55A-68A5-42A9-8DD0-E84055BC4135}">
  <dimension ref="B2:P44"/>
  <sheetViews>
    <sheetView showGridLines="0" workbookViewId="0">
      <selection activeCell="S8" sqref="S8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214" t="s">
        <v>4</v>
      </c>
      <c r="C2" s="215" t="s">
        <v>190</v>
      </c>
      <c r="D2" s="214" t="s">
        <v>8</v>
      </c>
      <c r="E2" s="216" t="s">
        <v>34</v>
      </c>
      <c r="F2" s="217"/>
      <c r="G2" s="217"/>
      <c r="H2" s="217"/>
      <c r="I2" s="217"/>
      <c r="J2" s="217"/>
      <c r="K2" s="217"/>
      <c r="L2" s="217"/>
      <c r="M2" s="218"/>
    </row>
    <row r="3" spans="2:16" s="2" customFormat="1" ht="30">
      <c r="B3" s="214"/>
      <c r="C3" s="214"/>
      <c r="D3" s="214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 t="s">
        <v>0</v>
      </c>
      <c r="C4" s="8" t="s">
        <v>5</v>
      </c>
      <c r="D4" s="9">
        <f>IF( LEN(C4)&gt;0, LEN(C4), "")</f>
        <v>6</v>
      </c>
      <c r="E4" s="10" t="str" cm="1">
        <f t="array" ref="E4" xml:space="preserve"> IF(E$3&lt;&gt;$D4, MID($C4,E$3,1), INDEX(音調表!$G$3:$G$9, MATCH(TRUE, EXACT(MID($C4,E$3,1), 音調表!$F$3:$F$9),0)))</f>
        <v>l</v>
      </c>
      <c r="F4" s="10" t="str" cm="1">
        <f t="array" ref="F4" xml:space="preserve"> IF(F$3&lt;&gt;$D4, MID($C4,F$3,1), INDEX(音調表!$G$3:$G$9, MATCH(TRUE, EXACT(MID($C4,F$3,1), 音調表!$F$3:$F$9),0)))</f>
        <v>i</v>
      </c>
      <c r="G4" s="10" t="str" cm="1">
        <f t="array" ref="G4" xml:space="preserve"> IF(G$3&lt;&gt;$D4, MID($C4,G$3,1), INDEX(音調表!$G$3:$G$9, MATCH(TRUE, EXACT(MID($C4,G$3,1), 音調表!$F$3:$F$9),0)))</f>
        <v>a</v>
      </c>
      <c r="H4" s="10" t="str" cm="1">
        <f t="array" ref="H4" xml:space="preserve"> IF(H$3&lt;&gt;$D4, MID($C4,H$3,1), INDEX(音調表!$G$3:$G$9, MATCH(TRUE, EXACT(MID($C4,H$3,1), 音調表!$F$3:$F$9),0)))</f>
        <v>n</v>
      </c>
      <c r="I4" s="10" t="str" cm="1">
        <f t="array" ref="I4" xml:space="preserve"> IF(I$3&lt;&gt;$D4, MID($C4,I$3,1), INDEX(音調表!$G$3:$G$9, MATCH(TRUE, EXACT(MID($C4,I$3,1), 音調表!$F$3:$F$9),0)))</f>
        <v>g</v>
      </c>
      <c r="J4" s="10" cm="1">
        <f t="array" ref="J4" xml:space="preserve"> IF(J$3&lt;&gt;$D4, MID($C4,J$3,1), INDEX(音調表!$G$3:$G$9, MATCH(TRUE, EXACT(MID($C4,J$3,1), 音調表!$F$3:$F$9),0)))</f>
        <v>2</v>
      </c>
      <c r="K4" s="10" t="str" cm="1">
        <f t="array" ref="K4" xml:space="preserve"> IF(K$3&lt;&gt;$D4, MID($C4,K$3,1), INDEX(音調表!$G$3:$G$9, MATCH(TRUE, EXACT(MID($C4,K$3,1), 音調表!$F$3:$F$9),0)))</f>
        <v/>
      </c>
      <c r="L4" s="10" t="str" cm="1">
        <f t="array" ref="L4" xml:space="preserve"> IF(L$3&lt;&gt;$D4, MID($C4,L$3,1), INDEX(音調表!$G$3:$G$9, MATCH(TRUE, EXACT(MID($C4,L$3,1), 音調表!$F$3:$F$9),0)))</f>
        <v/>
      </c>
      <c r="M4" s="11" t="str" cm="1">
        <f t="array" ref="M4" xml:space="preserve"> IF(M$3&lt;&gt;$D4, MID($C4,M$3,1), INDEX(音調表!$G$3:$G$9, MATCH(TRUE, EXACT(MID($C4,M$3,1), 音調表!$F$3:$F$9),0)))</f>
        <v/>
      </c>
      <c r="O4" s="2"/>
      <c r="P4" s="2"/>
    </row>
    <row r="5" spans="2:16">
      <c r="B5" s="7" t="s">
        <v>1</v>
      </c>
      <c r="C5" s="8" t="s">
        <v>6</v>
      </c>
      <c r="D5" s="9">
        <f t="shared" ref="D5:D44" si="0">IF( LEN(C5)&gt;0, LEN(C5), "")</f>
        <v>4</v>
      </c>
      <c r="E5" s="10" t="str" cm="1">
        <f t="array" ref="E5" xml:space="preserve"> IF(E$3&lt;&gt;$D5, MID($C5,E$3,1), INDEX(音調表!$G$3:$G$9, MATCH(TRUE, EXACT(MID($C5,E$3,1), 音調表!$F$3:$F$9),0)))</f>
        <v>z</v>
      </c>
      <c r="F5" s="10" t="str" cm="1">
        <f t="array" ref="F5" xml:space="preserve"> IF(F$3&lt;&gt;$D5, MID($C5,F$3,1), INDEX(音調表!$G$3:$G$9, MATCH(TRUE, EXACT(MID($C5,F$3,1), 音調表!$F$3:$F$9),0)))</f>
        <v>i</v>
      </c>
      <c r="G5" s="10" t="str" cm="1">
        <f t="array" ref="G5" xml:space="preserve"> IF(G$3&lt;&gt;$D5, MID($C5,G$3,1), INDEX(音調表!$G$3:$G$9, MATCH(TRUE, EXACT(MID($C5,G$3,1), 音調表!$F$3:$F$9),0)))</f>
        <v>u</v>
      </c>
      <c r="H5" s="10" cm="1">
        <f t="array" ref="H5" xml:space="preserve"> IF(H$3&lt;&gt;$D5, MID($C5,H$3,1), INDEX(音調表!$G$3:$G$9, MATCH(TRUE, EXACT(MID($C5,H$3,1), 音調表!$F$3:$F$9),0)))</f>
        <v>1</v>
      </c>
      <c r="I5" s="10" t="str" cm="1">
        <f t="array" ref="I5" xml:space="preserve"> IF(I$3&lt;&gt;$D5, MID($C5,I$3,1), INDEX(音調表!$G$3:$G$9, MATCH(TRUE, EXACT(MID($C5,I$3,1), 音調表!$F$3:$F$9),0)))</f>
        <v/>
      </c>
      <c r="J5" s="10" t="str" cm="1">
        <f t="array" ref="J5" xml:space="preserve"> IF(J$3&lt;&gt;$D5, MID($C5,J$3,1), INDEX(音調表!$G$3:$G$9, MATCH(TRUE, EXACT(MID($C5,J$3,1), 音調表!$F$3:$F$9),0)))</f>
        <v/>
      </c>
      <c r="K5" s="10" t="str" cm="1">
        <f t="array" ref="K5" xml:space="preserve"> IF(K$3&lt;&gt;$D5, MID($C5,K$3,1), INDEX(音調表!$G$3:$G$9, MATCH(TRUE, EXACT(MID($C5,K$3,1), 音調表!$F$3:$F$9),0)))</f>
        <v/>
      </c>
      <c r="L5" s="10" t="str" cm="1">
        <f t="array" ref="L5" xml:space="preserve"> IF(L$3&lt;&gt;$D5, MID($C5,L$3,1), INDEX(音調表!$G$3:$G$9, MATCH(TRUE, EXACT(MID($C5,L$3,1), 音調表!$F$3:$F$9),0)))</f>
        <v/>
      </c>
      <c r="M5" s="11" t="str" cm="1">
        <f t="array" ref="M5" xml:space="preserve"> IF(M$3&lt;&gt;$D5, MID($C5,M$3,1), INDEX(音調表!$G$3:$G$9, MATCH(TRUE, EXACT(MID($C5,M$3,1), 音調表!$F$3:$F$9),0)))</f>
        <v/>
      </c>
      <c r="O5" s="2"/>
      <c r="P5" s="2"/>
    </row>
    <row r="6" spans="2:16">
      <c r="B6" s="7" t="s">
        <v>2</v>
      </c>
      <c r="C6" s="8" t="s">
        <v>7</v>
      </c>
      <c r="D6" s="9">
        <f t="shared" si="0"/>
        <v>3</v>
      </c>
      <c r="E6" s="10" t="str" cm="1">
        <f t="array" ref="E6" xml:space="preserve"> IF(E$3&lt;&gt;$D6, MID($C6,E$3,1), INDEX(音調表!$G$3:$G$9, MATCH(TRUE, EXACT(MID($C6,E$3,1), 音調表!$F$3:$F$9),0)))</f>
        <v>s</v>
      </c>
      <c r="F6" s="10" t="str" cm="1">
        <f t="array" ref="F6" xml:space="preserve"> IF(F$3&lt;&gt;$D6, MID($C6,F$3,1), INDEX(音調表!$G$3:$G$9, MATCH(TRUE, EXACT(MID($C6,F$3,1), 音調表!$F$3:$F$9),0)))</f>
        <v>u</v>
      </c>
      <c r="G6" s="10" cm="1">
        <f t="array" ref="G6" xml:space="preserve"> IF(G$3&lt;&gt;$D6, MID($C6,G$3,1), INDEX(音調表!$G$3:$G$9, MATCH(TRUE, EXACT(MID($C6,G$3,1), 音調表!$F$3:$F$9),0)))</f>
        <v>2</v>
      </c>
      <c r="H6" s="10" t="str" cm="1">
        <f t="array" ref="H6" xml:space="preserve"> IF(H$3&lt;&gt;$D6, MID($C6,H$3,1), INDEX(音調表!$G$3:$G$9, MATCH(TRUE, EXACT(MID($C6,H$3,1), 音調表!$F$3:$F$9),0)))</f>
        <v/>
      </c>
      <c r="I6" s="10" t="str" cm="1">
        <f t="array" ref="I6" xml:space="preserve"> IF(I$3&lt;&gt;$D6, MID($C6,I$3,1), INDEX(音調表!$G$3:$G$9, MATCH(TRUE, EXACT(MID($C6,I$3,1), 音調表!$F$3:$F$9),0)))</f>
        <v/>
      </c>
      <c r="J6" s="10" t="str" cm="1">
        <f t="array" ref="J6" xml:space="preserve"> IF(J$3&lt;&gt;$D6, MID($C6,J$3,1), INDEX(音調表!$G$3:$G$9, MATCH(TRUE, EXACT(MID($C6,J$3,1), 音調表!$F$3:$F$9),0)))</f>
        <v/>
      </c>
      <c r="K6" s="10" t="str" cm="1">
        <f t="array" ref="K6" xml:space="preserve"> IF(K$3&lt;&gt;$D6, MID($C6,K$3,1), INDEX(音調表!$G$3:$G$9, MATCH(TRUE, EXACT(MID($C6,K$3,1), 音調表!$F$3:$F$9),0)))</f>
        <v/>
      </c>
      <c r="L6" s="10" t="str" cm="1">
        <f t="array" ref="L6" xml:space="preserve"> IF(L$3&lt;&gt;$D6, MID($C6,L$3,1), INDEX(音調表!$G$3:$G$9, MATCH(TRUE, EXACT(MID($C6,L$3,1), 音調表!$F$3:$F$9),0)))</f>
        <v/>
      </c>
      <c r="M6" s="11" t="str" cm="1">
        <f t="array" ref="M6" xml:space="preserve"> IF(M$3&lt;&gt;$D6, MID($C6,M$3,1), INDEX(音調表!$G$3:$G$9, MATCH(TRUE, EXACT(MID($C6,M$3,1), 音調表!$F$3:$F$9),0)))</f>
        <v/>
      </c>
      <c r="O6" s="2"/>
      <c r="P6" s="2"/>
    </row>
    <row r="7" spans="2:16">
      <c r="B7" s="7"/>
      <c r="C7" s="8"/>
      <c r="D7" s="9" t="str">
        <f t="shared" si="0"/>
        <v/>
      </c>
      <c r="E7" s="10" t="str" cm="1">
        <f t="array" ref="E7" xml:space="preserve"> IF(E$3&lt;&gt;$D7, MID($C7,E$3,1), INDEX(音調表!$G$3:$G$9, MATCH(TRUE, EXACT(MID($C7,E$3,1), 音調表!$F$3:$F$9),0)))</f>
        <v/>
      </c>
      <c r="F7" s="10" t="str" cm="1">
        <f t="array" ref="F7" xml:space="preserve"> IF(F$3&lt;&gt;$D7, MID($C7,F$3,1), INDEX(音調表!$G$3:$G$9, MATCH(TRUE, EXACT(MID($C7,F$3,1), 音調表!$F$3:$F$9),0)))</f>
        <v/>
      </c>
      <c r="G7" s="10" t="str" cm="1">
        <f t="array" ref="G7" xml:space="preserve"> IF(G$3&lt;&gt;$D7, MID($C7,G$3,1), INDEX(音調表!$G$3:$G$9, MATCH(TRUE, EXACT(MID($C7,G$3,1), 音調表!$F$3:$F$9),0)))</f>
        <v/>
      </c>
      <c r="H7" s="10" t="str" cm="1">
        <f t="array" ref="H7" xml:space="preserve"> IF(H$3&lt;&gt;$D7, MID($C7,H$3,1), INDEX(音調表!$G$3:$G$9, MATCH(TRUE, EXACT(MID($C7,H$3,1), 音調表!$F$3:$F$9),0)))</f>
        <v/>
      </c>
      <c r="I7" s="10" t="str" cm="1">
        <f t="array" ref="I7" xml:space="preserve"> IF(I$3&lt;&gt;$D7, MID($C7,I$3,1), INDEX(音調表!$G$3:$G$9, MATCH(TRUE, EXACT(MID($C7,I$3,1), 音調表!$F$3:$F$9),0)))</f>
        <v/>
      </c>
      <c r="J7" s="10" t="str" cm="1">
        <f t="array" ref="J7" xml:space="preserve"> IF(J$3&lt;&gt;$D7, MID($C7,J$3,1), INDEX(音調表!$G$3:$G$9, MATCH(TRUE, EXACT(MID($C7,J$3,1), 音調表!$F$3:$F$9),0)))</f>
        <v/>
      </c>
      <c r="K7" s="10" t="str" cm="1">
        <f t="array" ref="K7" xml:space="preserve"> IF(K$3&lt;&gt;$D7, MID($C7,K$3,1), INDEX(音調表!$G$3:$G$9, MATCH(TRUE, EXACT(MID($C7,K$3,1), 音調表!$F$3:$F$9),0)))</f>
        <v/>
      </c>
      <c r="L7" s="10" t="str" cm="1">
        <f t="array" ref="L7" xml:space="preserve"> IF(L$3&lt;&gt;$D7, MID($C7,L$3,1), INDEX(音調表!$G$3:$G$9, MATCH(TRUE, EXACT(MID($C7,L$3,1), 音調表!$F$3:$F$9),0)))</f>
        <v/>
      </c>
      <c r="M7" s="11" t="str" cm="1">
        <f t="array" ref="M7" xml:space="preserve"> IF(M$3&lt;&gt;$D7, MID($C7,M$3,1), INDEX(音調表!$G$3:$G$9, MATCH(TRUE, EXACT(MID($C7,M$3,1), 音調表!$F$3:$F$9),0)))</f>
        <v/>
      </c>
      <c r="O7" s="2"/>
      <c r="P7" s="2"/>
    </row>
    <row r="8" spans="2:16">
      <c r="B8" s="7" t="s">
        <v>40</v>
      </c>
      <c r="C8" s="8" t="s">
        <v>73</v>
      </c>
      <c r="D8" s="9">
        <f t="shared" si="0"/>
        <v>4</v>
      </c>
      <c r="E8" s="10" t="str" cm="1">
        <f t="array" ref="E8" xml:space="preserve"> IF(E$3&lt;&gt;$D8, MID($C8,E$3,1), INDEX(音調表!$G$3:$G$9, MATCH(TRUE, EXACT(MID($C8,E$3,1), 音調表!$F$3:$F$9),0)))</f>
        <v>o</v>
      </c>
      <c r="F8" s="10" t="str" cm="1">
        <f t="array" ref="F8" xml:space="preserve"> IF(F$3&lt;&gt;$D8, MID($C8,F$3,1), INDEX(音調表!$G$3:$G$9, MATCH(TRUE, EXACT(MID($C8,F$3,1), 音調表!$F$3:$F$9),0)))</f>
        <v>n</v>
      </c>
      <c r="G8" s="10" t="str" cm="1">
        <f t="array" ref="G8" xml:space="preserve"> IF(G$3&lt;&gt;$D8, MID($C8,G$3,1), INDEX(音調表!$G$3:$G$9, MATCH(TRUE, EXACT(MID($C8,G$3,1), 音調表!$F$3:$F$9),0)))</f>
        <v>g</v>
      </c>
      <c r="H8" s="10" cm="1">
        <f t="array" ref="H8" xml:space="preserve"> IF(H$3&lt;&gt;$D8, MID($C8,H$3,1), INDEX(音調表!$G$3:$G$9, MATCH(TRUE, EXACT(MID($C8,H$3,1), 音調表!$F$3:$F$9),0)))</f>
        <v>2</v>
      </c>
      <c r="I8" s="10" t="str" cm="1">
        <f t="array" ref="I8" xml:space="preserve"> IF(I$3&lt;&gt;$D8, MID($C8,I$3,1), INDEX(音調表!$G$3:$G$9, MATCH(TRUE, EXACT(MID($C8,I$3,1), 音調表!$F$3:$F$9),0)))</f>
        <v/>
      </c>
      <c r="J8" s="10" t="str" cm="1">
        <f t="array" ref="J8" xml:space="preserve"> IF(J$3&lt;&gt;$D8, MID($C8,J$3,1), INDEX(音調表!$G$3:$G$9, MATCH(TRUE, EXACT(MID($C8,J$3,1), 音調表!$F$3:$F$9),0)))</f>
        <v/>
      </c>
      <c r="K8" s="10" t="str" cm="1">
        <f t="array" ref="K8" xml:space="preserve"> IF(K$3&lt;&gt;$D8, MID($C8,K$3,1), INDEX(音調表!$G$3:$G$9, MATCH(TRUE, EXACT(MID($C8,K$3,1), 音調表!$F$3:$F$9),0)))</f>
        <v/>
      </c>
      <c r="L8" s="10" t="str" cm="1">
        <f t="array" ref="L8" xml:space="preserve"> IF(L$3&lt;&gt;$D8, MID($C8,L$3,1), INDEX(音調表!$G$3:$G$9, MATCH(TRUE, EXACT(MID($C8,L$3,1), 音調表!$F$3:$F$9),0)))</f>
        <v/>
      </c>
      <c r="M8" s="11" t="str" cm="1">
        <f t="array" ref="M8" xml:space="preserve"> IF(M$3&lt;&gt;$D8, MID($C8,M$3,1), INDEX(音調表!$G$3:$G$9, MATCH(TRUE, EXACT(MID($C8,M$3,1), 音調表!$F$3:$F$9),0)))</f>
        <v/>
      </c>
      <c r="O8" s="2"/>
      <c r="P8" s="2"/>
    </row>
    <row r="9" spans="2:16">
      <c r="B9" s="7" t="s">
        <v>41</v>
      </c>
      <c r="C9" s="8" t="s">
        <v>74</v>
      </c>
      <c r="D9" s="9">
        <f t="shared" si="0"/>
        <v>3</v>
      </c>
      <c r="E9" s="10" t="str" cm="1">
        <f t="array" ref="E9" xml:space="preserve"> IF(E$3&lt;&gt;$D9, MID($C9,E$3,1), INDEX(音調表!$G$3:$G$9, MATCH(TRUE, EXACT(MID($C9,E$3,1), 音調表!$F$3:$F$9),0)))</f>
        <v>z</v>
      </c>
      <c r="F9" s="10" t="str" cm="1">
        <f t="array" ref="F9" xml:space="preserve"> IF(F$3&lt;&gt;$D9, MID($C9,F$3,1), INDEX(音調表!$G$3:$G$9, MATCH(TRUE, EXACT(MID($C9,F$3,1), 音調表!$F$3:$F$9),0)))</f>
        <v>i</v>
      </c>
      <c r="G9" s="10" cm="1">
        <f t="array" ref="G9" xml:space="preserve"> IF(G$3&lt;&gt;$D9, MID($C9,G$3,1), INDEX(音調表!$G$3:$G$9, MATCH(TRUE, EXACT(MID($C9,G$3,1), 音調表!$F$3:$F$9),0)))</f>
        <v>1</v>
      </c>
      <c r="H9" s="10" t="str" cm="1">
        <f t="array" ref="H9" xml:space="preserve"> IF(H$3&lt;&gt;$D9, MID($C9,H$3,1), INDEX(音調表!$G$3:$G$9, MATCH(TRUE, EXACT(MID($C9,H$3,1), 音調表!$F$3:$F$9),0)))</f>
        <v/>
      </c>
      <c r="I9" s="10" t="str" cm="1">
        <f t="array" ref="I9" xml:space="preserve"> IF(I$3&lt;&gt;$D9, MID($C9,I$3,1), INDEX(音調表!$G$3:$G$9, MATCH(TRUE, EXACT(MID($C9,I$3,1), 音調表!$F$3:$F$9),0)))</f>
        <v/>
      </c>
      <c r="J9" s="10" t="str" cm="1">
        <f t="array" ref="J9" xml:space="preserve"> IF(J$3&lt;&gt;$D9, MID($C9,J$3,1), INDEX(音調表!$G$3:$G$9, MATCH(TRUE, EXACT(MID($C9,J$3,1), 音調表!$F$3:$F$9),0)))</f>
        <v/>
      </c>
      <c r="K9" s="10" t="str" cm="1">
        <f t="array" ref="K9" xml:space="preserve"> IF(K$3&lt;&gt;$D9, MID($C9,K$3,1), INDEX(音調表!$G$3:$G$9, MATCH(TRUE, EXACT(MID($C9,K$3,1), 音調表!$F$3:$F$9),0)))</f>
        <v/>
      </c>
      <c r="L9" s="10" t="str" cm="1">
        <f t="array" ref="L9" xml:space="preserve"> IF(L$3&lt;&gt;$D9, MID($C9,L$3,1), INDEX(音調表!$G$3:$G$9, MATCH(TRUE, EXACT(MID($C9,L$3,1), 音調表!$F$3:$F$9),0)))</f>
        <v/>
      </c>
      <c r="M9" s="11" t="str" cm="1">
        <f t="array" ref="M9" xml:space="preserve"> IF(M$3&lt;&gt;$D9, MID($C9,M$3,1), INDEX(音調表!$G$3:$G$9, MATCH(TRUE, EXACT(MID($C9,M$3,1), 音調表!$F$3:$F$9),0)))</f>
        <v/>
      </c>
      <c r="O9" s="2"/>
      <c r="P9" s="2"/>
    </row>
    <row r="10" spans="2:16">
      <c r="B10" s="7" t="s">
        <v>42</v>
      </c>
      <c r="C10" s="8" t="s">
        <v>75</v>
      </c>
      <c r="D10" s="9">
        <f t="shared" si="0"/>
        <v>5</v>
      </c>
      <c r="E10" s="10" t="str" cm="1">
        <f t="array" ref="E10" xml:space="preserve"> IF(E$3&lt;&gt;$D10, MID($C10,E$3,1), INDEX(音調表!$G$3:$G$9, MATCH(TRUE, EXACT(MID($C10,E$3,1), 音調表!$F$3:$F$9),0)))</f>
        <v>h</v>
      </c>
      <c r="F10" s="10" t="str" cm="1">
        <f t="array" ref="F10" xml:space="preserve"> IF(F$3&lt;&gt;$D10, MID($C10,F$3,1), INDEX(音調表!$G$3:$G$9, MATCH(TRUE, EXACT(MID($C10,F$3,1), 音調表!$F$3:$F$9),0)))</f>
        <v>u</v>
      </c>
      <c r="G10" s="10" t="str" cm="1">
        <f t="array" ref="G10" xml:space="preserve"> IF(G$3&lt;&gt;$D10, MID($C10,G$3,1), INDEX(音調表!$G$3:$G$9, MATCH(TRUE, EXACT(MID($C10,G$3,1), 音調表!$F$3:$F$9),0)))</f>
        <v>a</v>
      </c>
      <c r="H10" s="10" t="str" cm="1">
        <f t="array" ref="H10" xml:space="preserve"> IF(H$3&lt;&gt;$D10, MID($C10,H$3,1), INDEX(音調表!$G$3:$G$9, MATCH(TRUE, EXACT(MID($C10,H$3,1), 音調表!$F$3:$F$9),0)))</f>
        <v>n</v>
      </c>
      <c r="I10" s="10" cm="1">
        <f t="array" ref="I10" xml:space="preserve"> IF(I$3&lt;&gt;$D10, MID($C10,I$3,1), INDEX(音調表!$G$3:$G$9, MATCH(TRUE, EXACT(MID($C10,I$3,1), 音調表!$F$3:$F$9),0)))</f>
        <v>5</v>
      </c>
      <c r="J10" s="10" t="str" cm="1">
        <f t="array" ref="J10" xml:space="preserve"> IF(J$3&lt;&gt;$D10, MID($C10,J$3,1), INDEX(音調表!$G$3:$G$9, MATCH(TRUE, EXACT(MID($C10,J$3,1), 音調表!$F$3:$F$9),0)))</f>
        <v/>
      </c>
      <c r="K10" s="10" t="str" cm="1">
        <f t="array" ref="K10" xml:space="preserve"> IF(K$3&lt;&gt;$D10, MID($C10,K$3,1), INDEX(音調表!$G$3:$G$9, MATCH(TRUE, EXACT(MID($C10,K$3,1), 音調表!$F$3:$F$9),0)))</f>
        <v/>
      </c>
      <c r="L10" s="10" t="str" cm="1">
        <f t="array" ref="L10" xml:space="preserve"> IF(L$3&lt;&gt;$D10, MID($C10,L$3,1), INDEX(音調表!$G$3:$G$9, MATCH(TRUE, EXACT(MID($C10,L$3,1), 音調表!$F$3:$F$9),0)))</f>
        <v/>
      </c>
      <c r="M10" s="11" t="str" cm="1">
        <f t="array" ref="M10" xml:space="preserve"> IF(M$3&lt;&gt;$D10, MID($C10,M$3,1), INDEX(音調表!$G$3:$G$9, MATCH(TRUE, EXACT(MID($C10,M$3,1), 音調表!$F$3:$F$9),0)))</f>
        <v/>
      </c>
      <c r="O10" s="2"/>
      <c r="P10" s="2"/>
    </row>
    <row r="11" spans="2:16">
      <c r="B11" s="7"/>
      <c r="C11" s="8"/>
      <c r="D11" s="9" t="str">
        <f t="shared" si="0"/>
        <v/>
      </c>
      <c r="E11" s="10" t="str" cm="1">
        <f t="array" ref="E11" xml:space="preserve"> IF(E$3&lt;&gt;$D11, MID($C11,E$3,1), INDEX(音調表!$G$3:$G$9, MATCH(TRUE, EXACT(MID($C11,E$3,1), 音調表!$F$3:$F$9),0)))</f>
        <v/>
      </c>
      <c r="F11" s="10" t="str" cm="1">
        <f t="array" ref="F11" xml:space="preserve"> IF(F$3&lt;&gt;$D11, MID($C11,F$3,1), INDEX(音調表!$G$3:$G$9, MATCH(TRUE, EXACT(MID($C11,F$3,1), 音調表!$F$3:$F$9),0)))</f>
        <v/>
      </c>
      <c r="G11" s="10" t="str" cm="1">
        <f t="array" ref="G11" xml:space="preserve"> IF(G$3&lt;&gt;$D11, MID($C11,G$3,1), INDEX(音調表!$G$3:$G$9, MATCH(TRUE, EXACT(MID($C11,G$3,1), 音調表!$F$3:$F$9),0)))</f>
        <v/>
      </c>
      <c r="H11" s="10" t="str" cm="1">
        <f t="array" ref="H11" xml:space="preserve"> IF(H$3&lt;&gt;$D11, MID($C11,H$3,1), INDEX(音調表!$G$3:$G$9, MATCH(TRUE, EXACT(MID($C11,H$3,1), 音調表!$F$3:$F$9),0)))</f>
        <v/>
      </c>
      <c r="I11" s="10" t="str" cm="1">
        <f t="array" ref="I11" xml:space="preserve"> IF(I$3&lt;&gt;$D11, MID($C11,I$3,1), INDEX(音調表!$G$3:$G$9, MATCH(TRUE, EXACT(MID($C11,I$3,1), 音調表!$F$3:$F$9),0)))</f>
        <v/>
      </c>
      <c r="J11" s="10" t="str" cm="1">
        <f t="array" ref="J11" xml:space="preserve"> IF(J$3&lt;&gt;$D11, MID($C11,J$3,1), INDEX(音調表!$G$3:$G$9, MATCH(TRUE, EXACT(MID($C11,J$3,1), 音調表!$F$3:$F$9),0)))</f>
        <v/>
      </c>
      <c r="K11" s="10" t="str" cm="1">
        <f t="array" ref="K11" xml:space="preserve"> IF(K$3&lt;&gt;$D11, MID($C11,K$3,1), INDEX(音調表!$G$3:$G$9, MATCH(TRUE, EXACT(MID($C11,K$3,1), 音調表!$F$3:$F$9),0)))</f>
        <v/>
      </c>
      <c r="L11" s="10" t="str" cm="1">
        <f t="array" ref="L11" xml:space="preserve"> IF(L$3&lt;&gt;$D11, MID($C11,L$3,1), INDEX(音調表!$G$3:$G$9, MATCH(TRUE, EXACT(MID($C11,L$3,1), 音調表!$F$3:$F$9),0)))</f>
        <v/>
      </c>
      <c r="M11" s="11" t="str" cm="1">
        <f t="array" ref="M11" xml:space="preserve"> IF(M$3&lt;&gt;$D11, MID($C11,M$3,1), INDEX(音調表!$G$3:$G$9, MATCH(TRUE, EXACT(MID($C11,M$3,1), 音調表!$F$3:$F$9),0)))</f>
        <v/>
      </c>
      <c r="O11" s="2"/>
      <c r="P11" s="2"/>
    </row>
    <row r="12" spans="2:16">
      <c r="B12" s="7" t="s">
        <v>43</v>
      </c>
      <c r="C12" s="8" t="s">
        <v>76</v>
      </c>
      <c r="D12" s="9">
        <f t="shared" si="0"/>
        <v>5</v>
      </c>
      <c r="E12" s="10" t="str" cm="1">
        <f t="array" ref="E12" xml:space="preserve"> IF(E$3&lt;&gt;$D12, MID($C12,E$3,1), INDEX(音調表!$G$3:$G$9, MATCH(TRUE, EXACT(MID($C12,E$3,1), 音調表!$F$3:$F$9),0)))</f>
        <v>h</v>
      </c>
      <c r="F12" s="10" t="str" cm="1">
        <f t="array" ref="F12" xml:space="preserve"> IF(F$3&lt;&gt;$D12, MID($C12,F$3,1), INDEX(音調表!$G$3:$G$9, MATCH(TRUE, EXACT(MID($C12,F$3,1), 音調表!$F$3:$F$9),0)))</f>
        <v>o</v>
      </c>
      <c r="G12" s="10" t="str" cm="1">
        <f t="array" ref="G12" xml:space="preserve"> IF(G$3&lt;&gt;$D12, MID($C12,G$3,1), INDEX(音調表!$G$3:$G$9, MATCH(TRUE, EXACT(MID($C12,G$3,1), 音調表!$F$3:$F$9),0)))</f>
        <v>n</v>
      </c>
      <c r="H12" s="10" t="str" cm="1">
        <f t="array" ref="H12" xml:space="preserve"> IF(H$3&lt;&gt;$D12, MID($C12,H$3,1), INDEX(音調表!$G$3:$G$9, MATCH(TRUE, EXACT(MID($C12,H$3,1), 音調表!$F$3:$F$9),0)))</f>
        <v>g</v>
      </c>
      <c r="I12" s="10" cm="1">
        <f t="array" ref="I12" xml:space="preserve"> IF(I$3&lt;&gt;$D12, MID($C12,I$3,1), INDEX(音調表!$G$3:$G$9, MATCH(TRUE, EXACT(MID($C12,I$3,1), 音調表!$F$3:$F$9),0)))</f>
        <v>2</v>
      </c>
      <c r="J12" s="10" t="str" cm="1">
        <f t="array" ref="J12" xml:space="preserve"> IF(J$3&lt;&gt;$D12, MID($C12,J$3,1), INDEX(音調表!$G$3:$G$9, MATCH(TRUE, EXACT(MID($C12,J$3,1), 音調表!$F$3:$F$9),0)))</f>
        <v/>
      </c>
      <c r="K12" s="10" t="str" cm="1">
        <f t="array" ref="K12" xml:space="preserve"> IF(K$3&lt;&gt;$D12, MID($C12,K$3,1), INDEX(音調表!$G$3:$G$9, MATCH(TRUE, EXACT(MID($C12,K$3,1), 音調表!$F$3:$F$9),0)))</f>
        <v/>
      </c>
      <c r="L12" s="10" t="str" cm="1">
        <f t="array" ref="L12" xml:space="preserve"> IF(L$3&lt;&gt;$D12, MID($C12,L$3,1), INDEX(音調表!$G$3:$G$9, MATCH(TRUE, EXACT(MID($C12,L$3,1), 音調表!$F$3:$F$9),0)))</f>
        <v/>
      </c>
      <c r="M12" s="11" t="str" cm="1">
        <f t="array" ref="M12" xml:space="preserve"> IF(M$3&lt;&gt;$D12, MID($C12,M$3,1), INDEX(音調表!$G$3:$G$9, MATCH(TRUE, EXACT(MID($C12,M$3,1), 音調表!$F$3:$F$9),0)))</f>
        <v/>
      </c>
      <c r="O12" s="2"/>
      <c r="P12" s="2"/>
    </row>
    <row r="13" spans="2:16">
      <c r="B13" s="7" t="s">
        <v>44</v>
      </c>
      <c r="C13" s="8" t="s">
        <v>77</v>
      </c>
      <c r="D13" s="9">
        <f t="shared" si="0"/>
        <v>3</v>
      </c>
      <c r="E13" s="10" t="str" cm="1">
        <f t="array" ref="E13" xml:space="preserve"> IF(E$3&lt;&gt;$D13, MID($C13,E$3,1), INDEX(音調表!$G$3:$G$9, MATCH(TRUE, EXACT(MID($C13,E$3,1), 音調表!$F$3:$F$9),0)))</f>
        <v>h</v>
      </c>
      <c r="F13" s="10" t="str" cm="1">
        <f t="array" ref="F13" xml:space="preserve"> IF(F$3&lt;&gt;$D13, MID($C13,F$3,1), INDEX(音調表!$G$3:$G$9, MATCH(TRUE, EXACT(MID($C13,F$3,1), 音調表!$F$3:$F$9),0)))</f>
        <v>o</v>
      </c>
      <c r="G13" s="10" cm="1">
        <f t="array" ref="G13" xml:space="preserve"> IF(G$3&lt;&gt;$D13, MID($C13,G$3,1), INDEX(音調表!$G$3:$G$9, MATCH(TRUE, EXACT(MID($C13,G$3,1), 音調表!$F$3:$F$9),0)))</f>
        <v>2</v>
      </c>
      <c r="H13" s="10" t="str" cm="1">
        <f t="array" ref="H13" xml:space="preserve"> IF(H$3&lt;&gt;$D13, MID($C13,H$3,1), INDEX(音調表!$G$3:$G$9, MATCH(TRUE, EXACT(MID($C13,H$3,1), 音調表!$F$3:$F$9),0)))</f>
        <v/>
      </c>
      <c r="I13" s="10" t="str" cm="1">
        <f t="array" ref="I13" xml:space="preserve"> IF(I$3&lt;&gt;$D13, MID($C13,I$3,1), INDEX(音調表!$G$3:$G$9, MATCH(TRUE, EXACT(MID($C13,I$3,1), 音調表!$F$3:$F$9),0)))</f>
        <v/>
      </c>
      <c r="J13" s="10" t="str" cm="1">
        <f t="array" ref="J13" xml:space="preserve"> IF(J$3&lt;&gt;$D13, MID($C13,J$3,1), INDEX(音調表!$G$3:$G$9, MATCH(TRUE, EXACT(MID($C13,J$3,1), 音調表!$F$3:$F$9),0)))</f>
        <v/>
      </c>
      <c r="K13" s="10" t="str" cm="1">
        <f t="array" ref="K13" xml:space="preserve"> IF(K$3&lt;&gt;$D13, MID($C13,K$3,1), INDEX(音調表!$G$3:$G$9, MATCH(TRUE, EXACT(MID($C13,K$3,1), 音調表!$F$3:$F$9),0)))</f>
        <v/>
      </c>
      <c r="L13" s="10" t="str" cm="1">
        <f t="array" ref="L13" xml:space="preserve"> IF(L$3&lt;&gt;$D13, MID($C13,L$3,1), INDEX(音調表!$G$3:$G$9, MATCH(TRUE, EXACT(MID($C13,L$3,1), 音調表!$F$3:$F$9),0)))</f>
        <v/>
      </c>
      <c r="M13" s="11" t="str" cm="1">
        <f t="array" ref="M13" xml:space="preserve"> IF(M$3&lt;&gt;$D13, MID($C13,M$3,1), INDEX(音調表!$G$3:$G$9, MATCH(TRUE, EXACT(MID($C13,M$3,1), 音調表!$F$3:$F$9),0)))</f>
        <v/>
      </c>
      <c r="O13" s="2"/>
      <c r="P13" s="2"/>
    </row>
    <row r="14" spans="2:16">
      <c r="B14" s="7" t="s">
        <v>45</v>
      </c>
      <c r="C14" s="8" t="s">
        <v>78</v>
      </c>
      <c r="D14" s="9">
        <f t="shared" si="0"/>
        <v>4</v>
      </c>
      <c r="E14" s="10" t="str" cm="1">
        <f t="array" ref="E14" xml:space="preserve"> IF(E$3&lt;&gt;$D14, MID($C14,E$3,1), INDEX(音調表!$G$3:$G$9, MATCH(TRUE, EXACT(MID($C14,E$3,1), 音調表!$F$3:$F$9),0)))</f>
        <v>u</v>
      </c>
      <c r="F14" s="10" t="str" cm="1">
        <f t="array" ref="F14" xml:space="preserve"> IF(F$3&lt;&gt;$D14, MID($C14,F$3,1), INDEX(音調表!$G$3:$G$9, MATCH(TRUE, EXACT(MID($C14,F$3,1), 音調表!$F$3:$F$9),0)))</f>
        <v>a</v>
      </c>
      <c r="G14" s="10" t="str" cm="1">
        <f t="array" ref="G14" xml:space="preserve"> IF(G$3&lt;&gt;$D14, MID($C14,G$3,1), INDEX(音調表!$G$3:$G$9, MATCH(TRUE, EXACT(MID($C14,G$3,1), 音調表!$F$3:$F$9),0)))</f>
        <v>n</v>
      </c>
      <c r="H14" s="10" cm="1">
        <f t="array" ref="H14" xml:space="preserve"> IF(H$3&lt;&gt;$D14, MID($C14,H$3,1), INDEX(音調表!$G$3:$G$9, MATCH(TRUE, EXACT(MID($C14,H$3,1), 音調表!$F$3:$F$9),0)))</f>
        <v>3</v>
      </c>
      <c r="I14" s="10" t="str" cm="1">
        <f t="array" ref="I14" xml:space="preserve"> IF(I$3&lt;&gt;$D14, MID($C14,I$3,1), INDEX(音調表!$G$3:$G$9, MATCH(TRUE, EXACT(MID($C14,I$3,1), 音調表!$F$3:$F$9),0)))</f>
        <v/>
      </c>
      <c r="J14" s="10" t="str" cm="1">
        <f t="array" ref="J14" xml:space="preserve"> IF(J$3&lt;&gt;$D14, MID($C14,J$3,1), INDEX(音調表!$G$3:$G$9, MATCH(TRUE, EXACT(MID($C14,J$3,1), 音調表!$F$3:$F$9),0)))</f>
        <v/>
      </c>
      <c r="K14" s="10" t="str" cm="1">
        <f t="array" ref="K14" xml:space="preserve"> IF(K$3&lt;&gt;$D14, MID($C14,K$3,1), INDEX(音調表!$G$3:$G$9, MATCH(TRUE, EXACT(MID($C14,K$3,1), 音調表!$F$3:$F$9),0)))</f>
        <v/>
      </c>
      <c r="L14" s="10" t="str" cm="1">
        <f t="array" ref="L14" xml:space="preserve"> IF(L$3&lt;&gt;$D14, MID($C14,L$3,1), INDEX(音調表!$G$3:$G$9, MATCH(TRUE, EXACT(MID($C14,L$3,1), 音調表!$F$3:$F$9),0)))</f>
        <v/>
      </c>
      <c r="M14" s="11" t="str" cm="1">
        <f t="array" ref="M14" xml:space="preserve"> IF(M$3&lt;&gt;$D14, MID($C14,M$3,1), INDEX(音調表!$G$3:$G$9, MATCH(TRUE, EXACT(MID($C14,M$3,1), 音調表!$F$3:$F$9),0)))</f>
        <v/>
      </c>
      <c r="O14" s="2"/>
      <c r="P14" s="2"/>
    </row>
    <row r="15" spans="2:16">
      <c r="B15" s="7" t="s">
        <v>46</v>
      </c>
      <c r="C15" s="8" t="s">
        <v>79</v>
      </c>
      <c r="D15" s="9">
        <f t="shared" si="0"/>
        <v>6</v>
      </c>
      <c r="E15" s="10" t="str" cm="1">
        <f t="array" ref="E15" xml:space="preserve"> IF(E$3&lt;&gt;$D15, MID($C15,E$3,1), INDEX(音調表!$G$3:$G$9, MATCH(TRUE, EXACT(MID($C15,E$3,1), 音調表!$F$3:$F$9),0)))</f>
        <v>s</v>
      </c>
      <c r="F15" s="10" t="str" cm="1">
        <f t="array" ref="F15" xml:space="preserve"> IF(F$3&lt;&gt;$D15, MID($C15,F$3,1), INDEX(音調表!$G$3:$G$9, MATCH(TRUE, EXACT(MID($C15,F$3,1), 音調表!$F$3:$F$9),0)))</f>
        <v>i</v>
      </c>
      <c r="G15" s="10" t="str" cm="1">
        <f t="array" ref="G15" xml:space="preserve"> IF(G$3&lt;&gt;$D15, MID($C15,G$3,1), INDEX(音調表!$G$3:$G$9, MATCH(TRUE, EXACT(MID($C15,G$3,1), 音調表!$F$3:$F$9),0)))</f>
        <v>o</v>
      </c>
      <c r="H15" s="10" t="str" cm="1">
        <f t="array" ref="H15" xml:space="preserve"> IF(H$3&lt;&gt;$D15, MID($C15,H$3,1), INDEX(音調表!$G$3:$G$9, MATCH(TRUE, EXACT(MID($C15,H$3,1), 音調表!$F$3:$F$9),0)))</f>
        <v>n</v>
      </c>
      <c r="I15" s="10" t="str" cm="1">
        <f t="array" ref="I15" xml:space="preserve"> IF(I$3&lt;&gt;$D15, MID($C15,I$3,1), INDEX(音調表!$G$3:$G$9, MATCH(TRUE, EXACT(MID($C15,I$3,1), 音調表!$F$3:$F$9),0)))</f>
        <v>g</v>
      </c>
      <c r="J15" s="10" cm="1">
        <f t="array" ref="J15" xml:space="preserve"> IF(J$3&lt;&gt;$D15, MID($C15,J$3,1), INDEX(音調表!$G$3:$G$9, MATCH(TRUE, EXACT(MID($C15,J$3,1), 音調表!$F$3:$F$9),0)))</f>
        <v>3</v>
      </c>
      <c r="K15" s="10" t="str" cm="1">
        <f t="array" ref="K15" xml:space="preserve"> IF(K$3&lt;&gt;$D15, MID($C15,K$3,1), INDEX(音調表!$G$3:$G$9, MATCH(TRUE, EXACT(MID($C15,K$3,1), 音調表!$F$3:$F$9),0)))</f>
        <v/>
      </c>
      <c r="L15" s="10" t="str" cm="1">
        <f t="array" ref="L15" xml:space="preserve"> IF(L$3&lt;&gt;$D15, MID($C15,L$3,1), INDEX(音調表!$G$3:$G$9, MATCH(TRUE, EXACT(MID($C15,L$3,1), 音調表!$F$3:$F$9),0)))</f>
        <v/>
      </c>
      <c r="M15" s="11" t="str" cm="1">
        <f t="array" ref="M15" xml:space="preserve"> IF(M$3&lt;&gt;$D15, MID($C15,M$3,1), INDEX(音調表!$G$3:$G$9, MATCH(TRUE, EXACT(MID($C15,M$3,1), 音調表!$F$3:$F$9),0)))</f>
        <v/>
      </c>
      <c r="O15" s="2"/>
      <c r="P15" s="2"/>
    </row>
    <row r="16" spans="2:16">
      <c r="B16" s="7" t="s">
        <v>47</v>
      </c>
      <c r="C16" s="8" t="s">
        <v>80</v>
      </c>
      <c r="D16" s="9">
        <f t="shared" si="0"/>
        <v>4</v>
      </c>
      <c r="E16" s="10" t="str" cm="1">
        <f t="array" ref="E16" xml:space="preserve"> IF(E$3&lt;&gt;$D16, MID($C16,E$3,1), INDEX(音調表!$G$3:$G$9, MATCH(TRUE, EXACT(MID($C16,E$3,1), 音調表!$F$3:$F$9),0)))</f>
        <v>p</v>
      </c>
      <c r="F16" s="10" t="str" cm="1">
        <f t="array" ref="F16" xml:space="preserve"> IF(F$3&lt;&gt;$D16, MID($C16,F$3,1), INDEX(音調表!$G$3:$G$9, MATCH(TRUE, EXACT(MID($C16,F$3,1), 音調表!$F$3:$F$9),0)))</f>
        <v>i</v>
      </c>
      <c r="G16" s="10" t="str" cm="1">
        <f t="array" ref="G16" xml:space="preserve"> IF(G$3&lt;&gt;$D16, MID($C16,G$3,1), INDEX(音調表!$G$3:$G$9, MATCH(TRUE, EXACT(MID($C16,G$3,1), 音調表!$F$3:$F$9),0)))</f>
        <v>k</v>
      </c>
      <c r="H16" s="10" cm="1">
        <f t="array" ref="H16" xml:space="preserve"> IF(H$3&lt;&gt;$D16, MID($C16,H$3,1), INDEX(音調表!$G$3:$G$9, MATCH(TRUE, EXACT(MID($C16,H$3,1), 音調表!$F$3:$F$9),0)))</f>
        <v>8</v>
      </c>
      <c r="I16" s="10" t="str" cm="1">
        <f t="array" ref="I16" xml:space="preserve"> IF(I$3&lt;&gt;$D16, MID($C16,I$3,1), INDEX(音調表!$G$3:$G$9, MATCH(TRUE, EXACT(MID($C16,I$3,1), 音調表!$F$3:$F$9),0)))</f>
        <v/>
      </c>
      <c r="J16" s="10" t="str" cm="1">
        <f t="array" ref="J16" xml:space="preserve"> IF(J$3&lt;&gt;$D16, MID($C16,J$3,1), INDEX(音調表!$G$3:$G$9, MATCH(TRUE, EXACT(MID($C16,J$3,1), 音調表!$F$3:$F$9),0)))</f>
        <v/>
      </c>
      <c r="K16" s="10" t="str" cm="1">
        <f t="array" ref="K16" xml:space="preserve"> IF(K$3&lt;&gt;$D16, MID($C16,K$3,1), INDEX(音調表!$G$3:$G$9, MATCH(TRUE, EXACT(MID($C16,K$3,1), 音調表!$F$3:$F$9),0)))</f>
        <v/>
      </c>
      <c r="L16" s="10" t="str" cm="1">
        <f t="array" ref="L16" xml:space="preserve"> IF(L$3&lt;&gt;$D16, MID($C16,L$3,1), INDEX(音調表!$G$3:$G$9, MATCH(TRUE, EXACT(MID($C16,L$3,1), 音調表!$F$3:$F$9),0)))</f>
        <v/>
      </c>
      <c r="M16" s="11" t="str" cm="1">
        <f t="array" ref="M16" xml:space="preserve"> IF(M$3&lt;&gt;$D16, MID($C16,M$3,1), INDEX(音調表!$G$3:$G$9, MATCH(TRUE, EXACT(MID($C16,M$3,1), 音調表!$F$3:$F$9),0)))</f>
        <v/>
      </c>
      <c r="O16" s="2"/>
      <c r="P16" s="2"/>
    </row>
    <row r="17" spans="2:16">
      <c r="B17" s="7" t="s">
        <v>48</v>
      </c>
      <c r="C17" s="8" t="s">
        <v>81</v>
      </c>
      <c r="D17" s="9">
        <f t="shared" si="0"/>
        <v>4</v>
      </c>
      <c r="E17" s="10" t="str" cm="1">
        <f t="array" ref="E17" xml:space="preserve"> IF(E$3&lt;&gt;$D17, MID($C17,E$3,1), INDEX(音調表!$G$3:$G$9, MATCH(TRUE, EXACT(MID($C17,E$3,1), 音調表!$F$3:$F$9),0)))</f>
        <v>h</v>
      </c>
      <c r="F17" s="10" t="str" cm="1">
        <f t="array" ref="F17" xml:space="preserve"> IF(F$3&lt;&gt;$D17, MID($C17,F$3,1), INDEX(音調表!$G$3:$G$9, MATCH(TRUE, EXACT(MID($C17,F$3,1), 音調表!$F$3:$F$9),0)))</f>
        <v>u</v>
      </c>
      <c r="G17" s="10" t="str" cm="1">
        <f t="array" ref="G17" xml:space="preserve"> IF(G$3&lt;&gt;$D17, MID($C17,G$3,1), INDEX(音調表!$G$3:$G$9, MATCH(TRUE, EXACT(MID($C17,G$3,1), 音調表!$F$3:$F$9),0)))</f>
        <v>n</v>
      </c>
      <c r="H17" s="10" cm="1">
        <f t="array" ref="H17" xml:space="preserve"> IF(H$3&lt;&gt;$D17, MID($C17,H$3,1), INDEX(音調表!$G$3:$G$9, MATCH(TRUE, EXACT(MID($C17,H$3,1), 音調表!$F$3:$F$9),0)))</f>
        <v>2</v>
      </c>
      <c r="I17" s="10" t="str" cm="1">
        <f t="array" ref="I17" xml:space="preserve"> IF(I$3&lt;&gt;$D17, MID($C17,I$3,1), INDEX(音調表!$G$3:$G$9, MATCH(TRUE, EXACT(MID($C17,I$3,1), 音調表!$F$3:$F$9),0)))</f>
        <v/>
      </c>
      <c r="J17" s="10" t="str" cm="1">
        <f t="array" ref="J17" xml:space="preserve"> IF(J$3&lt;&gt;$D17, MID($C17,J$3,1), INDEX(音調表!$G$3:$G$9, MATCH(TRUE, EXACT(MID($C17,J$3,1), 音調表!$F$3:$F$9),0)))</f>
        <v/>
      </c>
      <c r="K17" s="10" t="str" cm="1">
        <f t="array" ref="K17" xml:space="preserve"> IF(K$3&lt;&gt;$D17, MID($C17,K$3,1), INDEX(音調表!$G$3:$G$9, MATCH(TRUE, EXACT(MID($C17,K$3,1), 音調表!$F$3:$F$9),0)))</f>
        <v/>
      </c>
      <c r="L17" s="10" t="str" cm="1">
        <f t="array" ref="L17" xml:space="preserve"> IF(L$3&lt;&gt;$D17, MID($C17,L$3,1), INDEX(音調表!$G$3:$G$9, MATCH(TRUE, EXACT(MID($C17,L$3,1), 音調表!$F$3:$F$9),0)))</f>
        <v/>
      </c>
      <c r="M17" s="11" t="str" cm="1">
        <f t="array" ref="M17" xml:space="preserve"> IF(M$3&lt;&gt;$D17, MID($C17,M$3,1), INDEX(音調表!$G$3:$G$9, MATCH(TRUE, EXACT(MID($C17,M$3,1), 音調表!$F$3:$F$9),0)))</f>
        <v/>
      </c>
      <c r="O17" s="2"/>
      <c r="P17" s="2"/>
    </row>
    <row r="18" spans="2:16">
      <c r="B18" s="7" t="s">
        <v>49</v>
      </c>
      <c r="C18" s="8" t="s">
        <v>82</v>
      </c>
      <c r="D18" s="9">
        <f t="shared" si="0"/>
        <v>4</v>
      </c>
      <c r="E18" s="10" t="str" cm="1">
        <f t="array" ref="E18" xml:space="preserve"> IF(E$3&lt;&gt;$D18, MID($C18,E$3,1), INDEX(音調表!$G$3:$G$9, MATCH(TRUE, EXACT(MID($C18,E$3,1), 音調表!$F$3:$F$9),0)))</f>
        <v>k</v>
      </c>
      <c r="F18" s="10" t="str" cm="1">
        <f t="array" ref="F18" xml:space="preserve"> IF(F$3&lt;&gt;$D18, MID($C18,F$3,1), INDEX(音調表!$G$3:$G$9, MATCH(TRUE, EXACT(MID($C18,F$3,1), 音調表!$F$3:$F$9),0)))</f>
        <v>a</v>
      </c>
      <c r="G18" s="10" t="str" cm="1">
        <f t="array" ref="G18" xml:space="preserve"> IF(G$3&lt;&gt;$D18, MID($C18,G$3,1), INDEX(音調表!$G$3:$G$9, MATCH(TRUE, EXACT(MID($C18,G$3,1), 音調表!$F$3:$F$9),0)))</f>
        <v>n</v>
      </c>
      <c r="H18" s="10" cm="1">
        <f t="array" ref="H18" xml:space="preserve"> IF(H$3&lt;&gt;$D18, MID($C18,H$3,1), INDEX(音調表!$G$3:$G$9, MATCH(TRUE, EXACT(MID($C18,H$3,1), 音調表!$F$3:$F$9),0)))</f>
        <v>1</v>
      </c>
      <c r="I18" s="10" t="str" cm="1">
        <f t="array" ref="I18" xml:space="preserve"> IF(I$3&lt;&gt;$D18, MID($C18,I$3,1), INDEX(音調表!$G$3:$G$9, MATCH(TRUE, EXACT(MID($C18,I$3,1), 音調表!$F$3:$F$9),0)))</f>
        <v/>
      </c>
      <c r="J18" s="10" t="str" cm="1">
        <f t="array" ref="J18" xml:space="preserve"> IF(J$3&lt;&gt;$D18, MID($C18,J$3,1), INDEX(音調表!$G$3:$G$9, MATCH(TRUE, EXACT(MID($C18,J$3,1), 音調表!$F$3:$F$9),0)))</f>
        <v/>
      </c>
      <c r="K18" s="10" t="str" cm="1">
        <f t="array" ref="K18" xml:space="preserve"> IF(K$3&lt;&gt;$D18, MID($C18,K$3,1), INDEX(音調表!$G$3:$G$9, MATCH(TRUE, EXACT(MID($C18,K$3,1), 音調表!$F$3:$F$9),0)))</f>
        <v/>
      </c>
      <c r="L18" s="10" t="str" cm="1">
        <f t="array" ref="L18" xml:space="preserve"> IF(L$3&lt;&gt;$D18, MID($C18,L$3,1), INDEX(音調表!$G$3:$G$9, MATCH(TRUE, EXACT(MID($C18,L$3,1), 音調表!$F$3:$F$9),0)))</f>
        <v/>
      </c>
      <c r="M18" s="11" t="str" cm="1">
        <f t="array" ref="M18" xml:space="preserve"> IF(M$3&lt;&gt;$D18, MID($C18,M$3,1), INDEX(音調表!$G$3:$G$9, MATCH(TRUE, EXACT(MID($C18,M$3,1), 音調表!$F$3:$F$9),0)))</f>
        <v/>
      </c>
      <c r="O18" s="2"/>
      <c r="P18" s="2"/>
    </row>
    <row r="19" spans="2:16">
      <c r="B19" s="7" t="s">
        <v>50</v>
      </c>
      <c r="C19" s="8"/>
      <c r="D19" s="9" t="str">
        <f t="shared" si="0"/>
        <v/>
      </c>
      <c r="E19" s="10" t="s">
        <v>84</v>
      </c>
      <c r="F19" s="10" t="s">
        <v>85</v>
      </c>
      <c r="G19" s="10" t="str" cm="1">
        <f t="array" ref="G19" xml:space="preserve"> IF(G$3&lt;&gt;$D19, MID($C19,G$3,1), INDEX(音調表!$G$3:$G$9, MATCH(TRUE, EXACT(MID($C19,G$3,1), 音調表!$F$3:$F$9),0)))</f>
        <v/>
      </c>
      <c r="H19" s="10" t="str" cm="1">
        <f t="array" ref="H19" xml:space="preserve"> IF(H$3&lt;&gt;$D19, MID($C19,H$3,1), INDEX(音調表!$G$3:$G$9, MATCH(TRUE, EXACT(MID($C19,H$3,1), 音調表!$F$3:$F$9),0)))</f>
        <v/>
      </c>
      <c r="I19" s="10" t="str" cm="1">
        <f t="array" ref="I19" xml:space="preserve"> IF(I$3&lt;&gt;$D19, MID($C19,I$3,1), INDEX(音調表!$G$3:$G$9, MATCH(TRUE, EXACT(MID($C19,I$3,1), 音調表!$F$3:$F$9),0)))</f>
        <v/>
      </c>
      <c r="J19" s="10" t="str" cm="1">
        <f t="array" ref="J19" xml:space="preserve"> IF(J$3&lt;&gt;$D19, MID($C19,J$3,1), INDEX(音調表!$G$3:$G$9, MATCH(TRUE, EXACT(MID($C19,J$3,1), 音調表!$F$3:$F$9),0)))</f>
        <v/>
      </c>
      <c r="K19" s="10" t="str" cm="1">
        <f t="array" ref="K19" xml:space="preserve"> IF(K$3&lt;&gt;$D19, MID($C19,K$3,1), INDEX(音調表!$G$3:$G$9, MATCH(TRUE, EXACT(MID($C19,K$3,1), 音調表!$F$3:$F$9),0)))</f>
        <v/>
      </c>
      <c r="L19" s="10" t="str" cm="1">
        <f t="array" ref="L19" xml:space="preserve"> IF(L$3&lt;&gt;$D19, MID($C19,L$3,1), INDEX(音調表!$G$3:$G$9, MATCH(TRUE, EXACT(MID($C19,L$3,1), 音調表!$F$3:$F$9),0)))</f>
        <v/>
      </c>
      <c r="M19" s="11" t="str" cm="1">
        <f t="array" ref="M19" xml:space="preserve"> IF(M$3&lt;&gt;$D19, MID($C19,M$3,1), INDEX(音調表!$G$3:$G$9, MATCH(TRUE, EXACT(MID($C19,M$3,1), 音調表!$F$3:$F$9),0)))</f>
        <v/>
      </c>
      <c r="O19" s="2"/>
      <c r="P19" s="2"/>
    </row>
    <row r="20" spans="2:16">
      <c r="B20" s="7" t="s">
        <v>51</v>
      </c>
      <c r="C20" s="8" t="s">
        <v>87</v>
      </c>
      <c r="D20" s="9">
        <f t="shared" si="0"/>
        <v>3</v>
      </c>
      <c r="E20" s="10" t="str" cm="1">
        <f t="array" ref="E20" xml:space="preserve"> IF(E$3&lt;&gt;$D20, MID($C20,E$3,1), INDEX(音調表!$G$3:$G$9, MATCH(TRUE, EXACT(MID($C20,E$3,1), 音調表!$F$3:$F$9),0)))</f>
        <v>i</v>
      </c>
      <c r="F20" s="10" t="str" cm="1">
        <f t="array" ref="F20" xml:space="preserve"> IF(F$3&lt;&gt;$D20, MID($C20,F$3,1), INDEX(音調表!$G$3:$G$9, MATCH(TRUE, EXACT(MID($C20,F$3,1), 音調表!$F$3:$F$9),0)))</f>
        <v>t</v>
      </c>
      <c r="G20" s="10" cm="1">
        <f t="array" ref="G20" xml:space="preserve"> IF(G$3&lt;&gt;$D20, MID($C20,G$3,1), INDEX(音調表!$G$3:$G$9, MATCH(TRUE, EXACT(MID($C20,G$3,1), 音調表!$F$3:$F$9),0)))</f>
        <v>7</v>
      </c>
      <c r="H20" s="10" t="str" cm="1">
        <f t="array" ref="H20" xml:space="preserve"> IF(H$3&lt;&gt;$D20, MID($C20,H$3,1), INDEX(音調表!$G$3:$G$9, MATCH(TRUE, EXACT(MID($C20,H$3,1), 音調表!$F$3:$F$9),0)))</f>
        <v/>
      </c>
      <c r="I20" s="10" t="str" cm="1">
        <f t="array" ref="I20" xml:space="preserve"> IF(I$3&lt;&gt;$D20, MID($C20,I$3,1), INDEX(音調表!$G$3:$G$9, MATCH(TRUE, EXACT(MID($C20,I$3,1), 音調表!$F$3:$F$9),0)))</f>
        <v/>
      </c>
      <c r="J20" s="10" t="str" cm="1">
        <f t="array" ref="J20" xml:space="preserve"> IF(J$3&lt;&gt;$D20, MID($C20,J$3,1), INDEX(音調表!$G$3:$G$9, MATCH(TRUE, EXACT(MID($C20,J$3,1), 音調表!$F$3:$F$9),0)))</f>
        <v/>
      </c>
      <c r="K20" s="10" t="str" cm="1">
        <f t="array" ref="K20" xml:space="preserve"> IF(K$3&lt;&gt;$D20, MID($C20,K$3,1), INDEX(音調表!$G$3:$G$9, MATCH(TRUE, EXACT(MID($C20,K$3,1), 音調表!$F$3:$F$9),0)))</f>
        <v/>
      </c>
      <c r="L20" s="10" t="str" cm="1">
        <f t="array" ref="L20" xml:space="preserve"> IF(L$3&lt;&gt;$D20, MID($C20,L$3,1), INDEX(音調表!$G$3:$G$9, MATCH(TRUE, EXACT(MID($C20,L$3,1), 音調表!$F$3:$F$9),0)))</f>
        <v/>
      </c>
      <c r="M20" s="11" t="str" cm="1">
        <f t="array" ref="M20" xml:space="preserve"> IF(M$3&lt;&gt;$D20, MID($C20,M$3,1), INDEX(音調表!$G$3:$G$9, MATCH(TRUE, EXACT(MID($C20,M$3,1), 音調表!$F$3:$F$9),0)))</f>
        <v/>
      </c>
      <c r="O20" s="2"/>
      <c r="P20" s="2"/>
    </row>
    <row r="21" spans="2:16">
      <c r="B21" s="7" t="s">
        <v>52</v>
      </c>
      <c r="C21" s="8" t="s">
        <v>88</v>
      </c>
      <c r="D21" s="9">
        <f t="shared" si="0"/>
        <v>6</v>
      </c>
      <c r="E21" s="10" t="str" cm="1">
        <f t="array" ref="E21" xml:space="preserve"> IF(E$3&lt;&gt;$D21, MID($C21,E$3,1), INDEX(音調表!$G$3:$G$9, MATCH(TRUE, EXACT(MID($C21,E$3,1), 音調表!$F$3:$F$9),0)))</f>
        <v>p</v>
      </c>
      <c r="F21" s="10" t="str" cm="1">
        <f t="array" ref="F21" xml:space="preserve"> IF(F$3&lt;&gt;$D21, MID($C21,F$3,1), INDEX(音調表!$G$3:$G$9, MATCH(TRUE, EXACT(MID($C21,F$3,1), 音調表!$F$3:$F$9),0)))</f>
        <v>h</v>
      </c>
      <c r="G21" s="10" t="str" cm="1">
        <f t="array" ref="G21" xml:space="preserve"> IF(G$3&lt;&gt;$D21, MID($C21,G$3,1), INDEX(音調表!$G$3:$G$9, MATCH(TRUE, EXACT(MID($C21,G$3,1), 音調表!$F$3:$F$9),0)))</f>
        <v>i</v>
      </c>
      <c r="H21" s="10" t="str" cm="1">
        <f t="array" ref="H21" xml:space="preserve"> IF(H$3&lt;&gt;$D21, MID($C21,H$3,1), INDEX(音調表!$G$3:$G$9, MATCH(TRUE, EXACT(MID($C21,H$3,1), 音調表!$F$3:$F$9),0)))</f>
        <v>a</v>
      </c>
      <c r="I21" s="10" t="str" cm="1">
        <f t="array" ref="I21" xml:space="preserve"> IF(I$3&lt;&gt;$D21, MID($C21,I$3,1), INDEX(音調表!$G$3:$G$9, MATCH(TRUE, EXACT(MID($C21,I$3,1), 音調表!$F$3:$F$9),0)))</f>
        <v>n</v>
      </c>
      <c r="J21" s="10" cm="1">
        <f t="array" ref="J21" xml:space="preserve"> IF(J$3&lt;&gt;$D21, MID($C21,J$3,1), INDEX(音調表!$G$3:$G$9, MATCH(TRUE, EXACT(MID($C21,J$3,1), 音調表!$F$3:$F$9),0)))</f>
        <v>5</v>
      </c>
      <c r="K21" s="10" t="str" cm="1">
        <f t="array" ref="K21" xml:space="preserve"> IF(K$3&lt;&gt;$D21, MID($C21,K$3,1), INDEX(音調表!$G$3:$G$9, MATCH(TRUE, EXACT(MID($C21,K$3,1), 音調表!$F$3:$F$9),0)))</f>
        <v/>
      </c>
      <c r="L21" s="10" t="str" cm="1">
        <f t="array" ref="L21" xml:space="preserve"> IF(L$3&lt;&gt;$D21, MID($C21,L$3,1), INDEX(音調表!$G$3:$G$9, MATCH(TRUE, EXACT(MID($C21,L$3,1), 音調表!$F$3:$F$9),0)))</f>
        <v/>
      </c>
      <c r="M21" s="11" t="str" cm="1">
        <f t="array" ref="M21" xml:space="preserve"> IF(M$3&lt;&gt;$D21, MID($C21,M$3,1), INDEX(音調表!$G$3:$G$9, MATCH(TRUE, EXACT(MID($C21,M$3,1), 音調表!$F$3:$F$9),0)))</f>
        <v/>
      </c>
      <c r="O21" s="2"/>
      <c r="P21" s="2"/>
    </row>
    <row r="22" spans="2:16">
      <c r="B22" s="7" t="s">
        <v>53</v>
      </c>
      <c r="C22" s="8" t="s">
        <v>89</v>
      </c>
      <c r="D22" s="9">
        <f t="shared" si="0"/>
        <v>4</v>
      </c>
      <c r="E22" s="10" t="str" cm="1">
        <f t="array" ref="E22" xml:space="preserve"> IF(E$3&lt;&gt;$D22, MID($C22,E$3,1), INDEX(音調表!$G$3:$G$9, MATCH(TRUE, EXACT(MID($C22,E$3,1), 音調表!$F$3:$F$9),0)))</f>
        <v>k</v>
      </c>
      <c r="F22" s="10" t="str" cm="1">
        <f t="array" ref="F22" xml:space="preserve"> IF(F$3&lt;&gt;$D22, MID($C22,F$3,1), INDEX(音調表!$G$3:$G$9, MATCH(TRUE, EXACT(MID($C22,F$3,1), 音調表!$F$3:$F$9),0)))</f>
        <v>o</v>
      </c>
      <c r="G22" s="10" t="str" cm="1">
        <f t="array" ref="G22" xml:space="preserve"> IF(G$3&lt;&gt;$D22, MID($C22,G$3,1), INDEX(音調表!$G$3:$G$9, MATCH(TRUE, EXACT(MID($C22,G$3,1), 音調表!$F$3:$F$9),0)))</f>
        <v>o</v>
      </c>
      <c r="H22" s="10" cm="1">
        <f t="array" ref="H22" xml:space="preserve"> IF(H$3&lt;&gt;$D22, MID($C22,H$3,1), INDEX(音調表!$G$3:$G$9, MATCH(TRUE, EXACT(MID($C22,H$3,1), 音調表!$F$3:$F$9),0)))</f>
        <v>1</v>
      </c>
      <c r="I22" s="10" t="str" cm="1">
        <f t="array" ref="I22" xml:space="preserve"> IF(I$3&lt;&gt;$D22, MID($C22,I$3,1), INDEX(音調表!$G$3:$G$9, MATCH(TRUE, EXACT(MID($C22,I$3,1), 音調表!$F$3:$F$9),0)))</f>
        <v/>
      </c>
      <c r="J22" s="10" t="str" cm="1">
        <f t="array" ref="J22" xml:space="preserve"> IF(J$3&lt;&gt;$D22, MID($C22,J$3,1), INDEX(音調表!$G$3:$G$9, MATCH(TRUE, EXACT(MID($C22,J$3,1), 音調表!$F$3:$F$9),0)))</f>
        <v/>
      </c>
      <c r="K22" s="10" t="str" cm="1">
        <f t="array" ref="K22" xml:space="preserve"> IF(K$3&lt;&gt;$D22, MID($C22,K$3,1), INDEX(音調表!$G$3:$G$9, MATCH(TRUE, EXACT(MID($C22,K$3,1), 音調表!$F$3:$F$9),0)))</f>
        <v/>
      </c>
      <c r="L22" s="10" t="str" cm="1">
        <f t="array" ref="L22" xml:space="preserve"> IF(L$3&lt;&gt;$D22, MID($C22,L$3,1), INDEX(音調表!$G$3:$G$9, MATCH(TRUE, EXACT(MID($C22,L$3,1), 音調表!$F$3:$F$9),0)))</f>
        <v/>
      </c>
      <c r="M22" s="11" t="str" cm="1">
        <f t="array" ref="M22" xml:space="preserve"> IF(M$3&lt;&gt;$D22, MID($C22,M$3,1), INDEX(音調表!$G$3:$G$9, MATCH(TRUE, EXACT(MID($C22,M$3,1), 音調表!$F$3:$F$9),0)))</f>
        <v/>
      </c>
      <c r="O22" s="2"/>
      <c r="P22" s="2"/>
    </row>
    <row r="23" spans="2:16">
      <c r="B23" s="7" t="s">
        <v>54</v>
      </c>
      <c r="C23" s="8" t="s">
        <v>90</v>
      </c>
      <c r="D23" s="9">
        <f t="shared" si="0"/>
        <v>5</v>
      </c>
      <c r="E23" s="10" t="str" cm="1">
        <f t="array" ref="E23" xml:space="preserve"> IF(E$3&lt;&gt;$D23, MID($C23,E$3,1), INDEX(音調表!$G$3:$G$9, MATCH(TRUE, EXACT(MID($C23,E$3,1), 音調表!$F$3:$F$9),0)))</f>
        <v>s</v>
      </c>
      <c r="F23" s="10" t="str" cm="1">
        <f t="array" ref="F23" xml:space="preserve"> IF(F$3&lt;&gt;$D23, MID($C23,F$3,1), INDEX(音調表!$G$3:$G$9, MATCH(TRUE, EXACT(MID($C23,F$3,1), 音調表!$F$3:$F$9),0)))</f>
        <v>i</v>
      </c>
      <c r="G23" s="10" t="str" cm="1">
        <f t="array" ref="G23" xml:space="preserve"> IF(G$3&lt;&gt;$D23, MID($C23,G$3,1), INDEX(音調表!$G$3:$G$9, MATCH(TRUE, EXACT(MID($C23,G$3,1), 音調表!$F$3:$F$9),0)))</f>
        <v>n</v>
      </c>
      <c r="H23" s="10" t="str" cm="1">
        <f t="array" ref="H23" xml:space="preserve"> IF(H$3&lt;&gt;$D23, MID($C23,H$3,1), INDEX(音調表!$G$3:$G$9, MATCH(TRUE, EXACT(MID($C23,H$3,1), 音調表!$F$3:$F$9),0)))</f>
        <v>g</v>
      </c>
      <c r="I23" s="10" cm="1">
        <f t="array" ref="I23" xml:space="preserve"> IF(I$3&lt;&gt;$D23, MID($C23,I$3,1), INDEX(音調表!$G$3:$G$9, MATCH(TRUE, EXACT(MID($C23,I$3,1), 音調表!$F$3:$F$9),0)))</f>
        <v>2</v>
      </c>
      <c r="J23" s="10" t="str" cm="1">
        <f t="array" ref="J23" xml:space="preserve"> IF(J$3&lt;&gt;$D23, MID($C23,J$3,1), INDEX(音調表!$G$3:$G$9, MATCH(TRUE, EXACT(MID($C23,J$3,1), 音調表!$F$3:$F$9),0)))</f>
        <v/>
      </c>
      <c r="K23" s="10" t="str" cm="1">
        <f t="array" ref="K23" xml:space="preserve"> IF(K$3&lt;&gt;$D23, MID($C23,K$3,1), INDEX(音調表!$G$3:$G$9, MATCH(TRUE, EXACT(MID($C23,K$3,1), 音調表!$F$3:$F$9),0)))</f>
        <v/>
      </c>
      <c r="L23" s="10" t="str" cm="1">
        <f t="array" ref="L23" xml:space="preserve"> IF(L$3&lt;&gt;$D23, MID($C23,L$3,1), INDEX(音調表!$G$3:$G$9, MATCH(TRUE, EXACT(MID($C23,L$3,1), 音調表!$F$3:$F$9),0)))</f>
        <v/>
      </c>
      <c r="M23" s="11" t="str" cm="1">
        <f t="array" ref="M23" xml:space="preserve"> IF(M$3&lt;&gt;$D23, MID($C23,M$3,1), INDEX(音調表!$G$3:$G$9, MATCH(TRUE, EXACT(MID($C23,M$3,1), 音調表!$F$3:$F$9),0)))</f>
        <v/>
      </c>
      <c r="O23" s="2"/>
      <c r="P23" s="2"/>
    </row>
    <row r="24" spans="2:16">
      <c r="B24" s="7" t="s">
        <v>55</v>
      </c>
      <c r="C24" s="8" t="s">
        <v>91</v>
      </c>
      <c r="D24" s="9">
        <f t="shared" si="0"/>
        <v>4</v>
      </c>
      <c r="E24" s="10" t="str" cm="1">
        <f t="array" ref="E24" xml:space="preserve"> IF(E$3&lt;&gt;$D24, MID($C24,E$3,1), INDEX(音調表!$G$3:$G$9, MATCH(TRUE, EXACT(MID($C24,E$3,1), 音調表!$F$3:$F$9),0)))</f>
        <v>b</v>
      </c>
      <c r="F24" s="10" t="str" cm="1">
        <f t="array" ref="F24" xml:space="preserve"> IF(F$3&lt;&gt;$D24, MID($C24,F$3,1), INDEX(音調表!$G$3:$G$9, MATCH(TRUE, EXACT(MID($C24,F$3,1), 音調表!$F$3:$F$9),0)))</f>
        <v>a</v>
      </c>
      <c r="G24" s="10" t="str" cm="1">
        <f t="array" ref="G24" xml:space="preserve"> IF(G$3&lt;&gt;$D24, MID($C24,G$3,1), INDEX(音調表!$G$3:$G$9, MATCH(TRUE, EXACT(MID($C24,G$3,1), 音調表!$F$3:$F$9),0)))</f>
        <v>n</v>
      </c>
      <c r="H24" s="10" cm="1">
        <f t="array" ref="H24" xml:space="preserve"> IF(H$3&lt;&gt;$D24, MID($C24,H$3,1), INDEX(音調表!$G$3:$G$9, MATCH(TRUE, EXACT(MID($C24,H$3,1), 音調表!$F$3:$F$9),0)))</f>
        <v>6</v>
      </c>
      <c r="I24" s="10" t="str" cm="1">
        <f t="array" ref="I24" xml:space="preserve"> IF(I$3&lt;&gt;$D24, MID($C24,I$3,1), INDEX(音調表!$G$3:$G$9, MATCH(TRUE, EXACT(MID($C24,I$3,1), 音調表!$F$3:$F$9),0)))</f>
        <v/>
      </c>
      <c r="J24" s="10" t="str" cm="1">
        <f t="array" ref="J24" xml:space="preserve"> IF(J$3&lt;&gt;$D24, MID($C24,J$3,1), INDEX(音調表!$G$3:$G$9, MATCH(TRUE, EXACT(MID($C24,J$3,1), 音調表!$F$3:$F$9),0)))</f>
        <v/>
      </c>
      <c r="K24" s="10" t="str" cm="1">
        <f t="array" ref="K24" xml:space="preserve"> IF(K$3&lt;&gt;$D24, MID($C24,K$3,1), INDEX(音調表!$G$3:$G$9, MATCH(TRUE, EXACT(MID($C24,K$3,1), 音調表!$F$3:$F$9),0)))</f>
        <v/>
      </c>
      <c r="L24" s="10" t="str" cm="1">
        <f t="array" ref="L24" xml:space="preserve"> IF(L$3&lt;&gt;$D24, MID($C24,L$3,1), INDEX(音調表!$G$3:$G$9, MATCH(TRUE, EXACT(MID($C24,L$3,1), 音調表!$F$3:$F$9),0)))</f>
        <v/>
      </c>
      <c r="M24" s="11" t="str" cm="1">
        <f t="array" ref="M24" xml:space="preserve"> IF(M$3&lt;&gt;$D24, MID($C24,M$3,1), INDEX(音調表!$G$3:$G$9, MATCH(TRUE, EXACT(MID($C24,M$3,1), 音調表!$F$3:$F$9),0)))</f>
        <v/>
      </c>
      <c r="O24" s="2"/>
      <c r="P24" s="2"/>
    </row>
    <row r="25" spans="2:16">
      <c r="B25" s="7" t="s">
        <v>56</v>
      </c>
      <c r="C25" s="8" t="s">
        <v>92</v>
      </c>
      <c r="D25" s="9">
        <f t="shared" si="0"/>
        <v>4</v>
      </c>
      <c r="E25" s="10" t="str" cm="1">
        <f t="array" ref="E25" xml:space="preserve"> IF(E$3&lt;&gt;$D25, MID($C25,E$3,1), INDEX(音調表!$G$3:$G$9, MATCH(TRUE, EXACT(MID($C25,E$3,1), 音調表!$F$3:$F$9),0)))</f>
        <v>j</v>
      </c>
      <c r="F25" s="10" t="str" cm="1">
        <f t="array" ref="F25" xml:space="preserve"> IF(F$3&lt;&gt;$D25, MID($C25,F$3,1), INDEX(音調表!$G$3:$G$9, MATCH(TRUE, EXACT(MID($C25,F$3,1), 音調表!$F$3:$F$9),0)))</f>
        <v>i</v>
      </c>
      <c r="G25" s="10" t="str" cm="1">
        <f t="array" ref="G25" xml:space="preserve"> IF(G$3&lt;&gt;$D25, MID($C25,G$3,1), INDEX(音調表!$G$3:$G$9, MATCH(TRUE, EXACT(MID($C25,G$3,1), 音調表!$F$3:$F$9),0)))</f>
        <v>n</v>
      </c>
      <c r="H25" s="10" cm="1">
        <f t="array" ref="H25" xml:space="preserve"> IF(H$3&lt;&gt;$D25, MID($C25,H$3,1), INDEX(音調表!$G$3:$G$9, MATCH(TRUE, EXACT(MID($C25,H$3,1), 音調表!$F$3:$F$9),0)))</f>
        <v>6</v>
      </c>
      <c r="I25" s="10" t="str" cm="1">
        <f t="array" ref="I25" xml:space="preserve"> IF(I$3&lt;&gt;$D25, MID($C25,I$3,1), INDEX(音調表!$G$3:$G$9, MATCH(TRUE, EXACT(MID($C25,I$3,1), 音調表!$F$3:$F$9),0)))</f>
        <v/>
      </c>
      <c r="J25" s="10" t="str" cm="1">
        <f t="array" ref="J25" xml:space="preserve"> IF(J$3&lt;&gt;$D25, MID($C25,J$3,1), INDEX(音調表!$G$3:$G$9, MATCH(TRUE, EXACT(MID($C25,J$3,1), 音調表!$F$3:$F$9),0)))</f>
        <v/>
      </c>
      <c r="K25" s="10" t="str" cm="1">
        <f t="array" ref="K25" xml:space="preserve"> IF(K$3&lt;&gt;$D25, MID($C25,K$3,1), INDEX(音調表!$G$3:$G$9, MATCH(TRUE, EXACT(MID($C25,K$3,1), 音調表!$F$3:$F$9),0)))</f>
        <v/>
      </c>
      <c r="L25" s="10" t="str" cm="1">
        <f t="array" ref="L25" xml:space="preserve"> IF(L$3&lt;&gt;$D25, MID($C25,L$3,1), INDEX(音調表!$G$3:$G$9, MATCH(TRUE, EXACT(MID($C25,L$3,1), 音調表!$F$3:$F$9),0)))</f>
        <v/>
      </c>
      <c r="M25" s="11" t="str" cm="1">
        <f t="array" ref="M25" xml:space="preserve"> IF(M$3&lt;&gt;$D25, MID($C25,M$3,1), INDEX(音調表!$G$3:$G$9, MATCH(TRUE, EXACT(MID($C25,M$3,1), 音調表!$F$3:$F$9),0)))</f>
        <v/>
      </c>
      <c r="O25" s="2"/>
      <c r="P25" s="2"/>
    </row>
    <row r="26" spans="2:16">
      <c r="B26" s="7" t="s">
        <v>57</v>
      </c>
      <c r="C26" s="8" t="s">
        <v>93</v>
      </c>
      <c r="D26" s="9">
        <f t="shared" si="0"/>
        <v>4</v>
      </c>
      <c r="E26" s="10" t="str" cm="1">
        <f t="array" ref="E26" xml:space="preserve"> IF(E$3&lt;&gt;$D26, MID($C26,E$3,1), INDEX(音調表!$G$3:$G$9, MATCH(TRUE, EXACT(MID($C26,E$3,1), 音調表!$F$3:$F$9),0)))</f>
        <v>s</v>
      </c>
      <c r="F26" s="10" t="str" cm="1">
        <f t="array" ref="F26" xml:space="preserve"> IF(F$3&lt;&gt;$D26, MID($C26,F$3,1), INDEX(音調表!$G$3:$G$9, MATCH(TRUE, EXACT(MID($C26,F$3,1), 音調表!$F$3:$F$9),0)))</f>
        <v>a</v>
      </c>
      <c r="G26" s="10" t="str" cm="1">
        <f t="array" ref="G26" xml:space="preserve"> IF(G$3&lt;&gt;$D26, MID($C26,G$3,1), INDEX(音調表!$G$3:$G$9, MATCH(TRUE, EXACT(MID($C26,G$3,1), 音調表!$F$3:$F$9),0)))</f>
        <v>n</v>
      </c>
      <c r="H26" s="10" cm="1">
        <f t="array" ref="H26" xml:space="preserve"> IF(H$3&lt;&gt;$D26, MID($C26,H$3,1), INDEX(音調表!$G$3:$G$9, MATCH(TRUE, EXACT(MID($C26,H$3,1), 音調表!$F$3:$F$9),0)))</f>
        <v>1</v>
      </c>
      <c r="I26" s="10" t="str" cm="1">
        <f t="array" ref="I26" xml:space="preserve"> IF(I$3&lt;&gt;$D26, MID($C26,I$3,1), INDEX(音調表!$G$3:$G$9, MATCH(TRUE, EXACT(MID($C26,I$3,1), 音調表!$F$3:$F$9),0)))</f>
        <v/>
      </c>
      <c r="J26" s="10" t="str" cm="1">
        <f t="array" ref="J26" xml:space="preserve"> IF(J$3&lt;&gt;$D26, MID($C26,J$3,1), INDEX(音調表!$G$3:$G$9, MATCH(TRUE, EXACT(MID($C26,J$3,1), 音調表!$F$3:$F$9),0)))</f>
        <v/>
      </c>
      <c r="K26" s="10" t="str" cm="1">
        <f t="array" ref="K26" xml:space="preserve"> IF(K$3&lt;&gt;$D26, MID($C26,K$3,1), INDEX(音調表!$G$3:$G$9, MATCH(TRUE, EXACT(MID($C26,K$3,1), 音調表!$F$3:$F$9),0)))</f>
        <v/>
      </c>
      <c r="L26" s="10" t="str" cm="1">
        <f t="array" ref="L26" xml:space="preserve"> IF(L$3&lt;&gt;$D26, MID($C26,L$3,1), INDEX(音調表!$G$3:$G$9, MATCH(TRUE, EXACT(MID($C26,L$3,1), 音調表!$F$3:$F$9),0)))</f>
        <v/>
      </c>
      <c r="M26" s="11" t="str" cm="1">
        <f t="array" ref="M26" xml:space="preserve"> IF(M$3&lt;&gt;$D26, MID($C26,M$3,1), INDEX(音調表!$G$3:$G$9, MATCH(TRUE, EXACT(MID($C26,M$3,1), 音調表!$F$3:$F$9),0)))</f>
        <v/>
      </c>
      <c r="O26" s="2"/>
      <c r="P26" s="2"/>
    </row>
    <row r="27" spans="2:16">
      <c r="B27" s="7" t="s">
        <v>58</v>
      </c>
      <c r="C27" s="8"/>
      <c r="D27" s="9" t="str">
        <f t="shared" si="0"/>
        <v/>
      </c>
      <c r="E27" s="10" t="s">
        <v>84</v>
      </c>
      <c r="F27" s="10" t="s">
        <v>86</v>
      </c>
      <c r="G27" s="10" t="str" cm="1">
        <f t="array" ref="G27" xml:space="preserve"> IF(G$3&lt;&gt;$D27, MID($C27,G$3,1), INDEX(音調表!$G$3:$G$9, MATCH(TRUE, EXACT(MID($C27,G$3,1), 音調表!$F$3:$F$9),0)))</f>
        <v/>
      </c>
      <c r="H27" s="10" t="str" cm="1">
        <f t="array" ref="H27" xml:space="preserve"> IF(H$3&lt;&gt;$D27, MID($C27,H$3,1), INDEX(音調表!$G$3:$G$9, MATCH(TRUE, EXACT(MID($C27,H$3,1), 音調表!$F$3:$F$9),0)))</f>
        <v/>
      </c>
      <c r="I27" s="10" t="str" cm="1">
        <f t="array" ref="I27" xml:space="preserve"> IF(I$3&lt;&gt;$D27, MID($C27,I$3,1), INDEX(音調表!$G$3:$G$9, MATCH(TRUE, EXACT(MID($C27,I$3,1), 音調表!$F$3:$F$9),0)))</f>
        <v/>
      </c>
      <c r="J27" s="10" t="str" cm="1">
        <f t="array" ref="J27" xml:space="preserve"> IF(J$3&lt;&gt;$D27, MID($C27,J$3,1), INDEX(音調表!$G$3:$G$9, MATCH(TRUE, EXACT(MID($C27,J$3,1), 音調表!$F$3:$F$9),0)))</f>
        <v/>
      </c>
      <c r="K27" s="10" t="str" cm="1">
        <f t="array" ref="K27" xml:space="preserve"> IF(K$3&lt;&gt;$D27, MID($C27,K$3,1), INDEX(音調表!$G$3:$G$9, MATCH(TRUE, EXACT(MID($C27,K$3,1), 音調表!$F$3:$F$9),0)))</f>
        <v/>
      </c>
      <c r="L27" s="10" t="str" cm="1">
        <f t="array" ref="L27" xml:space="preserve"> IF(L$3&lt;&gt;$D27, MID($C27,L$3,1), INDEX(音調表!$G$3:$G$9, MATCH(TRUE, EXACT(MID($C27,L$3,1), 音調表!$F$3:$F$9),0)))</f>
        <v/>
      </c>
      <c r="M27" s="11" t="str" cm="1">
        <f t="array" ref="M27" xml:space="preserve"> IF(M$3&lt;&gt;$D27, MID($C27,M$3,1), INDEX(音調表!$G$3:$G$9, MATCH(TRUE, EXACT(MID($C27,M$3,1), 音調表!$F$3:$F$9),0)))</f>
        <v/>
      </c>
      <c r="O27" s="2"/>
      <c r="P27" s="2"/>
    </row>
    <row r="28" spans="2:16">
      <c r="B28" s="7"/>
      <c r="C28" s="8"/>
      <c r="D28" s="9" t="str">
        <f t="shared" si="0"/>
        <v/>
      </c>
      <c r="E28" s="10" t="str" cm="1">
        <f t="array" ref="E28" xml:space="preserve"> IF(E$3&lt;&gt;$D28, MID($C28,E$3,1), INDEX(音調表!$G$3:$G$9, MATCH(TRUE, EXACT(MID($C28,E$3,1), 音調表!$F$3:$F$9),0)))</f>
        <v/>
      </c>
      <c r="F28" s="10" t="str" cm="1">
        <f t="array" ref="F28" xml:space="preserve"> IF(F$3&lt;&gt;$D28, MID($C28,F$3,1), INDEX(音調表!$G$3:$G$9, MATCH(TRUE, EXACT(MID($C28,F$3,1), 音調表!$F$3:$F$9),0)))</f>
        <v/>
      </c>
      <c r="G28" s="10" t="str" cm="1">
        <f t="array" ref="G28" xml:space="preserve"> IF(G$3&lt;&gt;$D28, MID($C28,G$3,1), INDEX(音調表!$G$3:$G$9, MATCH(TRUE, EXACT(MID($C28,G$3,1), 音調表!$F$3:$F$9),0)))</f>
        <v/>
      </c>
      <c r="H28" s="10" t="str" cm="1">
        <f t="array" ref="H28" xml:space="preserve"> IF(H$3&lt;&gt;$D28, MID($C28,H$3,1), INDEX(音調表!$G$3:$G$9, MATCH(TRUE, EXACT(MID($C28,H$3,1), 音調表!$F$3:$F$9),0)))</f>
        <v/>
      </c>
      <c r="I28" s="10" t="str" cm="1">
        <f t="array" ref="I28" xml:space="preserve"> IF(I$3&lt;&gt;$D28, MID($C28,I$3,1), INDEX(音調表!$G$3:$G$9, MATCH(TRUE, EXACT(MID($C28,I$3,1), 音調表!$F$3:$F$9),0)))</f>
        <v/>
      </c>
      <c r="J28" s="10" t="str" cm="1">
        <f t="array" ref="J28" xml:space="preserve"> IF(J$3&lt;&gt;$D28, MID($C28,J$3,1), INDEX(音調表!$G$3:$G$9, MATCH(TRUE, EXACT(MID($C28,J$3,1), 音調表!$F$3:$F$9),0)))</f>
        <v/>
      </c>
      <c r="K28" s="10" t="str" cm="1">
        <f t="array" ref="K28" xml:space="preserve"> IF(K$3&lt;&gt;$D28, MID($C28,K$3,1), INDEX(音調表!$G$3:$G$9, MATCH(TRUE, EXACT(MID($C28,K$3,1), 音調表!$F$3:$F$9),0)))</f>
        <v/>
      </c>
      <c r="L28" s="10" t="str" cm="1">
        <f t="array" ref="L28" xml:space="preserve"> IF(L$3&lt;&gt;$D28, MID($C28,L$3,1), INDEX(音調表!$G$3:$G$9, MATCH(TRUE, EXACT(MID($C28,L$3,1), 音調表!$F$3:$F$9),0)))</f>
        <v/>
      </c>
      <c r="M28" s="11" t="str" cm="1">
        <f t="array" ref="M28" xml:space="preserve"> IF(M$3&lt;&gt;$D28, MID($C28,M$3,1), INDEX(音調表!$G$3:$G$9, MATCH(TRUE, EXACT(MID($C28,M$3,1), 音調表!$F$3:$F$9),0)))</f>
        <v/>
      </c>
    </row>
    <row r="29" spans="2:16">
      <c r="B29" s="7" t="s">
        <v>59</v>
      </c>
      <c r="C29" s="8" t="s">
        <v>94</v>
      </c>
      <c r="D29" s="9">
        <f t="shared" si="0"/>
        <v>7</v>
      </c>
      <c r="E29" s="10" t="str" cm="1">
        <f t="array" ref="E29" xml:space="preserve"> IF(E$3&lt;&gt;$D29, MID($C29,E$3,1), INDEX(音調表!$G$3:$G$9, MATCH(TRUE, EXACT(MID($C29,E$3,1), 音調表!$F$3:$F$9),0)))</f>
        <v>k</v>
      </c>
      <c r="F29" s="10" t="str" cm="1">
        <f t="array" ref="F29" xml:space="preserve"> IF(F$3&lt;&gt;$D29, MID($C29,F$3,1), INDEX(音調表!$G$3:$G$9, MATCH(TRUE, EXACT(MID($C29,F$3,1), 音調表!$F$3:$F$9),0)))</f>
        <v>h</v>
      </c>
      <c r="G29" s="10" t="str" cm="1">
        <f t="array" ref="G29" xml:space="preserve"> IF(G$3&lt;&gt;$D29, MID($C29,G$3,1), INDEX(音調表!$G$3:$G$9, MATCH(TRUE, EXACT(MID($C29,G$3,1), 音調表!$F$3:$F$9),0)))</f>
        <v>i</v>
      </c>
      <c r="H29" s="10" t="str" cm="1">
        <f t="array" ref="H29" xml:space="preserve"> IF(H$3&lt;&gt;$D29, MID($C29,H$3,1), INDEX(音調表!$G$3:$G$9, MATCH(TRUE, EXACT(MID($C29,H$3,1), 音調表!$F$3:$F$9),0)))</f>
        <v>a</v>
      </c>
      <c r="I29" s="10" t="str" cm="1">
        <f t="array" ref="I29" xml:space="preserve"> IF(I$3&lt;&gt;$D29, MID($C29,I$3,1), INDEX(音調表!$G$3:$G$9, MATCH(TRUE, EXACT(MID($C29,I$3,1), 音調表!$F$3:$F$9),0)))</f>
        <v>n</v>
      </c>
      <c r="J29" s="10" t="str" cm="1">
        <f t="array" ref="J29" xml:space="preserve"> IF(J$3&lt;&gt;$D29, MID($C29,J$3,1), INDEX(音調表!$G$3:$G$9, MATCH(TRUE, EXACT(MID($C29,J$3,1), 音調表!$F$3:$F$9),0)))</f>
        <v>g</v>
      </c>
      <c r="K29" s="10" cm="1">
        <f t="array" ref="K29" xml:space="preserve"> IF(K$3&lt;&gt;$D29, MID($C29,K$3,1), INDEX(音調表!$G$3:$G$9, MATCH(TRUE, EXACT(MID($C29,K$3,1), 音調表!$F$3:$F$9),0)))</f>
        <v>1</v>
      </c>
      <c r="L29" s="10" t="str" cm="1">
        <f t="array" ref="L29" xml:space="preserve"> IF(L$3&lt;&gt;$D29, MID($C29,L$3,1), INDEX(音調表!$G$3:$G$9, MATCH(TRUE, EXACT(MID($C29,L$3,1), 音調表!$F$3:$F$9),0)))</f>
        <v/>
      </c>
      <c r="M29" s="11" t="str" cm="1">
        <f t="array" ref="M29" xml:space="preserve"> IF(M$3&lt;&gt;$D29, MID($C29,M$3,1), INDEX(音調表!$G$3:$G$9, MATCH(TRUE, EXACT(MID($C29,M$3,1), 音調表!$F$3:$F$9),0)))</f>
        <v/>
      </c>
      <c r="O29" s="2"/>
      <c r="P29" s="2"/>
    </row>
    <row r="30" spans="2:16">
      <c r="B30" s="7" t="s">
        <v>60</v>
      </c>
      <c r="C30" s="8" t="s">
        <v>95</v>
      </c>
      <c r="D30" s="9">
        <f t="shared" si="0"/>
        <v>4</v>
      </c>
      <c r="E30" s="10" t="str" cm="1">
        <f t="array" ref="E30" xml:space="preserve"> IF(E$3&lt;&gt;$D30, MID($C30,E$3,1), INDEX(音調表!$G$3:$G$9, MATCH(TRUE, EXACT(MID($C30,E$3,1), 音調表!$F$3:$F$9),0)))</f>
        <v>t</v>
      </c>
      <c r="F30" s="10" t="str" cm="1">
        <f t="array" ref="F30" xml:space="preserve"> IF(F$3&lt;&gt;$D30, MID($C30,F$3,1), INDEX(音調表!$G$3:$G$9, MATCH(TRUE, EXACT(MID($C30,F$3,1), 音調表!$F$3:$F$9),0)))</f>
        <v>i</v>
      </c>
      <c r="G30" s="10" t="str" cm="1">
        <f t="array" ref="G30" xml:space="preserve"> IF(G$3&lt;&gt;$D30, MID($C30,G$3,1), INDEX(音調表!$G$3:$G$9, MATCH(TRUE, EXACT(MID($C30,G$3,1), 音調表!$F$3:$F$9),0)))</f>
        <v>k</v>
      </c>
      <c r="H30" s="10" cm="1">
        <f t="array" ref="H30" xml:space="preserve"> IF(H$3&lt;&gt;$D30, MID($C30,H$3,1), INDEX(音調表!$G$3:$G$9, MATCH(TRUE, EXACT(MID($C30,H$3,1), 音調表!$F$3:$F$9),0)))</f>
        <v>8</v>
      </c>
      <c r="I30" s="10" t="str" cm="1">
        <f t="array" ref="I30" xml:space="preserve"> IF(I$3&lt;&gt;$D30, MID($C30,I$3,1), INDEX(音調表!$G$3:$G$9, MATCH(TRUE, EXACT(MID($C30,I$3,1), 音調表!$F$3:$F$9),0)))</f>
        <v/>
      </c>
      <c r="J30" s="10" t="str" cm="1">
        <f t="array" ref="J30" xml:space="preserve"> IF(J$3&lt;&gt;$D30, MID($C30,J$3,1), INDEX(音調表!$G$3:$G$9, MATCH(TRUE, EXACT(MID($C30,J$3,1), 音調表!$F$3:$F$9),0)))</f>
        <v/>
      </c>
      <c r="K30" s="10" t="str" cm="1">
        <f t="array" ref="K30" xml:space="preserve"> IF(K$3&lt;&gt;$D30, MID($C30,K$3,1), INDEX(音調表!$G$3:$G$9, MATCH(TRUE, EXACT(MID($C30,K$3,1), 音調表!$F$3:$F$9),0)))</f>
        <v/>
      </c>
      <c r="L30" s="10" t="str" cm="1">
        <f t="array" ref="L30" xml:space="preserve"> IF(L$3&lt;&gt;$D30, MID($C30,L$3,1), INDEX(音調表!$G$3:$G$9, MATCH(TRUE, EXACT(MID($C30,L$3,1), 音調表!$F$3:$F$9),0)))</f>
        <v/>
      </c>
      <c r="M30" s="11" t="str" cm="1">
        <f t="array" ref="M30" xml:space="preserve"> IF(M$3&lt;&gt;$D30, MID($C30,M$3,1), INDEX(音調表!$G$3:$G$9, MATCH(TRUE, EXACT(MID($C30,M$3,1), 音調表!$F$3:$F$9),0)))</f>
        <v/>
      </c>
      <c r="O30" s="2"/>
      <c r="P30" s="2"/>
    </row>
    <row r="31" spans="2:16">
      <c r="B31" s="7" t="s">
        <v>61</v>
      </c>
      <c r="C31" s="8" t="s">
        <v>77</v>
      </c>
      <c r="D31" s="9">
        <f t="shared" si="0"/>
        <v>3</v>
      </c>
      <c r="E31" s="10" t="str" cm="1">
        <f t="array" ref="E31" xml:space="preserve"> IF(E$3&lt;&gt;$D31, MID($C31,E$3,1), INDEX(音調表!$G$3:$G$9, MATCH(TRUE, EXACT(MID($C31,E$3,1), 音調表!$F$3:$F$9),0)))</f>
        <v>h</v>
      </c>
      <c r="F31" s="10" t="str" cm="1">
        <f t="array" ref="F31" xml:space="preserve"> IF(F$3&lt;&gt;$D31, MID($C31,F$3,1), INDEX(音調表!$G$3:$G$9, MATCH(TRUE, EXACT(MID($C31,F$3,1), 音調表!$F$3:$F$9),0)))</f>
        <v>o</v>
      </c>
      <c r="G31" s="10" cm="1">
        <f t="array" ref="G31" xml:space="preserve"> IF(G$3&lt;&gt;$D31, MID($C31,G$3,1), INDEX(音調表!$G$3:$G$9, MATCH(TRUE, EXACT(MID($C31,G$3,1), 音調表!$F$3:$F$9),0)))</f>
        <v>2</v>
      </c>
      <c r="H31" s="10" t="str" cm="1">
        <f t="array" ref="H31" xml:space="preserve"> IF(H$3&lt;&gt;$D31, MID($C31,H$3,1), INDEX(音調表!$G$3:$G$9, MATCH(TRUE, EXACT(MID($C31,H$3,1), 音調表!$F$3:$F$9),0)))</f>
        <v/>
      </c>
      <c r="I31" s="10" t="str" cm="1">
        <f t="array" ref="I31" xml:space="preserve"> IF(I$3&lt;&gt;$D31, MID($C31,I$3,1), INDEX(音調表!$G$3:$G$9, MATCH(TRUE, EXACT(MID($C31,I$3,1), 音調表!$F$3:$F$9),0)))</f>
        <v/>
      </c>
      <c r="J31" s="10" t="str" cm="1">
        <f t="array" ref="J31" xml:space="preserve"> IF(J$3&lt;&gt;$D31, MID($C31,J$3,1), INDEX(音調表!$G$3:$G$9, MATCH(TRUE, EXACT(MID($C31,J$3,1), 音調表!$F$3:$F$9),0)))</f>
        <v/>
      </c>
      <c r="K31" s="10" t="str" cm="1">
        <f t="array" ref="K31" xml:space="preserve"> IF(K$3&lt;&gt;$D31, MID($C31,K$3,1), INDEX(音調表!$G$3:$G$9, MATCH(TRUE, EXACT(MID($C31,K$3,1), 音調表!$F$3:$F$9),0)))</f>
        <v/>
      </c>
      <c r="L31" s="10" t="str" cm="1">
        <f t="array" ref="L31" xml:space="preserve"> IF(L$3&lt;&gt;$D31, MID($C31,L$3,1), INDEX(音調表!$G$3:$G$9, MATCH(TRUE, EXACT(MID($C31,L$3,1), 音調表!$F$3:$F$9),0)))</f>
        <v/>
      </c>
      <c r="M31" s="11" t="str" cm="1">
        <f t="array" ref="M31" xml:space="preserve"> IF(M$3&lt;&gt;$D31, MID($C31,M$3,1), INDEX(音調表!$G$3:$G$9, MATCH(TRUE, EXACT(MID($C31,M$3,1), 音調表!$F$3:$F$9),0)))</f>
        <v/>
      </c>
      <c r="O31" s="2"/>
      <c r="P31" s="2"/>
    </row>
    <row r="32" spans="2:16">
      <c r="B32" s="7" t="s">
        <v>62</v>
      </c>
      <c r="C32" s="8" t="s">
        <v>96</v>
      </c>
      <c r="D32" s="9">
        <f t="shared" si="0"/>
        <v>3</v>
      </c>
      <c r="E32" s="10" t="str" cm="1">
        <f t="array" ref="E32" xml:space="preserve"> IF(E$3&lt;&gt;$D32, MID($C32,E$3,1), INDEX(音調表!$G$3:$G$9, MATCH(TRUE, EXACT(MID($C32,E$3,1), 音調表!$F$3:$F$9),0)))</f>
        <v>s</v>
      </c>
      <c r="F32" s="10" t="str" cm="1">
        <f t="array" ref="F32" xml:space="preserve"> IF(F$3&lt;&gt;$D32, MID($C32,F$3,1), INDEX(音調表!$G$3:$G$9, MATCH(TRUE, EXACT(MID($C32,F$3,1), 音調表!$F$3:$F$9),0)))</f>
        <v>u</v>
      </c>
      <c r="G32" s="10" cm="1">
        <f t="array" ref="G32" xml:space="preserve"> IF(G$3&lt;&gt;$D32, MID($C32,G$3,1), INDEX(音調表!$G$3:$G$9, MATCH(TRUE, EXACT(MID($C32,G$3,1), 音調表!$F$3:$F$9),0)))</f>
        <v>1</v>
      </c>
      <c r="H32" s="10" t="str" cm="1">
        <f t="array" ref="H32" xml:space="preserve"> IF(H$3&lt;&gt;$D32, MID($C32,H$3,1), INDEX(音調表!$G$3:$G$9, MATCH(TRUE, EXACT(MID($C32,H$3,1), 音調表!$F$3:$F$9),0)))</f>
        <v/>
      </c>
      <c r="I32" s="10" t="str" cm="1">
        <f t="array" ref="I32" xml:space="preserve"> IF(I$3&lt;&gt;$D32, MID($C32,I$3,1), INDEX(音調表!$G$3:$G$9, MATCH(TRUE, EXACT(MID($C32,I$3,1), 音調表!$F$3:$F$9),0)))</f>
        <v/>
      </c>
      <c r="J32" s="10" t="str" cm="1">
        <f t="array" ref="J32" xml:space="preserve"> IF(J$3&lt;&gt;$D32, MID($C32,J$3,1), INDEX(音調表!$G$3:$G$9, MATCH(TRUE, EXACT(MID($C32,J$3,1), 音調表!$F$3:$F$9),0)))</f>
        <v/>
      </c>
      <c r="K32" s="10" t="str" cm="1">
        <f t="array" ref="K32" xml:space="preserve"> IF(K$3&lt;&gt;$D32, MID($C32,K$3,1), INDEX(音調表!$G$3:$G$9, MATCH(TRUE, EXACT(MID($C32,K$3,1), 音調表!$F$3:$F$9),0)))</f>
        <v/>
      </c>
      <c r="L32" s="10" t="str" cm="1">
        <f t="array" ref="L32" xml:space="preserve"> IF(L$3&lt;&gt;$D32, MID($C32,L$3,1), INDEX(音調表!$G$3:$G$9, MATCH(TRUE, EXACT(MID($C32,L$3,1), 音調表!$F$3:$F$9),0)))</f>
        <v/>
      </c>
      <c r="M32" s="11" t="str" cm="1">
        <f t="array" ref="M32" xml:space="preserve"> IF(M$3&lt;&gt;$D32, MID($C32,M$3,1), INDEX(音調表!$G$3:$G$9, MATCH(TRUE, EXACT(MID($C32,M$3,1), 音調表!$F$3:$F$9),0)))</f>
        <v/>
      </c>
      <c r="O32" s="2"/>
      <c r="P32" s="2"/>
    </row>
    <row r="33" spans="2:16">
      <c r="B33" s="7" t="s">
        <v>63</v>
      </c>
      <c r="C33" s="8" t="s">
        <v>97</v>
      </c>
      <c r="D33" s="9">
        <f t="shared" si="0"/>
        <v>4</v>
      </c>
      <c r="E33" s="10" t="str" cm="1">
        <f t="array" ref="E33" xml:space="preserve"> IF(E$3&lt;&gt;$D33, MID($C33,E$3,1), INDEX(音調表!$G$3:$G$9, MATCH(TRUE, EXACT(MID($C33,E$3,1), 音調表!$F$3:$F$9),0)))</f>
        <v>u</v>
      </c>
      <c r="F33" s="10" t="str" cm="1">
        <f t="array" ref="F33" xml:space="preserve"> IF(F$3&lt;&gt;$D33, MID($C33,F$3,1), INDEX(音調表!$G$3:$G$9, MATCH(TRUE, EXACT(MID($C33,F$3,1), 音調表!$F$3:$F$9),0)))</f>
        <v>a</v>
      </c>
      <c r="G33" s="10" t="str" cm="1">
        <f t="array" ref="G33" xml:space="preserve"> IF(G$3&lt;&gt;$D33, MID($C33,G$3,1), INDEX(音調表!$G$3:$G$9, MATCH(TRUE, EXACT(MID($C33,G$3,1), 音調表!$F$3:$F$9),0)))</f>
        <v>n</v>
      </c>
      <c r="H33" s="10" cm="1">
        <f t="array" ref="H33" xml:space="preserve"> IF(H$3&lt;&gt;$D33, MID($C33,H$3,1), INDEX(音調表!$G$3:$G$9, MATCH(TRUE, EXACT(MID($C33,H$3,1), 音調表!$F$3:$F$9),0)))</f>
        <v>5</v>
      </c>
      <c r="I33" s="10" t="str" cm="1">
        <f t="array" ref="I33" xml:space="preserve"> IF(I$3&lt;&gt;$D33, MID($C33,I$3,1), INDEX(音調表!$G$3:$G$9, MATCH(TRUE, EXACT(MID($C33,I$3,1), 音調表!$F$3:$F$9),0)))</f>
        <v/>
      </c>
      <c r="J33" s="10" t="str" cm="1">
        <f t="array" ref="J33" xml:space="preserve"> IF(J$3&lt;&gt;$D33, MID($C33,J$3,1), INDEX(音調表!$G$3:$G$9, MATCH(TRUE, EXACT(MID($C33,J$3,1), 音調表!$F$3:$F$9),0)))</f>
        <v/>
      </c>
      <c r="K33" s="10" t="str" cm="1">
        <f t="array" ref="K33" xml:space="preserve"> IF(K$3&lt;&gt;$D33, MID($C33,K$3,1), INDEX(音調表!$G$3:$G$9, MATCH(TRUE, EXACT(MID($C33,K$3,1), 音調表!$F$3:$F$9),0)))</f>
        <v/>
      </c>
      <c r="L33" s="10" t="str" cm="1">
        <f t="array" ref="L33" xml:space="preserve"> IF(L$3&lt;&gt;$D33, MID($C33,L$3,1), INDEX(音調表!$G$3:$G$9, MATCH(TRUE, EXACT(MID($C33,L$3,1), 音調表!$F$3:$F$9),0)))</f>
        <v/>
      </c>
      <c r="M33" s="11" t="str" cm="1">
        <f t="array" ref="M33" xml:space="preserve"> IF(M$3&lt;&gt;$D33, MID($C33,M$3,1), INDEX(音調表!$G$3:$G$9, MATCH(TRUE, EXACT(MID($C33,M$3,1), 音調表!$F$3:$F$9),0)))</f>
        <v/>
      </c>
      <c r="O33" s="2"/>
      <c r="P33" s="2"/>
    </row>
    <row r="34" spans="2:16">
      <c r="B34" s="7" t="s">
        <v>64</v>
      </c>
      <c r="C34" s="8" t="s">
        <v>98</v>
      </c>
      <c r="D34" s="9">
        <f t="shared" si="0"/>
        <v>5</v>
      </c>
      <c r="E34" s="10" t="str" cm="1">
        <f t="array" ref="E34" xml:space="preserve"> IF(E$3&lt;&gt;$D34, MID($C34,E$3,1), INDEX(音調表!$G$3:$G$9, MATCH(TRUE, EXACT(MID($C34,E$3,1), 音調表!$F$3:$F$9),0)))</f>
        <v>i</v>
      </c>
      <c r="F34" s="10" t="str" cm="1">
        <f t="array" ref="F34" xml:space="preserve"> IF(F$3&lt;&gt;$D34, MID($C34,F$3,1), INDEX(音調表!$G$3:$G$9, MATCH(TRUE, EXACT(MID($C34,F$3,1), 音調表!$F$3:$F$9),0)))</f>
        <v>o</v>
      </c>
      <c r="G34" s="10" t="str" cm="1">
        <f t="array" ref="G34" xml:space="preserve"> IF(G$3&lt;&gt;$D34, MID($C34,G$3,1), INDEX(音調表!$G$3:$G$9, MATCH(TRUE, EXACT(MID($C34,G$3,1), 音調表!$F$3:$F$9),0)))</f>
        <v>n</v>
      </c>
      <c r="H34" s="10" t="str" cm="1">
        <f t="array" ref="H34" xml:space="preserve"> IF(H$3&lt;&gt;$D34, MID($C34,H$3,1), INDEX(音調表!$G$3:$G$9, MATCH(TRUE, EXACT(MID($C34,H$3,1), 音調表!$F$3:$F$9),0)))</f>
        <v>g</v>
      </c>
      <c r="I34" s="10" cm="1">
        <f t="array" ref="I34" xml:space="preserve"> IF(I$3&lt;&gt;$D34, MID($C34,I$3,1), INDEX(音調表!$G$3:$G$9, MATCH(TRUE, EXACT(MID($C34,I$3,1), 音調表!$F$3:$F$9),0)))</f>
        <v>2</v>
      </c>
      <c r="J34" s="10" t="str" cm="1">
        <f t="array" ref="J34" xml:space="preserve"> IF(J$3&lt;&gt;$D34, MID($C34,J$3,1), INDEX(音調表!$G$3:$G$9, MATCH(TRUE, EXACT(MID($C34,J$3,1), 音調表!$F$3:$F$9),0)))</f>
        <v/>
      </c>
      <c r="K34" s="10" t="str" cm="1">
        <f t="array" ref="K34" xml:space="preserve"> IF(K$3&lt;&gt;$D34, MID($C34,K$3,1), INDEX(音調表!$G$3:$G$9, MATCH(TRUE, EXACT(MID($C34,K$3,1), 音調表!$F$3:$F$9),0)))</f>
        <v/>
      </c>
      <c r="L34" s="10" t="str" cm="1">
        <f t="array" ref="L34" xml:space="preserve"> IF(L$3&lt;&gt;$D34, MID($C34,L$3,1), INDEX(音調表!$G$3:$G$9, MATCH(TRUE, EXACT(MID($C34,L$3,1), 音調表!$F$3:$F$9),0)))</f>
        <v/>
      </c>
      <c r="M34" s="11" t="str" cm="1">
        <f t="array" ref="M34" xml:space="preserve"> IF(M$3&lt;&gt;$D34, MID($C34,M$3,1), INDEX(音調表!$G$3:$G$9, MATCH(TRUE, EXACT(MID($C34,M$3,1), 音調表!$F$3:$F$9),0)))</f>
        <v/>
      </c>
      <c r="O34" s="2"/>
      <c r="P34" s="2"/>
    </row>
    <row r="35" spans="2:16">
      <c r="B35" s="7" t="s">
        <v>65</v>
      </c>
      <c r="C35" s="8" t="s">
        <v>99</v>
      </c>
      <c r="D35" s="9">
        <f t="shared" si="0"/>
        <v>4</v>
      </c>
      <c r="E35" s="10" t="str" cm="1">
        <f t="array" ref="E35" xml:space="preserve"> IF(E$3&lt;&gt;$D35, MID($C35,E$3,1), INDEX(音調表!$G$3:$G$9, MATCH(TRUE, EXACT(MID($C35,E$3,1), 音調表!$F$3:$F$9),0)))</f>
        <v>l</v>
      </c>
      <c r="F35" s="10" t="str" cm="1">
        <f t="array" ref="F35" xml:space="preserve"> IF(F$3&lt;&gt;$D35, MID($C35,F$3,1), INDEX(音調表!$G$3:$G$9, MATCH(TRUE, EXACT(MID($C35,F$3,1), 音調表!$F$3:$F$9),0)))</f>
        <v>i</v>
      </c>
      <c r="G35" s="10" t="str" cm="1">
        <f t="array" ref="G35" xml:space="preserve"> IF(G$3&lt;&gt;$D35, MID($C35,G$3,1), INDEX(音調表!$G$3:$G$9, MATCH(TRUE, EXACT(MID($C35,G$3,1), 音調表!$F$3:$F$9),0)))</f>
        <v>u</v>
      </c>
      <c r="H35" s="10" cm="1">
        <f t="array" ref="H35" xml:space="preserve"> IF(H$3&lt;&gt;$D35, MID($C35,H$3,1), INDEX(音調表!$G$3:$G$9, MATCH(TRUE, EXACT(MID($C35,H$3,1), 音調表!$F$3:$F$9),0)))</f>
        <v>3</v>
      </c>
      <c r="I35" s="10" t="str" cm="1">
        <f t="array" ref="I35" xml:space="preserve"> IF(I$3&lt;&gt;$D35, MID($C35,I$3,1), INDEX(音調表!$G$3:$G$9, MATCH(TRUE, EXACT(MID($C35,I$3,1), 音調表!$F$3:$F$9),0)))</f>
        <v/>
      </c>
      <c r="J35" s="10" t="str" cm="1">
        <f t="array" ref="J35" xml:space="preserve"> IF(J$3&lt;&gt;$D35, MID($C35,J$3,1), INDEX(音調表!$G$3:$G$9, MATCH(TRUE, EXACT(MID($C35,J$3,1), 音調表!$F$3:$F$9),0)))</f>
        <v/>
      </c>
      <c r="K35" s="10" t="str" cm="1">
        <f t="array" ref="K35" xml:space="preserve"> IF(K$3&lt;&gt;$D35, MID($C35,K$3,1), INDEX(音調表!$G$3:$G$9, MATCH(TRUE, EXACT(MID($C35,K$3,1), 音調表!$F$3:$F$9),0)))</f>
        <v/>
      </c>
      <c r="L35" s="10" t="str" cm="1">
        <f t="array" ref="L35" xml:space="preserve"> IF(L$3&lt;&gt;$D35, MID($C35,L$3,1), INDEX(音調表!$G$3:$G$9, MATCH(TRUE, EXACT(MID($C35,L$3,1), 音調表!$F$3:$F$9),0)))</f>
        <v/>
      </c>
      <c r="M35" s="11" t="str" cm="1">
        <f t="array" ref="M35" xml:space="preserve"> IF(M$3&lt;&gt;$D35, MID($C35,M$3,1), INDEX(音調表!$G$3:$G$9, MATCH(TRUE, EXACT(MID($C35,M$3,1), 音調表!$F$3:$F$9),0)))</f>
        <v/>
      </c>
      <c r="O35" s="2"/>
      <c r="P35" s="2"/>
    </row>
    <row r="36" spans="2:16">
      <c r="B36" s="7" t="s">
        <v>50</v>
      </c>
      <c r="C36" s="8"/>
      <c r="D36" s="9" t="str">
        <f t="shared" si="0"/>
        <v/>
      </c>
      <c r="E36" s="10" t="s">
        <v>84</v>
      </c>
      <c r="F36" s="10" t="s">
        <v>85</v>
      </c>
      <c r="G36" s="10" t="str" cm="1">
        <f t="array" ref="G36" xml:space="preserve"> IF(G$3&lt;&gt;$D36, MID($C36,G$3,1), INDEX(音調表!$G$3:$G$9, MATCH(TRUE, EXACT(MID($C36,G$3,1), 音調表!$F$3:$F$9),0)))</f>
        <v/>
      </c>
      <c r="H36" s="10" t="str" cm="1">
        <f t="array" ref="H36" xml:space="preserve"> IF(H$3&lt;&gt;$D36, MID($C36,H$3,1), INDEX(音調表!$G$3:$G$9, MATCH(TRUE, EXACT(MID($C36,H$3,1), 音調表!$F$3:$F$9),0)))</f>
        <v/>
      </c>
      <c r="I36" s="10" t="str" cm="1">
        <f t="array" ref="I36" xml:space="preserve"> IF(I$3&lt;&gt;$D36, MID($C36,I$3,1), INDEX(音調表!$G$3:$G$9, MATCH(TRUE, EXACT(MID($C36,I$3,1), 音調表!$F$3:$F$9),0)))</f>
        <v/>
      </c>
      <c r="J36" s="10" t="str" cm="1">
        <f t="array" ref="J36" xml:space="preserve"> IF(J$3&lt;&gt;$D36, MID($C36,J$3,1), INDEX(音調表!$G$3:$G$9, MATCH(TRUE, EXACT(MID($C36,J$3,1), 音調表!$F$3:$F$9),0)))</f>
        <v/>
      </c>
      <c r="K36" s="10" t="str" cm="1">
        <f t="array" ref="K36" xml:space="preserve"> IF(K$3&lt;&gt;$D36, MID($C36,K$3,1), INDEX(音調表!$G$3:$G$9, MATCH(TRUE, EXACT(MID($C36,K$3,1), 音調表!$F$3:$F$9),0)))</f>
        <v/>
      </c>
      <c r="L36" s="10" t="str" cm="1">
        <f t="array" ref="L36" xml:space="preserve"> IF(L$3&lt;&gt;$D36, MID($C36,L$3,1), INDEX(音調表!$G$3:$G$9, MATCH(TRUE, EXACT(MID($C36,L$3,1), 音調表!$F$3:$F$9),0)))</f>
        <v/>
      </c>
      <c r="M36" s="11" t="str" cm="1">
        <f t="array" ref="M36" xml:space="preserve"> IF(M$3&lt;&gt;$D36, MID($C36,M$3,1), INDEX(音調表!$G$3:$G$9, MATCH(TRUE, EXACT(MID($C36,M$3,1), 音調表!$F$3:$F$9),0)))</f>
        <v/>
      </c>
      <c r="O36" s="2"/>
      <c r="P36" s="2"/>
    </row>
    <row r="37" spans="2:16">
      <c r="B37" s="7" t="s">
        <v>66</v>
      </c>
      <c r="C37" s="8" t="s">
        <v>100</v>
      </c>
      <c r="D37" s="9">
        <f t="shared" si="0"/>
        <v>4</v>
      </c>
      <c r="E37" s="10" t="str" cm="1">
        <f t="array" ref="E37" xml:space="preserve"> IF(E$3&lt;&gt;$D37, MID($C37,E$3,1), INDEX(音調表!$G$3:$G$9, MATCH(TRUE, EXACT(MID($C37,E$3,1), 音調表!$F$3:$F$9),0)))</f>
        <v>c</v>
      </c>
      <c r="F37" s="10" t="str" cm="1">
        <f t="array" ref="F37" xml:space="preserve"> IF(F$3&lt;&gt;$D37, MID($C37,F$3,1), INDEX(音調表!$G$3:$G$9, MATCH(TRUE, EXACT(MID($C37,F$3,1), 音調表!$F$3:$F$9),0)))</f>
        <v>u</v>
      </c>
      <c r="G37" s="10" t="str" cm="1">
        <f t="array" ref="G37" xml:space="preserve"> IF(G$3&lt;&gt;$D37, MID($C37,G$3,1), INDEX(音調表!$G$3:$G$9, MATCH(TRUE, EXACT(MID($C37,G$3,1), 音調表!$F$3:$F$9),0)))</f>
        <v>n</v>
      </c>
      <c r="H37" s="10" cm="1">
        <f t="array" ref="H37" xml:space="preserve"> IF(H$3&lt;&gt;$D37, MID($C37,H$3,1), INDEX(音調表!$G$3:$G$9, MATCH(TRUE, EXACT(MID($C37,H$3,1), 音調表!$F$3:$F$9),0)))</f>
        <v>1</v>
      </c>
      <c r="I37" s="10" t="str" cm="1">
        <f t="array" ref="I37" xml:space="preserve"> IF(I$3&lt;&gt;$D37, MID($C37,I$3,1), INDEX(音調表!$G$3:$G$9, MATCH(TRUE, EXACT(MID($C37,I$3,1), 音調表!$F$3:$F$9),0)))</f>
        <v/>
      </c>
      <c r="J37" s="10" t="str" cm="1">
        <f t="array" ref="J37" xml:space="preserve"> IF(J$3&lt;&gt;$D37, MID($C37,J$3,1), INDEX(音調表!$G$3:$G$9, MATCH(TRUE, EXACT(MID($C37,J$3,1), 音調表!$F$3:$F$9),0)))</f>
        <v/>
      </c>
      <c r="K37" s="10" t="str" cm="1">
        <f t="array" ref="K37" xml:space="preserve"> IF(K$3&lt;&gt;$D37, MID($C37,K$3,1), INDEX(音調表!$G$3:$G$9, MATCH(TRUE, EXACT(MID($C37,K$3,1), 音調表!$F$3:$F$9),0)))</f>
        <v/>
      </c>
      <c r="L37" s="10" t="str" cm="1">
        <f t="array" ref="L37" xml:space="preserve"> IF(L$3&lt;&gt;$D37, MID($C37,L$3,1), INDEX(音調表!$G$3:$G$9, MATCH(TRUE, EXACT(MID($C37,L$3,1), 音調表!$F$3:$F$9),0)))</f>
        <v/>
      </c>
      <c r="M37" s="11" t="str" cm="1">
        <f t="array" ref="M37" xml:space="preserve"> IF(M$3&lt;&gt;$D37, MID($C37,M$3,1), INDEX(音調表!$G$3:$G$9, MATCH(TRUE, EXACT(MID($C37,M$3,1), 音調表!$F$3:$F$9),0)))</f>
        <v/>
      </c>
      <c r="O37" s="2"/>
      <c r="P37" s="2"/>
    </row>
    <row r="38" spans="2:16">
      <c r="B38" s="7" t="s">
        <v>67</v>
      </c>
      <c r="C38" s="8" t="s">
        <v>101</v>
      </c>
      <c r="D38" s="9">
        <f t="shared" si="0"/>
        <v>5</v>
      </c>
      <c r="E38" s="10" t="str" cm="1">
        <f t="array" ref="E38" xml:space="preserve"> IF(E$3&lt;&gt;$D38, MID($C38,E$3,1), INDEX(音調表!$G$3:$G$9, MATCH(TRUE, EXACT(MID($C38,E$3,1), 音調表!$F$3:$F$9),0)))</f>
        <v>h</v>
      </c>
      <c r="F38" s="10" t="str" cm="1">
        <f t="array" ref="F38" xml:space="preserve"> IF(F$3&lt;&gt;$D38, MID($C38,F$3,1), INDEX(音調表!$G$3:$G$9, MATCH(TRUE, EXACT(MID($C38,F$3,1), 音調表!$F$3:$F$9),0)))</f>
        <v>o</v>
      </c>
      <c r="G38" s="10" t="str" cm="1">
        <f t="array" ref="G38" xml:space="preserve"> IF(G$3&lt;&gt;$D38, MID($C38,G$3,1), INDEX(音調表!$G$3:$G$9, MATCH(TRUE, EXACT(MID($C38,G$3,1), 音調表!$F$3:$F$9),0)))</f>
        <v>n</v>
      </c>
      <c r="H38" s="10" t="str" cm="1">
        <f t="array" ref="H38" xml:space="preserve"> IF(H$3&lt;&gt;$D38, MID($C38,H$3,1), INDEX(音調表!$G$3:$G$9, MATCH(TRUE, EXACT(MID($C38,H$3,1), 音調表!$F$3:$F$9),0)))</f>
        <v>g</v>
      </c>
      <c r="I38" s="10" cm="1">
        <f t="array" ref="I38" xml:space="preserve"> IF(I$3&lt;&gt;$D38, MID($C38,I$3,1), INDEX(音調表!$G$3:$G$9, MATCH(TRUE, EXACT(MID($C38,I$3,1), 音調表!$F$3:$F$9),0)))</f>
        <v>1</v>
      </c>
      <c r="J38" s="10" t="str" cm="1">
        <f t="array" ref="J38" xml:space="preserve"> IF(J$3&lt;&gt;$D38, MID($C38,J$3,1), INDEX(音調表!$G$3:$G$9, MATCH(TRUE, EXACT(MID($C38,J$3,1), 音調表!$F$3:$F$9),0)))</f>
        <v/>
      </c>
      <c r="K38" s="10" t="str" cm="1">
        <f t="array" ref="K38" xml:space="preserve"> IF(K$3&lt;&gt;$D38, MID($C38,K$3,1), INDEX(音調表!$G$3:$G$9, MATCH(TRUE, EXACT(MID($C38,K$3,1), 音調表!$F$3:$F$9),0)))</f>
        <v/>
      </c>
      <c r="L38" s="10" t="str" cm="1">
        <f t="array" ref="L38" xml:space="preserve"> IF(L$3&lt;&gt;$D38, MID($C38,L$3,1), INDEX(音調表!$G$3:$G$9, MATCH(TRUE, EXACT(MID($C38,L$3,1), 音調表!$F$3:$F$9),0)))</f>
        <v/>
      </c>
      <c r="M38" s="11" t="str" cm="1">
        <f t="array" ref="M38" xml:space="preserve"> IF(M$3&lt;&gt;$D38, MID($C38,M$3,1), INDEX(音調表!$G$3:$G$9, MATCH(TRUE, EXACT(MID($C38,M$3,1), 音調表!$F$3:$F$9),0)))</f>
        <v/>
      </c>
      <c r="O38" s="2"/>
      <c r="P38" s="2"/>
    </row>
    <row r="39" spans="2:16">
      <c r="B39" s="7" t="s">
        <v>68</v>
      </c>
      <c r="C39" s="8" t="s">
        <v>102</v>
      </c>
      <c r="D39" s="9">
        <f t="shared" si="0"/>
        <v>4</v>
      </c>
      <c r="E39" s="10" t="str" cm="1">
        <f t="array" ref="E39" xml:space="preserve"> IF(E$3&lt;&gt;$D39, MID($C39,E$3,1), INDEX(音調表!$G$3:$G$9, MATCH(TRUE, EXACT(MID($C39,E$3,1), 音調表!$F$3:$F$9),0)))</f>
        <v>p</v>
      </c>
      <c r="F39" s="10" t="str" cm="1">
        <f t="array" ref="F39" xml:space="preserve"> IF(F$3&lt;&gt;$D39, MID($C39,F$3,1), INDEX(音調表!$G$3:$G$9, MATCH(TRUE, EXACT(MID($C39,F$3,1), 音調表!$F$3:$F$9),0)))</f>
        <v>u</v>
      </c>
      <c r="G39" s="10" t="str" cm="1">
        <f t="array" ref="G39" xml:space="preserve"> IF(G$3&lt;&gt;$D39, MID($C39,G$3,1), INDEX(音調表!$G$3:$G$9, MATCH(TRUE, EXACT(MID($C39,G$3,1), 音調表!$F$3:$F$9),0)))</f>
        <v>t</v>
      </c>
      <c r="H39" s="10" cm="1">
        <f t="array" ref="H39" xml:space="preserve"> IF(H$3&lt;&gt;$D39, MID($C39,H$3,1), INDEX(音調表!$G$3:$G$9, MATCH(TRUE, EXACT(MID($C39,H$3,1), 音調表!$F$3:$F$9),0)))</f>
        <v>7</v>
      </c>
      <c r="I39" s="10" t="str" cm="1">
        <f t="array" ref="I39" xml:space="preserve"> IF(I$3&lt;&gt;$D39, MID($C39,I$3,1), INDEX(音調表!$G$3:$G$9, MATCH(TRUE, EXACT(MID($C39,I$3,1), 音調表!$F$3:$F$9),0)))</f>
        <v/>
      </c>
      <c r="J39" s="10" t="str" cm="1">
        <f t="array" ref="J39" xml:space="preserve"> IF(J$3&lt;&gt;$D39, MID($C39,J$3,1), INDEX(音調表!$G$3:$G$9, MATCH(TRUE, EXACT(MID($C39,J$3,1), 音調表!$F$3:$F$9),0)))</f>
        <v/>
      </c>
      <c r="K39" s="10" t="str" cm="1">
        <f t="array" ref="K39" xml:space="preserve"> IF(K$3&lt;&gt;$D39, MID($C39,K$3,1), INDEX(音調表!$G$3:$G$9, MATCH(TRUE, EXACT(MID($C39,K$3,1), 音調表!$F$3:$F$9),0)))</f>
        <v/>
      </c>
      <c r="L39" s="10" t="str" cm="1">
        <f t="array" ref="L39" xml:space="preserve"> IF(L$3&lt;&gt;$D39, MID($C39,L$3,1), INDEX(音調表!$G$3:$G$9, MATCH(TRUE, EXACT(MID($C39,L$3,1), 音調表!$F$3:$F$9),0)))</f>
        <v/>
      </c>
      <c r="M39" s="11" t="str" cm="1">
        <f t="array" ref="M39" xml:space="preserve"> IF(M$3&lt;&gt;$D39, MID($C39,M$3,1), INDEX(音調表!$G$3:$G$9, MATCH(TRUE, EXACT(MID($C39,M$3,1), 音調表!$F$3:$F$9),0)))</f>
        <v/>
      </c>
      <c r="O39" s="2"/>
      <c r="P39" s="2"/>
    </row>
    <row r="40" spans="2:16">
      <c r="B40" s="7" t="s">
        <v>69</v>
      </c>
      <c r="C40" s="8" t="s">
        <v>103</v>
      </c>
      <c r="D40" s="9">
        <f t="shared" si="0"/>
        <v>4</v>
      </c>
      <c r="E40" s="10" t="str" cm="1">
        <f t="array" ref="E40" xml:space="preserve"> IF(E$3&lt;&gt;$D40, MID($C40,E$3,1), INDEX(音調表!$G$3:$G$9, MATCH(TRUE, EXACT(MID($C40,E$3,1), 音調表!$F$3:$F$9),0)))</f>
        <v>t</v>
      </c>
      <c r="F40" s="10" t="str" cm="1">
        <f t="array" ref="F40" xml:space="preserve"> IF(F$3&lt;&gt;$D40, MID($C40,F$3,1), INDEX(音調表!$G$3:$G$9, MATCH(TRUE, EXACT(MID($C40,F$3,1), 音調表!$F$3:$F$9),0)))</f>
        <v>o</v>
      </c>
      <c r="G40" s="10" t="str" cm="1">
        <f t="array" ref="G40" xml:space="preserve"> IF(G$3&lt;&gt;$D40, MID($C40,G$3,1), INDEX(音調表!$G$3:$G$9, MATCH(TRUE, EXACT(MID($C40,G$3,1), 音調表!$F$3:$F$9),0)))</f>
        <v>o</v>
      </c>
      <c r="H40" s="10" cm="1">
        <f t="array" ref="H40" xml:space="preserve"> IF(H$3&lt;&gt;$D40, MID($C40,H$3,1), INDEX(音調表!$G$3:$G$9, MATCH(TRUE, EXACT(MID($C40,H$3,1), 音調表!$F$3:$F$9),0)))</f>
        <v>6</v>
      </c>
      <c r="I40" s="10" t="str" cm="1">
        <f t="array" ref="I40" xml:space="preserve"> IF(I$3&lt;&gt;$D40, MID($C40,I$3,1), INDEX(音調表!$G$3:$G$9, MATCH(TRUE, EXACT(MID($C40,I$3,1), 音調表!$F$3:$F$9),0)))</f>
        <v/>
      </c>
      <c r="J40" s="10" t="str" cm="1">
        <f t="array" ref="J40" xml:space="preserve"> IF(J$3&lt;&gt;$D40, MID($C40,J$3,1), INDEX(音調表!$G$3:$G$9, MATCH(TRUE, EXACT(MID($C40,J$3,1), 音調表!$F$3:$F$9),0)))</f>
        <v/>
      </c>
      <c r="K40" s="10" t="str" cm="1">
        <f t="array" ref="K40" xml:space="preserve"> IF(K$3&lt;&gt;$D40, MID($C40,K$3,1), INDEX(音調表!$G$3:$G$9, MATCH(TRUE, EXACT(MID($C40,K$3,1), 音調表!$F$3:$F$9),0)))</f>
        <v/>
      </c>
      <c r="L40" s="10" t="str" cm="1">
        <f t="array" ref="L40" xml:space="preserve"> IF(L$3&lt;&gt;$D40, MID($C40,L$3,1), INDEX(音調表!$G$3:$G$9, MATCH(TRUE, EXACT(MID($C40,L$3,1), 音調表!$F$3:$F$9),0)))</f>
        <v/>
      </c>
      <c r="M40" s="11" t="str" cm="1">
        <f t="array" ref="M40" xml:space="preserve"> IF(M$3&lt;&gt;$D40, MID($C40,M$3,1), INDEX(音調表!$G$3:$G$9, MATCH(TRUE, EXACT(MID($C40,M$3,1), 音調表!$F$3:$F$9),0)))</f>
        <v/>
      </c>
      <c r="O40" s="2"/>
      <c r="P40" s="2"/>
    </row>
    <row r="41" spans="2:16">
      <c r="B41" s="7" t="s">
        <v>70</v>
      </c>
      <c r="C41" s="8" t="s">
        <v>104</v>
      </c>
      <c r="D41" s="9">
        <f t="shared" si="0"/>
        <v>5</v>
      </c>
      <c r="E41" s="10" t="str" cm="1">
        <f t="array" ref="E41" xml:space="preserve"> IF(E$3&lt;&gt;$D41, MID($C41,E$3,1), INDEX(音調表!$G$3:$G$9, MATCH(TRUE, EXACT(MID($C41,E$3,1), 音調表!$F$3:$F$9),0)))</f>
        <v>g</v>
      </c>
      <c r="F41" s="10" t="str" cm="1">
        <f t="array" ref="F41" xml:space="preserve"> IF(F$3&lt;&gt;$D41, MID($C41,F$3,1), INDEX(音調表!$G$3:$G$9, MATCH(TRUE, EXACT(MID($C41,F$3,1), 音調表!$F$3:$F$9),0)))</f>
        <v>i</v>
      </c>
      <c r="G41" s="10" t="str" cm="1">
        <f t="array" ref="G41" xml:space="preserve"> IF(G$3&lt;&gt;$D41, MID($C41,G$3,1), INDEX(音調表!$G$3:$G$9, MATCH(TRUE, EXACT(MID($C41,G$3,1), 音調表!$F$3:$F$9),0)))</f>
        <v>o</v>
      </c>
      <c r="H41" s="10" t="str" cm="1">
        <f t="array" ref="H41" xml:space="preserve"> IF(H$3&lt;&gt;$D41, MID($C41,H$3,1), INDEX(音調表!$G$3:$G$9, MATCH(TRUE, EXACT(MID($C41,H$3,1), 音調表!$F$3:$F$9),0)))</f>
        <v>k</v>
      </c>
      <c r="I41" s="10" cm="1">
        <f t="array" ref="I41" xml:space="preserve"> IF(I$3&lt;&gt;$D41, MID($C41,I$3,1), INDEX(音調表!$G$3:$G$9, MATCH(TRUE, EXACT(MID($C41,I$3,1), 音調表!$F$3:$F$9),0)))</f>
        <v>8</v>
      </c>
      <c r="J41" s="10" t="str" cm="1">
        <f t="array" ref="J41" xml:space="preserve"> IF(J$3&lt;&gt;$D41, MID($C41,J$3,1), INDEX(音調表!$G$3:$G$9, MATCH(TRUE, EXACT(MID($C41,J$3,1), 音調表!$F$3:$F$9),0)))</f>
        <v/>
      </c>
      <c r="K41" s="10" t="str" cm="1">
        <f t="array" ref="K41" xml:space="preserve"> IF(K$3&lt;&gt;$D41, MID($C41,K$3,1), INDEX(音調表!$G$3:$G$9, MATCH(TRUE, EXACT(MID($C41,K$3,1), 音調表!$F$3:$F$9),0)))</f>
        <v/>
      </c>
      <c r="L41" s="10" t="str" cm="1">
        <f t="array" ref="L41" xml:space="preserve"> IF(L$3&lt;&gt;$D41, MID($C41,L$3,1), INDEX(音調表!$G$3:$G$9, MATCH(TRUE, EXACT(MID($C41,L$3,1), 音調表!$F$3:$F$9),0)))</f>
        <v/>
      </c>
      <c r="M41" s="11" t="str" cm="1">
        <f t="array" ref="M41" xml:space="preserve"> IF(M$3&lt;&gt;$D41, MID($C41,M$3,1), INDEX(音調表!$G$3:$G$9, MATCH(TRUE, EXACT(MID($C41,M$3,1), 音調表!$F$3:$F$9),0)))</f>
        <v/>
      </c>
      <c r="O41" s="2"/>
      <c r="P41" s="2"/>
    </row>
    <row r="42" spans="2:16">
      <c r="B42" s="7" t="s">
        <v>71</v>
      </c>
      <c r="C42" s="8" t="s">
        <v>105</v>
      </c>
      <c r="D42" s="9">
        <f t="shared" si="0"/>
        <v>4</v>
      </c>
      <c r="E42" s="10" t="str" cm="1">
        <f t="array" ref="E42" xml:space="preserve"> IF(E$3&lt;&gt;$D42, MID($C42,E$3,1), INDEX(音調表!$G$3:$G$9, MATCH(TRUE, EXACT(MID($C42,E$3,1), 音調表!$F$3:$F$9),0)))</f>
        <v>b</v>
      </c>
      <c r="F42" s="10" t="str" cm="1">
        <f t="array" ref="F42" xml:space="preserve"> IF(F$3&lt;&gt;$D42, MID($C42,F$3,1), INDEX(音調表!$G$3:$G$9, MATCH(TRUE, EXACT(MID($C42,F$3,1), 音調表!$F$3:$F$9),0)))</f>
        <v>u</v>
      </c>
      <c r="G42" s="10" t="str" cm="1">
        <f t="array" ref="G42" xml:space="preserve"> IF(G$3&lt;&gt;$D42, MID($C42,G$3,1), INDEX(音調表!$G$3:$G$9, MATCH(TRUE, EXACT(MID($C42,G$3,1), 音調表!$F$3:$F$9),0)))</f>
        <v>n</v>
      </c>
      <c r="H42" s="10" cm="1">
        <f t="array" ref="H42" xml:space="preserve"> IF(H$3&lt;&gt;$D42, MID($C42,H$3,1), INDEX(音調表!$G$3:$G$9, MATCH(TRUE, EXACT(MID($C42,H$3,1), 音調表!$F$3:$F$9),0)))</f>
        <v>2</v>
      </c>
      <c r="I42" s="10" t="str" cm="1">
        <f t="array" ref="I42" xml:space="preserve"> IF(I$3&lt;&gt;$D42, MID($C42,I$3,1), INDEX(音調表!$G$3:$G$9, MATCH(TRUE, EXACT(MID($C42,I$3,1), 音調表!$F$3:$F$9),0)))</f>
        <v/>
      </c>
      <c r="J42" s="10" t="str" cm="1">
        <f t="array" ref="J42" xml:space="preserve"> IF(J$3&lt;&gt;$D42, MID($C42,J$3,1), INDEX(音調表!$G$3:$G$9, MATCH(TRUE, EXACT(MID($C42,J$3,1), 音調表!$F$3:$F$9),0)))</f>
        <v/>
      </c>
      <c r="K42" s="10" t="str" cm="1">
        <f t="array" ref="K42" xml:space="preserve"> IF(K$3&lt;&gt;$D42, MID($C42,K$3,1), INDEX(音調表!$G$3:$G$9, MATCH(TRUE, EXACT(MID($C42,K$3,1), 音調表!$F$3:$F$9),0)))</f>
        <v/>
      </c>
      <c r="L42" s="10" t="str" cm="1">
        <f t="array" ref="L42" xml:space="preserve"> IF(L$3&lt;&gt;$D42, MID($C42,L$3,1), INDEX(音調表!$G$3:$G$9, MATCH(TRUE, EXACT(MID($C42,L$3,1), 音調表!$F$3:$F$9),0)))</f>
        <v/>
      </c>
      <c r="M42" s="11" t="str" cm="1">
        <f t="array" ref="M42" xml:space="preserve"> IF(M$3&lt;&gt;$D42, MID($C42,M$3,1), INDEX(音調表!$G$3:$G$9, MATCH(TRUE, EXACT(MID($C42,M$3,1), 音調表!$F$3:$F$9),0)))</f>
        <v/>
      </c>
      <c r="O42" s="2"/>
      <c r="P42" s="2"/>
    </row>
    <row r="43" spans="2:16">
      <c r="B43" s="7" t="s">
        <v>72</v>
      </c>
      <c r="C43" s="8" t="s">
        <v>106</v>
      </c>
      <c r="D43" s="9">
        <f t="shared" si="0"/>
        <v>5</v>
      </c>
      <c r="E43" s="10" t="str" cm="1">
        <f t="array" ref="E43" xml:space="preserve"> IF(E$3&lt;&gt;$D43, MID($C43,E$3,1), INDEX(音調表!$G$3:$G$9, MATCH(TRUE, EXACT(MID($C43,E$3,1), 音調表!$F$3:$F$9),0)))</f>
        <v>k</v>
      </c>
      <c r="F43" s="10" t="str" cm="1">
        <f t="array" ref="F43" xml:space="preserve"> IF(F$3&lt;&gt;$D43, MID($C43,F$3,1), INDEX(音調表!$G$3:$G$9, MATCH(TRUE, EXACT(MID($C43,F$3,1), 音調表!$F$3:$F$9),0)))</f>
        <v>u</v>
      </c>
      <c r="G43" s="10" t="str" cm="1">
        <f t="array" ref="G43" xml:space="preserve"> IF(G$3&lt;&gt;$D43, MID($C43,G$3,1), INDEX(音調表!$G$3:$G$9, MATCH(TRUE, EXACT(MID($C43,G$3,1), 音調表!$F$3:$F$9),0)))</f>
        <v>a</v>
      </c>
      <c r="H43" s="10" t="str" cm="1">
        <f t="array" ref="H43" xml:space="preserve"> IF(H$3&lt;&gt;$D43, MID($C43,H$3,1), INDEX(音調表!$G$3:$G$9, MATCH(TRUE, EXACT(MID($C43,H$3,1), 音調表!$F$3:$F$9),0)))</f>
        <v>n</v>
      </c>
      <c r="I43" s="10" cm="1">
        <f t="array" ref="I43" xml:space="preserve"> IF(I$3&lt;&gt;$D43, MID($C43,I$3,1), INDEX(音調表!$G$3:$G$9, MATCH(TRUE, EXACT(MID($C43,I$3,1), 音調表!$F$3:$F$9),0)))</f>
        <v>1</v>
      </c>
      <c r="J43" s="10" t="str" cm="1">
        <f t="array" ref="J43" xml:space="preserve"> IF(J$3&lt;&gt;$D43, MID($C43,J$3,1), INDEX(音調表!$G$3:$G$9, MATCH(TRUE, EXACT(MID($C43,J$3,1), 音調表!$F$3:$F$9),0)))</f>
        <v/>
      </c>
      <c r="K43" s="10" t="str" cm="1">
        <f t="array" ref="K43" xml:space="preserve"> IF(K$3&lt;&gt;$D43, MID($C43,K$3,1), INDEX(音調表!$G$3:$G$9, MATCH(TRUE, EXACT(MID($C43,K$3,1), 音調表!$F$3:$F$9),0)))</f>
        <v/>
      </c>
      <c r="L43" s="10" t="str" cm="1">
        <f t="array" ref="L43" xml:space="preserve"> IF(L$3&lt;&gt;$D43, MID($C43,L$3,1), INDEX(音調表!$G$3:$G$9, MATCH(TRUE, EXACT(MID($C43,L$3,1), 音調表!$F$3:$F$9),0)))</f>
        <v/>
      </c>
      <c r="M43" s="11" t="str" cm="1">
        <f t="array" ref="M43" xml:space="preserve"> IF(M$3&lt;&gt;$D43, MID($C43,M$3,1), INDEX(音調表!$G$3:$G$9, MATCH(TRUE, EXACT(MID($C43,M$3,1), 音調表!$F$3:$F$9),0)))</f>
        <v/>
      </c>
      <c r="O43" s="2"/>
      <c r="P43" s="2"/>
    </row>
    <row r="44" spans="2:16">
      <c r="B44" s="7" t="s">
        <v>58</v>
      </c>
      <c r="C44" s="8"/>
      <c r="D44" s="9" t="str">
        <f t="shared" si="0"/>
        <v/>
      </c>
      <c r="E44" s="10" t="s">
        <v>83</v>
      </c>
      <c r="F44" s="10" t="s">
        <v>33</v>
      </c>
      <c r="G44" s="10" t="str" cm="1">
        <f t="array" ref="G44" xml:space="preserve"> IF(G$3&lt;&gt;$D44, MID($C44,G$3,1), INDEX(音調表!$G$3:$G$9, MATCH(TRUE, EXACT(MID($C44,G$3,1), 音調表!$F$3:$F$9),0)))</f>
        <v/>
      </c>
      <c r="H44" s="10" t="str" cm="1">
        <f t="array" ref="H44" xml:space="preserve"> IF(H$3&lt;&gt;$D44, MID($C44,H$3,1), INDEX(音調表!$G$3:$G$9, MATCH(TRUE, EXACT(MID($C44,H$3,1), 音調表!$F$3:$F$9),0)))</f>
        <v/>
      </c>
      <c r="I44" s="10" t="str" cm="1">
        <f t="array" ref="I44" xml:space="preserve"> IF(I$3&lt;&gt;$D44, MID($C44,I$3,1), INDEX(音調表!$G$3:$G$9, MATCH(TRUE, EXACT(MID($C44,I$3,1), 音調表!$F$3:$F$9),0)))</f>
        <v/>
      </c>
      <c r="J44" s="10" t="str" cm="1">
        <f t="array" ref="J44" xml:space="preserve"> IF(J$3&lt;&gt;$D44, MID($C44,J$3,1), INDEX(音調表!$G$3:$G$9, MATCH(TRUE, EXACT(MID($C44,J$3,1), 音調表!$F$3:$F$9),0)))</f>
        <v/>
      </c>
      <c r="K44" s="10" t="str" cm="1">
        <f t="array" ref="K44" xml:space="preserve"> IF(K$3&lt;&gt;$D44, MID($C44,K$3,1), INDEX(音調表!$G$3:$G$9, MATCH(TRUE, EXACT(MID($C44,K$3,1), 音調表!$F$3:$F$9),0)))</f>
        <v/>
      </c>
      <c r="L44" s="10" t="str" cm="1">
        <f t="array" ref="L44" xml:space="preserve"> IF(L$3&lt;&gt;$D44, MID($C44,L$3,1), INDEX(音調表!$G$3:$G$9, MATCH(TRUE, EXACT(MID($C44,L$3,1), 音調表!$F$3:$F$9),0)))</f>
        <v/>
      </c>
      <c r="M44" s="11" t="str" cm="1">
        <f t="array" ref="M44" xml:space="preserve"> IF(M$3&lt;&gt;$D44, MID($C44,M$3,1), INDEX(音調表!$G$3:$G$9, MATCH(TRUE, EXACT(MID($C44,M$3,1), 音調表!$F$3:$F$9),0)))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8</vt:i4>
      </vt:variant>
    </vt:vector>
  </HeadingPairs>
  <TitlesOfParts>
    <vt:vector size="21" baseType="lpstr">
      <vt:lpstr>漢字注音</vt:lpstr>
      <vt:lpstr>十五音聲母</vt:lpstr>
      <vt:lpstr>十五音韻母</vt:lpstr>
      <vt:lpstr>音調表</vt:lpstr>
      <vt:lpstr>按鍵位置表</vt:lpstr>
      <vt:lpstr>打字練習表【台羅拼音】</vt:lpstr>
      <vt:lpstr>打字練習表【台語注音二式】</vt:lpstr>
      <vt:lpstr>打字練習表【方音符號】</vt:lpstr>
      <vt:lpstr>教材製作【方音符號】</vt:lpstr>
      <vt:lpstr>打字練習表【方音符號】 (2)</vt:lpstr>
      <vt:lpstr>打字練習表 (按鍵)</vt:lpstr>
      <vt:lpstr>打字練習表 (按鍵) (2)</vt:lpstr>
      <vt:lpstr>打字練習表 (羅馬字母拼音)</vt:lpstr>
      <vt:lpstr>'打字練習表 (按鍵)'!URL</vt:lpstr>
      <vt:lpstr>URL</vt:lpstr>
      <vt:lpstr>ver</vt:lpstr>
      <vt:lpstr>'打字練習表【方音符號】 (2)'!零聲母</vt:lpstr>
      <vt:lpstr>打字練習表【台語注音二式】!零聲母</vt:lpstr>
      <vt:lpstr>打字練習表【台羅拼音】!零聲母</vt:lpstr>
      <vt:lpstr>教材製作【方音符號】!零聲母</vt:lpstr>
      <vt:lpstr>零聲母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2026-08-29T08:11:05Z</dcterms:modified>
</cp:coreProperties>
</file>