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 Jones\Documents\AgeGrade\Mt.Washington\"/>
    </mc:Choice>
  </mc:AlternateContent>
  <xr:revisionPtr revIDLastSave="0" documentId="13_ncr:1_{667A947E-F9D6-42D1-87D0-8AB8B9C6A93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Mt.WashingtonMale" sheetId="1" r:id="rId1"/>
    <sheet name="Mt.WashingtonFemal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D8" i="2"/>
  <c r="E9" i="2"/>
  <c r="E8" i="2"/>
  <c r="C72" i="1" l="1"/>
  <c r="C67" i="1"/>
  <c r="C13" i="1"/>
  <c r="C68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2" i="2"/>
  <c r="C11" i="2"/>
  <c r="E4" i="2"/>
  <c r="G3" i="2"/>
  <c r="F3" i="2"/>
  <c r="E30" i="2" s="1"/>
  <c r="G2" i="2"/>
  <c r="F2" i="2"/>
  <c r="E24" i="2" l="1"/>
  <c r="D24" i="2" s="1"/>
  <c r="F24" i="2" s="1"/>
  <c r="E12" i="2"/>
  <c r="D12" i="2" s="1"/>
  <c r="F12" i="2" s="1"/>
  <c r="E11" i="2"/>
  <c r="D11" i="2" s="1"/>
  <c r="F11" i="2" s="1"/>
  <c r="E10" i="2"/>
  <c r="D10" i="2" s="1"/>
  <c r="E13" i="2"/>
  <c r="D13" i="2" s="1"/>
  <c r="D37" i="2"/>
  <c r="F37" i="2" s="1"/>
  <c r="E67" i="2"/>
  <c r="D67" i="2" s="1"/>
  <c r="E5" i="2"/>
  <c r="D36" i="2"/>
  <c r="F36" i="2" s="1"/>
  <c r="D33" i="2"/>
  <c r="F33" i="2" s="1"/>
  <c r="D32" i="2"/>
  <c r="F32" i="2" s="1"/>
  <c r="D40" i="2"/>
  <c r="F40" i="2" s="1"/>
  <c r="D31" i="2"/>
  <c r="F31" i="2" s="1"/>
  <c r="D35" i="2"/>
  <c r="F35" i="2" s="1"/>
  <c r="D39" i="2"/>
  <c r="F39" i="2" s="1"/>
  <c r="D30" i="2"/>
  <c r="F30" i="2" s="1"/>
  <c r="D34" i="2"/>
  <c r="F34" i="2" s="1"/>
  <c r="D38" i="2"/>
  <c r="F38" i="2" s="1"/>
  <c r="E69" i="2"/>
  <c r="D69" i="2" s="1"/>
  <c r="E42" i="2"/>
  <c r="D42" i="2" s="1"/>
  <c r="F42" i="2" s="1"/>
  <c r="E44" i="2"/>
  <c r="D44" i="2" s="1"/>
  <c r="F44" i="2" s="1"/>
  <c r="E43" i="2"/>
  <c r="D43" i="2" s="1"/>
  <c r="F43" i="2" s="1"/>
  <c r="E41" i="2"/>
  <c r="D41" i="2" s="1"/>
  <c r="F41" i="2" s="1"/>
  <c r="E28" i="2"/>
  <c r="D28" i="2" s="1"/>
  <c r="F28" i="2" s="1"/>
  <c r="E26" i="2"/>
  <c r="D26" i="2" s="1"/>
  <c r="F26" i="2" s="1"/>
  <c r="E29" i="2"/>
  <c r="D29" i="2" s="1"/>
  <c r="F29" i="2" s="1"/>
  <c r="E27" i="2"/>
  <c r="D27" i="2" s="1"/>
  <c r="F27" i="2" s="1"/>
  <c r="E25" i="2"/>
  <c r="D25" i="2" s="1"/>
  <c r="F25" i="2" s="1"/>
  <c r="E15" i="2"/>
  <c r="D15" i="2" s="1"/>
  <c r="F15" i="2" s="1"/>
  <c r="E17" i="2"/>
  <c r="D17" i="2" s="1"/>
  <c r="F17" i="2" s="1"/>
  <c r="E19" i="2"/>
  <c r="D19" i="2" s="1"/>
  <c r="F19" i="2" s="1"/>
  <c r="E21" i="2"/>
  <c r="D21" i="2" s="1"/>
  <c r="F21" i="2" s="1"/>
  <c r="E23" i="2"/>
  <c r="D23" i="2" s="1"/>
  <c r="F23" i="2" s="1"/>
  <c r="E45" i="2"/>
  <c r="D45" i="2" s="1"/>
  <c r="F45" i="2" s="1"/>
  <c r="E46" i="2"/>
  <c r="D46" i="2" s="1"/>
  <c r="F46" i="2" s="1"/>
  <c r="E47" i="2"/>
  <c r="D47" i="2" s="1"/>
  <c r="F47" i="2" s="1"/>
  <c r="E48" i="2"/>
  <c r="D48" i="2" s="1"/>
  <c r="F48" i="2" s="1"/>
  <c r="E49" i="2"/>
  <c r="D49" i="2" s="1"/>
  <c r="F49" i="2" s="1"/>
  <c r="E50" i="2"/>
  <c r="D50" i="2" s="1"/>
  <c r="F50" i="2" s="1"/>
  <c r="E51" i="2"/>
  <c r="D51" i="2" s="1"/>
  <c r="F51" i="2" s="1"/>
  <c r="E52" i="2"/>
  <c r="D52" i="2" s="1"/>
  <c r="F52" i="2" s="1"/>
  <c r="E53" i="2"/>
  <c r="D53" i="2" s="1"/>
  <c r="F53" i="2" s="1"/>
  <c r="E54" i="2"/>
  <c r="D54" i="2" s="1"/>
  <c r="F54" i="2" s="1"/>
  <c r="E55" i="2"/>
  <c r="D55" i="2" s="1"/>
  <c r="F55" i="2" s="1"/>
  <c r="E56" i="2"/>
  <c r="D56" i="2" s="1"/>
  <c r="F56" i="2" s="1"/>
  <c r="E57" i="2"/>
  <c r="D57" i="2" s="1"/>
  <c r="F57" i="2" s="1"/>
  <c r="E58" i="2"/>
  <c r="D58" i="2" s="1"/>
  <c r="F58" i="2" s="1"/>
  <c r="E59" i="2"/>
  <c r="D59" i="2" s="1"/>
  <c r="F59" i="2" s="1"/>
  <c r="E60" i="2"/>
  <c r="D60" i="2" s="1"/>
  <c r="F60" i="2" s="1"/>
  <c r="E61" i="2"/>
  <c r="D61" i="2" s="1"/>
  <c r="F61" i="2" s="1"/>
  <c r="E62" i="2"/>
  <c r="D62" i="2" s="1"/>
  <c r="F62" i="2" s="1"/>
  <c r="E63" i="2"/>
  <c r="D63" i="2" s="1"/>
  <c r="F63" i="2" s="1"/>
  <c r="E64" i="2"/>
  <c r="D64" i="2" s="1"/>
  <c r="F64" i="2" s="1"/>
  <c r="E65" i="2"/>
  <c r="D65" i="2" s="1"/>
  <c r="F65" i="2" s="1"/>
  <c r="E66" i="2"/>
  <c r="D66" i="2" s="1"/>
  <c r="F66" i="2" s="1"/>
  <c r="E68" i="2"/>
  <c r="D68" i="2" s="1"/>
  <c r="F68" i="2" s="1"/>
  <c r="E14" i="2"/>
  <c r="D14" i="2" s="1"/>
  <c r="F14" i="2" s="1"/>
  <c r="E16" i="2"/>
  <c r="D16" i="2" s="1"/>
  <c r="F16" i="2" s="1"/>
  <c r="E18" i="2"/>
  <c r="D18" i="2" s="1"/>
  <c r="F18" i="2" s="1"/>
  <c r="E20" i="2"/>
  <c r="D20" i="2" s="1"/>
  <c r="F20" i="2" s="1"/>
  <c r="E22" i="2"/>
  <c r="D22" i="2" s="1"/>
  <c r="F22" i="2" s="1"/>
  <c r="E70" i="2"/>
  <c r="D70" i="2" s="1"/>
  <c r="C81" i="1" l="1"/>
  <c r="C80" i="1"/>
  <c r="C79" i="1"/>
  <c r="C78" i="1"/>
  <c r="C77" i="1"/>
  <c r="C76" i="1"/>
  <c r="C75" i="1"/>
  <c r="C74" i="1"/>
  <c r="C73" i="1"/>
  <c r="C71" i="1"/>
  <c r="C70" i="1"/>
  <c r="C69" i="1"/>
  <c r="C10" i="1"/>
  <c r="C9" i="1"/>
  <c r="C8" i="1"/>
  <c r="C68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E34" i="1"/>
  <c r="C34" i="1"/>
  <c r="E33" i="1"/>
  <c r="C33" i="1"/>
  <c r="E32" i="1"/>
  <c r="C32" i="1"/>
  <c r="E31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1" i="1"/>
  <c r="E4" i="1"/>
  <c r="G3" i="1"/>
  <c r="E39" i="1" s="1"/>
  <c r="F3" i="1"/>
  <c r="G2" i="1"/>
  <c r="F2" i="1"/>
  <c r="E89" i="1" l="1"/>
  <c r="D89" i="1" s="1"/>
  <c r="E87" i="1"/>
  <c r="D87" i="1" s="1"/>
  <c r="E86" i="1"/>
  <c r="D86" i="1" s="1"/>
  <c r="E88" i="1"/>
  <c r="D88" i="1" s="1"/>
  <c r="E90" i="1"/>
  <c r="D90" i="1" s="1"/>
  <c r="E85" i="1"/>
  <c r="D85" i="1" s="1"/>
  <c r="E10" i="1"/>
  <c r="D10" i="1" s="1"/>
  <c r="E9" i="1"/>
  <c r="D9" i="1" s="1"/>
  <c r="E8" i="1"/>
  <c r="D8" i="1" s="1"/>
  <c r="E19" i="1"/>
  <c r="D19" i="1" s="1"/>
  <c r="F19" i="1" s="1"/>
  <c r="E13" i="1"/>
  <c r="D13" i="1" s="1"/>
  <c r="E83" i="1"/>
  <c r="D83" i="1" s="1"/>
  <c r="E82" i="1"/>
  <c r="D82" i="1" s="1"/>
  <c r="E78" i="1"/>
  <c r="D78" i="1" s="1"/>
  <c r="F78" i="1" s="1"/>
  <c r="E81" i="1"/>
  <c r="D81" i="1" s="1"/>
  <c r="F81" i="1" s="1"/>
  <c r="E77" i="1"/>
  <c r="D77" i="1" s="1"/>
  <c r="F77" i="1" s="1"/>
  <c r="E72" i="1"/>
  <c r="D72" i="1" s="1"/>
  <c r="F72" i="1" s="1"/>
  <c r="E84" i="1"/>
  <c r="D84" i="1" s="1"/>
  <c r="E80" i="1"/>
  <c r="D80" i="1" s="1"/>
  <c r="F80" i="1" s="1"/>
  <c r="E76" i="1"/>
  <c r="D76" i="1" s="1"/>
  <c r="F76" i="1" s="1"/>
  <c r="E67" i="1"/>
  <c r="D67" i="1" s="1"/>
  <c r="F67" i="1" s="1"/>
  <c r="E79" i="1"/>
  <c r="D79" i="1" s="1"/>
  <c r="F79" i="1" s="1"/>
  <c r="E29" i="1"/>
  <c r="D29" i="1" s="1"/>
  <c r="F29" i="1" s="1"/>
  <c r="E28" i="1"/>
  <c r="D28" i="1" s="1"/>
  <c r="F28" i="1" s="1"/>
  <c r="E30" i="1"/>
  <c r="D30" i="1" s="1"/>
  <c r="F30" i="1" s="1"/>
  <c r="E23" i="1"/>
  <c r="D23" i="1" s="1"/>
  <c r="F23" i="1" s="1"/>
  <c r="E27" i="1"/>
  <c r="D27" i="1" s="1"/>
  <c r="F27" i="1" s="1"/>
  <c r="E24" i="1"/>
  <c r="D24" i="1" s="1"/>
  <c r="F24" i="1" s="1"/>
  <c r="E26" i="1"/>
  <c r="D26" i="1" s="1"/>
  <c r="F26" i="1" s="1"/>
  <c r="E25" i="1"/>
  <c r="D25" i="1" s="1"/>
  <c r="F25" i="1" s="1"/>
  <c r="E54" i="1"/>
  <c r="D54" i="1" s="1"/>
  <c r="F54" i="1" s="1"/>
  <c r="E52" i="1"/>
  <c r="D52" i="1" s="1"/>
  <c r="F52" i="1" s="1"/>
  <c r="E62" i="1"/>
  <c r="D62" i="1" s="1"/>
  <c r="F62" i="1" s="1"/>
  <c r="E60" i="1"/>
  <c r="D60" i="1" s="1"/>
  <c r="F60" i="1" s="1"/>
  <c r="E46" i="1"/>
  <c r="D46" i="1" s="1"/>
  <c r="F46" i="1" s="1"/>
  <c r="E44" i="1"/>
  <c r="D44" i="1" s="1"/>
  <c r="F44" i="1" s="1"/>
  <c r="E42" i="1"/>
  <c r="D42" i="1" s="1"/>
  <c r="F42" i="1" s="1"/>
  <c r="E50" i="1"/>
  <c r="D50" i="1" s="1"/>
  <c r="F50" i="1" s="1"/>
  <c r="E58" i="1"/>
  <c r="D58" i="1" s="1"/>
  <c r="F58" i="1" s="1"/>
  <c r="E66" i="1"/>
  <c r="D66" i="1" s="1"/>
  <c r="F66" i="1" s="1"/>
  <c r="E40" i="1"/>
  <c r="D40" i="1" s="1"/>
  <c r="F40" i="1" s="1"/>
  <c r="E48" i="1"/>
  <c r="D48" i="1" s="1"/>
  <c r="F48" i="1" s="1"/>
  <c r="E56" i="1"/>
  <c r="D56" i="1" s="1"/>
  <c r="F56" i="1" s="1"/>
  <c r="E64" i="1"/>
  <c r="D64" i="1" s="1"/>
  <c r="F64" i="1" s="1"/>
  <c r="E36" i="1"/>
  <c r="D36" i="1" s="1"/>
  <c r="F36" i="1" s="1"/>
  <c r="E38" i="1"/>
  <c r="D38" i="1" s="1"/>
  <c r="F38" i="1" s="1"/>
  <c r="E35" i="1"/>
  <c r="D35" i="1" s="1"/>
  <c r="F35" i="1" s="1"/>
  <c r="E37" i="1"/>
  <c r="D37" i="1" s="1"/>
  <c r="F37" i="1" s="1"/>
  <c r="E41" i="1"/>
  <c r="D41" i="1" s="1"/>
  <c r="F41" i="1" s="1"/>
  <c r="E43" i="1"/>
  <c r="D43" i="1" s="1"/>
  <c r="F43" i="1" s="1"/>
  <c r="E45" i="1"/>
  <c r="D45" i="1" s="1"/>
  <c r="F45" i="1" s="1"/>
  <c r="E47" i="1"/>
  <c r="D47" i="1" s="1"/>
  <c r="F47" i="1" s="1"/>
  <c r="E49" i="1"/>
  <c r="D49" i="1" s="1"/>
  <c r="F49" i="1" s="1"/>
  <c r="E51" i="1"/>
  <c r="D51" i="1" s="1"/>
  <c r="F51" i="1" s="1"/>
  <c r="E53" i="1"/>
  <c r="D53" i="1" s="1"/>
  <c r="F53" i="1" s="1"/>
  <c r="E55" i="1"/>
  <c r="D55" i="1" s="1"/>
  <c r="F55" i="1" s="1"/>
  <c r="E57" i="1"/>
  <c r="D57" i="1" s="1"/>
  <c r="F57" i="1" s="1"/>
  <c r="E59" i="1"/>
  <c r="D59" i="1" s="1"/>
  <c r="F59" i="1" s="1"/>
  <c r="E61" i="1"/>
  <c r="D61" i="1" s="1"/>
  <c r="F61" i="1" s="1"/>
  <c r="E63" i="1"/>
  <c r="D63" i="1" s="1"/>
  <c r="F63" i="1" s="1"/>
  <c r="E65" i="1"/>
  <c r="D65" i="1" s="1"/>
  <c r="F65" i="1" s="1"/>
  <c r="E68" i="1"/>
  <c r="D68" i="1" s="1"/>
  <c r="F68" i="1" s="1"/>
  <c r="E14" i="1"/>
  <c r="D14" i="1" s="1"/>
  <c r="F14" i="1" s="1"/>
  <c r="E17" i="1"/>
  <c r="D17" i="1" s="1"/>
  <c r="F17" i="1" s="1"/>
  <c r="E20" i="1"/>
  <c r="D20" i="1" s="1"/>
  <c r="F20" i="1" s="1"/>
  <c r="E22" i="1"/>
  <c r="D22" i="1" s="1"/>
  <c r="F22" i="1" s="1"/>
  <c r="E5" i="1"/>
  <c r="E70" i="1"/>
  <c r="D70" i="1" s="1"/>
  <c r="F70" i="1" s="1"/>
  <c r="E73" i="1"/>
  <c r="D73" i="1" s="1"/>
  <c r="F73" i="1" s="1"/>
  <c r="E75" i="1"/>
  <c r="D75" i="1" s="1"/>
  <c r="F75" i="1" s="1"/>
  <c r="E12" i="1"/>
  <c r="E16" i="1"/>
  <c r="D16" i="1" s="1"/>
  <c r="F16" i="1" s="1"/>
  <c r="E18" i="1"/>
  <c r="D18" i="1" s="1"/>
  <c r="F18" i="1" s="1"/>
  <c r="E21" i="1"/>
  <c r="D21" i="1" s="1"/>
  <c r="F21" i="1" s="1"/>
  <c r="E11" i="1"/>
  <c r="D11" i="1" s="1"/>
  <c r="F11" i="1" s="1"/>
  <c r="E15" i="1"/>
  <c r="D15" i="1" s="1"/>
  <c r="F15" i="1" s="1"/>
  <c r="D31" i="1"/>
  <c r="F31" i="1" s="1"/>
  <c r="D32" i="1"/>
  <c r="F32" i="1" s="1"/>
  <c r="D33" i="1"/>
  <c r="F33" i="1" s="1"/>
  <c r="D34" i="1"/>
  <c r="F34" i="1" s="1"/>
  <c r="D39" i="1"/>
  <c r="F39" i="1" s="1"/>
  <c r="E69" i="1"/>
  <c r="D69" i="1" s="1"/>
  <c r="F69" i="1" s="1"/>
  <c r="E71" i="1"/>
  <c r="D71" i="1" s="1"/>
  <c r="F71" i="1" s="1"/>
  <c r="E74" i="1"/>
  <c r="D74" i="1" s="1"/>
  <c r="F74" i="1" s="1"/>
  <c r="D12" i="1" l="1"/>
  <c r="F12" i="1" s="1"/>
</calcChain>
</file>

<file path=xl/sharedStrings.xml><?xml version="1.0" encoding="utf-8"?>
<sst xmlns="http://schemas.openxmlformats.org/spreadsheetml/2006/main" count="384" uniqueCount="158">
  <si>
    <t>AGE</t>
  </si>
  <si>
    <t>TIME</t>
  </si>
  <si>
    <t>FIRST NAME</t>
  </si>
  <si>
    <t>LAST NAME</t>
  </si>
  <si>
    <t>YEAR</t>
  </si>
  <si>
    <t>Maria</t>
  </si>
  <si>
    <t>Goodwin</t>
  </si>
  <si>
    <t>Gabrielle</t>
  </si>
  <si>
    <t>Vandendries</t>
  </si>
  <si>
    <t>Rachel</t>
  </si>
  <si>
    <t>Chambers</t>
  </si>
  <si>
    <t>Zoe</t>
  </si>
  <si>
    <t>Owers</t>
  </si>
  <si>
    <t>Aimee</t>
  </si>
  <si>
    <t>Vasse</t>
  </si>
  <si>
    <t>Lyne</t>
  </si>
  <si>
    <t>Bessette</t>
  </si>
  <si>
    <t>Karen</t>
  </si>
  <si>
    <t>Bockel</t>
  </si>
  <si>
    <t>Allison</t>
  </si>
  <si>
    <t>Lusby</t>
  </si>
  <si>
    <t>Kimberly</t>
  </si>
  <si>
    <t>Bruckner</t>
  </si>
  <si>
    <t>Lea</t>
  </si>
  <si>
    <t>Davison</t>
  </si>
  <si>
    <t>2013R</t>
  </si>
  <si>
    <t>Julie</t>
  </si>
  <si>
    <t>Hanson</t>
  </si>
  <si>
    <t>Stefanie</t>
  </si>
  <si>
    <t>Sydlik</t>
  </si>
  <si>
    <t>Veronique</t>
  </si>
  <si>
    <t>Fortin</t>
  </si>
  <si>
    <t>Victoria</t>
  </si>
  <si>
    <t>Di Savino</t>
  </si>
  <si>
    <t>Amy</t>
  </si>
  <si>
    <t>Bevilacqua</t>
  </si>
  <si>
    <t>2011R</t>
  </si>
  <si>
    <t>Disavino</t>
  </si>
  <si>
    <t>Jeannie</t>
  </si>
  <si>
    <t>Longo</t>
  </si>
  <si>
    <t>Kristen</t>
  </si>
  <si>
    <t>Gohr</t>
  </si>
  <si>
    <t>Sue</t>
  </si>
  <si>
    <t>Schlatter</t>
  </si>
  <si>
    <t>2015R</t>
  </si>
  <si>
    <t>Marti</t>
  </si>
  <si>
    <t>Shea</t>
  </si>
  <si>
    <t>2008R</t>
  </si>
  <si>
    <t>Martha</t>
  </si>
  <si>
    <t>Robertson</t>
  </si>
  <si>
    <t>2014R</t>
  </si>
  <si>
    <t>Elizabeth</t>
  </si>
  <si>
    <t>McClintock</t>
  </si>
  <si>
    <t>Johanna</t>
  </si>
  <si>
    <t>Lawrence</t>
  </si>
  <si>
    <t>Patricia</t>
  </si>
  <si>
    <t>Karter</t>
  </si>
  <si>
    <t>Mary</t>
  </si>
  <si>
    <t>Hynes Johanson</t>
  </si>
  <si>
    <t>Margaret</t>
  </si>
  <si>
    <t>Thompson</t>
  </si>
  <si>
    <t>Hynes-Johanson</t>
  </si>
  <si>
    <t>Judy</t>
  </si>
  <si>
    <t>Caron</t>
  </si>
  <si>
    <t>Maggie</t>
  </si>
  <si>
    <t>Solomon</t>
  </si>
  <si>
    <t>Emo</t>
  </si>
  <si>
    <t>Laurel</t>
  </si>
  <si>
    <t>Ross</t>
  </si>
  <si>
    <t>Isabelle</t>
  </si>
  <si>
    <t>Mir</t>
  </si>
  <si>
    <t>Record</t>
  </si>
  <si>
    <t>Decimal record</t>
  </si>
  <si>
    <t>Youth Coefficient</t>
  </si>
  <si>
    <t>Masters Coefficient</t>
  </si>
  <si>
    <t>Maximum Youth age</t>
  </si>
  <si>
    <t>Minimum Masters age</t>
  </si>
  <si>
    <t>Time(min)</t>
  </si>
  <si>
    <t>Mt. Washington  Male</t>
  </si>
  <si>
    <t>Mt. Washington  Female</t>
  </si>
  <si>
    <t>Age Factor</t>
  </si>
  <si>
    <t>Age Standard</t>
  </si>
  <si>
    <t>SEX</t>
  </si>
  <si>
    <t>M</t>
  </si>
  <si>
    <t>Ryjder</t>
  </si>
  <si>
    <t>Essenfeld</t>
  </si>
  <si>
    <t>Jonah</t>
  </si>
  <si>
    <t>Michael</t>
  </si>
  <si>
    <t>Wickman</t>
  </si>
  <si>
    <t>2012R</t>
  </si>
  <si>
    <t>Christopher</t>
  </si>
  <si>
    <t>Welch</t>
  </si>
  <si>
    <t>Jesse</t>
  </si>
  <si>
    <t>Anthony</t>
  </si>
  <si>
    <t>Chad</t>
  </si>
  <si>
    <t>Young</t>
  </si>
  <si>
    <t>Drake</t>
  </si>
  <si>
    <t>Deuel</t>
  </si>
  <si>
    <t>Phillip</t>
  </si>
  <si>
    <t>Gaimon</t>
  </si>
  <si>
    <t>Erik</t>
  </si>
  <si>
    <t>Levinsohn</t>
  </si>
  <si>
    <t>Tim</t>
  </si>
  <si>
    <t>Johnson</t>
  </si>
  <si>
    <t>John Kronborg</t>
  </si>
  <si>
    <t>Ebsen</t>
  </si>
  <si>
    <t>Cameron</t>
  </si>
  <si>
    <t>Cogburn</t>
  </si>
  <si>
    <t>Barry</t>
  </si>
  <si>
    <t>Miller</t>
  </si>
  <si>
    <t>Phil</t>
  </si>
  <si>
    <t>Philip</t>
  </si>
  <si>
    <t>Wong</t>
  </si>
  <si>
    <t>Chris</t>
  </si>
  <si>
    <t>Carr</t>
  </si>
  <si>
    <t>Timothy</t>
  </si>
  <si>
    <t>Ahearn</t>
  </si>
  <si>
    <t>Dereck</t>
  </si>
  <si>
    <t>Treadwell</t>
  </si>
  <si>
    <t>Leroy</t>
  </si>
  <si>
    <t>Popowski</t>
  </si>
  <si>
    <t>Eneas</t>
  </si>
  <si>
    <t>Freyre</t>
  </si>
  <si>
    <t>Eric</t>
  </si>
  <si>
    <t>Follen</t>
  </si>
  <si>
    <t>Nico</t>
  </si>
  <si>
    <t>Toutenhoofd</t>
  </si>
  <si>
    <t>Gerry</t>
  </si>
  <si>
    <t>Clapper</t>
  </si>
  <si>
    <t>David 'Tinker'</t>
  </si>
  <si>
    <t>Juarez</t>
  </si>
  <si>
    <t>Ned</t>
  </si>
  <si>
    <t>Overend</t>
  </si>
  <si>
    <t>Andrew</t>
  </si>
  <si>
    <t>Kevin</t>
  </si>
  <si>
    <t>Hays</t>
  </si>
  <si>
    <t>McCusker</t>
  </si>
  <si>
    <t>George</t>
  </si>
  <si>
    <t>Pawle</t>
  </si>
  <si>
    <t>Mark</t>
  </si>
  <si>
    <t>Virello</t>
  </si>
  <si>
    <t>McCarthy</t>
  </si>
  <si>
    <t>David</t>
  </si>
  <si>
    <t>Hillyard</t>
  </si>
  <si>
    <t>Guy</t>
  </si>
  <si>
    <t>Berthiaume</t>
  </si>
  <si>
    <t>Don</t>
  </si>
  <si>
    <t>Metz</t>
  </si>
  <si>
    <t>Kenneth</t>
  </si>
  <si>
    <t>Cestone</t>
  </si>
  <si>
    <t>John Dykstra</t>
  </si>
  <si>
    <t>Eusden</t>
  </si>
  <si>
    <t>Richard</t>
  </si>
  <si>
    <t>Devellian</t>
  </si>
  <si>
    <t>Walter</t>
  </si>
  <si>
    <t>Kurz</t>
  </si>
  <si>
    <t>Giuseppe</t>
  </si>
  <si>
    <t>Marinoni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</si>
</sst>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"/>
    <numFmt numFmtId="167" formatCode="hh:mm:ss"/>
    <numFmt numFmtId="168" formatCode="0.0000"/>
    <numFmt numFmtId="169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top" wrapText="1"/>
    </xf>
    <xf numFmtId="164" fontId="18" fillId="0" borderId="0" xfId="0" applyNumberFormat="1" applyFont="1"/>
    <xf numFmtId="165" fontId="18" fillId="0" borderId="0" xfId="0" applyNumberFormat="1" applyFont="1"/>
    <xf numFmtId="166" fontId="18" fillId="0" borderId="0" xfId="0" applyNumberFormat="1" applyFont="1"/>
    <xf numFmtId="167" fontId="18" fillId="0" borderId="0" xfId="0" applyNumberFormat="1" applyFont="1" applyAlignment="1">
      <alignment horizontal="right"/>
    </xf>
    <xf numFmtId="168" fontId="18" fillId="0" borderId="0" xfId="0" applyNumberFormat="1" applyFont="1"/>
    <xf numFmtId="0" fontId="19" fillId="0" borderId="0" xfId="0" applyFont="1" applyAlignment="1">
      <alignment vertical="top"/>
    </xf>
    <xf numFmtId="169" fontId="20" fillId="0" borderId="0" xfId="0" applyNumberFormat="1" applyFont="1"/>
    <xf numFmtId="168" fontId="20" fillId="0" borderId="0" xfId="0" applyNumberFormat="1" applyFont="1"/>
    <xf numFmtId="166" fontId="20" fillId="0" borderId="0" xfId="0" applyNumberFormat="1" applyFont="1"/>
    <xf numFmtId="21" fontId="21" fillId="0" borderId="0" xfId="0" applyNumberFormat="1" applyFont="1"/>
    <xf numFmtId="21" fontId="0" fillId="0" borderId="0" xfId="0" applyNumberFormat="1"/>
    <xf numFmtId="46" fontId="0" fillId="0" borderId="0" xfId="0" applyNumberFormat="1"/>
    <xf numFmtId="21" fontId="22" fillId="0" borderId="0" xfId="0" applyNumberFormat="1" applyFont="1"/>
    <xf numFmtId="0" fontId="21" fillId="0" borderId="0" xfId="0" applyFont="1"/>
    <xf numFmtId="46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Mt.</a:t>
            </a:r>
            <a:r>
              <a:rPr lang="en-US" baseline="0"/>
              <a:t> Washington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877553365040187E-2"/>
          <c:y val="0.12683376674592356"/>
          <c:w val="0.84822365053172633"/>
          <c:h val="0.76723549322699458"/>
        </c:manualLayout>
      </c:layout>
      <c:scatterChart>
        <c:scatterStyle val="lineMarker"/>
        <c:varyColors val="0"/>
        <c:ser>
          <c:idx val="1"/>
          <c:order val="0"/>
          <c:tx>
            <c:v>"Single-Age Bests"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Mt.WashingtonMale!$A$8:$A$84</c:f>
              <c:numCache>
                <c:formatCode>General</c:formatCode>
                <c:ptCount val="7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</c:numCache>
            </c:numRef>
          </c:xVal>
          <c:yVal>
            <c:numRef>
              <c:f>Mt.WashingtonMale!$C$8:$C$84</c:f>
              <c:numCache>
                <c:formatCode>0.000</c:formatCode>
                <c:ptCount val="77"/>
                <c:pt idx="0">
                  <c:v>167.83333333333334</c:v>
                </c:pt>
                <c:pt idx="1">
                  <c:v>116.56666666666666</c:v>
                </c:pt>
                <c:pt idx="2">
                  <c:v>98.8</c:v>
                </c:pt>
                <c:pt idx="3">
                  <c:v>83.55</c:v>
                </c:pt>
                <c:pt idx="4">
                  <c:v>82.7</c:v>
                </c:pt>
                <c:pt idx="5">
                  <c:v>78.350000000000009</c:v>
                </c:pt>
                <c:pt idx="6">
                  <c:v>66.066666666666663</c:v>
                </c:pt>
                <c:pt idx="7">
                  <c:v>64.316666666666663</c:v>
                </c:pt>
                <c:pt idx="8">
                  <c:v>59.85</c:v>
                </c:pt>
                <c:pt idx="9">
                  <c:v>58.43333333333333</c:v>
                </c:pt>
                <c:pt idx="10">
                  <c:v>60.866666666666667</c:v>
                </c:pt>
                <c:pt idx="11">
                  <c:v>55.9</c:v>
                </c:pt>
                <c:pt idx="12">
                  <c:v>55.633333333333333</c:v>
                </c:pt>
                <c:pt idx="13">
                  <c:v>54.466666666666661</c:v>
                </c:pt>
                <c:pt idx="14">
                  <c:v>54.95000000000001</c:v>
                </c:pt>
                <c:pt idx="15">
                  <c:v>53.483333333333334</c:v>
                </c:pt>
                <c:pt idx="16">
                  <c:v>53.516666666666666</c:v>
                </c:pt>
                <c:pt idx="17">
                  <c:v>52.883333333333333</c:v>
                </c:pt>
                <c:pt idx="18">
                  <c:v>52.466666666666669</c:v>
                </c:pt>
                <c:pt idx="19">
                  <c:v>50.8</c:v>
                </c:pt>
                <c:pt idx="20">
                  <c:v>53.2</c:v>
                </c:pt>
                <c:pt idx="21">
                  <c:v>53.7</c:v>
                </c:pt>
                <c:pt idx="22">
                  <c:v>53.566666666666663</c:v>
                </c:pt>
                <c:pt idx="23">
                  <c:v>51.216666666666669</c:v>
                </c:pt>
                <c:pt idx="24">
                  <c:v>54.20000000000001</c:v>
                </c:pt>
                <c:pt idx="25">
                  <c:v>58.533333333333331</c:v>
                </c:pt>
                <c:pt idx="26">
                  <c:v>54.383333333333333</c:v>
                </c:pt>
                <c:pt idx="27">
                  <c:v>58.366666666666667</c:v>
                </c:pt>
                <c:pt idx="28">
                  <c:v>57.68333333333333</c:v>
                </c:pt>
                <c:pt idx="29">
                  <c:v>53.783333333333331</c:v>
                </c:pt>
                <c:pt idx="30">
                  <c:v>54.18333333333333</c:v>
                </c:pt>
                <c:pt idx="31">
                  <c:v>53</c:v>
                </c:pt>
                <c:pt idx="32">
                  <c:v>52.166666666666664</c:v>
                </c:pt>
                <c:pt idx="33">
                  <c:v>54.883333333333333</c:v>
                </c:pt>
                <c:pt idx="34">
                  <c:v>54.666666666666664</c:v>
                </c:pt>
                <c:pt idx="35">
                  <c:v>56.433333333333323</c:v>
                </c:pt>
                <c:pt idx="36">
                  <c:v>60.249999999999993</c:v>
                </c:pt>
                <c:pt idx="37">
                  <c:v>60.533333333333339</c:v>
                </c:pt>
                <c:pt idx="38">
                  <c:v>62.6</c:v>
                </c:pt>
                <c:pt idx="39">
                  <c:v>59.8</c:v>
                </c:pt>
                <c:pt idx="40">
                  <c:v>64.73333333333332</c:v>
                </c:pt>
                <c:pt idx="41">
                  <c:v>58.133333333333333</c:v>
                </c:pt>
                <c:pt idx="42">
                  <c:v>55.333333333333336</c:v>
                </c:pt>
                <c:pt idx="43">
                  <c:v>54.68333333333333</c:v>
                </c:pt>
                <c:pt idx="44">
                  <c:v>62.500000000000007</c:v>
                </c:pt>
                <c:pt idx="45">
                  <c:v>54.883333333333333</c:v>
                </c:pt>
                <c:pt idx="46">
                  <c:v>63.133333333333333</c:v>
                </c:pt>
                <c:pt idx="47">
                  <c:v>58.666666666666664</c:v>
                </c:pt>
                <c:pt idx="48">
                  <c:v>55.050000000000004</c:v>
                </c:pt>
                <c:pt idx="49">
                  <c:v>65.183333333333337</c:v>
                </c:pt>
                <c:pt idx="50">
                  <c:v>66.916666666666671</c:v>
                </c:pt>
                <c:pt idx="51">
                  <c:v>73.916666666666671</c:v>
                </c:pt>
                <c:pt idx="52">
                  <c:v>70.166666666666671</c:v>
                </c:pt>
                <c:pt idx="53">
                  <c:v>71.283333333333331</c:v>
                </c:pt>
                <c:pt idx="54">
                  <c:v>70.483333333333334</c:v>
                </c:pt>
                <c:pt idx="55">
                  <c:v>71.533333333333331</c:v>
                </c:pt>
                <c:pt idx="56">
                  <c:v>73.650000000000006</c:v>
                </c:pt>
                <c:pt idx="57">
                  <c:v>73.683333333333337</c:v>
                </c:pt>
                <c:pt idx="58">
                  <c:v>69.433333333333323</c:v>
                </c:pt>
                <c:pt idx="59">
                  <c:v>74.883333333333326</c:v>
                </c:pt>
                <c:pt idx="60">
                  <c:v>82.25</c:v>
                </c:pt>
                <c:pt idx="61">
                  <c:v>83.566666666666677</c:v>
                </c:pt>
                <c:pt idx="62">
                  <c:v>82.550000000000011</c:v>
                </c:pt>
                <c:pt idx="63">
                  <c:v>84.7</c:v>
                </c:pt>
                <c:pt idx="64">
                  <c:v>88.75</c:v>
                </c:pt>
                <c:pt idx="65">
                  <c:v>86.283333333333331</c:v>
                </c:pt>
                <c:pt idx="66">
                  <c:v>89.75</c:v>
                </c:pt>
                <c:pt idx="67">
                  <c:v>89.783333333333346</c:v>
                </c:pt>
                <c:pt idx="68">
                  <c:v>90.233333333333348</c:v>
                </c:pt>
                <c:pt idx="69">
                  <c:v>167.68333333333331</c:v>
                </c:pt>
                <c:pt idx="70">
                  <c:v>150.88333333333333</c:v>
                </c:pt>
                <c:pt idx="71">
                  <c:v>132.19999999999999</c:v>
                </c:pt>
                <c:pt idx="72">
                  <c:v>136.33333333333334</c:v>
                </c:pt>
                <c:pt idx="73">
                  <c:v>116.5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7-4E5B-BA42-70E9AD10CA5E}"/>
            </c:ext>
          </c:extLst>
        </c:ser>
        <c:ser>
          <c:idx val="3"/>
          <c:order val="1"/>
          <c:tx>
            <c:v>Mt. Washington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Mt.WashingtonMale!$A$8:$A$84</c:f>
              <c:numCache>
                <c:formatCode>General</c:formatCode>
                <c:ptCount val="7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</c:numCache>
            </c:numRef>
          </c:xVal>
          <c:yVal>
            <c:numRef>
              <c:f>Mt.WashingtonMale!$D$8:$D$84</c:f>
              <c:numCache>
                <c:formatCode>0.000</c:formatCode>
                <c:ptCount val="77"/>
                <c:pt idx="0">
                  <c:v>84.553928095872166</c:v>
                </c:pt>
                <c:pt idx="1">
                  <c:v>79.524107701941134</c:v>
                </c:pt>
                <c:pt idx="2">
                  <c:v>75.281564908120927</c:v>
                </c:pt>
                <c:pt idx="3">
                  <c:v>71.670428893905196</c:v>
                </c:pt>
                <c:pt idx="4">
                  <c:v>68.574514038876885</c:v>
                </c:pt>
                <c:pt idx="5">
                  <c:v>65.905552672547998</c:v>
                </c:pt>
                <c:pt idx="6">
                  <c:v>63.595393089634449</c:v>
                </c:pt>
                <c:pt idx="7">
                  <c:v>61.590688651794373</c:v>
                </c:pt>
                <c:pt idx="8">
                  <c:v>59.849198868991515</c:v>
                </c:pt>
                <c:pt idx="9">
                  <c:v>58.337161231051901</c:v>
                </c:pt>
                <c:pt idx="10">
                  <c:v>57.027391109115399</c:v>
                </c:pt>
                <c:pt idx="11">
                  <c:v>55.836447570894698</c:v>
                </c:pt>
                <c:pt idx="12">
                  <c:v>54.69422911283376</c:v>
                </c:pt>
                <c:pt idx="13">
                  <c:v>53.620434874393069</c:v>
                </c:pt>
                <c:pt idx="14">
                  <c:v>52.724442138038398</c:v>
                </c:pt>
                <c:pt idx="15">
                  <c:v>52.017202539422485</c:v>
                </c:pt>
                <c:pt idx="16">
                  <c:v>51.479529793271176</c:v>
                </c:pt>
                <c:pt idx="17">
                  <c:v>51.096358881512771</c:v>
                </c:pt>
                <c:pt idx="18">
                  <c:v>50.876314471707559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50.8</c:v>
                </c:pt>
                <c:pt idx="25">
                  <c:v>50.8</c:v>
                </c:pt>
                <c:pt idx="26">
                  <c:v>50.8</c:v>
                </c:pt>
                <c:pt idx="27">
                  <c:v>50.8</c:v>
                </c:pt>
                <c:pt idx="28">
                  <c:v>50.8</c:v>
                </c:pt>
                <c:pt idx="29">
                  <c:v>50.8</c:v>
                </c:pt>
                <c:pt idx="30">
                  <c:v>50.8</c:v>
                </c:pt>
                <c:pt idx="31">
                  <c:v>50.8</c:v>
                </c:pt>
                <c:pt idx="32">
                  <c:v>50.8</c:v>
                </c:pt>
                <c:pt idx="33">
                  <c:v>50.815244573372006</c:v>
                </c:pt>
                <c:pt idx="34">
                  <c:v>50.866125963752872</c:v>
                </c:pt>
                <c:pt idx="35">
                  <c:v>50.952858575727177</c:v>
                </c:pt>
                <c:pt idx="36">
                  <c:v>51.075809370601242</c:v>
                </c:pt>
                <c:pt idx="37">
                  <c:v>51.23033481242436</c:v>
                </c:pt>
                <c:pt idx="38">
                  <c:v>51.422208725579509</c:v>
                </c:pt>
                <c:pt idx="39">
                  <c:v>51.647010980073198</c:v>
                </c:pt>
                <c:pt idx="40">
                  <c:v>51.910893112609848</c:v>
                </c:pt>
                <c:pt idx="41">
                  <c:v>52.215027238153972</c:v>
                </c:pt>
                <c:pt idx="42">
                  <c:v>52.560786342472838</c:v>
                </c:pt>
                <c:pt idx="43">
                  <c:v>52.944241792600309</c:v>
                </c:pt>
                <c:pt idx="44">
                  <c:v>53.372557259928556</c:v>
                </c:pt>
                <c:pt idx="45">
                  <c:v>53.847784608861559</c:v>
                </c:pt>
                <c:pt idx="46">
                  <c:v>54.372257304934173</c:v>
                </c:pt>
                <c:pt idx="47">
                  <c:v>54.942677914773952</c:v>
                </c:pt>
                <c:pt idx="48">
                  <c:v>55.56770947276307</c:v>
                </c:pt>
                <c:pt idx="49">
                  <c:v>56.2444641275465</c:v>
                </c:pt>
                <c:pt idx="50">
                  <c:v>56.982613572630399</c:v>
                </c:pt>
                <c:pt idx="51">
                  <c:v>57.786372426345125</c:v>
                </c:pt>
                <c:pt idx="52">
                  <c:v>58.660508083140876</c:v>
                </c:pt>
                <c:pt idx="53">
                  <c:v>59.582453671123616</c:v>
                </c:pt>
                <c:pt idx="54">
                  <c:v>60.53384175405148</c:v>
                </c:pt>
                <c:pt idx="55">
                  <c:v>61.516105594574952</c:v>
                </c:pt>
                <c:pt idx="56">
                  <c:v>62.530773018217623</c:v>
                </c:pt>
                <c:pt idx="57">
                  <c:v>63.579474342928656</c:v>
                </c:pt>
                <c:pt idx="58">
                  <c:v>64.663951120162935</c:v>
                </c:pt>
                <c:pt idx="59">
                  <c:v>65.786065786065777</c:v>
                </c:pt>
                <c:pt idx="60">
                  <c:v>66.947812335266207</c:v>
                </c:pt>
                <c:pt idx="61">
                  <c:v>68.151328145961898</c:v>
                </c:pt>
                <c:pt idx="62">
                  <c:v>69.398907103825138</c:v>
                </c:pt>
                <c:pt idx="63">
                  <c:v>70.722539328971166</c:v>
                </c:pt>
                <c:pt idx="64">
                  <c:v>72.179596476271669</c:v>
                </c:pt>
                <c:pt idx="65">
                  <c:v>73.7621605924205</c:v>
                </c:pt>
                <c:pt idx="66">
                  <c:v>75.494129885569905</c:v>
                </c:pt>
                <c:pt idx="67">
                  <c:v>77.391834247410117</c:v>
                </c:pt>
                <c:pt idx="68">
                  <c:v>79.474342928660818</c:v>
                </c:pt>
                <c:pt idx="69">
                  <c:v>81.764043135361334</c:v>
                </c:pt>
                <c:pt idx="70">
                  <c:v>84.273390842733903</c:v>
                </c:pt>
                <c:pt idx="71">
                  <c:v>87.060839760068546</c:v>
                </c:pt>
                <c:pt idx="72">
                  <c:v>90.134847409510286</c:v>
                </c:pt>
                <c:pt idx="73">
                  <c:v>93.554327808471442</c:v>
                </c:pt>
                <c:pt idx="74">
                  <c:v>97.37396971439523</c:v>
                </c:pt>
                <c:pt idx="75">
                  <c:v>101.66099659795877</c:v>
                </c:pt>
                <c:pt idx="76">
                  <c:v>106.49895178197065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7-4E5B-BA42-70E9AD10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9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2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08851482020408"/>
          <c:y val="0.13394915885512179"/>
          <c:w val="0.2962979652021473"/>
          <c:h val="0.162080253327693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Mt.</a:t>
            </a:r>
            <a:r>
              <a:rPr lang="en-US" baseline="0"/>
              <a:t> Washington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499191190577273E-2"/>
          <c:y val="0.12683376674592359"/>
          <c:w val="0.84822365053172633"/>
          <c:h val="0.76723549322699458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[1]Mt.WashingtonFemale!$A$7:$A$73</c:f>
              <c:numCache>
                <c:formatCode>General</c:formatCode>
                <c:ptCount val="67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</c:numCache>
            </c:numRef>
          </c:xVal>
          <c:yVal>
            <c:numRef>
              <c:f>[1]Mt.WashingtonFemale!$C$7:$C$62</c:f>
              <c:numCache>
                <c:formatCode>General</c:formatCode>
                <c:ptCount val="56"/>
                <c:pt idx="0">
                  <c:v>127.35000000000001</c:v>
                </c:pt>
                <c:pt idx="1">
                  <c:v>128.31666666666666</c:v>
                </c:pt>
                <c:pt idx="2">
                  <c:v>89.100000000000009</c:v>
                </c:pt>
                <c:pt idx="3">
                  <c:v>86.649999999999991</c:v>
                </c:pt>
                <c:pt idx="4">
                  <c:v>80.86666666666666</c:v>
                </c:pt>
                <c:pt idx="5">
                  <c:v>87</c:v>
                </c:pt>
                <c:pt idx="6">
                  <c:v>85.966666666666669</c:v>
                </c:pt>
                <c:pt idx="7">
                  <c:v>79.899999999999991</c:v>
                </c:pt>
                <c:pt idx="8">
                  <c:v>82.483333333333334</c:v>
                </c:pt>
                <c:pt idx="9">
                  <c:v>80.883333333333326</c:v>
                </c:pt>
                <c:pt idx="10">
                  <c:v>82.066666666666663</c:v>
                </c:pt>
                <c:pt idx="11">
                  <c:v>69.900000000000006</c:v>
                </c:pt>
                <c:pt idx="12">
                  <c:v>68.583333333333329</c:v>
                </c:pt>
                <c:pt idx="13">
                  <c:v>74.166666666666671</c:v>
                </c:pt>
                <c:pt idx="14">
                  <c:v>69.333333333333329</c:v>
                </c:pt>
                <c:pt idx="15">
                  <c:v>64.516666666666666</c:v>
                </c:pt>
                <c:pt idx="16">
                  <c:v>65.066666666666677</c:v>
                </c:pt>
                <c:pt idx="17">
                  <c:v>63.833333333333336</c:v>
                </c:pt>
                <c:pt idx="18">
                  <c:v>65.900000000000006</c:v>
                </c:pt>
                <c:pt idx="19">
                  <c:v>68.100000000000009</c:v>
                </c:pt>
                <c:pt idx="20">
                  <c:v>66.216666666666669</c:v>
                </c:pt>
                <c:pt idx="21">
                  <c:v>70.533333333333331</c:v>
                </c:pt>
                <c:pt idx="22">
                  <c:v>70.533333333333331</c:v>
                </c:pt>
                <c:pt idx="23">
                  <c:v>65.966666666666669</c:v>
                </c:pt>
                <c:pt idx="24">
                  <c:v>69.75</c:v>
                </c:pt>
                <c:pt idx="25">
                  <c:v>69.2</c:v>
                </c:pt>
                <c:pt idx="26">
                  <c:v>67.533333333333346</c:v>
                </c:pt>
                <c:pt idx="27">
                  <c:v>65.566666666666677</c:v>
                </c:pt>
                <c:pt idx="28">
                  <c:v>64.083333333333329</c:v>
                </c:pt>
                <c:pt idx="29">
                  <c:v>58.233333333333334</c:v>
                </c:pt>
                <c:pt idx="30">
                  <c:v>71.300000000000011</c:v>
                </c:pt>
                <c:pt idx="31">
                  <c:v>68.616666666666674</c:v>
                </c:pt>
                <c:pt idx="32">
                  <c:v>74.400000000000006</c:v>
                </c:pt>
                <c:pt idx="33">
                  <c:v>74.366666666666674</c:v>
                </c:pt>
                <c:pt idx="34">
                  <c:v>67.716666666666683</c:v>
                </c:pt>
                <c:pt idx="35">
                  <c:v>65.7</c:v>
                </c:pt>
                <c:pt idx="36">
                  <c:v>64.2</c:v>
                </c:pt>
                <c:pt idx="37">
                  <c:v>63.233333333333327</c:v>
                </c:pt>
                <c:pt idx="38">
                  <c:v>78.766666666666666</c:v>
                </c:pt>
                <c:pt idx="39">
                  <c:v>65.88333333333334</c:v>
                </c:pt>
                <c:pt idx="40">
                  <c:v>74.466666666666669</c:v>
                </c:pt>
                <c:pt idx="41">
                  <c:v>74.516666666666666</c:v>
                </c:pt>
                <c:pt idx="42">
                  <c:v>78.933333333333337</c:v>
                </c:pt>
                <c:pt idx="43">
                  <c:v>85.63333333333334</c:v>
                </c:pt>
                <c:pt idx="44">
                  <c:v>80.949999999999989</c:v>
                </c:pt>
                <c:pt idx="45">
                  <c:v>77.583333333333329</c:v>
                </c:pt>
                <c:pt idx="46">
                  <c:v>81.033333333333331</c:v>
                </c:pt>
                <c:pt idx="47">
                  <c:v>83.6</c:v>
                </c:pt>
                <c:pt idx="48">
                  <c:v>86.383333333333326</c:v>
                </c:pt>
                <c:pt idx="49">
                  <c:v>93.316666666666677</c:v>
                </c:pt>
                <c:pt idx="50">
                  <c:v>99.016666666666666</c:v>
                </c:pt>
                <c:pt idx="51">
                  <c:v>91.716666666666669</c:v>
                </c:pt>
                <c:pt idx="52">
                  <c:v>111.73333333333332</c:v>
                </c:pt>
                <c:pt idx="53">
                  <c:v>110.26666666666667</c:v>
                </c:pt>
                <c:pt idx="54">
                  <c:v>107.13333333333333</c:v>
                </c:pt>
                <c:pt idx="55">
                  <c:v>122.83333333333333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A-4706-B4C7-98F1375BC708}"/>
            </c:ext>
          </c:extLst>
        </c:ser>
        <c:ser>
          <c:idx val="2"/>
          <c:order val="1"/>
          <c:tx>
            <c:v>Mt. Washington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Mt.WashingtonFemale!$A$10:$A$74</c:f>
              <c:numCache>
                <c:formatCode>General</c:formatCode>
                <c:ptCount val="6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</c:numCache>
            </c:numRef>
          </c:xVal>
          <c:yVal>
            <c:numRef>
              <c:f>Mt.WashingtonFemale!$D$10:$D$74</c:f>
              <c:numCache>
                <c:formatCode>0.000</c:formatCode>
                <c:ptCount val="65"/>
                <c:pt idx="0">
                  <c:v>107.44831492495042</c:v>
                </c:pt>
                <c:pt idx="1">
                  <c:v>100.93109869646183</c:v>
                </c:pt>
                <c:pt idx="2">
                  <c:v>95.460950080515289</c:v>
                </c:pt>
                <c:pt idx="3">
                  <c:v>90.813346737517335</c:v>
                </c:pt>
                <c:pt idx="4">
                  <c:v>86.835118557172933</c:v>
                </c:pt>
                <c:pt idx="5">
                  <c:v>83.41028008618035</c:v>
                </c:pt>
                <c:pt idx="6">
                  <c:v>80.449533502968606</c:v>
                </c:pt>
                <c:pt idx="7">
                  <c:v>77.883154739910495</c:v>
                </c:pt>
                <c:pt idx="8">
                  <c:v>75.656058068118369</c:v>
                </c:pt>
                <c:pt idx="9">
                  <c:v>73.724301426295128</c:v>
                </c:pt>
                <c:pt idx="10">
                  <c:v>72.052567608629587</c:v>
                </c:pt>
                <c:pt idx="11">
                  <c:v>70.604436504391842</c:v>
                </c:pt>
                <c:pt idx="12">
                  <c:v>69.31199532317585</c:v>
                </c:pt>
                <c:pt idx="13">
                  <c:v>68.066020810907773</c:v>
                </c:pt>
                <c:pt idx="14">
                  <c:v>66.934829399103762</c:v>
                </c:pt>
                <c:pt idx="15">
                  <c:v>65.971135454703528</c:v>
                </c:pt>
                <c:pt idx="16">
                  <c:v>65.168848122573763</c:v>
                </c:pt>
                <c:pt idx="17">
                  <c:v>64.517226133387751</c:v>
                </c:pt>
                <c:pt idx="18">
                  <c:v>64.001349527665312</c:v>
                </c:pt>
                <c:pt idx="19">
                  <c:v>63.621424019854437</c:v>
                </c:pt>
                <c:pt idx="20">
                  <c:v>63.372753390793072</c:v>
                </c:pt>
                <c:pt idx="21">
                  <c:v>63.233333333333327</c:v>
                </c:pt>
                <c:pt idx="22">
                  <c:v>63.233333333333327</c:v>
                </c:pt>
                <c:pt idx="23">
                  <c:v>63.233333333333327</c:v>
                </c:pt>
                <c:pt idx="24">
                  <c:v>63.233333333333327</c:v>
                </c:pt>
                <c:pt idx="25">
                  <c:v>63.233333333333327</c:v>
                </c:pt>
                <c:pt idx="26">
                  <c:v>63.233333333333327</c:v>
                </c:pt>
                <c:pt idx="27">
                  <c:v>63.233333333333327</c:v>
                </c:pt>
                <c:pt idx="28">
                  <c:v>63.233333333333327</c:v>
                </c:pt>
                <c:pt idx="29">
                  <c:v>63.233333333333327</c:v>
                </c:pt>
                <c:pt idx="30">
                  <c:v>63.233333333333327</c:v>
                </c:pt>
                <c:pt idx="31">
                  <c:v>63.233333333333327</c:v>
                </c:pt>
                <c:pt idx="32">
                  <c:v>63.233333333333327</c:v>
                </c:pt>
                <c:pt idx="33">
                  <c:v>63.233333333333327</c:v>
                </c:pt>
                <c:pt idx="34">
                  <c:v>63.233333333333327</c:v>
                </c:pt>
                <c:pt idx="35">
                  <c:v>63.233333333333327</c:v>
                </c:pt>
                <c:pt idx="36">
                  <c:v>63.233333333333327</c:v>
                </c:pt>
                <c:pt idx="37">
                  <c:v>63.233333333333327</c:v>
                </c:pt>
                <c:pt idx="38">
                  <c:v>63.233333333333327</c:v>
                </c:pt>
                <c:pt idx="39">
                  <c:v>63.233333333333327</c:v>
                </c:pt>
                <c:pt idx="40">
                  <c:v>63.551088777219427</c:v>
                </c:pt>
                <c:pt idx="41">
                  <c:v>64.517226133387751</c:v>
                </c:pt>
                <c:pt idx="42">
                  <c:v>65.854335902242582</c:v>
                </c:pt>
                <c:pt idx="43">
                  <c:v>67.24804140522528</c:v>
                </c:pt>
                <c:pt idx="44">
                  <c:v>68.702013617267852</c:v>
                </c:pt>
                <c:pt idx="45">
                  <c:v>70.220248010364614</c:v>
                </c:pt>
                <c:pt idx="46">
                  <c:v>71.872395241342716</c:v>
                </c:pt>
                <c:pt idx="47">
                  <c:v>73.724301426295128</c:v>
                </c:pt>
                <c:pt idx="48">
                  <c:v>75.819344524380497</c:v>
                </c:pt>
                <c:pt idx="49">
                  <c:v>78.172003131825107</c:v>
                </c:pt>
                <c:pt idx="50">
                  <c:v>80.840364783090422</c:v>
                </c:pt>
                <c:pt idx="51">
                  <c:v>83.863837312113162</c:v>
                </c:pt>
                <c:pt idx="52">
                  <c:v>87.290631327075261</c:v>
                </c:pt>
                <c:pt idx="53">
                  <c:v>91.219465281784949</c:v>
                </c:pt>
                <c:pt idx="54">
                  <c:v>95.735553873328286</c:v>
                </c:pt>
                <c:pt idx="55">
                  <c:v>100.96332960774922</c:v>
                </c:pt>
                <c:pt idx="56">
                  <c:v>107.06626030025961</c:v>
                </c:pt>
                <c:pt idx="57">
                  <c:v>114.26334176605228</c:v>
                </c:pt>
                <c:pt idx="58">
                  <c:v>122.85473738747488</c:v>
                </c:pt>
                <c:pt idx="59">
                  <c:v>133.26308394801543</c:v>
                </c:pt>
                <c:pt idx="60">
                  <c:v>146.10289587184224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A-4706-B4C7-98F1375B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7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2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08851482020408"/>
          <c:y val="0.13394915885512179"/>
          <c:w val="0.32110537803446371"/>
          <c:h val="0.157697056160662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133350</xdr:rowOff>
    </xdr:from>
    <xdr:to>
      <xdr:col>24</xdr:col>
      <xdr:colOff>247650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011E5-21BC-4D13-88C1-C966869CB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447675</xdr:rowOff>
    </xdr:from>
    <xdr:to>
      <xdr:col>24</xdr:col>
      <xdr:colOff>227396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BC241-BA56-4DD5-B2E9-2D54EAD74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t.WashingtonFem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.WashingtonFemale"/>
    </sheetNames>
    <sheetDataSet>
      <sheetData sheetId="0">
        <row r="7">
          <cell r="A7">
            <v>11</v>
          </cell>
          <cell r="C7">
            <v>127.35000000000001</v>
          </cell>
        </row>
        <row r="8">
          <cell r="A8">
            <v>12</v>
          </cell>
          <cell r="C8">
            <v>128.31666666666666</v>
          </cell>
        </row>
        <row r="9">
          <cell r="A9">
            <v>14</v>
          </cell>
          <cell r="C9">
            <v>89.100000000000009</v>
          </cell>
        </row>
        <row r="10">
          <cell r="A10">
            <v>15</v>
          </cell>
          <cell r="C10">
            <v>86.649999999999991</v>
          </cell>
        </row>
        <row r="11">
          <cell r="A11">
            <v>16</v>
          </cell>
          <cell r="C11">
            <v>80.86666666666666</v>
          </cell>
        </row>
        <row r="12">
          <cell r="A12">
            <v>17</v>
          </cell>
          <cell r="C12">
            <v>87</v>
          </cell>
        </row>
        <row r="13">
          <cell r="A13">
            <v>18</v>
          </cell>
          <cell r="C13">
            <v>85.966666666666669</v>
          </cell>
        </row>
        <row r="14">
          <cell r="A14">
            <v>19</v>
          </cell>
          <cell r="C14">
            <v>79.899999999999991</v>
          </cell>
        </row>
        <row r="15">
          <cell r="A15">
            <v>20</v>
          </cell>
          <cell r="C15">
            <v>82.483333333333334</v>
          </cell>
        </row>
        <row r="16">
          <cell r="A16">
            <v>21</v>
          </cell>
          <cell r="C16">
            <v>80.883333333333326</v>
          </cell>
        </row>
        <row r="17">
          <cell r="A17">
            <v>22</v>
          </cell>
          <cell r="C17">
            <v>82.066666666666663</v>
          </cell>
        </row>
        <row r="18">
          <cell r="A18">
            <v>23</v>
          </cell>
          <cell r="C18">
            <v>69.900000000000006</v>
          </cell>
        </row>
        <row r="19">
          <cell r="A19">
            <v>24</v>
          </cell>
          <cell r="C19">
            <v>68.583333333333329</v>
          </cell>
        </row>
        <row r="20">
          <cell r="A20">
            <v>25</v>
          </cell>
          <cell r="C20">
            <v>74.166666666666671</v>
          </cell>
        </row>
        <row r="21">
          <cell r="A21">
            <v>26</v>
          </cell>
          <cell r="C21">
            <v>69.333333333333329</v>
          </cell>
        </row>
        <row r="22">
          <cell r="A22">
            <v>27</v>
          </cell>
          <cell r="C22">
            <v>64.516666666666666</v>
          </cell>
        </row>
        <row r="23">
          <cell r="A23">
            <v>28</v>
          </cell>
          <cell r="C23">
            <v>65.066666666666677</v>
          </cell>
        </row>
        <row r="24">
          <cell r="A24">
            <v>29</v>
          </cell>
          <cell r="C24">
            <v>63.833333333333336</v>
          </cell>
        </row>
        <row r="25">
          <cell r="A25">
            <v>30</v>
          </cell>
          <cell r="C25">
            <v>65.900000000000006</v>
          </cell>
        </row>
        <row r="26">
          <cell r="A26">
            <v>31</v>
          </cell>
          <cell r="C26">
            <v>68.100000000000009</v>
          </cell>
        </row>
        <row r="27">
          <cell r="A27">
            <v>32</v>
          </cell>
          <cell r="C27">
            <v>66.216666666666669</v>
          </cell>
        </row>
        <row r="28">
          <cell r="A28">
            <v>33</v>
          </cell>
          <cell r="C28">
            <v>70.533333333333331</v>
          </cell>
        </row>
        <row r="29">
          <cell r="A29">
            <v>34</v>
          </cell>
          <cell r="C29">
            <v>70.533333333333331</v>
          </cell>
        </row>
        <row r="30">
          <cell r="A30">
            <v>35</v>
          </cell>
          <cell r="C30">
            <v>65.966666666666669</v>
          </cell>
        </row>
        <row r="31">
          <cell r="A31">
            <v>36</v>
          </cell>
          <cell r="C31">
            <v>69.75</v>
          </cell>
        </row>
        <row r="32">
          <cell r="A32">
            <v>37</v>
          </cell>
          <cell r="C32">
            <v>69.2</v>
          </cell>
        </row>
        <row r="33">
          <cell r="A33">
            <v>38</v>
          </cell>
          <cell r="C33">
            <v>67.533333333333346</v>
          </cell>
        </row>
        <row r="34">
          <cell r="A34">
            <v>39</v>
          </cell>
          <cell r="C34">
            <v>65.566666666666677</v>
          </cell>
        </row>
        <row r="35">
          <cell r="A35">
            <v>40</v>
          </cell>
          <cell r="C35">
            <v>64.083333333333329</v>
          </cell>
        </row>
        <row r="36">
          <cell r="A36">
            <v>41</v>
          </cell>
          <cell r="C36">
            <v>58.233333333333334</v>
          </cell>
        </row>
        <row r="37">
          <cell r="A37">
            <v>42</v>
          </cell>
          <cell r="C37">
            <v>71.300000000000011</v>
          </cell>
        </row>
        <row r="38">
          <cell r="A38">
            <v>43</v>
          </cell>
          <cell r="C38">
            <v>68.616666666666674</v>
          </cell>
        </row>
        <row r="39">
          <cell r="A39">
            <v>44</v>
          </cell>
          <cell r="C39">
            <v>74.400000000000006</v>
          </cell>
        </row>
        <row r="40">
          <cell r="A40">
            <v>45</v>
          </cell>
          <cell r="C40">
            <v>74.366666666666674</v>
          </cell>
        </row>
        <row r="41">
          <cell r="A41">
            <v>46</v>
          </cell>
          <cell r="C41">
            <v>67.716666666666683</v>
          </cell>
        </row>
        <row r="42">
          <cell r="A42">
            <v>47</v>
          </cell>
          <cell r="C42">
            <v>65.7</v>
          </cell>
        </row>
        <row r="43">
          <cell r="A43">
            <v>48</v>
          </cell>
          <cell r="C43">
            <v>64.2</v>
          </cell>
        </row>
        <row r="44">
          <cell r="A44">
            <v>49</v>
          </cell>
          <cell r="C44">
            <v>63.233333333333327</v>
          </cell>
        </row>
        <row r="45">
          <cell r="A45">
            <v>50</v>
          </cell>
          <cell r="C45">
            <v>78.766666666666666</v>
          </cell>
        </row>
        <row r="46">
          <cell r="A46">
            <v>51</v>
          </cell>
          <cell r="C46">
            <v>65.88333333333334</v>
          </cell>
        </row>
        <row r="47">
          <cell r="A47">
            <v>52</v>
          </cell>
          <cell r="C47">
            <v>74.466666666666669</v>
          </cell>
        </row>
        <row r="48">
          <cell r="A48">
            <v>53</v>
          </cell>
          <cell r="C48">
            <v>74.516666666666666</v>
          </cell>
        </row>
        <row r="49">
          <cell r="A49">
            <v>54</v>
          </cell>
          <cell r="C49">
            <v>78.933333333333337</v>
          </cell>
        </row>
        <row r="50">
          <cell r="A50">
            <v>55</v>
          </cell>
          <cell r="C50">
            <v>85.63333333333334</v>
          </cell>
        </row>
        <row r="51">
          <cell r="A51">
            <v>56</v>
          </cell>
          <cell r="C51">
            <v>80.949999999999989</v>
          </cell>
        </row>
        <row r="52">
          <cell r="A52">
            <v>57</v>
          </cell>
          <cell r="C52">
            <v>77.583333333333329</v>
          </cell>
        </row>
        <row r="53">
          <cell r="A53">
            <v>58</v>
          </cell>
          <cell r="C53">
            <v>81.033333333333331</v>
          </cell>
        </row>
        <row r="54">
          <cell r="A54">
            <v>59</v>
          </cell>
          <cell r="C54">
            <v>83.6</v>
          </cell>
        </row>
        <row r="55">
          <cell r="A55">
            <v>60</v>
          </cell>
          <cell r="C55">
            <v>86.383333333333326</v>
          </cell>
        </row>
        <row r="56">
          <cell r="A56">
            <v>61</v>
          </cell>
          <cell r="C56">
            <v>93.316666666666677</v>
          </cell>
        </row>
        <row r="57">
          <cell r="A57">
            <v>62</v>
          </cell>
          <cell r="C57">
            <v>99.016666666666666</v>
          </cell>
        </row>
        <row r="58">
          <cell r="A58">
            <v>63</v>
          </cell>
          <cell r="C58">
            <v>91.716666666666669</v>
          </cell>
        </row>
        <row r="59">
          <cell r="A59">
            <v>64</v>
          </cell>
          <cell r="C59">
            <v>111.73333333333332</v>
          </cell>
        </row>
        <row r="60">
          <cell r="A60">
            <v>65</v>
          </cell>
          <cell r="C60">
            <v>110.26666666666667</v>
          </cell>
        </row>
        <row r="61">
          <cell r="A61">
            <v>66</v>
          </cell>
          <cell r="C61">
            <v>107.13333333333333</v>
          </cell>
        </row>
        <row r="62">
          <cell r="A62">
            <v>68</v>
          </cell>
          <cell r="C62">
            <v>122.83333333333333</v>
          </cell>
        </row>
        <row r="63">
          <cell r="A63">
            <v>69</v>
          </cell>
        </row>
        <row r="64">
          <cell r="A64">
            <v>70</v>
          </cell>
        </row>
        <row r="65">
          <cell r="A65">
            <v>71</v>
          </cell>
        </row>
        <row r="66">
          <cell r="A66">
            <v>73</v>
          </cell>
        </row>
        <row r="67">
          <cell r="A67">
            <v>74</v>
          </cell>
        </row>
        <row r="68">
          <cell r="A68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workbookViewId="0">
      <selection activeCell="G8" sqref="G8"/>
    </sheetView>
  </sheetViews>
  <sheetFormatPr defaultRowHeight="15" x14ac:dyDescent="0.25"/>
  <cols>
    <col min="2" max="2" width="13.85546875" bestFit="1" customWidth="1"/>
    <col min="3" max="3" width="12.140625" customWidth="1"/>
    <col min="4" max="4" width="11.140625" customWidth="1"/>
    <col min="5" max="5" width="11.85546875" customWidth="1"/>
    <col min="6" max="6" width="12.85546875" customWidth="1"/>
    <col min="7" max="7" width="13.85546875" customWidth="1"/>
    <col min="8" max="8" width="13.7109375" customWidth="1"/>
    <col min="9" max="9" width="15.85546875" customWidth="1"/>
    <col min="10" max="10" width="14.140625" customWidth="1"/>
    <col min="11" max="11" width="15.28515625" customWidth="1"/>
  </cols>
  <sheetData>
    <row r="1" spans="1:12" ht="47.25" x14ac:dyDescent="0.25">
      <c r="A1" s="9" t="s">
        <v>78</v>
      </c>
      <c r="B1" s="1"/>
      <c r="C1" s="2"/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</row>
    <row r="2" spans="1:12" ht="15.75" x14ac:dyDescent="0.25">
      <c r="D2" s="3"/>
      <c r="E2" s="3"/>
      <c r="F2" s="4">
        <f>(+H$3-H$4)*F$4/2</f>
        <v>6.1749999999999999E-2</v>
      </c>
      <c r="G2" s="5">
        <f>(+I$4-I$3)*G$4/2</f>
        <v>0.13400000000000001</v>
      </c>
      <c r="H2" s="3"/>
      <c r="I2" s="3"/>
    </row>
    <row r="3" spans="1:12" ht="15.75" x14ac:dyDescent="0.25">
      <c r="D3" s="3"/>
      <c r="E3" s="3"/>
      <c r="F3" s="4">
        <f>F4/(2*(+H3-H4))</f>
        <v>1.4615384615384616E-3</v>
      </c>
      <c r="G3" s="5">
        <f>G4/(2*(+I4-I3))</f>
        <v>3.3500000000000001E-4</v>
      </c>
      <c r="H3" s="1">
        <v>27</v>
      </c>
      <c r="I3" s="6">
        <v>40</v>
      </c>
    </row>
    <row r="4" spans="1:12" ht="15.75" x14ac:dyDescent="0.25">
      <c r="D4" s="7">
        <v>3.5277777777777776E-2</v>
      </c>
      <c r="E4" s="8">
        <f>D4*1440</f>
        <v>50.8</v>
      </c>
      <c r="F4" s="4">
        <v>1.9E-2</v>
      </c>
      <c r="G4" s="4">
        <v>1.34E-2</v>
      </c>
      <c r="H4" s="1">
        <v>20.5</v>
      </c>
      <c r="I4" s="6">
        <v>60</v>
      </c>
    </row>
    <row r="5" spans="1:12" ht="15.75" x14ac:dyDescent="0.25">
      <c r="D5" s="7"/>
      <c r="E5" s="1">
        <f>E4*60</f>
        <v>3048</v>
      </c>
      <c r="F5" s="4">
        <v>1E-3</v>
      </c>
      <c r="G5" s="4">
        <v>3.4400000000000001E-4</v>
      </c>
      <c r="H5" s="1">
        <v>18</v>
      </c>
      <c r="I5" s="6">
        <v>70</v>
      </c>
    </row>
    <row r="7" spans="1:12" x14ac:dyDescent="0.25">
      <c r="A7" t="s">
        <v>0</v>
      </c>
      <c r="B7" t="s">
        <v>1</v>
      </c>
      <c r="C7" t="s">
        <v>77</v>
      </c>
      <c r="G7" t="s">
        <v>0</v>
      </c>
      <c r="H7" t="s">
        <v>1</v>
      </c>
      <c r="I7" t="s">
        <v>82</v>
      </c>
      <c r="J7" t="s">
        <v>2</v>
      </c>
      <c r="K7" t="s">
        <v>3</v>
      </c>
      <c r="L7" t="s">
        <v>4</v>
      </c>
    </row>
    <row r="8" spans="1:12" ht="15.75" x14ac:dyDescent="0.25">
      <c r="A8">
        <v>8</v>
      </c>
      <c r="B8" s="14">
        <v>0.11655092592592593</v>
      </c>
      <c r="C8" s="10">
        <f t="shared" ref="C8:C10" si="0">B8*1440</f>
        <v>167.83333333333334</v>
      </c>
      <c r="D8" s="10">
        <f t="shared" ref="D8:D10" si="1">E$4/E8</f>
        <v>84.553928095872166</v>
      </c>
      <c r="E8" s="11">
        <f t="shared" ref="E8:E10" si="2">ROUND(1-IF(A8&gt;=H$3,0,IF(A8&gt;=H$4,F$3*(A8-H$3)^2,F$2+F$4*(H$4-A8)+(A8&lt;H$5)*F$5*(H$5-A8)^2)),4)</f>
        <v>0.6008</v>
      </c>
      <c r="G8">
        <v>8</v>
      </c>
      <c r="H8" s="14">
        <v>0.11655092592592593</v>
      </c>
      <c r="I8" t="s">
        <v>83</v>
      </c>
      <c r="J8" t="s">
        <v>84</v>
      </c>
      <c r="K8" t="s">
        <v>85</v>
      </c>
      <c r="L8">
        <v>2012</v>
      </c>
    </row>
    <row r="9" spans="1:12" ht="15.75" x14ac:dyDescent="0.25">
      <c r="A9">
        <v>9</v>
      </c>
      <c r="B9" s="14">
        <v>8.0949074074074076E-2</v>
      </c>
      <c r="C9" s="10">
        <f t="shared" si="0"/>
        <v>116.56666666666666</v>
      </c>
      <c r="D9" s="10">
        <f t="shared" si="1"/>
        <v>79.524107701941134</v>
      </c>
      <c r="E9" s="11">
        <f t="shared" si="2"/>
        <v>0.63880000000000003</v>
      </c>
      <c r="G9">
        <v>9</v>
      </c>
      <c r="H9" s="14">
        <v>8.0949074074074076E-2</v>
      </c>
      <c r="I9" t="s">
        <v>83</v>
      </c>
      <c r="J9" t="s">
        <v>86</v>
      </c>
      <c r="K9" t="s">
        <v>60</v>
      </c>
      <c r="L9">
        <v>2008</v>
      </c>
    </row>
    <row r="10" spans="1:12" ht="15.75" x14ac:dyDescent="0.25">
      <c r="A10">
        <v>10</v>
      </c>
      <c r="B10" s="14">
        <v>6.8611111111111109E-2</v>
      </c>
      <c r="C10" s="10">
        <f t="shared" si="0"/>
        <v>98.8</v>
      </c>
      <c r="D10" s="10">
        <f t="shared" si="1"/>
        <v>75.281564908120927</v>
      </c>
      <c r="E10" s="11">
        <f t="shared" si="2"/>
        <v>0.67479999999999996</v>
      </c>
      <c r="G10">
        <v>10</v>
      </c>
      <c r="H10" s="14">
        <v>6.8611111111111109E-2</v>
      </c>
      <c r="I10" t="s">
        <v>83</v>
      </c>
      <c r="J10" t="s">
        <v>86</v>
      </c>
      <c r="K10" t="s">
        <v>60</v>
      </c>
      <c r="L10">
        <v>2009</v>
      </c>
    </row>
    <row r="11" spans="1:12" ht="15.75" x14ac:dyDescent="0.25">
      <c r="A11">
        <v>11</v>
      </c>
      <c r="B11" s="14">
        <v>5.8020833333333334E-2</v>
      </c>
      <c r="C11" s="10">
        <f t="shared" ref="C11:C77" si="3">B11*1440</f>
        <v>83.55</v>
      </c>
      <c r="D11" s="10">
        <f t="shared" ref="D11:D90" si="4">E$4/E11</f>
        <v>71.670428893905196</v>
      </c>
      <c r="E11" s="11">
        <f t="shared" ref="E11:E30" si="5">ROUND(1-IF(A11&gt;=H$3,0,IF(A11&gt;=H$4,F$3*(A11-H$3)^2,F$2+F$4*(H$4-A11)+(A11&lt;H$5)*F$5*(H$5-A11)^2)),4)</f>
        <v>0.70879999999999999</v>
      </c>
      <c r="F11" s="12">
        <f t="shared" ref="F11:F74" si="6">100*(D11/C11)</f>
        <v>85.781482817361095</v>
      </c>
      <c r="G11">
        <v>11</v>
      </c>
      <c r="H11" s="14">
        <v>5.8020833333333334E-2</v>
      </c>
      <c r="I11" t="s">
        <v>83</v>
      </c>
      <c r="J11" t="s">
        <v>87</v>
      </c>
      <c r="K11" t="s">
        <v>88</v>
      </c>
      <c r="L11">
        <v>1999</v>
      </c>
    </row>
    <row r="12" spans="1:12" ht="15.75" x14ac:dyDescent="0.25">
      <c r="A12">
        <v>12</v>
      </c>
      <c r="B12" s="14">
        <v>5.7430555555555561E-2</v>
      </c>
      <c r="C12" s="10">
        <f t="shared" si="3"/>
        <v>82.7</v>
      </c>
      <c r="D12" s="10">
        <f t="shared" si="4"/>
        <v>68.574514038876885</v>
      </c>
      <c r="E12" s="11">
        <f t="shared" si="5"/>
        <v>0.74080000000000001</v>
      </c>
      <c r="F12" s="12">
        <f t="shared" si="6"/>
        <v>82.919605851120778</v>
      </c>
      <c r="G12">
        <v>12</v>
      </c>
      <c r="H12" s="14">
        <v>5.7430555555555561E-2</v>
      </c>
      <c r="I12" t="s">
        <v>83</v>
      </c>
      <c r="J12" t="s">
        <v>86</v>
      </c>
      <c r="K12" t="s">
        <v>60</v>
      </c>
      <c r="L12">
        <v>2011</v>
      </c>
    </row>
    <row r="13" spans="1:12" ht="15.75" x14ac:dyDescent="0.25">
      <c r="A13">
        <v>13</v>
      </c>
      <c r="B13" s="14">
        <v>5.4409722222222227E-2</v>
      </c>
      <c r="C13" s="10">
        <f t="shared" si="3"/>
        <v>78.350000000000009</v>
      </c>
      <c r="D13" s="10">
        <f t="shared" si="4"/>
        <v>65.905552672547998</v>
      </c>
      <c r="E13" s="11">
        <f t="shared" si="5"/>
        <v>0.77080000000000004</v>
      </c>
      <c r="F13" s="12"/>
      <c r="G13">
        <v>13</v>
      </c>
      <c r="H13" s="14">
        <v>5.4409722222222227E-2</v>
      </c>
      <c r="I13" t="s">
        <v>83</v>
      </c>
      <c r="J13" t="s">
        <v>86</v>
      </c>
      <c r="K13" t="s">
        <v>60</v>
      </c>
      <c r="L13" t="s">
        <v>89</v>
      </c>
    </row>
    <row r="14" spans="1:12" ht="15.75" x14ac:dyDescent="0.25">
      <c r="A14">
        <v>14</v>
      </c>
      <c r="B14" s="14">
        <v>4.5879629629629631E-2</v>
      </c>
      <c r="C14" s="10">
        <f t="shared" si="3"/>
        <v>66.066666666666663</v>
      </c>
      <c r="D14" s="10">
        <f t="shared" si="4"/>
        <v>63.595393089634449</v>
      </c>
      <c r="E14" s="11">
        <f t="shared" si="5"/>
        <v>0.79879999999999995</v>
      </c>
      <c r="F14" s="12">
        <f t="shared" si="6"/>
        <v>96.259424454542568</v>
      </c>
      <c r="G14">
        <v>14</v>
      </c>
      <c r="H14" s="14">
        <v>4.5879629629629631E-2</v>
      </c>
      <c r="I14" t="s">
        <v>83</v>
      </c>
      <c r="J14" t="s">
        <v>90</v>
      </c>
      <c r="K14" t="s">
        <v>91</v>
      </c>
      <c r="L14">
        <v>2013</v>
      </c>
    </row>
    <row r="15" spans="1:12" ht="15.75" x14ac:dyDescent="0.25">
      <c r="A15">
        <v>15</v>
      </c>
      <c r="B15" s="14">
        <v>4.4664351851851851E-2</v>
      </c>
      <c r="C15" s="10">
        <f t="shared" si="3"/>
        <v>64.316666666666663</v>
      </c>
      <c r="D15" s="10">
        <f t="shared" si="4"/>
        <v>61.590688651794373</v>
      </c>
      <c r="E15" s="11">
        <f t="shared" si="5"/>
        <v>0.82479999999999998</v>
      </c>
      <c r="F15" s="12">
        <f t="shared" si="6"/>
        <v>95.761630451092586</v>
      </c>
      <c r="G15">
        <v>15</v>
      </c>
      <c r="H15" s="14">
        <v>4.4664351851851851E-2</v>
      </c>
      <c r="I15" t="s">
        <v>83</v>
      </c>
      <c r="J15" t="s">
        <v>92</v>
      </c>
      <c r="K15" t="s">
        <v>93</v>
      </c>
      <c r="L15">
        <v>2000</v>
      </c>
    </row>
    <row r="16" spans="1:12" ht="15.75" x14ac:dyDescent="0.25">
      <c r="A16">
        <v>16</v>
      </c>
      <c r="B16" s="14">
        <v>4.1562500000000002E-2</v>
      </c>
      <c r="C16" s="10">
        <f t="shared" si="3"/>
        <v>59.85</v>
      </c>
      <c r="D16" s="10">
        <f t="shared" si="4"/>
        <v>59.849198868991515</v>
      </c>
      <c r="E16" s="11">
        <f t="shared" si="5"/>
        <v>0.8488</v>
      </c>
      <c r="F16" s="12">
        <f t="shared" si="6"/>
        <v>99.998661435240621</v>
      </c>
      <c r="G16">
        <v>16</v>
      </c>
      <c r="H16" s="14">
        <v>4.1562500000000002E-2</v>
      </c>
      <c r="I16" t="s">
        <v>83</v>
      </c>
      <c r="J16" t="s">
        <v>92</v>
      </c>
      <c r="K16" t="s">
        <v>93</v>
      </c>
      <c r="L16">
        <v>2001</v>
      </c>
    </row>
    <row r="17" spans="1:12" ht="15.75" x14ac:dyDescent="0.25">
      <c r="A17">
        <v>17</v>
      </c>
      <c r="B17" s="14">
        <v>4.05787037037037E-2</v>
      </c>
      <c r="C17" s="10">
        <f t="shared" si="3"/>
        <v>58.43333333333333</v>
      </c>
      <c r="D17" s="10">
        <f t="shared" si="4"/>
        <v>58.337161231051901</v>
      </c>
      <c r="E17" s="11">
        <f t="shared" si="5"/>
        <v>0.87080000000000002</v>
      </c>
      <c r="F17" s="12">
        <f t="shared" si="6"/>
        <v>99.835415683488719</v>
      </c>
      <c r="G17">
        <v>17</v>
      </c>
      <c r="H17" s="14">
        <v>4.05787037037037E-2</v>
      </c>
      <c r="I17" t="s">
        <v>83</v>
      </c>
      <c r="J17" t="s">
        <v>92</v>
      </c>
      <c r="K17" t="s">
        <v>93</v>
      </c>
      <c r="L17">
        <v>2002</v>
      </c>
    </row>
    <row r="18" spans="1:12" ht="15.75" x14ac:dyDescent="0.25">
      <c r="A18">
        <v>18</v>
      </c>
      <c r="B18" s="14">
        <v>4.2268518518518518E-2</v>
      </c>
      <c r="C18" s="10">
        <f t="shared" si="3"/>
        <v>60.866666666666667</v>
      </c>
      <c r="D18" s="10">
        <f t="shared" si="4"/>
        <v>57.027391109115399</v>
      </c>
      <c r="E18" s="11">
        <f t="shared" si="5"/>
        <v>0.89080000000000004</v>
      </c>
      <c r="F18" s="12">
        <f t="shared" si="6"/>
        <v>93.692318361087729</v>
      </c>
      <c r="G18">
        <v>18</v>
      </c>
      <c r="H18" s="14">
        <v>4.2268518518518518E-2</v>
      </c>
      <c r="I18" t="s">
        <v>83</v>
      </c>
      <c r="J18" t="s">
        <v>90</v>
      </c>
      <c r="K18" t="s">
        <v>91</v>
      </c>
      <c r="L18">
        <v>2017</v>
      </c>
    </row>
    <row r="19" spans="1:12" ht="15.75" x14ac:dyDescent="0.25">
      <c r="A19">
        <v>19</v>
      </c>
      <c r="B19" s="14">
        <v>3.8819444444444441E-2</v>
      </c>
      <c r="C19" s="10">
        <f t="shared" si="3"/>
        <v>55.9</v>
      </c>
      <c r="D19" s="10">
        <f t="shared" si="4"/>
        <v>55.836447570894698</v>
      </c>
      <c r="E19" s="11">
        <f t="shared" si="5"/>
        <v>0.90980000000000005</v>
      </c>
      <c r="F19" s="12">
        <f t="shared" si="6"/>
        <v>99.886310502494993</v>
      </c>
      <c r="G19">
        <v>19</v>
      </c>
      <c r="H19" s="14">
        <v>3.8819444444444441E-2</v>
      </c>
      <c r="I19" t="s">
        <v>83</v>
      </c>
      <c r="J19" t="s">
        <v>94</v>
      </c>
      <c r="K19" t="s">
        <v>95</v>
      </c>
      <c r="L19" t="s">
        <v>50</v>
      </c>
    </row>
    <row r="20" spans="1:12" ht="15.75" x14ac:dyDescent="0.25">
      <c r="A20">
        <v>20</v>
      </c>
      <c r="B20" s="14">
        <v>3.8634259259259257E-2</v>
      </c>
      <c r="C20" s="10">
        <f t="shared" si="3"/>
        <v>55.633333333333333</v>
      </c>
      <c r="D20" s="10">
        <f t="shared" si="4"/>
        <v>54.69422911283376</v>
      </c>
      <c r="E20" s="11">
        <f t="shared" si="5"/>
        <v>0.92879999999999996</v>
      </c>
      <c r="F20" s="12">
        <f t="shared" si="6"/>
        <v>98.311975637208675</v>
      </c>
      <c r="G20">
        <v>20</v>
      </c>
      <c r="H20" s="14">
        <v>3.8634259259259257E-2</v>
      </c>
      <c r="I20" t="s">
        <v>83</v>
      </c>
      <c r="J20" t="s">
        <v>96</v>
      </c>
      <c r="K20" t="s">
        <v>97</v>
      </c>
      <c r="L20">
        <v>2018</v>
      </c>
    </row>
    <row r="21" spans="1:12" ht="15.75" x14ac:dyDescent="0.25">
      <c r="A21">
        <v>21</v>
      </c>
      <c r="B21" s="14">
        <v>3.7824074074074072E-2</v>
      </c>
      <c r="C21" s="10">
        <f t="shared" si="3"/>
        <v>54.466666666666661</v>
      </c>
      <c r="D21" s="10">
        <f t="shared" si="4"/>
        <v>53.620434874393069</v>
      </c>
      <c r="E21" s="11">
        <f t="shared" si="5"/>
        <v>0.94740000000000002</v>
      </c>
      <c r="F21" s="12">
        <f t="shared" si="6"/>
        <v>98.446330858738818</v>
      </c>
      <c r="G21">
        <v>21</v>
      </c>
      <c r="H21" s="14">
        <v>3.7824074074074072E-2</v>
      </c>
      <c r="I21" t="s">
        <v>83</v>
      </c>
      <c r="J21" t="s">
        <v>96</v>
      </c>
      <c r="K21" t="s">
        <v>97</v>
      </c>
      <c r="L21">
        <v>2019</v>
      </c>
    </row>
    <row r="22" spans="1:12" ht="15.75" x14ac:dyDescent="0.25">
      <c r="A22">
        <v>22</v>
      </c>
      <c r="B22" s="14">
        <v>3.8159722222222227E-2</v>
      </c>
      <c r="C22" s="10">
        <f t="shared" si="3"/>
        <v>54.95000000000001</v>
      </c>
      <c r="D22" s="10">
        <f t="shared" si="4"/>
        <v>52.724442138038398</v>
      </c>
      <c r="E22" s="11">
        <f t="shared" si="5"/>
        <v>0.96350000000000002</v>
      </c>
      <c r="F22" s="12">
        <f t="shared" si="6"/>
        <v>95.949849204801438</v>
      </c>
      <c r="G22">
        <v>22</v>
      </c>
      <c r="H22" s="14">
        <v>3.8159722222222227E-2</v>
      </c>
      <c r="I22" t="s">
        <v>83</v>
      </c>
      <c r="J22" t="s">
        <v>98</v>
      </c>
      <c r="K22" t="s">
        <v>99</v>
      </c>
      <c r="L22">
        <v>2008</v>
      </c>
    </row>
    <row r="23" spans="1:12" ht="15.75" x14ac:dyDescent="0.25">
      <c r="A23">
        <v>23</v>
      </c>
      <c r="B23" s="14">
        <v>3.7141203703703704E-2</v>
      </c>
      <c r="C23" s="10">
        <f t="shared" si="3"/>
        <v>53.483333333333334</v>
      </c>
      <c r="D23" s="10">
        <f t="shared" si="4"/>
        <v>52.017202539422485</v>
      </c>
      <c r="E23" s="11">
        <f t="shared" si="5"/>
        <v>0.97660000000000002</v>
      </c>
      <c r="F23" s="12">
        <f t="shared" si="6"/>
        <v>97.258714626530036</v>
      </c>
      <c r="G23">
        <v>23</v>
      </c>
      <c r="H23" s="14">
        <v>3.7141203703703704E-2</v>
      </c>
      <c r="I23" t="s">
        <v>83</v>
      </c>
      <c r="J23" t="s">
        <v>100</v>
      </c>
      <c r="K23" t="s">
        <v>101</v>
      </c>
      <c r="L23">
        <v>2013</v>
      </c>
    </row>
    <row r="24" spans="1:12" ht="15.75" x14ac:dyDescent="0.25">
      <c r="A24">
        <v>24</v>
      </c>
      <c r="B24" s="14">
        <v>3.7164351851851851E-2</v>
      </c>
      <c r="C24" s="10">
        <f t="shared" si="3"/>
        <v>53.516666666666666</v>
      </c>
      <c r="D24" s="10">
        <f t="shared" si="4"/>
        <v>51.479529793271176</v>
      </c>
      <c r="E24" s="11">
        <f t="shared" si="5"/>
        <v>0.98680000000000001</v>
      </c>
      <c r="F24" s="12">
        <f t="shared" si="6"/>
        <v>96.19345336643633</v>
      </c>
      <c r="G24">
        <v>24</v>
      </c>
      <c r="H24" s="14">
        <v>3.7164351851851851E-2</v>
      </c>
      <c r="I24" t="s">
        <v>83</v>
      </c>
      <c r="J24" t="s">
        <v>102</v>
      </c>
      <c r="K24" t="s">
        <v>103</v>
      </c>
      <c r="L24">
        <v>2001</v>
      </c>
    </row>
    <row r="25" spans="1:12" ht="15.75" x14ac:dyDescent="0.25">
      <c r="A25">
        <v>25</v>
      </c>
      <c r="B25" s="14">
        <v>3.6724537037037035E-2</v>
      </c>
      <c r="C25" s="10">
        <f t="shared" si="3"/>
        <v>52.883333333333333</v>
      </c>
      <c r="D25" s="10">
        <f t="shared" si="4"/>
        <v>51.096358881512771</v>
      </c>
      <c r="E25" s="11">
        <f t="shared" si="5"/>
        <v>0.99419999999999997</v>
      </c>
      <c r="F25" s="12">
        <f t="shared" si="6"/>
        <v>96.620911846541645</v>
      </c>
      <c r="G25">
        <v>25</v>
      </c>
      <c r="H25" s="14">
        <v>3.6724537037037035E-2</v>
      </c>
      <c r="I25" t="s">
        <v>83</v>
      </c>
      <c r="J25" t="s">
        <v>104</v>
      </c>
      <c r="K25" t="s">
        <v>105</v>
      </c>
      <c r="L25">
        <v>2014</v>
      </c>
    </row>
    <row r="26" spans="1:12" ht="15.75" x14ac:dyDescent="0.25">
      <c r="A26">
        <v>26</v>
      </c>
      <c r="B26" s="14">
        <v>3.6435185185185189E-2</v>
      </c>
      <c r="C26" s="10">
        <f t="shared" si="3"/>
        <v>52.466666666666669</v>
      </c>
      <c r="D26" s="10">
        <f t="shared" si="4"/>
        <v>50.876314471707559</v>
      </c>
      <c r="E26" s="11">
        <f t="shared" si="5"/>
        <v>0.99850000000000005</v>
      </c>
      <c r="F26" s="12">
        <f t="shared" si="6"/>
        <v>96.968833173521389</v>
      </c>
      <c r="G26">
        <v>26</v>
      </c>
      <c r="H26" s="14">
        <v>3.6435185185185189E-2</v>
      </c>
      <c r="I26" t="s">
        <v>83</v>
      </c>
      <c r="J26" t="s">
        <v>106</v>
      </c>
      <c r="K26" t="s">
        <v>107</v>
      </c>
      <c r="L26">
        <v>2012</v>
      </c>
    </row>
    <row r="27" spans="1:12" ht="15.75" x14ac:dyDescent="0.25">
      <c r="A27">
        <v>27</v>
      </c>
      <c r="B27" s="14">
        <v>3.5277777777777776E-2</v>
      </c>
      <c r="C27" s="10">
        <f t="shared" si="3"/>
        <v>50.8</v>
      </c>
      <c r="D27" s="10">
        <f t="shared" si="4"/>
        <v>50.8</v>
      </c>
      <c r="E27" s="11">
        <f t="shared" si="5"/>
        <v>1</v>
      </c>
      <c r="F27" s="12">
        <f t="shared" si="6"/>
        <v>100</v>
      </c>
      <c r="G27">
        <v>27</v>
      </c>
      <c r="H27" s="14">
        <v>3.5277777777777776E-2</v>
      </c>
      <c r="I27" t="s">
        <v>83</v>
      </c>
      <c r="J27" t="s">
        <v>106</v>
      </c>
      <c r="K27" t="s">
        <v>107</v>
      </c>
      <c r="L27">
        <v>2013</v>
      </c>
    </row>
    <row r="28" spans="1:12" ht="15.75" x14ac:dyDescent="0.25">
      <c r="A28">
        <v>28</v>
      </c>
      <c r="B28" s="14">
        <v>3.6944444444444446E-2</v>
      </c>
      <c r="C28" s="10">
        <f t="shared" si="3"/>
        <v>53.2</v>
      </c>
      <c r="D28" s="10">
        <f t="shared" si="4"/>
        <v>50.8</v>
      </c>
      <c r="E28" s="11">
        <f t="shared" si="5"/>
        <v>1</v>
      </c>
      <c r="F28" s="12">
        <f t="shared" si="6"/>
        <v>95.488721804511272</v>
      </c>
      <c r="G28">
        <v>28</v>
      </c>
      <c r="H28" s="14">
        <v>3.6944444444444446E-2</v>
      </c>
      <c r="I28" t="s">
        <v>83</v>
      </c>
      <c r="J28" t="s">
        <v>106</v>
      </c>
      <c r="K28" t="s">
        <v>107</v>
      </c>
      <c r="L28" t="s">
        <v>50</v>
      </c>
    </row>
    <row r="29" spans="1:12" ht="15.75" x14ac:dyDescent="0.25">
      <c r="A29">
        <v>29</v>
      </c>
      <c r="B29" s="14">
        <v>3.7291666666666667E-2</v>
      </c>
      <c r="C29" s="10">
        <f t="shared" si="3"/>
        <v>53.7</v>
      </c>
      <c r="D29" s="10">
        <f t="shared" si="4"/>
        <v>50.8</v>
      </c>
      <c r="E29" s="11">
        <f t="shared" si="5"/>
        <v>1</v>
      </c>
      <c r="F29" s="12">
        <f t="shared" si="6"/>
        <v>94.599627560521398</v>
      </c>
      <c r="G29">
        <v>29</v>
      </c>
      <c r="H29" s="14">
        <v>3.7291666666666667E-2</v>
      </c>
      <c r="I29" t="s">
        <v>83</v>
      </c>
      <c r="J29" t="s">
        <v>100</v>
      </c>
      <c r="K29" t="s">
        <v>101</v>
      </c>
      <c r="L29">
        <v>2019</v>
      </c>
    </row>
    <row r="30" spans="1:12" ht="15.75" x14ac:dyDescent="0.25">
      <c r="A30">
        <v>30</v>
      </c>
      <c r="B30" s="14">
        <v>3.7199074074074072E-2</v>
      </c>
      <c r="C30" s="10">
        <f t="shared" si="3"/>
        <v>53.566666666666663</v>
      </c>
      <c r="D30" s="10">
        <f t="shared" si="4"/>
        <v>50.8</v>
      </c>
      <c r="E30" s="11">
        <f t="shared" si="5"/>
        <v>1</v>
      </c>
      <c r="F30" s="12">
        <f t="shared" si="6"/>
        <v>94.835096453018053</v>
      </c>
      <c r="G30">
        <v>30</v>
      </c>
      <c r="H30" s="14">
        <v>3.7199074074074072E-2</v>
      </c>
      <c r="I30" t="s">
        <v>83</v>
      </c>
      <c r="J30" t="s">
        <v>108</v>
      </c>
      <c r="K30" t="s">
        <v>109</v>
      </c>
      <c r="L30">
        <v>2018</v>
      </c>
    </row>
    <row r="31" spans="1:12" ht="15.75" x14ac:dyDescent="0.25">
      <c r="A31">
        <v>31</v>
      </c>
      <c r="B31" s="14">
        <v>3.5567129629629629E-2</v>
      </c>
      <c r="C31" s="10">
        <f t="shared" si="3"/>
        <v>51.216666666666669</v>
      </c>
      <c r="D31" s="10">
        <f t="shared" si="4"/>
        <v>50.8</v>
      </c>
      <c r="E31" s="11">
        <f t="shared" ref="E31:E34" si="7">ROUND(1-IF(A31&lt;I$3,0,IF(A31&lt;I$4,G$3*(A31-I$3)^2,G$2+G$4*(A31-I$4)+(A31&gt;I$5)*G$5*(A31-I$5)^2)),4)</f>
        <v>1</v>
      </c>
      <c r="F31" s="12">
        <f t="shared" si="6"/>
        <v>99.186462739993488</v>
      </c>
      <c r="G31">
        <v>31</v>
      </c>
      <c r="H31" s="14">
        <v>3.5567129629629629E-2</v>
      </c>
      <c r="I31" t="s">
        <v>83</v>
      </c>
      <c r="J31" t="s">
        <v>110</v>
      </c>
      <c r="K31" t="s">
        <v>99</v>
      </c>
      <c r="L31">
        <v>2017</v>
      </c>
    </row>
    <row r="32" spans="1:12" ht="15.75" x14ac:dyDescent="0.25">
      <c r="A32">
        <v>32</v>
      </c>
      <c r="B32" s="14">
        <v>3.7638888888888895E-2</v>
      </c>
      <c r="C32" s="10">
        <f t="shared" si="3"/>
        <v>54.20000000000001</v>
      </c>
      <c r="D32" s="10">
        <f t="shared" si="4"/>
        <v>50.8</v>
      </c>
      <c r="E32" s="11">
        <f t="shared" si="7"/>
        <v>1</v>
      </c>
      <c r="F32" s="12">
        <f t="shared" si="6"/>
        <v>93.726937269372669</v>
      </c>
      <c r="G32">
        <v>32</v>
      </c>
      <c r="H32" s="14">
        <v>3.7638888888888895E-2</v>
      </c>
      <c r="I32" t="s">
        <v>83</v>
      </c>
      <c r="J32" t="s">
        <v>111</v>
      </c>
      <c r="K32" t="s">
        <v>112</v>
      </c>
      <c r="L32">
        <v>2012</v>
      </c>
    </row>
    <row r="33" spans="1:12" ht="15.75" x14ac:dyDescent="0.25">
      <c r="A33">
        <v>33</v>
      </c>
      <c r="B33" s="14">
        <v>4.0648148148148149E-2</v>
      </c>
      <c r="C33" s="10">
        <f t="shared" si="3"/>
        <v>58.533333333333331</v>
      </c>
      <c r="D33" s="10">
        <f t="shared" si="4"/>
        <v>50.8</v>
      </c>
      <c r="E33" s="11">
        <f t="shared" si="7"/>
        <v>1</v>
      </c>
      <c r="F33" s="12">
        <f t="shared" si="6"/>
        <v>86.788154897494309</v>
      </c>
      <c r="G33">
        <v>33</v>
      </c>
      <c r="H33" s="14">
        <v>4.0648148148148149E-2</v>
      </c>
      <c r="I33" t="s">
        <v>83</v>
      </c>
      <c r="J33" t="s">
        <v>113</v>
      </c>
      <c r="K33" t="s">
        <v>114</v>
      </c>
      <c r="L33">
        <v>2016</v>
      </c>
    </row>
    <row r="34" spans="1:12" ht="15.75" x14ac:dyDescent="0.25">
      <c r="A34">
        <v>34</v>
      </c>
      <c r="B34" s="14">
        <v>3.7766203703703705E-2</v>
      </c>
      <c r="C34" s="10">
        <f t="shared" si="3"/>
        <v>54.383333333333333</v>
      </c>
      <c r="D34" s="10">
        <f t="shared" si="4"/>
        <v>50.8</v>
      </c>
      <c r="E34" s="11">
        <f t="shared" si="7"/>
        <v>1</v>
      </c>
      <c r="F34" s="12">
        <f t="shared" si="6"/>
        <v>93.410971498620896</v>
      </c>
      <c r="G34">
        <v>34</v>
      </c>
      <c r="H34" s="14">
        <v>3.7766203703703705E-2</v>
      </c>
      <c r="I34" t="s">
        <v>83</v>
      </c>
      <c r="J34" t="s">
        <v>111</v>
      </c>
      <c r="K34" t="s">
        <v>112</v>
      </c>
      <c r="L34">
        <v>2014</v>
      </c>
    </row>
    <row r="35" spans="1:12" ht="15.75" x14ac:dyDescent="0.25">
      <c r="A35">
        <v>35</v>
      </c>
      <c r="B35" s="14">
        <v>4.0532407407407406E-2</v>
      </c>
      <c r="C35" s="10">
        <f t="shared" si="3"/>
        <v>58.366666666666667</v>
      </c>
      <c r="D35" s="10">
        <f t="shared" si="4"/>
        <v>50.8</v>
      </c>
      <c r="E35" s="11">
        <f t="shared" ref="E35:E90" si="8">ROUND(1-IF(A35&lt;I$3,0,IF(A35&lt;I$4,G$3*(A35-I$3)^2,G$2+G$4*(A35-I$4)+(A35&gt;I$5)*G$5*(A35-I$5)^2)),4)</f>
        <v>1</v>
      </c>
      <c r="F35" s="12">
        <f t="shared" si="6"/>
        <v>87.035979440319807</v>
      </c>
      <c r="G35">
        <v>35</v>
      </c>
      <c r="H35" s="14">
        <v>4.0532407407407406E-2</v>
      </c>
      <c r="I35" t="s">
        <v>83</v>
      </c>
      <c r="J35" t="s">
        <v>115</v>
      </c>
      <c r="K35" t="s">
        <v>116</v>
      </c>
      <c r="L35">
        <v>2010</v>
      </c>
    </row>
    <row r="36" spans="1:12" ht="15.75" x14ac:dyDescent="0.25">
      <c r="A36">
        <v>36</v>
      </c>
      <c r="B36" s="14">
        <v>4.0057870370370369E-2</v>
      </c>
      <c r="C36" s="10">
        <f t="shared" si="3"/>
        <v>57.68333333333333</v>
      </c>
      <c r="D36" s="10">
        <f t="shared" si="4"/>
        <v>50.8</v>
      </c>
      <c r="E36" s="11">
        <f t="shared" si="8"/>
        <v>1</v>
      </c>
      <c r="F36" s="12">
        <f t="shared" si="6"/>
        <v>88.067032649523256</v>
      </c>
      <c r="G36">
        <v>36</v>
      </c>
      <c r="H36" s="14">
        <v>4.0057870370370369E-2</v>
      </c>
      <c r="I36" t="s">
        <v>83</v>
      </c>
      <c r="J36" t="s">
        <v>117</v>
      </c>
      <c r="K36" t="s">
        <v>118</v>
      </c>
      <c r="L36" t="s">
        <v>36</v>
      </c>
    </row>
    <row r="37" spans="1:12" ht="15.75" x14ac:dyDescent="0.25">
      <c r="A37">
        <v>37</v>
      </c>
      <c r="B37" s="14">
        <v>3.7349537037037035E-2</v>
      </c>
      <c r="C37" s="10">
        <f t="shared" si="3"/>
        <v>53.783333333333331</v>
      </c>
      <c r="D37" s="10">
        <f t="shared" si="4"/>
        <v>50.8</v>
      </c>
      <c r="E37" s="11">
        <f t="shared" si="8"/>
        <v>1</v>
      </c>
      <c r="F37" s="12">
        <f t="shared" si="6"/>
        <v>94.453052370622871</v>
      </c>
      <c r="G37">
        <v>37</v>
      </c>
      <c r="H37" s="14">
        <v>3.7349537037037035E-2</v>
      </c>
      <c r="I37" t="s">
        <v>83</v>
      </c>
      <c r="J37" t="s">
        <v>119</v>
      </c>
      <c r="K37" t="s">
        <v>120</v>
      </c>
      <c r="L37">
        <v>2012</v>
      </c>
    </row>
    <row r="38" spans="1:12" ht="15.75" x14ac:dyDescent="0.25">
      <c r="A38">
        <v>38</v>
      </c>
      <c r="B38" s="14">
        <v>3.7627314814814815E-2</v>
      </c>
      <c r="C38" s="10">
        <f t="shared" si="3"/>
        <v>54.18333333333333</v>
      </c>
      <c r="D38" s="10">
        <f t="shared" si="4"/>
        <v>50.8</v>
      </c>
      <c r="E38" s="11">
        <f t="shared" si="8"/>
        <v>1</v>
      </c>
      <c r="F38" s="12">
        <f t="shared" si="6"/>
        <v>93.755767456167334</v>
      </c>
      <c r="G38">
        <v>38</v>
      </c>
      <c r="H38" s="14">
        <v>3.7627314814814815E-2</v>
      </c>
      <c r="I38" t="s">
        <v>83</v>
      </c>
      <c r="J38" t="s">
        <v>121</v>
      </c>
      <c r="K38" t="s">
        <v>122</v>
      </c>
      <c r="L38">
        <v>2014</v>
      </c>
    </row>
    <row r="39" spans="1:12" ht="15.75" x14ac:dyDescent="0.25">
      <c r="A39">
        <v>39</v>
      </c>
      <c r="B39" s="14">
        <v>3.6805555555555557E-2</v>
      </c>
      <c r="C39" s="10">
        <f t="shared" si="3"/>
        <v>53</v>
      </c>
      <c r="D39" s="10">
        <f t="shared" si="4"/>
        <v>50.8</v>
      </c>
      <c r="E39" s="11">
        <f t="shared" si="8"/>
        <v>1</v>
      </c>
      <c r="F39" s="12">
        <f t="shared" si="6"/>
        <v>95.849056603773576</v>
      </c>
      <c r="G39">
        <v>39</v>
      </c>
      <c r="H39" s="14">
        <v>3.6805555555555557E-2</v>
      </c>
      <c r="I39" t="s">
        <v>83</v>
      </c>
      <c r="J39" t="s">
        <v>121</v>
      </c>
      <c r="K39" t="s">
        <v>122</v>
      </c>
      <c r="L39">
        <v>2015</v>
      </c>
    </row>
    <row r="40" spans="1:12" ht="15.75" x14ac:dyDescent="0.25">
      <c r="A40">
        <v>40</v>
      </c>
      <c r="B40" s="14">
        <v>3.622685185185185E-2</v>
      </c>
      <c r="C40" s="10">
        <f t="shared" si="3"/>
        <v>52.166666666666664</v>
      </c>
      <c r="D40" s="10">
        <f t="shared" si="4"/>
        <v>50.8</v>
      </c>
      <c r="E40" s="11">
        <f t="shared" si="8"/>
        <v>1</v>
      </c>
      <c r="F40" s="12">
        <f t="shared" si="6"/>
        <v>97.380191693290726</v>
      </c>
      <c r="G40">
        <v>40</v>
      </c>
      <c r="H40" s="14">
        <v>3.622685185185185E-2</v>
      </c>
      <c r="I40" t="s">
        <v>83</v>
      </c>
      <c r="J40" t="s">
        <v>121</v>
      </c>
      <c r="K40" t="s">
        <v>122</v>
      </c>
      <c r="L40">
        <v>2016</v>
      </c>
    </row>
    <row r="41" spans="1:12" ht="15.75" x14ac:dyDescent="0.25">
      <c r="A41">
        <v>41</v>
      </c>
      <c r="B41" s="14">
        <v>3.8113425925925926E-2</v>
      </c>
      <c r="C41" s="10">
        <f t="shared" si="3"/>
        <v>54.883333333333333</v>
      </c>
      <c r="D41" s="10">
        <f t="shared" si="4"/>
        <v>50.815244573372006</v>
      </c>
      <c r="E41" s="11">
        <f t="shared" si="8"/>
        <v>0.99970000000000003</v>
      </c>
      <c r="F41" s="12">
        <f t="shared" si="6"/>
        <v>92.587752031652599</v>
      </c>
      <c r="G41">
        <v>41</v>
      </c>
      <c r="H41" s="14">
        <v>3.8113425925925926E-2</v>
      </c>
      <c r="I41" t="s">
        <v>83</v>
      </c>
      <c r="J41" t="s">
        <v>121</v>
      </c>
      <c r="K41" t="s">
        <v>122</v>
      </c>
      <c r="L41">
        <v>2017</v>
      </c>
    </row>
    <row r="42" spans="1:12" ht="15.75" x14ac:dyDescent="0.25">
      <c r="A42">
        <v>42</v>
      </c>
      <c r="B42" s="14">
        <v>3.7962962962962962E-2</v>
      </c>
      <c r="C42" s="10">
        <f t="shared" si="3"/>
        <v>54.666666666666664</v>
      </c>
      <c r="D42" s="10">
        <f t="shared" si="4"/>
        <v>50.866125963752872</v>
      </c>
      <c r="E42" s="11">
        <f t="shared" si="8"/>
        <v>0.99870000000000003</v>
      </c>
      <c r="F42" s="12">
        <f t="shared" si="6"/>
        <v>93.047791397108909</v>
      </c>
      <c r="G42">
        <v>42</v>
      </c>
      <c r="H42" s="14">
        <v>3.7962962962962962E-2</v>
      </c>
      <c r="I42" t="s">
        <v>83</v>
      </c>
      <c r="J42" t="s">
        <v>123</v>
      </c>
      <c r="K42" t="s">
        <v>124</v>
      </c>
      <c r="L42">
        <v>2016</v>
      </c>
    </row>
    <row r="43" spans="1:12" ht="15.75" x14ac:dyDescent="0.25">
      <c r="A43">
        <v>43</v>
      </c>
      <c r="B43" s="14">
        <v>3.9189814814814809E-2</v>
      </c>
      <c r="C43" s="10">
        <f t="shared" si="3"/>
        <v>56.433333333333323</v>
      </c>
      <c r="D43" s="10">
        <f t="shared" si="4"/>
        <v>50.952858575727177</v>
      </c>
      <c r="E43" s="11">
        <f t="shared" si="8"/>
        <v>0.997</v>
      </c>
      <c r="F43" s="12">
        <f t="shared" si="6"/>
        <v>90.288585780969612</v>
      </c>
      <c r="G43">
        <v>43</v>
      </c>
      <c r="H43" s="14">
        <v>3.9189814814814809E-2</v>
      </c>
      <c r="I43" t="s">
        <v>83</v>
      </c>
      <c r="J43" t="s">
        <v>115</v>
      </c>
      <c r="K43" t="s">
        <v>116</v>
      </c>
      <c r="L43">
        <v>2017</v>
      </c>
    </row>
    <row r="44" spans="1:12" ht="15.75" x14ac:dyDescent="0.25">
      <c r="A44">
        <v>44</v>
      </c>
      <c r="B44" s="14">
        <v>4.1840277777777775E-2</v>
      </c>
      <c r="C44" s="10">
        <f t="shared" si="3"/>
        <v>60.249999999999993</v>
      </c>
      <c r="D44" s="10">
        <f t="shared" si="4"/>
        <v>51.075809370601242</v>
      </c>
      <c r="E44" s="11">
        <f t="shared" si="8"/>
        <v>0.99460000000000004</v>
      </c>
      <c r="F44" s="12">
        <f t="shared" si="6"/>
        <v>84.773127586060156</v>
      </c>
      <c r="G44">
        <v>44</v>
      </c>
      <c r="H44" s="14">
        <v>4.1840277777777775E-2</v>
      </c>
      <c r="I44" t="s">
        <v>83</v>
      </c>
      <c r="J44" t="s">
        <v>125</v>
      </c>
      <c r="K44" t="s">
        <v>126</v>
      </c>
      <c r="L44">
        <v>2013</v>
      </c>
    </row>
    <row r="45" spans="1:12" ht="15.75" x14ac:dyDescent="0.25">
      <c r="A45">
        <v>45</v>
      </c>
      <c r="B45" s="14">
        <v>4.2037037037037039E-2</v>
      </c>
      <c r="C45" s="10">
        <f t="shared" si="3"/>
        <v>60.533333333333339</v>
      </c>
      <c r="D45" s="10">
        <f t="shared" si="4"/>
        <v>51.23033481242436</v>
      </c>
      <c r="E45" s="11">
        <f t="shared" si="8"/>
        <v>0.99160000000000004</v>
      </c>
      <c r="F45" s="12">
        <f t="shared" si="6"/>
        <v>84.631610372947719</v>
      </c>
      <c r="G45">
        <v>45</v>
      </c>
      <c r="H45" s="14">
        <v>4.2037037037037039E-2</v>
      </c>
      <c r="I45" t="s">
        <v>83</v>
      </c>
      <c r="J45" t="s">
        <v>125</v>
      </c>
      <c r="K45" t="s">
        <v>126</v>
      </c>
      <c r="L45">
        <v>2014</v>
      </c>
    </row>
    <row r="46" spans="1:12" ht="15.75" x14ac:dyDescent="0.25">
      <c r="A46">
        <v>46</v>
      </c>
      <c r="B46" s="14">
        <v>4.3472222222222225E-2</v>
      </c>
      <c r="C46" s="10">
        <f t="shared" si="3"/>
        <v>62.6</v>
      </c>
      <c r="D46" s="10">
        <f t="shared" si="4"/>
        <v>51.422208725579509</v>
      </c>
      <c r="E46" s="11">
        <f t="shared" si="8"/>
        <v>0.9879</v>
      </c>
      <c r="F46" s="12">
        <f t="shared" si="6"/>
        <v>82.144103395494412</v>
      </c>
      <c r="G46">
        <v>46</v>
      </c>
      <c r="H46" s="14">
        <v>4.3472222222222225E-2</v>
      </c>
      <c r="I46" t="s">
        <v>83</v>
      </c>
      <c r="J46" t="s">
        <v>100</v>
      </c>
      <c r="K46" t="s">
        <v>8</v>
      </c>
      <c r="L46">
        <v>2011</v>
      </c>
    </row>
    <row r="47" spans="1:12" ht="15.75" x14ac:dyDescent="0.25">
      <c r="A47">
        <v>47</v>
      </c>
      <c r="B47" s="14">
        <v>4.1527777777777775E-2</v>
      </c>
      <c r="C47" s="10">
        <f t="shared" si="3"/>
        <v>59.8</v>
      </c>
      <c r="D47" s="10">
        <f t="shared" si="4"/>
        <v>51.647010980073198</v>
      </c>
      <c r="E47" s="11">
        <f t="shared" si="8"/>
        <v>0.98360000000000003</v>
      </c>
      <c r="F47" s="12">
        <f t="shared" si="6"/>
        <v>86.36623909711237</v>
      </c>
      <c r="G47">
        <v>47</v>
      </c>
      <c r="H47" s="14">
        <v>4.1527777777777775E-2</v>
      </c>
      <c r="I47" t="s">
        <v>83</v>
      </c>
      <c r="J47" t="s">
        <v>127</v>
      </c>
      <c r="K47" t="s">
        <v>128</v>
      </c>
      <c r="L47">
        <v>2008</v>
      </c>
    </row>
    <row r="48" spans="1:12" ht="15.75" x14ac:dyDescent="0.25">
      <c r="A48">
        <v>48</v>
      </c>
      <c r="B48" s="14">
        <v>4.4953703703703697E-2</v>
      </c>
      <c r="C48" s="10">
        <f t="shared" si="3"/>
        <v>64.73333333333332</v>
      </c>
      <c r="D48" s="10">
        <f t="shared" si="4"/>
        <v>51.910893112609848</v>
      </c>
      <c r="E48" s="11">
        <f t="shared" si="8"/>
        <v>0.97860000000000003</v>
      </c>
      <c r="F48" s="12">
        <f t="shared" si="6"/>
        <v>80.191904911343755</v>
      </c>
      <c r="G48">
        <v>48</v>
      </c>
      <c r="H48" s="14">
        <v>4.4953703703703697E-2</v>
      </c>
      <c r="I48" t="s">
        <v>83</v>
      </c>
      <c r="J48" t="s">
        <v>100</v>
      </c>
      <c r="K48" t="s">
        <v>8</v>
      </c>
      <c r="L48">
        <v>2013</v>
      </c>
    </row>
    <row r="49" spans="1:12" ht="15.75" x14ac:dyDescent="0.25">
      <c r="A49">
        <v>49</v>
      </c>
      <c r="B49" s="14">
        <v>4.0370370370370369E-2</v>
      </c>
      <c r="C49" s="10">
        <f t="shared" si="3"/>
        <v>58.133333333333333</v>
      </c>
      <c r="D49" s="10">
        <f t="shared" si="4"/>
        <v>52.215027238153972</v>
      </c>
      <c r="E49" s="11">
        <f t="shared" si="8"/>
        <v>0.97289999999999999</v>
      </c>
      <c r="F49" s="12">
        <f t="shared" si="6"/>
        <v>89.819427588567606</v>
      </c>
      <c r="G49">
        <v>49</v>
      </c>
      <c r="H49" s="14">
        <v>4.0370370370370369E-2</v>
      </c>
      <c r="I49" t="s">
        <v>83</v>
      </c>
      <c r="J49" t="s">
        <v>129</v>
      </c>
      <c r="K49" t="s">
        <v>130</v>
      </c>
      <c r="L49">
        <v>2010</v>
      </c>
    </row>
    <row r="50" spans="1:12" ht="15.75" x14ac:dyDescent="0.25">
      <c r="A50">
        <v>50</v>
      </c>
      <c r="B50" s="14">
        <v>3.8425925925925926E-2</v>
      </c>
      <c r="C50" s="10">
        <f t="shared" si="3"/>
        <v>55.333333333333336</v>
      </c>
      <c r="D50" s="10">
        <f t="shared" si="4"/>
        <v>52.560786342472838</v>
      </c>
      <c r="E50" s="11">
        <f t="shared" si="8"/>
        <v>0.96650000000000003</v>
      </c>
      <c r="F50" s="12">
        <f t="shared" si="6"/>
        <v>94.989372908083439</v>
      </c>
      <c r="G50">
        <v>50</v>
      </c>
      <c r="H50" s="14">
        <v>3.8425925925925926E-2</v>
      </c>
      <c r="I50" t="s">
        <v>83</v>
      </c>
      <c r="J50" t="s">
        <v>131</v>
      </c>
      <c r="K50" t="s">
        <v>132</v>
      </c>
      <c r="L50">
        <v>2005</v>
      </c>
    </row>
    <row r="51" spans="1:12" ht="15.75" x14ac:dyDescent="0.25">
      <c r="A51">
        <v>51</v>
      </c>
      <c r="B51" s="14">
        <v>3.7974537037037036E-2</v>
      </c>
      <c r="C51" s="10">
        <f t="shared" si="3"/>
        <v>54.68333333333333</v>
      </c>
      <c r="D51" s="10">
        <f t="shared" si="4"/>
        <v>52.944241792600309</v>
      </c>
      <c r="E51" s="11">
        <f t="shared" si="8"/>
        <v>0.95950000000000002</v>
      </c>
      <c r="F51" s="12">
        <f t="shared" si="6"/>
        <v>96.819704588723525</v>
      </c>
      <c r="G51">
        <v>51</v>
      </c>
      <c r="H51" s="14">
        <v>3.7974537037037036E-2</v>
      </c>
      <c r="I51" t="s">
        <v>83</v>
      </c>
      <c r="J51" t="s">
        <v>131</v>
      </c>
      <c r="K51" t="s">
        <v>132</v>
      </c>
      <c r="L51">
        <v>2006</v>
      </c>
    </row>
    <row r="52" spans="1:12" ht="15.75" x14ac:dyDescent="0.25">
      <c r="A52">
        <v>52</v>
      </c>
      <c r="B52" s="14">
        <v>4.3402777777777783E-2</v>
      </c>
      <c r="C52" s="10">
        <f t="shared" si="3"/>
        <v>62.500000000000007</v>
      </c>
      <c r="D52" s="10">
        <f t="shared" si="4"/>
        <v>53.372557259928556</v>
      </c>
      <c r="E52" s="11">
        <f t="shared" si="8"/>
        <v>0.95179999999999998</v>
      </c>
      <c r="F52" s="12">
        <f t="shared" si="6"/>
        <v>85.39609161588568</v>
      </c>
      <c r="G52">
        <v>52</v>
      </c>
      <c r="H52" s="14">
        <v>4.3402777777777783E-2</v>
      </c>
      <c r="I52" t="s">
        <v>83</v>
      </c>
      <c r="J52" t="s">
        <v>133</v>
      </c>
      <c r="K52" t="s">
        <v>10</v>
      </c>
      <c r="L52">
        <v>2010</v>
      </c>
    </row>
    <row r="53" spans="1:12" ht="15.75" x14ac:dyDescent="0.25">
      <c r="A53">
        <v>53</v>
      </c>
      <c r="B53" s="14">
        <v>3.8113425925925926E-2</v>
      </c>
      <c r="C53" s="10">
        <f t="shared" si="3"/>
        <v>54.883333333333333</v>
      </c>
      <c r="D53" s="10">
        <f t="shared" si="4"/>
        <v>53.847784608861559</v>
      </c>
      <c r="E53" s="11">
        <f t="shared" si="8"/>
        <v>0.94340000000000002</v>
      </c>
      <c r="F53" s="12">
        <f t="shared" si="6"/>
        <v>98.113181795678514</v>
      </c>
      <c r="G53">
        <v>53</v>
      </c>
      <c r="H53" s="14">
        <v>3.8113425925925926E-2</v>
      </c>
      <c r="I53" t="s">
        <v>83</v>
      </c>
      <c r="J53" t="s">
        <v>131</v>
      </c>
      <c r="K53" t="s">
        <v>132</v>
      </c>
      <c r="L53">
        <v>2009</v>
      </c>
    </row>
    <row r="54" spans="1:12" ht="15.75" x14ac:dyDescent="0.25">
      <c r="A54">
        <v>54</v>
      </c>
      <c r="B54" s="14">
        <v>4.3842592592592593E-2</v>
      </c>
      <c r="C54" s="10">
        <f t="shared" si="3"/>
        <v>63.133333333333333</v>
      </c>
      <c r="D54" s="10">
        <f t="shared" si="4"/>
        <v>54.372257304934173</v>
      </c>
      <c r="E54" s="11">
        <f t="shared" si="8"/>
        <v>0.93430000000000002</v>
      </c>
      <c r="F54" s="12">
        <f t="shared" si="6"/>
        <v>86.12289963822731</v>
      </c>
      <c r="G54">
        <v>54</v>
      </c>
      <c r="H54" s="14">
        <v>4.3842592592592593E-2</v>
      </c>
      <c r="I54" t="s">
        <v>83</v>
      </c>
      <c r="J54" t="s">
        <v>133</v>
      </c>
      <c r="K54" t="s">
        <v>10</v>
      </c>
      <c r="L54">
        <v>2012</v>
      </c>
    </row>
    <row r="55" spans="1:12" ht="15.75" x14ac:dyDescent="0.25">
      <c r="A55">
        <v>55</v>
      </c>
      <c r="B55" s="14">
        <v>4.0740740740740737E-2</v>
      </c>
      <c r="C55" s="10">
        <f t="shared" si="3"/>
        <v>58.666666666666664</v>
      </c>
      <c r="D55" s="10">
        <f t="shared" si="4"/>
        <v>54.942677914773952</v>
      </c>
      <c r="E55" s="11">
        <f t="shared" si="8"/>
        <v>0.92459999999999998</v>
      </c>
      <c r="F55" s="12">
        <f t="shared" si="6"/>
        <v>93.652291900182888</v>
      </c>
      <c r="G55">
        <v>55</v>
      </c>
      <c r="H55" s="14">
        <v>4.0740740740740737E-2</v>
      </c>
      <c r="I55" t="s">
        <v>83</v>
      </c>
      <c r="J55" t="s">
        <v>134</v>
      </c>
      <c r="K55" t="s">
        <v>135</v>
      </c>
      <c r="L55">
        <v>2016</v>
      </c>
    </row>
    <row r="56" spans="1:12" ht="15.75" x14ac:dyDescent="0.25">
      <c r="A56">
        <v>56</v>
      </c>
      <c r="B56" s="14">
        <v>3.8229166666666668E-2</v>
      </c>
      <c r="C56" s="10">
        <f t="shared" si="3"/>
        <v>55.050000000000004</v>
      </c>
      <c r="D56" s="10">
        <f t="shared" si="4"/>
        <v>55.56770947276307</v>
      </c>
      <c r="E56" s="11">
        <f t="shared" si="8"/>
        <v>0.91420000000000001</v>
      </c>
      <c r="F56" s="12">
        <f t="shared" si="6"/>
        <v>100.94043500956052</v>
      </c>
      <c r="G56">
        <v>56</v>
      </c>
      <c r="H56" s="14">
        <v>3.8229166666666668E-2</v>
      </c>
      <c r="I56" t="s">
        <v>83</v>
      </c>
      <c r="J56" t="s">
        <v>131</v>
      </c>
      <c r="K56" t="s">
        <v>132</v>
      </c>
      <c r="L56">
        <v>2011</v>
      </c>
    </row>
    <row r="57" spans="1:12" ht="15.75" x14ac:dyDescent="0.25">
      <c r="A57">
        <v>57</v>
      </c>
      <c r="B57" s="14">
        <v>4.5266203703703704E-2</v>
      </c>
      <c r="C57" s="10">
        <f t="shared" si="3"/>
        <v>65.183333333333337</v>
      </c>
      <c r="D57" s="10">
        <f t="shared" si="4"/>
        <v>56.2444641275465</v>
      </c>
      <c r="E57" s="11">
        <f t="shared" si="8"/>
        <v>0.9032</v>
      </c>
      <c r="F57" s="12">
        <f t="shared" si="6"/>
        <v>86.286572427839175</v>
      </c>
      <c r="G57">
        <v>57</v>
      </c>
      <c r="H57" s="14">
        <v>4.5266203703703704E-2</v>
      </c>
      <c r="I57" t="s">
        <v>83</v>
      </c>
      <c r="J57" t="s">
        <v>133</v>
      </c>
      <c r="K57" t="s">
        <v>10</v>
      </c>
      <c r="L57">
        <v>2015</v>
      </c>
    </row>
    <row r="58" spans="1:12" ht="15.75" x14ac:dyDescent="0.25">
      <c r="A58">
        <v>58</v>
      </c>
      <c r="B58" s="14">
        <v>4.6469907407407411E-2</v>
      </c>
      <c r="C58" s="10">
        <f t="shared" si="3"/>
        <v>66.916666666666671</v>
      </c>
      <c r="D58" s="10">
        <f t="shared" si="4"/>
        <v>56.982613572630399</v>
      </c>
      <c r="E58" s="11">
        <f t="shared" si="8"/>
        <v>0.89149999999999996</v>
      </c>
      <c r="F58" s="12">
        <f t="shared" si="6"/>
        <v>85.154590644030478</v>
      </c>
      <c r="G58">
        <v>58</v>
      </c>
      <c r="H58" s="14">
        <v>4.6469907407407411E-2</v>
      </c>
      <c r="I58" t="s">
        <v>83</v>
      </c>
      <c r="J58" t="s">
        <v>133</v>
      </c>
      <c r="K58" t="s">
        <v>10</v>
      </c>
      <c r="L58">
        <v>2016</v>
      </c>
    </row>
    <row r="59" spans="1:12" ht="15.75" x14ac:dyDescent="0.25">
      <c r="A59">
        <v>59</v>
      </c>
      <c r="B59" s="14">
        <v>5.1331018518518519E-2</v>
      </c>
      <c r="C59" s="10">
        <f t="shared" si="3"/>
        <v>73.916666666666671</v>
      </c>
      <c r="D59" s="10">
        <f t="shared" si="4"/>
        <v>57.786372426345125</v>
      </c>
      <c r="E59" s="11">
        <f t="shared" si="8"/>
        <v>0.87909999999999999</v>
      </c>
      <c r="F59" s="12">
        <f t="shared" si="6"/>
        <v>78.177730452778064</v>
      </c>
      <c r="G59">
        <v>59</v>
      </c>
      <c r="H59" s="14">
        <v>5.1331018518518519E-2</v>
      </c>
      <c r="I59" t="s">
        <v>83</v>
      </c>
      <c r="J59" t="s">
        <v>87</v>
      </c>
      <c r="K59" t="s">
        <v>136</v>
      </c>
      <c r="L59">
        <v>2008</v>
      </c>
    </row>
    <row r="60" spans="1:12" ht="15.75" x14ac:dyDescent="0.25">
      <c r="A60">
        <v>60</v>
      </c>
      <c r="B60" s="14">
        <v>4.8726851851851855E-2</v>
      </c>
      <c r="C60" s="10">
        <f t="shared" si="3"/>
        <v>70.166666666666671</v>
      </c>
      <c r="D60" s="10">
        <f t="shared" si="4"/>
        <v>58.660508083140876</v>
      </c>
      <c r="E60" s="11">
        <f t="shared" si="8"/>
        <v>0.86599999999999999</v>
      </c>
      <c r="F60" s="12">
        <f t="shared" si="6"/>
        <v>83.601674227754202</v>
      </c>
      <c r="G60">
        <v>60</v>
      </c>
      <c r="H60" s="14">
        <v>4.8726851851851855E-2</v>
      </c>
      <c r="I60" t="s">
        <v>83</v>
      </c>
      <c r="J60" t="s">
        <v>137</v>
      </c>
      <c r="K60" t="s">
        <v>138</v>
      </c>
      <c r="L60">
        <v>2012</v>
      </c>
    </row>
    <row r="61" spans="1:12" ht="15.75" x14ac:dyDescent="0.25">
      <c r="A61">
        <v>61</v>
      </c>
      <c r="B61" s="14">
        <v>4.9502314814814818E-2</v>
      </c>
      <c r="C61" s="10">
        <f t="shared" si="3"/>
        <v>71.283333333333331</v>
      </c>
      <c r="D61" s="10">
        <f t="shared" si="4"/>
        <v>59.582453671123616</v>
      </c>
      <c r="E61" s="11">
        <f t="shared" si="8"/>
        <v>0.85260000000000002</v>
      </c>
      <c r="F61" s="12">
        <f t="shared" si="6"/>
        <v>83.585392103516881</v>
      </c>
      <c r="G61">
        <v>61</v>
      </c>
      <c r="H61" s="14">
        <v>4.9502314814814818E-2</v>
      </c>
      <c r="I61" t="s">
        <v>83</v>
      </c>
      <c r="J61" t="s">
        <v>139</v>
      </c>
      <c r="K61" t="s">
        <v>140</v>
      </c>
      <c r="L61">
        <v>2016</v>
      </c>
    </row>
    <row r="62" spans="1:12" ht="15.75" x14ac:dyDescent="0.25">
      <c r="A62">
        <v>62</v>
      </c>
      <c r="B62" s="14">
        <v>4.8946759259259259E-2</v>
      </c>
      <c r="C62" s="10">
        <f t="shared" si="3"/>
        <v>70.483333333333334</v>
      </c>
      <c r="D62" s="10">
        <f t="shared" si="4"/>
        <v>60.53384175405148</v>
      </c>
      <c r="E62" s="11">
        <f t="shared" si="8"/>
        <v>0.83919999999999995</v>
      </c>
      <c r="F62" s="12">
        <f t="shared" si="6"/>
        <v>85.883908849446414</v>
      </c>
      <c r="G62">
        <v>62</v>
      </c>
      <c r="H62" s="14">
        <v>4.8946759259259259E-2</v>
      </c>
      <c r="I62" t="s">
        <v>83</v>
      </c>
      <c r="J62" t="s">
        <v>139</v>
      </c>
      <c r="K62" t="s">
        <v>140</v>
      </c>
      <c r="L62">
        <v>2017</v>
      </c>
    </row>
    <row r="63" spans="1:12" ht="15.75" x14ac:dyDescent="0.25">
      <c r="A63">
        <v>63</v>
      </c>
      <c r="B63" s="14">
        <v>4.9675925925925929E-2</v>
      </c>
      <c r="C63" s="10">
        <f t="shared" si="3"/>
        <v>71.533333333333331</v>
      </c>
      <c r="D63" s="10">
        <f t="shared" si="4"/>
        <v>61.516105594574952</v>
      </c>
      <c r="E63" s="11">
        <f t="shared" si="8"/>
        <v>0.82579999999999998</v>
      </c>
      <c r="F63" s="12">
        <f t="shared" si="6"/>
        <v>85.996419750104778</v>
      </c>
      <c r="G63">
        <v>63</v>
      </c>
      <c r="H63" s="14">
        <v>4.9675925925925929E-2</v>
      </c>
      <c r="I63" t="s">
        <v>83</v>
      </c>
      <c r="J63" t="s">
        <v>139</v>
      </c>
      <c r="K63" t="s">
        <v>140</v>
      </c>
      <c r="L63">
        <v>2018</v>
      </c>
    </row>
    <row r="64" spans="1:12" ht="15.75" x14ac:dyDescent="0.25">
      <c r="A64">
        <v>64</v>
      </c>
      <c r="B64" s="14">
        <v>5.1145833333333335E-2</v>
      </c>
      <c r="C64" s="10">
        <f t="shared" si="3"/>
        <v>73.650000000000006</v>
      </c>
      <c r="D64" s="10">
        <f t="shared" si="4"/>
        <v>62.530773018217623</v>
      </c>
      <c r="E64" s="11">
        <f t="shared" si="8"/>
        <v>0.81240000000000001</v>
      </c>
      <c r="F64" s="12">
        <f t="shared" si="6"/>
        <v>84.902611022698736</v>
      </c>
      <c r="G64">
        <v>64</v>
      </c>
      <c r="H64" s="14">
        <v>5.1145833333333335E-2</v>
      </c>
      <c r="I64" t="s">
        <v>83</v>
      </c>
      <c r="J64" t="s">
        <v>139</v>
      </c>
      <c r="K64" t="s">
        <v>141</v>
      </c>
      <c r="L64">
        <v>2013</v>
      </c>
    </row>
    <row r="65" spans="1:12" ht="15.75" x14ac:dyDescent="0.25">
      <c r="A65">
        <v>65</v>
      </c>
      <c r="B65" s="14">
        <v>5.1168981481481489E-2</v>
      </c>
      <c r="C65" s="10">
        <f t="shared" si="3"/>
        <v>73.683333333333337</v>
      </c>
      <c r="D65" s="10">
        <f t="shared" si="4"/>
        <v>63.579474342928656</v>
      </c>
      <c r="E65" s="11">
        <f t="shared" si="8"/>
        <v>0.79900000000000004</v>
      </c>
      <c r="F65" s="12">
        <f t="shared" si="6"/>
        <v>86.287456697030521</v>
      </c>
      <c r="G65">
        <v>65</v>
      </c>
      <c r="H65" s="14">
        <v>5.1168981481481489E-2</v>
      </c>
      <c r="I65" t="s">
        <v>83</v>
      </c>
      <c r="J65" t="s">
        <v>139</v>
      </c>
      <c r="K65" t="s">
        <v>141</v>
      </c>
      <c r="L65">
        <v>2014</v>
      </c>
    </row>
    <row r="66" spans="1:12" ht="15.75" x14ac:dyDescent="0.25">
      <c r="A66">
        <v>66</v>
      </c>
      <c r="B66" s="14">
        <v>4.821759259259259E-2</v>
      </c>
      <c r="C66" s="10">
        <f t="shared" si="3"/>
        <v>69.433333333333323</v>
      </c>
      <c r="D66" s="10">
        <f t="shared" si="4"/>
        <v>64.663951120162935</v>
      </c>
      <c r="E66" s="11">
        <f t="shared" si="8"/>
        <v>0.78559999999999997</v>
      </c>
      <c r="F66" s="12">
        <f t="shared" si="6"/>
        <v>93.130990571526084</v>
      </c>
      <c r="G66">
        <v>66</v>
      </c>
      <c r="H66" s="14">
        <v>4.821759259259259E-2</v>
      </c>
      <c r="I66" t="s">
        <v>83</v>
      </c>
      <c r="J66" t="s">
        <v>139</v>
      </c>
      <c r="K66" t="s">
        <v>141</v>
      </c>
      <c r="L66">
        <v>2015</v>
      </c>
    </row>
    <row r="67" spans="1:12" ht="15.75" x14ac:dyDescent="0.25">
      <c r="A67">
        <v>67</v>
      </c>
      <c r="B67" s="14">
        <v>5.2002314814814814E-2</v>
      </c>
      <c r="C67" s="10">
        <f t="shared" si="3"/>
        <v>74.883333333333326</v>
      </c>
      <c r="D67" s="10">
        <f t="shared" si="4"/>
        <v>65.786065786065777</v>
      </c>
      <c r="E67" s="11">
        <f t="shared" si="8"/>
        <v>0.7722</v>
      </c>
      <c r="F67" s="12">
        <f t="shared" si="6"/>
        <v>87.851412133628912</v>
      </c>
      <c r="G67">
        <v>67</v>
      </c>
      <c r="H67" s="14">
        <v>5.2002314814814814E-2</v>
      </c>
      <c r="I67" t="s">
        <v>83</v>
      </c>
      <c r="J67" t="s">
        <v>142</v>
      </c>
      <c r="K67" t="s">
        <v>143</v>
      </c>
      <c r="L67">
        <v>2017</v>
      </c>
    </row>
    <row r="68" spans="1:12" ht="15.75" x14ac:dyDescent="0.25">
      <c r="A68">
        <v>68</v>
      </c>
      <c r="B68" s="14">
        <v>5.7118055555555554E-2</v>
      </c>
      <c r="C68" s="10">
        <f t="shared" si="3"/>
        <v>82.25</v>
      </c>
      <c r="D68" s="10">
        <f t="shared" si="4"/>
        <v>66.947812335266207</v>
      </c>
      <c r="E68" s="11">
        <f t="shared" si="8"/>
        <v>0.75880000000000003</v>
      </c>
      <c r="F68" s="12">
        <f t="shared" si="6"/>
        <v>81.395516517040974</v>
      </c>
      <c r="G68">
        <v>68</v>
      </c>
      <c r="H68" s="14">
        <v>5.7118055555555554E-2</v>
      </c>
      <c r="I68" t="s">
        <v>83</v>
      </c>
      <c r="J68" t="s">
        <v>144</v>
      </c>
      <c r="K68" t="s">
        <v>145</v>
      </c>
      <c r="L68">
        <v>2014</v>
      </c>
    </row>
    <row r="69" spans="1:12" ht="15.75" x14ac:dyDescent="0.25">
      <c r="A69">
        <v>69</v>
      </c>
      <c r="B69" s="14">
        <v>5.8032407407407414E-2</v>
      </c>
      <c r="C69" s="10">
        <f t="shared" si="3"/>
        <v>83.566666666666677</v>
      </c>
      <c r="D69" s="10">
        <f t="shared" si="4"/>
        <v>68.151328145961898</v>
      </c>
      <c r="E69" s="11">
        <f t="shared" si="8"/>
        <v>0.74539999999999995</v>
      </c>
      <c r="F69" s="12">
        <f t="shared" si="6"/>
        <v>81.553244690022211</v>
      </c>
      <c r="G69">
        <v>69</v>
      </c>
      <c r="H69" s="14">
        <v>5.8032407407407414E-2</v>
      </c>
      <c r="I69" t="s">
        <v>83</v>
      </c>
      <c r="J69" t="s">
        <v>144</v>
      </c>
      <c r="K69" t="s">
        <v>145</v>
      </c>
      <c r="L69">
        <v>2015</v>
      </c>
    </row>
    <row r="70" spans="1:12" ht="15.75" x14ac:dyDescent="0.25">
      <c r="A70">
        <v>70</v>
      </c>
      <c r="B70" s="14">
        <v>5.7326388888888892E-2</v>
      </c>
      <c r="C70" s="10">
        <f t="shared" si="3"/>
        <v>82.550000000000011</v>
      </c>
      <c r="D70" s="10">
        <f t="shared" si="4"/>
        <v>69.398907103825138</v>
      </c>
      <c r="E70" s="11">
        <f t="shared" si="8"/>
        <v>0.73199999999999998</v>
      </c>
      <c r="F70" s="12">
        <f t="shared" si="6"/>
        <v>84.068936527952914</v>
      </c>
      <c r="G70">
        <v>70</v>
      </c>
      <c r="H70" s="14">
        <v>5.7326388888888892E-2</v>
      </c>
      <c r="I70" t="s">
        <v>83</v>
      </c>
      <c r="J70" t="s">
        <v>87</v>
      </c>
      <c r="K70" t="s">
        <v>136</v>
      </c>
      <c r="L70">
        <v>2019</v>
      </c>
    </row>
    <row r="71" spans="1:12" ht="15.75" x14ac:dyDescent="0.25">
      <c r="A71">
        <v>71</v>
      </c>
      <c r="B71" s="14">
        <v>5.8819444444444445E-2</v>
      </c>
      <c r="C71" s="10">
        <f t="shared" si="3"/>
        <v>84.7</v>
      </c>
      <c r="D71" s="10">
        <f t="shared" si="4"/>
        <v>70.722539328971166</v>
      </c>
      <c r="E71" s="11">
        <f t="shared" si="8"/>
        <v>0.71830000000000005</v>
      </c>
      <c r="F71" s="12">
        <f t="shared" si="6"/>
        <v>83.497685158171393</v>
      </c>
      <c r="G71">
        <v>71</v>
      </c>
      <c r="H71" s="14">
        <v>5.8819444444444445E-2</v>
      </c>
      <c r="I71" t="s">
        <v>83</v>
      </c>
      <c r="J71" t="s">
        <v>144</v>
      </c>
      <c r="K71" t="s">
        <v>145</v>
      </c>
      <c r="L71">
        <v>2016</v>
      </c>
    </row>
    <row r="72" spans="1:12" ht="15.75" x14ac:dyDescent="0.25">
      <c r="A72">
        <v>72</v>
      </c>
      <c r="B72" s="14">
        <v>6.1631944444444448E-2</v>
      </c>
      <c r="C72" s="10">
        <f t="shared" si="3"/>
        <v>88.75</v>
      </c>
      <c r="D72" s="10">
        <f t="shared" si="4"/>
        <v>72.179596476271669</v>
      </c>
      <c r="E72" s="11">
        <f t="shared" si="8"/>
        <v>0.70379999999999998</v>
      </c>
      <c r="F72" s="12">
        <f t="shared" si="6"/>
        <v>81.329122790165258</v>
      </c>
      <c r="G72">
        <v>72</v>
      </c>
      <c r="H72" s="14">
        <v>6.1631944444444448E-2</v>
      </c>
      <c r="I72" t="s">
        <v>83</v>
      </c>
      <c r="J72" t="s">
        <v>146</v>
      </c>
      <c r="K72" t="s">
        <v>147</v>
      </c>
      <c r="L72" t="s">
        <v>25</v>
      </c>
    </row>
    <row r="73" spans="1:12" ht="15.75" x14ac:dyDescent="0.25">
      <c r="A73">
        <v>73</v>
      </c>
      <c r="B73" s="14">
        <v>5.9918981481481483E-2</v>
      </c>
      <c r="C73" s="10">
        <f t="shared" si="3"/>
        <v>86.283333333333331</v>
      </c>
      <c r="D73" s="10">
        <f t="shared" si="4"/>
        <v>73.7621605924205</v>
      </c>
      <c r="E73" s="11">
        <f t="shared" si="8"/>
        <v>0.68869999999999998</v>
      </c>
      <c r="F73" s="12">
        <f t="shared" si="6"/>
        <v>85.488306655306744</v>
      </c>
      <c r="G73">
        <v>73</v>
      </c>
      <c r="H73" s="14">
        <v>5.9918981481481483E-2</v>
      </c>
      <c r="I73" t="s">
        <v>83</v>
      </c>
      <c r="J73" t="s">
        <v>148</v>
      </c>
      <c r="K73" t="s">
        <v>149</v>
      </c>
      <c r="L73" t="s">
        <v>36</v>
      </c>
    </row>
    <row r="74" spans="1:12" ht="15.75" x14ac:dyDescent="0.25">
      <c r="A74">
        <v>74</v>
      </c>
      <c r="B74" s="14">
        <v>6.232638888888889E-2</v>
      </c>
      <c r="C74" s="10">
        <f t="shared" si="3"/>
        <v>89.75</v>
      </c>
      <c r="D74" s="10">
        <f t="shared" si="4"/>
        <v>75.494129885569905</v>
      </c>
      <c r="E74" s="11">
        <f t="shared" si="8"/>
        <v>0.67290000000000005</v>
      </c>
      <c r="F74" s="12">
        <f t="shared" si="6"/>
        <v>84.116022156623842</v>
      </c>
      <c r="G74">
        <v>74</v>
      </c>
      <c r="H74" s="14">
        <v>6.232638888888889E-2</v>
      </c>
      <c r="I74" t="s">
        <v>83</v>
      </c>
      <c r="J74" t="s">
        <v>148</v>
      </c>
      <c r="K74" t="s">
        <v>149</v>
      </c>
      <c r="L74" t="s">
        <v>89</v>
      </c>
    </row>
    <row r="75" spans="1:12" ht="15.75" x14ac:dyDescent="0.25">
      <c r="A75">
        <v>75</v>
      </c>
      <c r="B75" s="14">
        <v>6.2349537037037044E-2</v>
      </c>
      <c r="C75" s="10">
        <f t="shared" si="3"/>
        <v>89.783333333333346</v>
      </c>
      <c r="D75" s="10">
        <f t="shared" si="4"/>
        <v>77.391834247410117</v>
      </c>
      <c r="E75" s="11">
        <f t="shared" si="8"/>
        <v>0.65639999999999998</v>
      </c>
      <c r="F75" s="12">
        <f t="shared" ref="F75:F81" si="9">100*(D75/C75)</f>
        <v>86.198441708643145</v>
      </c>
      <c r="G75">
        <v>75</v>
      </c>
      <c r="H75" s="14">
        <v>6.2349537037037044E-2</v>
      </c>
      <c r="I75" t="s">
        <v>83</v>
      </c>
      <c r="J75" t="s">
        <v>148</v>
      </c>
      <c r="K75" t="s">
        <v>149</v>
      </c>
      <c r="L75" t="s">
        <v>25</v>
      </c>
    </row>
    <row r="76" spans="1:12" ht="15.75" x14ac:dyDescent="0.25">
      <c r="A76">
        <v>76</v>
      </c>
      <c r="B76" s="14">
        <v>6.2662037037037044E-2</v>
      </c>
      <c r="C76" s="10">
        <f t="shared" si="3"/>
        <v>90.233333333333348</v>
      </c>
      <c r="D76" s="10">
        <f t="shared" si="4"/>
        <v>79.474342928660818</v>
      </c>
      <c r="E76" s="11">
        <f t="shared" si="8"/>
        <v>0.63919999999999999</v>
      </c>
      <c r="F76" s="12">
        <f t="shared" si="9"/>
        <v>88.076479049125382</v>
      </c>
      <c r="G76">
        <v>76</v>
      </c>
      <c r="H76" s="14">
        <v>6.2662037037037044E-2</v>
      </c>
      <c r="I76" t="s">
        <v>83</v>
      </c>
      <c r="J76" t="s">
        <v>148</v>
      </c>
      <c r="K76" t="s">
        <v>149</v>
      </c>
      <c r="L76" t="s">
        <v>50</v>
      </c>
    </row>
    <row r="77" spans="1:12" ht="15.75" x14ac:dyDescent="0.25">
      <c r="A77">
        <v>77</v>
      </c>
      <c r="B77" s="14">
        <v>0.11644675925925925</v>
      </c>
      <c r="C77" s="10">
        <f t="shared" si="3"/>
        <v>167.68333333333331</v>
      </c>
      <c r="D77" s="10">
        <f t="shared" si="4"/>
        <v>81.764043135361334</v>
      </c>
      <c r="E77" s="11">
        <f t="shared" si="8"/>
        <v>0.62129999999999996</v>
      </c>
      <c r="F77" s="12">
        <f t="shared" si="9"/>
        <v>48.760983879551546</v>
      </c>
      <c r="G77">
        <v>77</v>
      </c>
      <c r="H77" s="14">
        <v>0.11644675925925925</v>
      </c>
      <c r="I77" t="s">
        <v>83</v>
      </c>
      <c r="J77" t="s">
        <v>150</v>
      </c>
      <c r="K77" t="s">
        <v>151</v>
      </c>
      <c r="L77">
        <v>1999</v>
      </c>
    </row>
    <row r="78" spans="1:12" ht="15.75" x14ac:dyDescent="0.25">
      <c r="A78">
        <v>78</v>
      </c>
      <c r="B78" s="14">
        <v>0.10478009259259259</v>
      </c>
      <c r="C78" s="10">
        <f t="shared" ref="C78:C81" si="10">B78*1440</f>
        <v>150.88333333333333</v>
      </c>
      <c r="D78" s="10">
        <f t="shared" si="4"/>
        <v>84.273390842733903</v>
      </c>
      <c r="E78" s="11">
        <f t="shared" si="8"/>
        <v>0.6028</v>
      </c>
      <c r="F78" s="12">
        <f t="shared" si="9"/>
        <v>55.853346410737146</v>
      </c>
      <c r="G78">
        <v>78</v>
      </c>
      <c r="H78" s="14">
        <v>0.10478009259259259</v>
      </c>
      <c r="I78" t="s">
        <v>83</v>
      </c>
      <c r="J78" t="s">
        <v>152</v>
      </c>
      <c r="K78" t="s">
        <v>153</v>
      </c>
      <c r="L78">
        <v>2015</v>
      </c>
    </row>
    <row r="79" spans="1:12" ht="15.75" x14ac:dyDescent="0.25">
      <c r="A79">
        <v>79</v>
      </c>
      <c r="B79" s="14">
        <v>9.1805555555555543E-2</v>
      </c>
      <c r="C79" s="10">
        <f t="shared" si="10"/>
        <v>132.19999999999999</v>
      </c>
      <c r="D79" s="10">
        <f t="shared" si="4"/>
        <v>87.060839760068546</v>
      </c>
      <c r="E79" s="11">
        <f t="shared" si="8"/>
        <v>0.58350000000000002</v>
      </c>
      <c r="F79" s="12">
        <f t="shared" si="9"/>
        <v>65.855400726224318</v>
      </c>
      <c r="G79">
        <v>79</v>
      </c>
      <c r="H79" s="14">
        <v>9.1805555555555543E-2</v>
      </c>
      <c r="I79" t="s">
        <v>83</v>
      </c>
      <c r="J79" t="s">
        <v>146</v>
      </c>
      <c r="K79" t="s">
        <v>147</v>
      </c>
      <c r="L79">
        <v>2019</v>
      </c>
    </row>
    <row r="80" spans="1:12" ht="15.75" x14ac:dyDescent="0.25">
      <c r="A80">
        <v>80</v>
      </c>
      <c r="B80" s="14">
        <v>9.4675925925925927E-2</v>
      </c>
      <c r="C80" s="10">
        <f t="shared" si="10"/>
        <v>136.33333333333334</v>
      </c>
      <c r="D80" s="10">
        <f t="shared" si="4"/>
        <v>90.134847409510286</v>
      </c>
      <c r="E80" s="11">
        <f t="shared" si="8"/>
        <v>0.56359999999999999</v>
      </c>
      <c r="F80" s="12">
        <f t="shared" si="9"/>
        <v>66.113580006975752</v>
      </c>
      <c r="G80">
        <v>80</v>
      </c>
      <c r="H80" s="14">
        <v>9.4675925925925927E-2</v>
      </c>
      <c r="I80" t="s">
        <v>83</v>
      </c>
      <c r="J80" t="s">
        <v>154</v>
      </c>
      <c r="K80" t="s">
        <v>155</v>
      </c>
      <c r="L80">
        <v>2017</v>
      </c>
    </row>
    <row r="81" spans="1:12" ht="15.75" x14ac:dyDescent="0.25">
      <c r="A81">
        <v>81</v>
      </c>
      <c r="B81" s="14">
        <v>8.0902777777777782E-2</v>
      </c>
      <c r="C81" s="10">
        <f t="shared" si="10"/>
        <v>116.5</v>
      </c>
      <c r="D81" s="10">
        <f t="shared" si="4"/>
        <v>93.554327808471442</v>
      </c>
      <c r="E81" s="11">
        <f t="shared" si="8"/>
        <v>0.54300000000000004</v>
      </c>
      <c r="F81" s="12">
        <f t="shared" si="9"/>
        <v>80.304144041606378</v>
      </c>
      <c r="G81">
        <v>81</v>
      </c>
      <c r="H81" s="14">
        <v>8.0902777777777782E-2</v>
      </c>
      <c r="I81" t="s">
        <v>83</v>
      </c>
      <c r="J81" t="s">
        <v>156</v>
      </c>
      <c r="K81" t="s">
        <v>157</v>
      </c>
      <c r="L81">
        <v>2018</v>
      </c>
    </row>
    <row r="82" spans="1:12" ht="15.75" x14ac:dyDescent="0.25">
      <c r="A82">
        <v>82</v>
      </c>
      <c r="B82" s="13"/>
      <c r="C82" s="10"/>
      <c r="D82" s="10">
        <f t="shared" si="4"/>
        <v>97.37396971439523</v>
      </c>
      <c r="E82" s="11">
        <f t="shared" si="8"/>
        <v>0.52170000000000005</v>
      </c>
      <c r="F82" s="12"/>
      <c r="G82">
        <v>82</v>
      </c>
      <c r="H82" s="14"/>
    </row>
    <row r="83" spans="1:12" ht="15.75" x14ac:dyDescent="0.25">
      <c r="A83">
        <v>83</v>
      </c>
      <c r="B83" s="13"/>
      <c r="C83" s="10"/>
      <c r="D83" s="10">
        <f t="shared" si="4"/>
        <v>101.66099659795877</v>
      </c>
      <c r="E83" s="11">
        <f t="shared" si="8"/>
        <v>0.49969999999999998</v>
      </c>
      <c r="F83" s="12"/>
      <c r="G83">
        <v>83</v>
      </c>
    </row>
    <row r="84" spans="1:12" ht="15.75" x14ac:dyDescent="0.25">
      <c r="A84">
        <v>84</v>
      </c>
      <c r="B84" s="13"/>
      <c r="C84" s="10"/>
      <c r="D84" s="10">
        <f t="shared" si="4"/>
        <v>106.49895178197065</v>
      </c>
      <c r="E84" s="11">
        <f t="shared" si="8"/>
        <v>0.47699999999999998</v>
      </c>
      <c r="F84" s="12"/>
      <c r="G84">
        <v>84</v>
      </c>
    </row>
    <row r="85" spans="1:12" ht="15.75" x14ac:dyDescent="0.25">
      <c r="A85">
        <v>85</v>
      </c>
      <c r="D85" s="10">
        <f t="shared" si="4"/>
        <v>111.99294532627866</v>
      </c>
      <c r="E85" s="11">
        <f t="shared" si="8"/>
        <v>0.4536</v>
      </c>
    </row>
    <row r="86" spans="1:12" ht="15.75" x14ac:dyDescent="0.25">
      <c r="A86">
        <v>86</v>
      </c>
      <c r="D86" s="10">
        <f t="shared" si="4"/>
        <v>118.27706635622816</v>
      </c>
      <c r="E86" s="11">
        <f t="shared" si="8"/>
        <v>0.42949999999999999</v>
      </c>
    </row>
    <row r="87" spans="1:12" ht="15.75" x14ac:dyDescent="0.25">
      <c r="A87">
        <v>87</v>
      </c>
      <c r="D87" s="10">
        <f t="shared" si="4"/>
        <v>125.49407114624505</v>
      </c>
      <c r="E87" s="11">
        <f t="shared" si="8"/>
        <v>0.40479999999999999</v>
      </c>
    </row>
    <row r="88" spans="1:12" ht="15.75" x14ac:dyDescent="0.25">
      <c r="A88">
        <v>88</v>
      </c>
      <c r="D88" s="10">
        <f t="shared" si="4"/>
        <v>133.93092538887421</v>
      </c>
      <c r="E88" s="11">
        <f t="shared" si="8"/>
        <v>0.37930000000000003</v>
      </c>
    </row>
    <row r="89" spans="1:12" ht="15.75" x14ac:dyDescent="0.25">
      <c r="A89">
        <v>89</v>
      </c>
      <c r="D89" s="10">
        <f t="shared" si="4"/>
        <v>143.82785956964892</v>
      </c>
      <c r="E89" s="11">
        <f t="shared" si="8"/>
        <v>0.35320000000000001</v>
      </c>
    </row>
    <row r="90" spans="1:12" ht="15.75" x14ac:dyDescent="0.25">
      <c r="A90">
        <v>90</v>
      </c>
      <c r="D90" s="10">
        <f t="shared" si="4"/>
        <v>155.63725490196077</v>
      </c>
      <c r="E90" s="11">
        <f t="shared" si="8"/>
        <v>0.32640000000000002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004F-B654-462C-8F6E-05F26B0182B6}">
  <dimension ref="A1:L90"/>
  <sheetViews>
    <sheetView tabSelected="1" topLeftCell="A37" workbookViewId="0">
      <selection activeCell="F63" sqref="F63"/>
    </sheetView>
  </sheetViews>
  <sheetFormatPr defaultRowHeight="15" x14ac:dyDescent="0.25"/>
  <cols>
    <col min="3" max="3" width="10.7109375" customWidth="1"/>
    <col min="4" max="4" width="12.42578125" customWidth="1"/>
    <col min="5" max="5" width="13.85546875" customWidth="1"/>
    <col min="6" max="6" width="15.28515625" customWidth="1"/>
    <col min="7" max="7" width="12.7109375" customWidth="1"/>
    <col min="8" max="8" width="11.7109375" customWidth="1"/>
    <col min="9" max="9" width="11.5703125" customWidth="1"/>
    <col min="10" max="10" width="12.28515625" customWidth="1"/>
    <col min="11" max="11" width="14.85546875" customWidth="1"/>
  </cols>
  <sheetData>
    <row r="1" spans="1:12" ht="63" x14ac:dyDescent="0.25">
      <c r="A1" s="9" t="s">
        <v>79</v>
      </c>
      <c r="B1" s="1"/>
      <c r="C1" s="2"/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</row>
    <row r="2" spans="1:12" ht="15.75" x14ac:dyDescent="0.25">
      <c r="D2" s="3"/>
      <c r="E2" s="3"/>
      <c r="F2" s="4">
        <f>(+H$3-H$4)*F$4/2</f>
        <v>7.1017499999999997E-2</v>
      </c>
      <c r="G2" s="5">
        <f>(+I$4-I$3)*G$4/2</f>
        <v>1.9900000000000001E-2</v>
      </c>
      <c r="H2" s="3"/>
      <c r="I2" s="3"/>
    </row>
    <row r="3" spans="1:12" ht="15.75" x14ac:dyDescent="0.25">
      <c r="D3" s="3"/>
      <c r="E3" s="3"/>
      <c r="F3" s="4">
        <f>F4/(2*(+H3-H4))</f>
        <v>9.8294117647058812E-4</v>
      </c>
      <c r="G3" s="5">
        <f>G4/(2*(+I4-I3))</f>
        <v>4.9750000000000003E-3</v>
      </c>
      <c r="H3" s="1">
        <v>31.5</v>
      </c>
      <c r="I3" s="6">
        <v>49</v>
      </c>
    </row>
    <row r="4" spans="1:12" ht="15.75" x14ac:dyDescent="0.25">
      <c r="D4" s="16">
        <v>4.3912037037037034E-2</v>
      </c>
      <c r="E4" s="8">
        <f>D4*1440</f>
        <v>63.233333333333327</v>
      </c>
      <c r="F4" s="4">
        <v>1.6709999999999999E-2</v>
      </c>
      <c r="G4" s="4">
        <v>1.9900000000000001E-2</v>
      </c>
      <c r="H4" s="1">
        <v>23</v>
      </c>
      <c r="I4" s="6">
        <v>51</v>
      </c>
    </row>
    <row r="5" spans="1:12" ht="15.75" x14ac:dyDescent="0.25">
      <c r="D5" s="7"/>
      <c r="E5" s="1">
        <f>E4*60</f>
        <v>3793.9999999999995</v>
      </c>
      <c r="F5" s="4">
        <v>1E-3</v>
      </c>
      <c r="G5" s="4">
        <v>7.5199999999999996E-4</v>
      </c>
      <c r="H5" s="1">
        <v>21.1</v>
      </c>
      <c r="I5" s="6">
        <v>55</v>
      </c>
    </row>
    <row r="6" spans="1:12" ht="15.75" x14ac:dyDescent="0.25">
      <c r="D6" s="7"/>
      <c r="E6" s="1"/>
      <c r="F6" s="4"/>
      <c r="G6" s="4"/>
      <c r="H6" s="1"/>
      <c r="I6" s="6"/>
    </row>
    <row r="7" spans="1:12" x14ac:dyDescent="0.25">
      <c r="A7" t="s">
        <v>0</v>
      </c>
      <c r="B7" t="s">
        <v>1</v>
      </c>
      <c r="C7" t="s">
        <v>77</v>
      </c>
      <c r="D7" t="s">
        <v>81</v>
      </c>
      <c r="E7" t="s">
        <v>80</v>
      </c>
      <c r="G7" t="s">
        <v>0</v>
      </c>
      <c r="H7" t="s">
        <v>1</v>
      </c>
      <c r="I7" t="s">
        <v>0</v>
      </c>
      <c r="J7" t="s">
        <v>2</v>
      </c>
      <c r="K7" t="s">
        <v>3</v>
      </c>
      <c r="L7" t="s">
        <v>4</v>
      </c>
    </row>
    <row r="8" spans="1:12" ht="15.75" x14ac:dyDescent="0.25">
      <c r="A8">
        <v>8</v>
      </c>
      <c r="D8" s="10">
        <f t="shared" ref="D8:D70" si="0">E$4/E8</f>
        <v>124.79442141964343</v>
      </c>
      <c r="E8" s="11">
        <f t="shared" ref="E8:E30" si="1">ROUND(1-IF(A8&gt;=H$3,0,IF(A8&gt;=H$4,F$3*(A8-H$3)^2,F$2+F$4*(H$4-A8)+(A8&lt;H$5)*F$5*(H$5-A8)^2)),4)</f>
        <v>0.50670000000000004</v>
      </c>
    </row>
    <row r="9" spans="1:12" ht="15.75" x14ac:dyDescent="0.25">
      <c r="A9">
        <v>9</v>
      </c>
      <c r="D9" s="10">
        <f t="shared" si="0"/>
        <v>115.26309393607971</v>
      </c>
      <c r="E9" s="11">
        <f t="shared" si="1"/>
        <v>0.54859999999999998</v>
      </c>
    </row>
    <row r="10" spans="1:12" ht="15.75" x14ac:dyDescent="0.25">
      <c r="A10">
        <v>10</v>
      </c>
      <c r="B10" s="17"/>
      <c r="D10" s="10">
        <f t="shared" si="0"/>
        <v>107.44831492495042</v>
      </c>
      <c r="E10" s="11">
        <f t="shared" si="1"/>
        <v>0.58850000000000002</v>
      </c>
      <c r="G10">
        <v>10</v>
      </c>
    </row>
    <row r="11" spans="1:12" ht="15.75" x14ac:dyDescent="0.25">
      <c r="A11">
        <v>11</v>
      </c>
      <c r="B11" s="13">
        <v>8.8437500000000002E-2</v>
      </c>
      <c r="C11" s="10">
        <f t="shared" ref="C11:C68" si="2">B11*1440</f>
        <v>127.35000000000001</v>
      </c>
      <c r="D11" s="10">
        <f t="shared" si="0"/>
        <v>100.93109869646183</v>
      </c>
      <c r="E11" s="11">
        <f t="shared" si="1"/>
        <v>0.62649999999999995</v>
      </c>
      <c r="F11" s="12">
        <f t="shared" ref="F11:F68" si="3">100*(D11/C11)</f>
        <v>79.25488708006425</v>
      </c>
      <c r="G11">
        <v>11</v>
      </c>
      <c r="H11" s="14">
        <v>8.8437500000000002E-2</v>
      </c>
      <c r="I11">
        <v>11</v>
      </c>
      <c r="J11" t="s">
        <v>5</v>
      </c>
      <c r="K11" t="s">
        <v>6</v>
      </c>
      <c r="L11">
        <v>2013</v>
      </c>
    </row>
    <row r="12" spans="1:12" ht="15.75" x14ac:dyDescent="0.25">
      <c r="A12">
        <v>12</v>
      </c>
      <c r="B12" s="13">
        <v>8.9108796296296297E-2</v>
      </c>
      <c r="C12" s="10">
        <f t="shared" si="2"/>
        <v>128.31666666666666</v>
      </c>
      <c r="D12" s="10">
        <f t="shared" si="0"/>
        <v>95.460950080515289</v>
      </c>
      <c r="E12" s="11">
        <f t="shared" si="1"/>
        <v>0.66239999999999999</v>
      </c>
      <c r="F12" s="12">
        <f t="shared" si="3"/>
        <v>74.394817571514722</v>
      </c>
      <c r="G12">
        <v>12</v>
      </c>
      <c r="H12" s="14">
        <v>8.9108796296296297E-2</v>
      </c>
      <c r="I12">
        <v>12</v>
      </c>
      <c r="J12" t="s">
        <v>5</v>
      </c>
      <c r="K12" t="s">
        <v>6</v>
      </c>
      <c r="L12">
        <v>2014</v>
      </c>
    </row>
    <row r="13" spans="1:12" ht="15.75" x14ac:dyDescent="0.25">
      <c r="A13">
        <v>13</v>
      </c>
      <c r="B13" s="13"/>
      <c r="C13" s="10"/>
      <c r="D13" s="10">
        <f t="shared" si="0"/>
        <v>90.813346737517335</v>
      </c>
      <c r="E13" s="11">
        <f t="shared" si="1"/>
        <v>0.69630000000000003</v>
      </c>
      <c r="F13" s="12"/>
      <c r="H13" s="14"/>
    </row>
    <row r="14" spans="1:12" ht="15.75" x14ac:dyDescent="0.25">
      <c r="A14">
        <v>14</v>
      </c>
      <c r="B14" s="13">
        <v>6.1875000000000006E-2</v>
      </c>
      <c r="C14" s="10">
        <f t="shared" si="2"/>
        <v>89.100000000000009</v>
      </c>
      <c r="D14" s="10">
        <f t="shared" si="0"/>
        <v>86.835118557172933</v>
      </c>
      <c r="E14" s="11">
        <f t="shared" si="1"/>
        <v>0.72819999999999996</v>
      </c>
      <c r="F14" s="12">
        <f t="shared" si="3"/>
        <v>97.458045518712595</v>
      </c>
      <c r="G14">
        <v>14</v>
      </c>
      <c r="H14" s="14">
        <v>6.1875000000000006E-2</v>
      </c>
      <c r="I14">
        <v>14</v>
      </c>
      <c r="J14" t="s">
        <v>7</v>
      </c>
      <c r="K14" t="s">
        <v>8</v>
      </c>
      <c r="L14">
        <v>2013</v>
      </c>
    </row>
    <row r="15" spans="1:12" ht="15.75" x14ac:dyDescent="0.25">
      <c r="A15">
        <v>15</v>
      </c>
      <c r="B15" s="13">
        <v>6.0173611111111108E-2</v>
      </c>
      <c r="C15" s="10">
        <f t="shared" si="2"/>
        <v>86.649999999999991</v>
      </c>
      <c r="D15" s="10">
        <f t="shared" si="0"/>
        <v>83.41028008618035</v>
      </c>
      <c r="E15" s="11">
        <f t="shared" si="1"/>
        <v>0.7581</v>
      </c>
      <c r="F15" s="12">
        <f t="shared" si="3"/>
        <v>96.261142626867112</v>
      </c>
      <c r="G15">
        <v>15</v>
      </c>
      <c r="H15" s="14">
        <v>6.0173611111111108E-2</v>
      </c>
      <c r="I15">
        <v>15</v>
      </c>
      <c r="J15" t="s">
        <v>7</v>
      </c>
      <c r="K15" t="s">
        <v>8</v>
      </c>
      <c r="L15">
        <v>2014</v>
      </c>
    </row>
    <row r="16" spans="1:12" ht="15.75" x14ac:dyDescent="0.25">
      <c r="A16">
        <v>16</v>
      </c>
      <c r="B16" s="13">
        <v>5.6157407407407406E-2</v>
      </c>
      <c r="C16" s="10">
        <f t="shared" si="2"/>
        <v>80.86666666666666</v>
      </c>
      <c r="D16" s="10">
        <f t="shared" si="0"/>
        <v>80.449533502968606</v>
      </c>
      <c r="E16" s="11">
        <f t="shared" si="1"/>
        <v>0.78600000000000003</v>
      </c>
      <c r="F16" s="12">
        <f t="shared" si="3"/>
        <v>99.484171685451699</v>
      </c>
      <c r="G16">
        <v>16</v>
      </c>
      <c r="H16" s="14">
        <v>5.6157407407407406E-2</v>
      </c>
      <c r="I16">
        <v>16</v>
      </c>
      <c r="J16" t="s">
        <v>9</v>
      </c>
      <c r="K16" t="s">
        <v>10</v>
      </c>
      <c r="L16">
        <v>2012</v>
      </c>
    </row>
    <row r="17" spans="1:12" ht="15.75" x14ac:dyDescent="0.25">
      <c r="A17">
        <v>17</v>
      </c>
      <c r="B17" s="13">
        <v>6.0416666666666667E-2</v>
      </c>
      <c r="C17" s="10">
        <f t="shared" si="2"/>
        <v>87</v>
      </c>
      <c r="D17" s="10">
        <f t="shared" si="0"/>
        <v>77.883154739910495</v>
      </c>
      <c r="E17" s="11">
        <f t="shared" si="1"/>
        <v>0.81189999999999996</v>
      </c>
      <c r="F17" s="12">
        <f t="shared" si="3"/>
        <v>89.520867517138498</v>
      </c>
      <c r="G17">
        <v>17</v>
      </c>
      <c r="H17" s="14">
        <v>6.0416666666666667E-2</v>
      </c>
      <c r="I17">
        <v>17</v>
      </c>
      <c r="J17" t="s">
        <v>9</v>
      </c>
      <c r="K17" t="s">
        <v>10</v>
      </c>
      <c r="L17">
        <v>2013</v>
      </c>
    </row>
    <row r="18" spans="1:12" ht="15.75" x14ac:dyDescent="0.25">
      <c r="A18">
        <v>18</v>
      </c>
      <c r="B18" s="13">
        <v>5.9699074074074071E-2</v>
      </c>
      <c r="C18" s="10">
        <f t="shared" si="2"/>
        <v>85.966666666666669</v>
      </c>
      <c r="D18" s="10">
        <f t="shared" si="0"/>
        <v>75.656058068118369</v>
      </c>
      <c r="E18" s="11">
        <f t="shared" si="1"/>
        <v>0.83579999999999999</v>
      </c>
      <c r="F18" s="12">
        <f t="shared" si="3"/>
        <v>88.006271502270295</v>
      </c>
      <c r="G18">
        <v>18</v>
      </c>
      <c r="H18" s="14">
        <v>5.9699074074074071E-2</v>
      </c>
      <c r="I18">
        <v>18</v>
      </c>
      <c r="J18" t="s">
        <v>7</v>
      </c>
      <c r="K18" t="s">
        <v>8</v>
      </c>
      <c r="L18">
        <v>2017</v>
      </c>
    </row>
    <row r="19" spans="1:12" ht="15.75" x14ac:dyDescent="0.25">
      <c r="A19">
        <v>19</v>
      </c>
      <c r="B19" s="13">
        <v>5.5486111111111104E-2</v>
      </c>
      <c r="C19" s="10">
        <f t="shared" si="2"/>
        <v>79.899999999999991</v>
      </c>
      <c r="D19" s="10">
        <f t="shared" si="0"/>
        <v>73.724301426295128</v>
      </c>
      <c r="E19" s="11">
        <f t="shared" si="1"/>
        <v>0.85770000000000002</v>
      </c>
      <c r="F19" s="12">
        <f t="shared" si="3"/>
        <v>92.270715176839971</v>
      </c>
      <c r="G19">
        <v>19</v>
      </c>
      <c r="H19" s="14">
        <v>5.5486111111111104E-2</v>
      </c>
      <c r="I19">
        <v>19</v>
      </c>
      <c r="J19" t="s">
        <v>7</v>
      </c>
      <c r="K19" t="s">
        <v>8</v>
      </c>
      <c r="L19">
        <v>2018</v>
      </c>
    </row>
    <row r="20" spans="1:12" ht="15.75" x14ac:dyDescent="0.25">
      <c r="A20">
        <v>20</v>
      </c>
      <c r="B20" s="13">
        <v>5.7280092592592591E-2</v>
      </c>
      <c r="C20" s="10">
        <f t="shared" si="2"/>
        <v>82.483333333333334</v>
      </c>
      <c r="D20" s="10">
        <f t="shared" si="0"/>
        <v>72.052567608629587</v>
      </c>
      <c r="E20" s="11">
        <f t="shared" si="1"/>
        <v>0.87760000000000005</v>
      </c>
      <c r="F20" s="12">
        <f t="shared" si="3"/>
        <v>87.354092877708126</v>
      </c>
      <c r="G20">
        <v>20</v>
      </c>
      <c r="H20" s="14">
        <v>5.7280092592592591E-2</v>
      </c>
      <c r="I20">
        <v>20</v>
      </c>
      <c r="J20" t="s">
        <v>7</v>
      </c>
      <c r="K20" t="s">
        <v>8</v>
      </c>
      <c r="L20">
        <v>2019</v>
      </c>
    </row>
    <row r="21" spans="1:12" ht="15.75" x14ac:dyDescent="0.25">
      <c r="A21">
        <v>21</v>
      </c>
      <c r="B21" s="13">
        <v>5.6168981481481479E-2</v>
      </c>
      <c r="C21" s="10">
        <f t="shared" si="2"/>
        <v>80.883333333333326</v>
      </c>
      <c r="D21" s="10">
        <f t="shared" si="0"/>
        <v>70.604436504391842</v>
      </c>
      <c r="E21" s="11">
        <f t="shared" si="1"/>
        <v>0.89559999999999995</v>
      </c>
      <c r="F21" s="12">
        <f t="shared" si="3"/>
        <v>87.291699778765945</v>
      </c>
      <c r="G21">
        <v>21</v>
      </c>
      <c r="H21" s="14">
        <v>5.6168981481481479E-2</v>
      </c>
      <c r="I21">
        <v>21</v>
      </c>
      <c r="J21" t="s">
        <v>11</v>
      </c>
      <c r="K21" t="s">
        <v>12</v>
      </c>
      <c r="L21">
        <v>2001</v>
      </c>
    </row>
    <row r="22" spans="1:12" ht="15.75" x14ac:dyDescent="0.25">
      <c r="A22">
        <v>22</v>
      </c>
      <c r="B22" s="13">
        <v>5.6990740740740738E-2</v>
      </c>
      <c r="C22" s="10">
        <f t="shared" si="2"/>
        <v>82.066666666666663</v>
      </c>
      <c r="D22" s="10">
        <f t="shared" si="0"/>
        <v>69.31199532317585</v>
      </c>
      <c r="E22" s="11">
        <f t="shared" si="1"/>
        <v>0.9123</v>
      </c>
      <c r="F22" s="12">
        <f t="shared" si="3"/>
        <v>84.458158395421435</v>
      </c>
      <c r="G22">
        <v>22</v>
      </c>
      <c r="H22" s="14">
        <v>5.6990740740740738E-2</v>
      </c>
      <c r="I22">
        <v>22</v>
      </c>
      <c r="J22" t="s">
        <v>11</v>
      </c>
      <c r="K22" t="s">
        <v>12</v>
      </c>
      <c r="L22">
        <v>2002</v>
      </c>
    </row>
    <row r="23" spans="1:12" ht="15.75" x14ac:dyDescent="0.25">
      <c r="A23">
        <v>23</v>
      </c>
      <c r="B23" s="13">
        <v>4.854166666666667E-2</v>
      </c>
      <c r="C23" s="10">
        <f t="shared" si="2"/>
        <v>69.900000000000006</v>
      </c>
      <c r="D23" s="10">
        <f t="shared" si="0"/>
        <v>68.066020810907773</v>
      </c>
      <c r="E23" s="11">
        <f t="shared" si="1"/>
        <v>0.92900000000000005</v>
      </c>
      <c r="F23" s="12">
        <f t="shared" si="3"/>
        <v>97.376281560669199</v>
      </c>
      <c r="G23">
        <v>23</v>
      </c>
      <c r="H23" s="14">
        <v>4.854166666666667E-2</v>
      </c>
      <c r="I23">
        <v>23</v>
      </c>
      <c r="J23" t="s">
        <v>13</v>
      </c>
      <c r="K23" t="s">
        <v>14</v>
      </c>
      <c r="L23">
        <v>2001</v>
      </c>
    </row>
    <row r="24" spans="1:12" ht="15.75" x14ac:dyDescent="0.25">
      <c r="A24">
        <v>24</v>
      </c>
      <c r="B24" s="13">
        <v>4.762731481481481E-2</v>
      </c>
      <c r="C24" s="10">
        <f t="shared" si="2"/>
        <v>68.583333333333329</v>
      </c>
      <c r="D24" s="10">
        <f t="shared" si="0"/>
        <v>66.934829399103762</v>
      </c>
      <c r="E24" s="11">
        <f t="shared" si="1"/>
        <v>0.94469999999999998</v>
      </c>
      <c r="F24" s="12">
        <f t="shared" si="3"/>
        <v>97.596349063091765</v>
      </c>
      <c r="G24">
        <v>24</v>
      </c>
      <c r="H24" s="14">
        <v>4.762731481481481E-2</v>
      </c>
      <c r="I24">
        <v>24</v>
      </c>
      <c r="J24" t="s">
        <v>15</v>
      </c>
      <c r="K24" t="s">
        <v>16</v>
      </c>
      <c r="L24">
        <v>1999</v>
      </c>
    </row>
    <row r="25" spans="1:12" ht="15.75" x14ac:dyDescent="0.25">
      <c r="A25">
        <v>25</v>
      </c>
      <c r="B25" s="13">
        <v>5.1504629629629629E-2</v>
      </c>
      <c r="C25" s="10">
        <f t="shared" si="2"/>
        <v>74.166666666666671</v>
      </c>
      <c r="D25" s="10">
        <f t="shared" si="0"/>
        <v>65.971135454703528</v>
      </c>
      <c r="E25" s="11">
        <f t="shared" si="1"/>
        <v>0.95850000000000002</v>
      </c>
      <c r="F25" s="12">
        <f t="shared" si="3"/>
        <v>88.949845556903625</v>
      </c>
      <c r="G25">
        <v>25</v>
      </c>
      <c r="H25" s="14">
        <v>5.1504629629629629E-2</v>
      </c>
      <c r="I25">
        <v>25</v>
      </c>
      <c r="J25" t="s">
        <v>13</v>
      </c>
      <c r="K25" t="s">
        <v>14</v>
      </c>
      <c r="L25">
        <v>2003</v>
      </c>
    </row>
    <row r="26" spans="1:12" ht="15.75" x14ac:dyDescent="0.25">
      <c r="A26">
        <v>26</v>
      </c>
      <c r="B26" s="13">
        <v>4.8148148148148141E-2</v>
      </c>
      <c r="C26" s="10">
        <f t="shared" si="2"/>
        <v>69.333333333333329</v>
      </c>
      <c r="D26" s="10">
        <f t="shared" si="0"/>
        <v>65.168848122573763</v>
      </c>
      <c r="E26" s="11">
        <f t="shared" si="1"/>
        <v>0.97030000000000005</v>
      </c>
      <c r="F26" s="12">
        <f t="shared" si="3"/>
        <v>93.99353094601986</v>
      </c>
      <c r="G26">
        <v>26</v>
      </c>
      <c r="H26" s="14">
        <v>4.8148148148148141E-2</v>
      </c>
      <c r="I26">
        <v>26</v>
      </c>
      <c r="J26" t="s">
        <v>17</v>
      </c>
      <c r="K26" t="s">
        <v>18</v>
      </c>
      <c r="L26">
        <v>2001</v>
      </c>
    </row>
    <row r="27" spans="1:12" ht="15.75" x14ac:dyDescent="0.25">
      <c r="A27">
        <v>27</v>
      </c>
      <c r="B27" s="13">
        <v>4.4803240740740741E-2</v>
      </c>
      <c r="C27" s="10">
        <f t="shared" si="2"/>
        <v>64.516666666666666</v>
      </c>
      <c r="D27" s="10">
        <f t="shared" si="0"/>
        <v>64.517226133387751</v>
      </c>
      <c r="E27" s="11">
        <f t="shared" si="1"/>
        <v>0.98009999999999997</v>
      </c>
      <c r="F27" s="12">
        <f t="shared" si="3"/>
        <v>100.0008671661913</v>
      </c>
      <c r="G27">
        <v>27</v>
      </c>
      <c r="H27" s="14">
        <v>4.4803240740740741E-2</v>
      </c>
      <c r="I27">
        <v>27</v>
      </c>
      <c r="J27" t="s">
        <v>15</v>
      </c>
      <c r="K27" t="s">
        <v>16</v>
      </c>
      <c r="L27">
        <v>2002</v>
      </c>
    </row>
    <row r="28" spans="1:12" ht="15.75" x14ac:dyDescent="0.25">
      <c r="A28">
        <v>28</v>
      </c>
      <c r="B28" s="13">
        <v>4.5185185185185189E-2</v>
      </c>
      <c r="C28" s="10">
        <f t="shared" si="2"/>
        <v>65.066666666666677</v>
      </c>
      <c r="D28" s="10">
        <f t="shared" si="0"/>
        <v>64.001349527665312</v>
      </c>
      <c r="E28" s="11">
        <f t="shared" si="1"/>
        <v>0.98799999999999999</v>
      </c>
      <c r="F28" s="12">
        <f t="shared" si="3"/>
        <v>98.36272980686266</v>
      </c>
      <c r="G28">
        <v>28</v>
      </c>
      <c r="H28" s="14">
        <v>4.5185185185185189E-2</v>
      </c>
      <c r="I28">
        <v>28</v>
      </c>
      <c r="J28" t="s">
        <v>19</v>
      </c>
      <c r="K28" t="s">
        <v>20</v>
      </c>
      <c r="L28">
        <v>2003</v>
      </c>
    </row>
    <row r="29" spans="1:12" ht="15.75" x14ac:dyDescent="0.25">
      <c r="A29">
        <v>29</v>
      </c>
      <c r="B29" s="13">
        <v>4.4328703703703703E-2</v>
      </c>
      <c r="C29" s="10">
        <f t="shared" si="2"/>
        <v>63.833333333333336</v>
      </c>
      <c r="D29" s="10">
        <f t="shared" si="0"/>
        <v>63.621424019854437</v>
      </c>
      <c r="E29" s="11">
        <f t="shared" si="1"/>
        <v>0.99390000000000001</v>
      </c>
      <c r="F29" s="12">
        <f t="shared" si="3"/>
        <v>99.668027185150549</v>
      </c>
      <c r="G29">
        <v>29</v>
      </c>
      <c r="H29" s="14">
        <v>4.4328703703703703E-2</v>
      </c>
      <c r="I29">
        <v>29</v>
      </c>
      <c r="J29" t="s">
        <v>21</v>
      </c>
      <c r="K29" t="s">
        <v>22</v>
      </c>
      <c r="L29">
        <v>1999</v>
      </c>
    </row>
    <row r="30" spans="1:12" ht="15.75" x14ac:dyDescent="0.25">
      <c r="A30">
        <v>30</v>
      </c>
      <c r="B30" s="13">
        <v>4.5763888888888889E-2</v>
      </c>
      <c r="C30" s="10">
        <f t="shared" si="2"/>
        <v>65.900000000000006</v>
      </c>
      <c r="D30" s="10">
        <f t="shared" si="0"/>
        <v>63.372753390793072</v>
      </c>
      <c r="E30" s="11">
        <f t="shared" si="1"/>
        <v>0.99780000000000002</v>
      </c>
      <c r="F30" s="12">
        <f t="shared" si="3"/>
        <v>96.165027907121498</v>
      </c>
      <c r="G30">
        <v>30</v>
      </c>
      <c r="H30" s="14">
        <v>4.5763888888888889E-2</v>
      </c>
      <c r="I30">
        <v>30</v>
      </c>
      <c r="J30" t="s">
        <v>23</v>
      </c>
      <c r="K30" t="s">
        <v>24</v>
      </c>
      <c r="L30" t="s">
        <v>25</v>
      </c>
    </row>
    <row r="31" spans="1:12" ht="15.75" x14ac:dyDescent="0.25">
      <c r="A31">
        <v>31</v>
      </c>
      <c r="B31" s="13">
        <v>4.7291666666666669E-2</v>
      </c>
      <c r="C31" s="10">
        <f t="shared" si="2"/>
        <v>68.100000000000009</v>
      </c>
      <c r="D31" s="10">
        <f t="shared" si="0"/>
        <v>63.233333333333327</v>
      </c>
      <c r="E31" s="11">
        <f t="shared" ref="E31:E70" si="4">ROUND(1-IF(A31&lt;I$3,0,IF(A31&lt;I$4,G$3*(A31-I$3)^2,G$2+G$4*(A31-I$4)+(A31&gt;I$5)*G$5*(A31-I$5)^2)),4)</f>
        <v>1</v>
      </c>
      <c r="F31" s="12">
        <f t="shared" si="3"/>
        <v>92.853646598139974</v>
      </c>
      <c r="G31">
        <v>31</v>
      </c>
      <c r="H31" s="14">
        <v>4.7291666666666669E-2</v>
      </c>
      <c r="I31">
        <v>31</v>
      </c>
      <c r="J31" t="s">
        <v>26</v>
      </c>
      <c r="K31" t="s">
        <v>27</v>
      </c>
      <c r="L31">
        <v>1999</v>
      </c>
    </row>
    <row r="32" spans="1:12" ht="15.75" x14ac:dyDescent="0.25">
      <c r="A32">
        <v>32</v>
      </c>
      <c r="B32" s="13">
        <v>4.5983796296296293E-2</v>
      </c>
      <c r="C32" s="10">
        <f t="shared" si="2"/>
        <v>66.216666666666669</v>
      </c>
      <c r="D32" s="10">
        <f t="shared" si="0"/>
        <v>63.233333333333327</v>
      </c>
      <c r="E32" s="11">
        <f t="shared" si="4"/>
        <v>1</v>
      </c>
      <c r="F32" s="12">
        <f t="shared" si="3"/>
        <v>95.494588472187246</v>
      </c>
      <c r="G32">
        <v>32</v>
      </c>
      <c r="H32" s="14">
        <v>4.5983796296296293E-2</v>
      </c>
      <c r="I32">
        <v>32</v>
      </c>
      <c r="J32" t="s">
        <v>28</v>
      </c>
      <c r="K32" t="s">
        <v>29</v>
      </c>
      <c r="L32">
        <v>2017</v>
      </c>
    </row>
    <row r="33" spans="1:12" ht="15.75" x14ac:dyDescent="0.25">
      <c r="A33">
        <v>33</v>
      </c>
      <c r="B33" s="13">
        <v>4.898148148148148E-2</v>
      </c>
      <c r="C33" s="10">
        <f t="shared" si="2"/>
        <v>70.533333333333331</v>
      </c>
      <c r="D33" s="10">
        <f t="shared" si="0"/>
        <v>63.233333333333327</v>
      </c>
      <c r="E33" s="11">
        <f t="shared" si="4"/>
        <v>1</v>
      </c>
      <c r="F33" s="12">
        <f t="shared" si="3"/>
        <v>89.650283553875227</v>
      </c>
      <c r="G33">
        <v>33</v>
      </c>
      <c r="H33" s="14">
        <v>4.898148148148148E-2</v>
      </c>
      <c r="I33">
        <v>33</v>
      </c>
      <c r="J33" t="s">
        <v>28</v>
      </c>
      <c r="K33" t="s">
        <v>29</v>
      </c>
      <c r="L33">
        <v>2018</v>
      </c>
    </row>
    <row r="34" spans="1:12" ht="15.75" x14ac:dyDescent="0.25">
      <c r="A34">
        <v>34</v>
      </c>
      <c r="B34" s="13">
        <v>4.898148148148148E-2</v>
      </c>
      <c r="C34" s="10">
        <f t="shared" si="2"/>
        <v>70.533333333333331</v>
      </c>
      <c r="D34" s="10">
        <f t="shared" si="0"/>
        <v>63.233333333333327</v>
      </c>
      <c r="E34" s="11">
        <f t="shared" si="4"/>
        <v>1</v>
      </c>
      <c r="F34" s="12">
        <f t="shared" si="3"/>
        <v>89.650283553875227</v>
      </c>
      <c r="G34">
        <v>34</v>
      </c>
      <c r="H34" s="14">
        <v>4.898148148148148E-2</v>
      </c>
      <c r="I34">
        <v>34</v>
      </c>
      <c r="J34" t="s">
        <v>28</v>
      </c>
      <c r="K34" t="s">
        <v>29</v>
      </c>
      <c r="L34">
        <v>2019</v>
      </c>
    </row>
    <row r="35" spans="1:12" ht="15.75" x14ac:dyDescent="0.25">
      <c r="A35">
        <v>35</v>
      </c>
      <c r="B35" s="13">
        <v>4.5810185185185183E-2</v>
      </c>
      <c r="C35" s="10">
        <f t="shared" si="2"/>
        <v>65.966666666666669</v>
      </c>
      <c r="D35" s="10">
        <f t="shared" si="0"/>
        <v>63.233333333333327</v>
      </c>
      <c r="E35" s="11">
        <f t="shared" si="4"/>
        <v>1</v>
      </c>
      <c r="F35" s="12">
        <f t="shared" si="3"/>
        <v>95.856493178372901</v>
      </c>
      <c r="G35">
        <v>35</v>
      </c>
      <c r="H35" s="14">
        <v>4.5810185185185183E-2</v>
      </c>
      <c r="I35">
        <v>35</v>
      </c>
      <c r="J35" t="s">
        <v>30</v>
      </c>
      <c r="K35" t="s">
        <v>31</v>
      </c>
      <c r="L35">
        <v>2015</v>
      </c>
    </row>
    <row r="36" spans="1:12" ht="15.75" x14ac:dyDescent="0.25">
      <c r="A36">
        <v>36</v>
      </c>
      <c r="B36" s="13">
        <v>4.8437500000000001E-2</v>
      </c>
      <c r="C36" s="10">
        <f t="shared" si="2"/>
        <v>69.75</v>
      </c>
      <c r="D36" s="10">
        <f t="shared" si="0"/>
        <v>63.233333333333327</v>
      </c>
      <c r="E36" s="11">
        <f t="shared" si="4"/>
        <v>1</v>
      </c>
      <c r="F36" s="12">
        <f t="shared" si="3"/>
        <v>90.657108721624851</v>
      </c>
      <c r="G36">
        <v>36</v>
      </c>
      <c r="H36" s="14">
        <v>4.8437500000000001E-2</v>
      </c>
      <c r="I36">
        <v>36</v>
      </c>
      <c r="J36" t="s">
        <v>32</v>
      </c>
      <c r="K36" t="s">
        <v>33</v>
      </c>
      <c r="L36">
        <v>2015</v>
      </c>
    </row>
    <row r="37" spans="1:12" ht="15.75" x14ac:dyDescent="0.25">
      <c r="A37">
        <v>37</v>
      </c>
      <c r="B37" s="13">
        <v>4.8055555555555553E-2</v>
      </c>
      <c r="C37" s="10">
        <f t="shared" si="2"/>
        <v>69.2</v>
      </c>
      <c r="D37" s="10">
        <f t="shared" si="0"/>
        <v>63.233333333333327</v>
      </c>
      <c r="E37" s="11">
        <f t="shared" si="4"/>
        <v>1</v>
      </c>
      <c r="F37" s="12">
        <f t="shared" si="3"/>
        <v>91.37764932562618</v>
      </c>
      <c r="G37">
        <v>37</v>
      </c>
      <c r="H37" s="14">
        <v>4.8055555555555553E-2</v>
      </c>
      <c r="I37">
        <v>37</v>
      </c>
      <c r="J37" t="s">
        <v>34</v>
      </c>
      <c r="K37" t="s">
        <v>35</v>
      </c>
      <c r="L37" t="s">
        <v>36</v>
      </c>
    </row>
    <row r="38" spans="1:12" ht="15.75" x14ac:dyDescent="0.25">
      <c r="A38">
        <v>38</v>
      </c>
      <c r="B38" s="13">
        <v>4.6898148148148154E-2</v>
      </c>
      <c r="C38" s="10">
        <f t="shared" si="2"/>
        <v>67.533333333333346</v>
      </c>
      <c r="D38" s="10">
        <f t="shared" si="0"/>
        <v>63.233333333333327</v>
      </c>
      <c r="E38" s="11">
        <f t="shared" si="4"/>
        <v>1</v>
      </c>
      <c r="F38" s="12">
        <f t="shared" si="3"/>
        <v>93.632773938795637</v>
      </c>
      <c r="G38">
        <v>38</v>
      </c>
      <c r="H38" s="14">
        <v>4.6898148148148154E-2</v>
      </c>
      <c r="I38">
        <v>38</v>
      </c>
      <c r="J38" t="s">
        <v>32</v>
      </c>
      <c r="K38" t="s">
        <v>37</v>
      </c>
      <c r="L38">
        <v>2016</v>
      </c>
    </row>
    <row r="39" spans="1:12" ht="15.75" x14ac:dyDescent="0.25">
      <c r="A39">
        <v>39</v>
      </c>
      <c r="B39" s="13">
        <v>4.553240740740741E-2</v>
      </c>
      <c r="C39" s="10">
        <f t="shared" si="2"/>
        <v>65.566666666666677</v>
      </c>
      <c r="D39" s="10">
        <f t="shared" si="0"/>
        <v>63.233333333333327</v>
      </c>
      <c r="E39" s="11">
        <f t="shared" si="4"/>
        <v>1</v>
      </c>
      <c r="F39" s="12">
        <f t="shared" si="3"/>
        <v>96.441281138790018</v>
      </c>
      <c r="G39">
        <v>39</v>
      </c>
      <c r="H39" s="14">
        <v>4.553240740740741E-2</v>
      </c>
      <c r="I39">
        <v>39</v>
      </c>
      <c r="J39" t="s">
        <v>13</v>
      </c>
      <c r="K39" t="s">
        <v>14</v>
      </c>
      <c r="L39">
        <v>2017</v>
      </c>
    </row>
    <row r="40" spans="1:12" ht="15.75" x14ac:dyDescent="0.25">
      <c r="A40">
        <v>40</v>
      </c>
      <c r="B40" s="13">
        <v>4.4502314814814814E-2</v>
      </c>
      <c r="C40" s="10">
        <f t="shared" si="2"/>
        <v>64.083333333333329</v>
      </c>
      <c r="D40" s="10">
        <f t="shared" si="0"/>
        <v>63.233333333333327</v>
      </c>
      <c r="E40" s="11">
        <f t="shared" si="4"/>
        <v>1</v>
      </c>
      <c r="F40" s="12">
        <f t="shared" si="3"/>
        <v>98.673602080624192</v>
      </c>
      <c r="G40">
        <v>40</v>
      </c>
      <c r="H40" s="14">
        <v>4.4502314814814814E-2</v>
      </c>
      <c r="I40">
        <v>40</v>
      </c>
      <c r="J40" t="s">
        <v>13</v>
      </c>
      <c r="K40" t="s">
        <v>14</v>
      </c>
      <c r="L40">
        <v>2018</v>
      </c>
    </row>
    <row r="41" spans="1:12" ht="15.75" x14ac:dyDescent="0.25">
      <c r="A41">
        <v>41</v>
      </c>
      <c r="B41" s="18">
        <v>4.0439814814814817E-2</v>
      </c>
      <c r="C41" s="10">
        <f t="shared" si="2"/>
        <v>58.233333333333334</v>
      </c>
      <c r="D41" s="10">
        <f t="shared" si="0"/>
        <v>63.233333333333327</v>
      </c>
      <c r="E41" s="11">
        <f t="shared" si="4"/>
        <v>1</v>
      </c>
      <c r="F41" s="12">
        <f t="shared" si="3"/>
        <v>108.5861476817401</v>
      </c>
      <c r="G41">
        <v>41</v>
      </c>
      <c r="H41" s="15">
        <v>4.0439814814814817E-2</v>
      </c>
      <c r="I41">
        <v>41</v>
      </c>
      <c r="J41" t="s">
        <v>38</v>
      </c>
      <c r="K41" t="s">
        <v>39</v>
      </c>
      <c r="L41">
        <v>2000</v>
      </c>
    </row>
    <row r="42" spans="1:12" ht="15.75" x14ac:dyDescent="0.25">
      <c r="A42">
        <v>42</v>
      </c>
      <c r="B42" s="13">
        <v>4.9513888888888892E-2</v>
      </c>
      <c r="C42" s="10">
        <f t="shared" si="2"/>
        <v>71.300000000000011</v>
      </c>
      <c r="D42" s="10">
        <f t="shared" si="0"/>
        <v>63.233333333333327</v>
      </c>
      <c r="E42" s="11">
        <f t="shared" si="4"/>
        <v>1</v>
      </c>
      <c r="F42" s="12">
        <f t="shared" si="3"/>
        <v>88.686302010285161</v>
      </c>
      <c r="G42">
        <v>42</v>
      </c>
      <c r="H42" s="14">
        <v>4.9513888888888892E-2</v>
      </c>
      <c r="I42">
        <v>42</v>
      </c>
      <c r="J42" t="s">
        <v>40</v>
      </c>
      <c r="K42" t="s">
        <v>41</v>
      </c>
      <c r="L42" t="s">
        <v>25</v>
      </c>
    </row>
    <row r="43" spans="1:12" ht="15.75" x14ac:dyDescent="0.25">
      <c r="A43">
        <v>43</v>
      </c>
      <c r="B43" s="13">
        <v>4.7650462962962964E-2</v>
      </c>
      <c r="C43" s="10">
        <f t="shared" si="2"/>
        <v>68.616666666666674</v>
      </c>
      <c r="D43" s="10">
        <f t="shared" si="0"/>
        <v>63.233333333333327</v>
      </c>
      <c r="E43" s="11">
        <f t="shared" si="4"/>
        <v>1</v>
      </c>
      <c r="F43" s="12">
        <f t="shared" si="3"/>
        <v>92.15448141850861</v>
      </c>
      <c r="G43">
        <v>43</v>
      </c>
      <c r="H43" s="14">
        <v>4.7650462962962964E-2</v>
      </c>
      <c r="I43">
        <v>43</v>
      </c>
      <c r="J43" t="s">
        <v>42</v>
      </c>
      <c r="K43" t="s">
        <v>43</v>
      </c>
      <c r="L43">
        <v>2006</v>
      </c>
    </row>
    <row r="44" spans="1:12" ht="15.75" x14ac:dyDescent="0.25">
      <c r="A44">
        <v>44</v>
      </c>
      <c r="B44" s="13">
        <v>5.1666666666666666E-2</v>
      </c>
      <c r="C44" s="10">
        <f t="shared" si="2"/>
        <v>74.400000000000006</v>
      </c>
      <c r="D44" s="10">
        <f t="shared" si="0"/>
        <v>63.233333333333327</v>
      </c>
      <c r="E44" s="11">
        <f t="shared" si="4"/>
        <v>1</v>
      </c>
      <c r="F44" s="12">
        <f t="shared" si="3"/>
        <v>84.991039426523287</v>
      </c>
      <c r="G44">
        <v>44</v>
      </c>
      <c r="H44" s="14">
        <v>5.1666666666666666E-2</v>
      </c>
      <c r="I44">
        <v>44</v>
      </c>
      <c r="J44" t="s">
        <v>40</v>
      </c>
      <c r="K44" t="s">
        <v>41</v>
      </c>
      <c r="L44" t="s">
        <v>44</v>
      </c>
    </row>
    <row r="45" spans="1:12" ht="15.75" x14ac:dyDescent="0.25">
      <c r="A45">
        <v>45</v>
      </c>
      <c r="B45" s="13">
        <v>5.1643518518518526E-2</v>
      </c>
      <c r="C45" s="10">
        <f t="shared" si="2"/>
        <v>74.366666666666674</v>
      </c>
      <c r="D45" s="10">
        <f t="shared" si="0"/>
        <v>63.233333333333327</v>
      </c>
      <c r="E45" s="11">
        <f t="shared" si="4"/>
        <v>1</v>
      </c>
      <c r="F45" s="12">
        <f t="shared" si="3"/>
        <v>85.029134917077528</v>
      </c>
      <c r="G45">
        <v>45</v>
      </c>
      <c r="H45" s="14">
        <v>5.1643518518518526E-2</v>
      </c>
      <c r="I45">
        <v>45</v>
      </c>
      <c r="J45" t="s">
        <v>45</v>
      </c>
      <c r="K45" t="s">
        <v>46</v>
      </c>
      <c r="L45" t="s">
        <v>47</v>
      </c>
    </row>
    <row r="46" spans="1:12" ht="15.75" x14ac:dyDescent="0.25">
      <c r="A46">
        <v>46</v>
      </c>
      <c r="B46" s="13">
        <v>4.702546296296297E-2</v>
      </c>
      <c r="C46" s="10">
        <f t="shared" si="2"/>
        <v>67.716666666666683</v>
      </c>
      <c r="D46" s="10">
        <f t="shared" si="0"/>
        <v>63.233333333333327</v>
      </c>
      <c r="E46" s="11">
        <f t="shared" si="4"/>
        <v>1</v>
      </c>
      <c r="F46" s="12">
        <f t="shared" si="3"/>
        <v>93.379276396751138</v>
      </c>
      <c r="G46">
        <v>46</v>
      </c>
      <c r="H46" s="14">
        <v>4.702546296296297E-2</v>
      </c>
      <c r="I46">
        <v>46</v>
      </c>
      <c r="J46" t="s">
        <v>42</v>
      </c>
      <c r="K46" t="s">
        <v>43</v>
      </c>
      <c r="L46">
        <v>2009</v>
      </c>
    </row>
    <row r="47" spans="1:12" ht="15.75" x14ac:dyDescent="0.25">
      <c r="A47">
        <v>47</v>
      </c>
      <c r="B47" s="13">
        <v>4.5624999999999999E-2</v>
      </c>
      <c r="C47" s="10">
        <f t="shared" si="2"/>
        <v>65.7</v>
      </c>
      <c r="D47" s="10">
        <f t="shared" si="0"/>
        <v>63.233333333333327</v>
      </c>
      <c r="E47" s="11">
        <f t="shared" si="4"/>
        <v>1</v>
      </c>
      <c r="F47" s="12">
        <f t="shared" si="3"/>
        <v>96.245560629122267</v>
      </c>
      <c r="G47">
        <v>47</v>
      </c>
      <c r="H47" s="14">
        <v>4.5624999999999999E-2</v>
      </c>
      <c r="I47">
        <v>47</v>
      </c>
      <c r="J47" t="s">
        <v>45</v>
      </c>
      <c r="K47" t="s">
        <v>46</v>
      </c>
      <c r="L47">
        <v>2010</v>
      </c>
    </row>
    <row r="48" spans="1:12" ht="15.75" x14ac:dyDescent="0.25">
      <c r="A48">
        <v>48</v>
      </c>
      <c r="B48" s="13">
        <v>4.4583333333333336E-2</v>
      </c>
      <c r="C48" s="10">
        <f t="shared" si="2"/>
        <v>64.2</v>
      </c>
      <c r="D48" s="10">
        <f t="shared" si="0"/>
        <v>63.233333333333327</v>
      </c>
      <c r="E48" s="11">
        <f t="shared" si="4"/>
        <v>1</v>
      </c>
      <c r="F48" s="12">
        <f t="shared" si="3"/>
        <v>98.494288681204551</v>
      </c>
      <c r="G48">
        <v>48</v>
      </c>
      <c r="H48" s="14">
        <v>4.4583333333333336E-2</v>
      </c>
      <c r="I48">
        <v>48</v>
      </c>
      <c r="J48" t="s">
        <v>45</v>
      </c>
      <c r="K48" t="s">
        <v>46</v>
      </c>
      <c r="L48">
        <v>2011</v>
      </c>
    </row>
    <row r="49" spans="1:12" ht="15.75" x14ac:dyDescent="0.25">
      <c r="A49">
        <v>49</v>
      </c>
      <c r="B49" s="13">
        <v>4.3912037037037034E-2</v>
      </c>
      <c r="C49" s="10">
        <f t="shared" si="2"/>
        <v>63.233333333333327</v>
      </c>
      <c r="D49" s="10">
        <f t="shared" si="0"/>
        <v>63.233333333333327</v>
      </c>
      <c r="E49" s="11">
        <f t="shared" si="4"/>
        <v>1</v>
      </c>
      <c r="F49" s="12">
        <f t="shared" si="3"/>
        <v>100</v>
      </c>
      <c r="G49">
        <v>49</v>
      </c>
      <c r="H49" s="14">
        <v>4.3912037037037034E-2</v>
      </c>
      <c r="I49">
        <v>49</v>
      </c>
      <c r="J49" t="s">
        <v>45</v>
      </c>
      <c r="K49" t="s">
        <v>46</v>
      </c>
      <c r="L49">
        <v>2012</v>
      </c>
    </row>
    <row r="50" spans="1:12" ht="15.75" x14ac:dyDescent="0.25">
      <c r="A50">
        <v>50</v>
      </c>
      <c r="B50" s="13">
        <v>5.4699074074074074E-2</v>
      </c>
      <c r="C50" s="10">
        <f t="shared" si="2"/>
        <v>78.766666666666666</v>
      </c>
      <c r="D50" s="10">
        <f t="shared" si="0"/>
        <v>63.551088777219427</v>
      </c>
      <c r="E50" s="11">
        <f t="shared" si="4"/>
        <v>0.995</v>
      </c>
      <c r="F50" s="12">
        <f t="shared" si="3"/>
        <v>80.682719564815187</v>
      </c>
      <c r="G50">
        <v>50</v>
      </c>
      <c r="H50" s="14">
        <v>5.4699074074074074E-2</v>
      </c>
      <c r="I50">
        <v>50</v>
      </c>
      <c r="J50" t="s">
        <v>48</v>
      </c>
      <c r="K50" t="s">
        <v>49</v>
      </c>
      <c r="L50">
        <v>2008</v>
      </c>
    </row>
    <row r="51" spans="1:12" ht="15.75" x14ac:dyDescent="0.25">
      <c r="A51">
        <v>51</v>
      </c>
      <c r="B51" s="13">
        <v>4.5752314814814815E-2</v>
      </c>
      <c r="C51" s="10">
        <f t="shared" si="2"/>
        <v>65.88333333333334</v>
      </c>
      <c r="D51" s="10">
        <f t="shared" si="0"/>
        <v>64.517226133387751</v>
      </c>
      <c r="E51" s="11">
        <f t="shared" si="4"/>
        <v>0.98009999999999997</v>
      </c>
      <c r="F51" s="12">
        <f t="shared" si="3"/>
        <v>97.926475284676556</v>
      </c>
      <c r="G51">
        <v>51</v>
      </c>
      <c r="H51" s="14">
        <v>4.5752314814814815E-2</v>
      </c>
      <c r="I51">
        <v>51</v>
      </c>
      <c r="J51" t="s">
        <v>45</v>
      </c>
      <c r="K51" t="s">
        <v>46</v>
      </c>
      <c r="L51" t="s">
        <v>50</v>
      </c>
    </row>
    <row r="52" spans="1:12" ht="15.75" x14ac:dyDescent="0.25">
      <c r="A52">
        <v>52</v>
      </c>
      <c r="B52" s="13">
        <v>5.1712962962962961E-2</v>
      </c>
      <c r="C52" s="10">
        <f t="shared" si="2"/>
        <v>74.466666666666669</v>
      </c>
      <c r="D52" s="10">
        <f t="shared" si="0"/>
        <v>65.854335902242582</v>
      </c>
      <c r="E52" s="11">
        <f t="shared" si="4"/>
        <v>0.96020000000000005</v>
      </c>
      <c r="F52" s="12">
        <f t="shared" si="3"/>
        <v>88.434649823960484</v>
      </c>
      <c r="G52">
        <v>52</v>
      </c>
      <c r="H52" s="14">
        <v>5.1712962962962961E-2</v>
      </c>
      <c r="I52">
        <v>52</v>
      </c>
      <c r="J52" t="s">
        <v>51</v>
      </c>
      <c r="K52" t="s">
        <v>52</v>
      </c>
      <c r="L52">
        <v>2015</v>
      </c>
    </row>
    <row r="53" spans="1:12" ht="15.75" x14ac:dyDescent="0.25">
      <c r="A53">
        <v>53</v>
      </c>
      <c r="B53" s="13">
        <v>5.1747685185185188E-2</v>
      </c>
      <c r="C53" s="10">
        <f t="shared" si="2"/>
        <v>74.516666666666666</v>
      </c>
      <c r="D53" s="10">
        <f t="shared" si="0"/>
        <v>67.24804140522528</v>
      </c>
      <c r="E53" s="11">
        <f t="shared" si="4"/>
        <v>0.94030000000000002</v>
      </c>
      <c r="F53" s="12">
        <f t="shared" si="3"/>
        <v>90.245638208756802</v>
      </c>
      <c r="G53">
        <v>53</v>
      </c>
      <c r="H53" s="14">
        <v>5.1747685185185188E-2</v>
      </c>
      <c r="I53">
        <v>53</v>
      </c>
      <c r="J53" t="s">
        <v>51</v>
      </c>
      <c r="K53" t="s">
        <v>52</v>
      </c>
      <c r="L53">
        <v>2016</v>
      </c>
    </row>
    <row r="54" spans="1:12" ht="15.75" x14ac:dyDescent="0.25">
      <c r="A54">
        <v>54</v>
      </c>
      <c r="B54" s="13">
        <v>5.4814814814814816E-2</v>
      </c>
      <c r="C54" s="10">
        <f t="shared" si="2"/>
        <v>78.933333333333337</v>
      </c>
      <c r="D54" s="10">
        <f t="shared" si="0"/>
        <v>68.702013617267852</v>
      </c>
      <c r="E54" s="11">
        <f t="shared" si="4"/>
        <v>0.9204</v>
      </c>
      <c r="F54" s="12">
        <f t="shared" si="3"/>
        <v>87.038024008362981</v>
      </c>
      <c r="G54">
        <v>54</v>
      </c>
      <c r="H54" s="14">
        <v>5.4814814814814816E-2</v>
      </c>
      <c r="I54">
        <v>54</v>
      </c>
      <c r="J54" t="s">
        <v>51</v>
      </c>
      <c r="K54" t="s">
        <v>52</v>
      </c>
      <c r="L54">
        <v>2017</v>
      </c>
    </row>
    <row r="55" spans="1:12" ht="15.75" x14ac:dyDescent="0.25">
      <c r="A55">
        <v>55</v>
      </c>
      <c r="B55" s="13">
        <v>5.9467592592592593E-2</v>
      </c>
      <c r="C55" s="10">
        <f t="shared" si="2"/>
        <v>85.63333333333334</v>
      </c>
      <c r="D55" s="10">
        <f t="shared" si="0"/>
        <v>70.220248010364614</v>
      </c>
      <c r="E55" s="11">
        <f t="shared" si="4"/>
        <v>0.90049999999999997</v>
      </c>
      <c r="F55" s="12">
        <f t="shared" si="3"/>
        <v>82.001068131994487</v>
      </c>
      <c r="G55">
        <v>55</v>
      </c>
      <c r="H55" s="14">
        <v>5.9467592592592593E-2</v>
      </c>
      <c r="I55">
        <v>55</v>
      </c>
      <c r="J55" t="s">
        <v>53</v>
      </c>
      <c r="K55" t="s">
        <v>54</v>
      </c>
      <c r="L55">
        <v>2018</v>
      </c>
    </row>
    <row r="56" spans="1:12" ht="15.75" x14ac:dyDescent="0.25">
      <c r="A56">
        <v>56</v>
      </c>
      <c r="B56" s="13">
        <v>5.6215277777777774E-2</v>
      </c>
      <c r="C56" s="10">
        <f t="shared" si="2"/>
        <v>80.949999999999989</v>
      </c>
      <c r="D56" s="10">
        <f t="shared" si="0"/>
        <v>71.872395241342716</v>
      </c>
      <c r="E56" s="11">
        <f t="shared" si="4"/>
        <v>0.87980000000000003</v>
      </c>
      <c r="F56" s="12">
        <f t="shared" si="3"/>
        <v>88.78615842043574</v>
      </c>
      <c r="G56">
        <v>56</v>
      </c>
      <c r="H56" s="14">
        <v>5.6215277777777774E-2</v>
      </c>
      <c r="I56">
        <v>56</v>
      </c>
      <c r="J56" t="s">
        <v>55</v>
      </c>
      <c r="K56" t="s">
        <v>56</v>
      </c>
      <c r="L56">
        <v>2013</v>
      </c>
    </row>
    <row r="57" spans="1:12" ht="15.75" x14ac:dyDescent="0.25">
      <c r="A57">
        <v>57</v>
      </c>
      <c r="B57" s="13">
        <v>5.3877314814814815E-2</v>
      </c>
      <c r="C57" s="10">
        <f t="shared" si="2"/>
        <v>77.583333333333329</v>
      </c>
      <c r="D57" s="10">
        <f t="shared" si="0"/>
        <v>73.724301426295128</v>
      </c>
      <c r="E57" s="11">
        <f t="shared" si="4"/>
        <v>0.85770000000000002</v>
      </c>
      <c r="F57" s="12">
        <f t="shared" si="3"/>
        <v>95.025952429166665</v>
      </c>
      <c r="G57">
        <v>57</v>
      </c>
      <c r="H57" s="14">
        <v>5.3877314814814815E-2</v>
      </c>
      <c r="I57">
        <v>57</v>
      </c>
      <c r="J57" t="s">
        <v>57</v>
      </c>
      <c r="K57" t="s">
        <v>58</v>
      </c>
      <c r="L57">
        <v>2012</v>
      </c>
    </row>
    <row r="58" spans="1:12" ht="15.75" x14ac:dyDescent="0.25">
      <c r="A58">
        <v>58</v>
      </c>
      <c r="B58" s="13">
        <v>5.6273148148148149E-2</v>
      </c>
      <c r="C58" s="10">
        <f t="shared" si="2"/>
        <v>81.033333333333331</v>
      </c>
      <c r="D58" s="10">
        <f t="shared" si="0"/>
        <v>75.819344524380497</v>
      </c>
      <c r="E58" s="11">
        <f t="shared" si="4"/>
        <v>0.83399999999999996</v>
      </c>
      <c r="F58" s="12">
        <f t="shared" si="3"/>
        <v>93.565624670152815</v>
      </c>
      <c r="G58">
        <v>58</v>
      </c>
      <c r="H58" s="14">
        <v>5.6273148148148149E-2</v>
      </c>
      <c r="I58">
        <v>58</v>
      </c>
      <c r="J58" t="s">
        <v>59</v>
      </c>
      <c r="K58" t="s">
        <v>60</v>
      </c>
      <c r="L58">
        <v>2012</v>
      </c>
    </row>
    <row r="59" spans="1:12" ht="15.75" x14ac:dyDescent="0.25">
      <c r="A59">
        <v>59</v>
      </c>
      <c r="B59" s="13">
        <v>5.8055555555555555E-2</v>
      </c>
      <c r="C59" s="10">
        <f t="shared" si="2"/>
        <v>83.6</v>
      </c>
      <c r="D59" s="10">
        <f t="shared" si="0"/>
        <v>78.172003131825107</v>
      </c>
      <c r="E59" s="11">
        <f t="shared" si="4"/>
        <v>0.80889999999999995</v>
      </c>
      <c r="F59" s="12">
        <f t="shared" si="3"/>
        <v>93.507180779695105</v>
      </c>
      <c r="G59">
        <v>59</v>
      </c>
      <c r="H59" s="14">
        <v>5.8055555555555555E-2</v>
      </c>
      <c r="I59">
        <v>59</v>
      </c>
      <c r="J59" t="s">
        <v>57</v>
      </c>
      <c r="K59" t="s">
        <v>61</v>
      </c>
      <c r="L59" t="s">
        <v>50</v>
      </c>
    </row>
    <row r="60" spans="1:12" ht="15.75" x14ac:dyDescent="0.25">
      <c r="A60">
        <v>60</v>
      </c>
      <c r="B60" s="13">
        <v>5.9988425925925924E-2</v>
      </c>
      <c r="C60" s="10">
        <f t="shared" si="2"/>
        <v>86.383333333333326</v>
      </c>
      <c r="D60" s="10">
        <f t="shared" si="0"/>
        <v>80.840364783090422</v>
      </c>
      <c r="E60" s="11">
        <f t="shared" si="4"/>
        <v>0.78220000000000001</v>
      </c>
      <c r="F60" s="12">
        <f t="shared" si="3"/>
        <v>93.583289349516221</v>
      </c>
      <c r="G60">
        <v>60</v>
      </c>
      <c r="H60" s="14">
        <v>5.9988425925925924E-2</v>
      </c>
      <c r="I60">
        <v>60</v>
      </c>
      <c r="J60" t="s">
        <v>55</v>
      </c>
      <c r="K60" t="s">
        <v>56</v>
      </c>
      <c r="L60">
        <v>2016</v>
      </c>
    </row>
    <row r="61" spans="1:12" ht="15.75" x14ac:dyDescent="0.25">
      <c r="A61">
        <v>61</v>
      </c>
      <c r="B61" s="13">
        <v>6.4803240740740745E-2</v>
      </c>
      <c r="C61" s="10">
        <f t="shared" si="2"/>
        <v>93.316666666666677</v>
      </c>
      <c r="D61" s="10">
        <f t="shared" si="0"/>
        <v>83.863837312113162</v>
      </c>
      <c r="E61" s="11">
        <f t="shared" si="4"/>
        <v>0.754</v>
      </c>
      <c r="F61" s="12">
        <f t="shared" si="3"/>
        <v>89.870159648629922</v>
      </c>
      <c r="G61">
        <v>61</v>
      </c>
      <c r="H61" s="14">
        <v>6.4803240740740745E-2</v>
      </c>
      <c r="I61">
        <v>61</v>
      </c>
      <c r="J61" t="s">
        <v>55</v>
      </c>
      <c r="K61" t="s">
        <v>56</v>
      </c>
      <c r="L61">
        <v>2017</v>
      </c>
    </row>
    <row r="62" spans="1:12" ht="15.75" x14ac:dyDescent="0.25">
      <c r="A62">
        <v>62</v>
      </c>
      <c r="B62" s="13">
        <v>6.8761574074074072E-2</v>
      </c>
      <c r="C62" s="10">
        <f t="shared" si="2"/>
        <v>99.016666666666666</v>
      </c>
      <c r="D62" s="10">
        <f t="shared" si="0"/>
        <v>87.290631327075261</v>
      </c>
      <c r="E62" s="11">
        <f t="shared" si="4"/>
        <v>0.72440000000000004</v>
      </c>
      <c r="F62" s="12">
        <f t="shared" si="3"/>
        <v>88.157513543587214</v>
      </c>
      <c r="G62">
        <v>62</v>
      </c>
      <c r="H62" s="14">
        <v>6.8761574074074072E-2</v>
      </c>
      <c r="I62">
        <v>62</v>
      </c>
      <c r="J62" t="s">
        <v>62</v>
      </c>
      <c r="K62" t="s">
        <v>63</v>
      </c>
      <c r="L62">
        <v>2010</v>
      </c>
    </row>
    <row r="63" spans="1:12" ht="15.75" x14ac:dyDescent="0.25">
      <c r="A63">
        <v>63</v>
      </c>
      <c r="B63" s="13">
        <v>6.3692129629629626E-2</v>
      </c>
      <c r="C63" s="10">
        <f t="shared" si="2"/>
        <v>91.716666666666669</v>
      </c>
      <c r="D63" s="10">
        <f t="shared" si="0"/>
        <v>91.219465281784949</v>
      </c>
      <c r="E63" s="11">
        <f t="shared" si="4"/>
        <v>0.69320000000000004</v>
      </c>
      <c r="F63" s="12">
        <f t="shared" si="3"/>
        <v>99.457894183301775</v>
      </c>
      <c r="G63">
        <v>63</v>
      </c>
      <c r="H63" s="14">
        <v>6.3692129629629626E-2</v>
      </c>
      <c r="I63">
        <v>63</v>
      </c>
      <c r="J63" t="s">
        <v>55</v>
      </c>
      <c r="K63" t="s">
        <v>56</v>
      </c>
      <c r="L63">
        <v>2019</v>
      </c>
    </row>
    <row r="64" spans="1:12" ht="15.75" x14ac:dyDescent="0.25">
      <c r="A64">
        <v>64</v>
      </c>
      <c r="B64" s="13">
        <v>7.7592592592592588E-2</v>
      </c>
      <c r="C64" s="10">
        <f t="shared" si="2"/>
        <v>111.73333333333332</v>
      </c>
      <c r="D64" s="10">
        <f t="shared" si="0"/>
        <v>95.735553873328286</v>
      </c>
      <c r="E64" s="11">
        <f t="shared" si="4"/>
        <v>0.66049999999999998</v>
      </c>
      <c r="F64" s="12">
        <f t="shared" si="3"/>
        <v>85.682178287584989</v>
      </c>
      <c r="G64">
        <v>64</v>
      </c>
      <c r="H64" s="14">
        <v>7.7592592592592588E-2</v>
      </c>
      <c r="I64">
        <v>64</v>
      </c>
      <c r="J64" t="s">
        <v>64</v>
      </c>
      <c r="K64" t="s">
        <v>65</v>
      </c>
      <c r="L64">
        <v>1998</v>
      </c>
    </row>
    <row r="65" spans="1:12" ht="15.75" x14ac:dyDescent="0.25">
      <c r="A65">
        <v>65</v>
      </c>
      <c r="B65" s="13">
        <v>7.6574074074074072E-2</v>
      </c>
      <c r="C65" s="10">
        <f t="shared" si="2"/>
        <v>110.26666666666667</v>
      </c>
      <c r="D65" s="10">
        <f t="shared" si="0"/>
        <v>100.96332960774922</v>
      </c>
      <c r="E65" s="11">
        <f t="shared" si="4"/>
        <v>0.62629999999999997</v>
      </c>
      <c r="F65" s="12">
        <f t="shared" si="3"/>
        <v>91.562874493122024</v>
      </c>
      <c r="G65">
        <v>65</v>
      </c>
      <c r="H65" s="14">
        <v>7.6574074074074072E-2</v>
      </c>
      <c r="I65">
        <v>65</v>
      </c>
      <c r="J65" t="s">
        <v>26</v>
      </c>
      <c r="K65" t="s">
        <v>66</v>
      </c>
      <c r="L65">
        <v>2019</v>
      </c>
    </row>
    <row r="66" spans="1:12" ht="15.75" x14ac:dyDescent="0.25">
      <c r="A66">
        <v>66</v>
      </c>
      <c r="B66" s="13">
        <v>7.4398148148148144E-2</v>
      </c>
      <c r="C66" s="10">
        <f t="shared" si="2"/>
        <v>107.13333333333333</v>
      </c>
      <c r="D66" s="10">
        <f t="shared" si="0"/>
        <v>107.06626030025961</v>
      </c>
      <c r="E66" s="11">
        <f t="shared" si="4"/>
        <v>0.59060000000000001</v>
      </c>
      <c r="F66" s="12">
        <f t="shared" si="3"/>
        <v>99.937392937392303</v>
      </c>
      <c r="G66">
        <v>66</v>
      </c>
      <c r="H66" s="14">
        <v>7.4398148148148144E-2</v>
      </c>
      <c r="I66">
        <v>66</v>
      </c>
      <c r="J66" t="s">
        <v>67</v>
      </c>
      <c r="K66" t="s">
        <v>68</v>
      </c>
      <c r="L66">
        <v>2019</v>
      </c>
    </row>
    <row r="67" spans="1:12" ht="15.75" x14ac:dyDescent="0.25">
      <c r="A67">
        <v>67</v>
      </c>
      <c r="B67" s="13"/>
      <c r="C67" s="10"/>
      <c r="D67" s="10">
        <f t="shared" si="0"/>
        <v>114.26334176605228</v>
      </c>
      <c r="E67" s="11">
        <f t="shared" si="4"/>
        <v>0.5534</v>
      </c>
      <c r="F67" s="12"/>
      <c r="H67" s="14"/>
    </row>
    <row r="68" spans="1:12" ht="15.75" x14ac:dyDescent="0.25">
      <c r="A68">
        <v>68</v>
      </c>
      <c r="B68" s="13">
        <v>8.5300925925925919E-2</v>
      </c>
      <c r="C68" s="10">
        <f t="shared" si="2"/>
        <v>122.83333333333333</v>
      </c>
      <c r="D68" s="10">
        <f t="shared" si="0"/>
        <v>122.85473738747488</v>
      </c>
      <c r="E68" s="11">
        <f t="shared" si="4"/>
        <v>0.51470000000000005</v>
      </c>
      <c r="F68" s="12">
        <f t="shared" si="3"/>
        <v>100.01742528152637</v>
      </c>
      <c r="G68">
        <v>68</v>
      </c>
      <c r="H68" s="14">
        <v>8.5300925925925919E-2</v>
      </c>
      <c r="I68">
        <v>68</v>
      </c>
      <c r="J68" t="s">
        <v>69</v>
      </c>
      <c r="K68" t="s">
        <v>70</v>
      </c>
      <c r="L68">
        <v>2017</v>
      </c>
    </row>
    <row r="69" spans="1:12" ht="15.75" x14ac:dyDescent="0.25">
      <c r="A69">
        <v>69</v>
      </c>
      <c r="B69" s="17"/>
      <c r="D69" s="10">
        <f t="shared" si="0"/>
        <v>133.26308394801543</v>
      </c>
      <c r="E69" s="11">
        <f t="shared" si="4"/>
        <v>0.47449999999999998</v>
      </c>
      <c r="F69" s="12"/>
      <c r="G69" s="12"/>
      <c r="H69" s="12"/>
      <c r="I69">
        <v>69</v>
      </c>
    </row>
    <row r="70" spans="1:12" ht="15.75" x14ac:dyDescent="0.25">
      <c r="A70">
        <v>70</v>
      </c>
      <c r="B70" s="17"/>
      <c r="D70" s="10">
        <f t="shared" si="0"/>
        <v>146.10289587184224</v>
      </c>
      <c r="E70" s="11">
        <f t="shared" si="4"/>
        <v>0.43280000000000002</v>
      </c>
      <c r="F70" s="12"/>
      <c r="G70" s="12"/>
      <c r="H70" s="12"/>
      <c r="I70">
        <v>70</v>
      </c>
    </row>
    <row r="71" spans="1:12" ht="15.75" x14ac:dyDescent="0.25">
      <c r="B71" s="17"/>
      <c r="D71" s="10"/>
      <c r="E71" s="11"/>
      <c r="F71" s="12"/>
      <c r="G71" s="12"/>
      <c r="H71" s="12"/>
      <c r="I71">
        <v>71</v>
      </c>
    </row>
    <row r="72" spans="1:12" ht="15.75" x14ac:dyDescent="0.25">
      <c r="B72" s="17"/>
      <c r="D72" s="10"/>
      <c r="E72" s="11"/>
      <c r="F72" s="12"/>
      <c r="G72" s="12"/>
      <c r="H72" s="12"/>
      <c r="I72">
        <v>73</v>
      </c>
    </row>
    <row r="73" spans="1:12" ht="15.75" x14ac:dyDescent="0.25">
      <c r="B73" s="17"/>
      <c r="D73" s="10"/>
      <c r="E73" s="11"/>
      <c r="F73" s="12"/>
      <c r="G73" s="12"/>
      <c r="H73" s="12"/>
      <c r="I73">
        <v>74</v>
      </c>
    </row>
    <row r="74" spans="1:12" ht="15.75" x14ac:dyDescent="0.25">
      <c r="B74" s="17"/>
      <c r="D74" s="10"/>
      <c r="E74" s="11"/>
      <c r="F74" s="12"/>
      <c r="G74" s="12"/>
      <c r="H74" s="12"/>
      <c r="I74">
        <v>75</v>
      </c>
    </row>
    <row r="75" spans="1:12" ht="15.75" x14ac:dyDescent="0.25">
      <c r="D75" s="10"/>
      <c r="E75" s="11"/>
    </row>
    <row r="76" spans="1:12" ht="15.75" x14ac:dyDescent="0.25">
      <c r="D76" s="10"/>
      <c r="E76" s="11"/>
    </row>
    <row r="77" spans="1:12" ht="15.75" x14ac:dyDescent="0.25">
      <c r="D77" s="10"/>
      <c r="E77" s="11"/>
    </row>
    <row r="78" spans="1:12" ht="15.75" x14ac:dyDescent="0.25">
      <c r="D78" s="10"/>
      <c r="E78" s="11"/>
    </row>
    <row r="79" spans="1:12" ht="15.75" x14ac:dyDescent="0.25">
      <c r="D79" s="10"/>
      <c r="E79" s="11"/>
    </row>
    <row r="80" spans="1:12" ht="15.75" x14ac:dyDescent="0.25">
      <c r="D80" s="10"/>
      <c r="E80" s="11"/>
    </row>
    <row r="81" spans="4:5" ht="15.75" x14ac:dyDescent="0.25">
      <c r="D81" s="10"/>
      <c r="E81" s="11"/>
    </row>
    <row r="82" spans="4:5" ht="15.75" x14ac:dyDescent="0.25">
      <c r="D82" s="10"/>
      <c r="E82" s="11"/>
    </row>
    <row r="83" spans="4:5" ht="15.75" x14ac:dyDescent="0.25">
      <c r="D83" s="10"/>
      <c r="E83" s="11"/>
    </row>
    <row r="84" spans="4:5" ht="15.75" x14ac:dyDescent="0.25">
      <c r="D84" s="10"/>
      <c r="E84" s="11"/>
    </row>
    <row r="85" spans="4:5" ht="15.75" x14ac:dyDescent="0.25">
      <c r="D85" s="10"/>
      <c r="E85" s="11"/>
    </row>
    <row r="86" spans="4:5" ht="15.75" x14ac:dyDescent="0.25">
      <c r="D86" s="10"/>
      <c r="E86" s="11"/>
    </row>
    <row r="87" spans="4:5" ht="15.75" x14ac:dyDescent="0.25">
      <c r="D87" s="10"/>
      <c r="E87" s="11"/>
    </row>
    <row r="88" spans="4:5" ht="15.75" x14ac:dyDescent="0.25">
      <c r="D88" s="10"/>
      <c r="E88" s="11"/>
    </row>
    <row r="89" spans="4:5" ht="15.75" x14ac:dyDescent="0.25">
      <c r="D89" s="10"/>
      <c r="E89" s="11"/>
    </row>
    <row r="90" spans="4:5" ht="15.75" x14ac:dyDescent="0.25">
      <c r="D90" s="10"/>
      <c r="E90" s="1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Mt.WashingtonMale</vt:lpstr>
      <vt:lpstr>Mt.WashingtonFemale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2020-05-21T00:57:15Z</dcterms:created>
  <dcterms:modified xsi:type="dcterms:W3CDTF">2020-05-24T22:48:40Z</dcterms:modified>
</cp:coreProperties>
</file>