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6.xml" ContentType="application/vnd.openxmlformats-officedocument.drawing+xml"/>
  <Override PartName="/xl/tables/table2.xml" ContentType="application/vnd.openxmlformats-officedocument.spreadsheetml.table+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VSILVA1\Downloads\"/>
    </mc:Choice>
  </mc:AlternateContent>
  <xr:revisionPtr revIDLastSave="0" documentId="13_ncr:1_{1394DCFA-89C8-4492-99DB-0FC8E78AB29E}" xr6:coauthVersionLast="47" xr6:coauthVersionMax="47" xr10:uidLastSave="{00000000-0000-0000-0000-000000000000}"/>
  <bookViews>
    <workbookView xWindow="-108" yWindow="-108" windowWidth="23256" windowHeight="14016" tabRatio="691" xr2:uid="{C58C83FC-A6CE-4AE5-9475-D4F596E4D164}"/>
  </bookViews>
  <sheets>
    <sheet name="Instruções gerais" sheetId="10" r:id="rId1"/>
    <sheet name="Dashboard" sheetId="2" r:id="rId2"/>
    <sheet name="Geral" sheetId="5" r:id="rId3"/>
    <sheet name="Dívida Corporativa" sheetId="7" r:id="rId4"/>
    <sheet name="FIIs" sheetId="9" r:id="rId5"/>
    <sheet name="Títulos Públicos" sheetId="6" r:id="rId6"/>
    <sheet name="Ações" sheetId="1" r:id="rId7"/>
  </sheets>
  <definedNames>
    <definedName name="_xlnm.Print_Area" localSheetId="3">'Dívida Corporativa'!$A$1:$AJ$42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 i="1" l="1"/>
  <c r="H17" i="9"/>
  <c r="H18" i="9"/>
  <c r="H19" i="9"/>
  <c r="H20" i="9"/>
  <c r="H21" i="9"/>
  <c r="H22" i="9"/>
  <c r="H23" i="9"/>
  <c r="H24" i="9"/>
  <c r="H25" i="9"/>
  <c r="H26" i="9"/>
  <c r="H17" i="1"/>
  <c r="H18" i="1"/>
  <c r="I14" i="6"/>
  <c r="J14" i="6"/>
  <c r="I13" i="6"/>
  <c r="J13" i="6"/>
  <c r="C7" i="6"/>
  <c r="D13" i="5"/>
  <c r="H10" i="9"/>
  <c r="H11" i="9"/>
  <c r="H12" i="9"/>
  <c r="H13" i="9"/>
  <c r="C5" i="9" s="1"/>
  <c r="C12" i="5" s="1"/>
  <c r="H15" i="9"/>
  <c r="H16" i="9"/>
  <c r="H12" i="1"/>
  <c r="H13" i="1"/>
  <c r="H15" i="1"/>
  <c r="H19" i="1"/>
  <c r="H16" i="1"/>
  <c r="H11" i="7"/>
  <c r="H12" i="7"/>
  <c r="H13" i="7"/>
  <c r="C6" i="7"/>
  <c r="C11" i="5" s="1"/>
  <c r="C6" i="6"/>
  <c r="C13" i="5"/>
  <c r="I11" i="6"/>
  <c r="J11" i="6"/>
  <c r="H14" i="9"/>
  <c r="H11" i="1"/>
  <c r="H14" i="1"/>
  <c r="I12" i="6"/>
  <c r="J12" i="6"/>
  <c r="E6" i="6"/>
  <c r="D6" i="6"/>
  <c r="G20" i="1" a="1"/>
  <c r="G21" i="9" a="1"/>
  <c r="G13" i="9" a="1"/>
  <c r="G18" i="1" a="1"/>
  <c r="G10" i="9" a="1"/>
  <c r="G13" i="1" a="1"/>
  <c r="G13" i="7"/>
  <c r="G26" i="9" a="1"/>
  <c r="G19" i="1" a="1"/>
  <c r="G16" i="1" a="1"/>
  <c r="G24" i="9" a="1"/>
  <c r="G18" i="9" a="1"/>
  <c r="G14" i="1" a="1"/>
  <c r="G15" i="9" a="1"/>
  <c r="G23" i="9" a="1"/>
  <c r="G11" i="1"/>
  <c r="G25" i="9" a="1"/>
  <c r="G11" i="9" a="1"/>
  <c r="G12" i="1"/>
  <c r="G11" i="7"/>
  <c r="G15" i="1" a="1"/>
  <c r="G12" i="9" a="1"/>
  <c r="G14" i="9" a="1"/>
  <c r="G17" i="1" a="1"/>
  <c r="G16" i="9" a="1"/>
  <c r="G22" i="9" a="1"/>
  <c r="G20" i="9" a="1"/>
  <c r="G12" i="7"/>
  <c r="G19" i="9" a="1"/>
  <c r="G20" i="1" l="1"/>
  <c r="I20" i="1" s="1"/>
  <c r="C6" i="1"/>
  <c r="C14" i="5" s="1"/>
  <c r="C6" i="5" s="1"/>
  <c r="I17" i="9"/>
  <c r="G17" i="1"/>
  <c r="I17" i="1" s="1"/>
  <c r="G10" i="9"/>
  <c r="I10" i="9" s="1"/>
  <c r="G15" i="1"/>
  <c r="I15" i="1" s="1"/>
  <c r="I12" i="1"/>
  <c r="G23" i="9"/>
  <c r="I23" i="9" s="1"/>
  <c r="G15" i="9"/>
  <c r="I15" i="9" s="1"/>
  <c r="G20" i="9"/>
  <c r="I20" i="9" s="1"/>
  <c r="G12" i="9"/>
  <c r="I12" i="9" s="1"/>
  <c r="G26" i="9"/>
  <c r="I26" i="9" s="1"/>
  <c r="G18" i="9"/>
  <c r="I18" i="9" s="1"/>
  <c r="G16" i="1"/>
  <c r="I16" i="1" s="1"/>
  <c r="I11" i="1"/>
  <c r="G25" i="9"/>
  <c r="I25" i="9" s="1"/>
  <c r="G14" i="1"/>
  <c r="I14" i="1" s="1"/>
  <c r="G22" i="9"/>
  <c r="I22" i="9" s="1"/>
  <c r="G14" i="9"/>
  <c r="I14" i="9" s="1"/>
  <c r="I13" i="7"/>
  <c r="G18" i="1"/>
  <c r="I18" i="1" s="1"/>
  <c r="G19" i="9"/>
  <c r="I19" i="9" s="1"/>
  <c r="G11" i="9"/>
  <c r="I11" i="9" s="1"/>
  <c r="G19" i="1"/>
  <c r="I19" i="1" s="1"/>
  <c r="G24" i="9"/>
  <c r="I24" i="9" s="1"/>
  <c r="G16" i="9"/>
  <c r="I16" i="9" s="1"/>
  <c r="I12" i="7"/>
  <c r="G13" i="1"/>
  <c r="I13" i="1" s="1"/>
  <c r="G21" i="9"/>
  <c r="I21" i="9" s="1"/>
  <c r="G13" i="9"/>
  <c r="I13" i="9" s="1"/>
  <c r="I11" i="7"/>
  <c r="J20" i="1" l="1"/>
  <c r="K20" i="1"/>
  <c r="K12" i="7"/>
  <c r="J12" i="7"/>
  <c r="J16" i="9"/>
  <c r="K16" i="9"/>
  <c r="J22" i="9"/>
  <c r="K22" i="9"/>
  <c r="K12" i="9"/>
  <c r="J12" i="9"/>
  <c r="J14" i="9"/>
  <c r="K14" i="9"/>
  <c r="K24" i="9"/>
  <c r="J24" i="9"/>
  <c r="K14" i="1"/>
  <c r="J14" i="1"/>
  <c r="J20" i="9"/>
  <c r="K20" i="9"/>
  <c r="K19" i="1"/>
  <c r="J19" i="1"/>
  <c r="J15" i="9"/>
  <c r="K15" i="9"/>
  <c r="K13" i="9"/>
  <c r="J13" i="9"/>
  <c r="J26" i="9"/>
  <c r="K26" i="9"/>
  <c r="K17" i="9"/>
  <c r="J17" i="9"/>
  <c r="C7" i="7"/>
  <c r="L11" i="7" s="1"/>
  <c r="K11" i="7"/>
  <c r="J11" i="7"/>
  <c r="K11" i="9"/>
  <c r="J11" i="9"/>
  <c r="J25" i="9"/>
  <c r="K25" i="9"/>
  <c r="J23" i="9"/>
  <c r="K23" i="9"/>
  <c r="K12" i="1"/>
  <c r="J12" i="1"/>
  <c r="K11" i="1"/>
  <c r="J11" i="1"/>
  <c r="C7" i="1"/>
  <c r="L14" i="1" s="1"/>
  <c r="J18" i="1"/>
  <c r="K18" i="1"/>
  <c r="J16" i="1"/>
  <c r="K16" i="1"/>
  <c r="K15" i="1"/>
  <c r="J15" i="1"/>
  <c r="K19" i="9"/>
  <c r="J19" i="9"/>
  <c r="J21" i="9"/>
  <c r="K21" i="9"/>
  <c r="J13" i="1"/>
  <c r="K13" i="1"/>
  <c r="K13" i="7"/>
  <c r="J13" i="7"/>
  <c r="J18" i="9"/>
  <c r="K18" i="9"/>
  <c r="C6" i="9"/>
  <c r="L25" i="9" s="1"/>
  <c r="K10" i="9"/>
  <c r="J10" i="9"/>
  <c r="J17" i="1"/>
  <c r="K17" i="1"/>
  <c r="L20" i="1" l="1"/>
  <c r="L13" i="7"/>
  <c r="L21" i="9"/>
  <c r="L15" i="1"/>
  <c r="L11" i="1"/>
  <c r="L19" i="1"/>
  <c r="L24" i="9"/>
  <c r="L18" i="9"/>
  <c r="L16" i="1"/>
  <c r="L11" i="9"/>
  <c r="L13" i="9"/>
  <c r="L16" i="9"/>
  <c r="L17" i="1"/>
  <c r="L10" i="9"/>
  <c r="L18" i="1"/>
  <c r="L13" i="1"/>
  <c r="L19" i="9"/>
  <c r="L12" i="1"/>
  <c r="L12" i="7"/>
  <c r="L15" i="9"/>
  <c r="L20" i="9"/>
  <c r="L17" i="9"/>
  <c r="L14" i="9"/>
  <c r="L22" i="9"/>
  <c r="L23" i="9"/>
  <c r="L26" i="9"/>
  <c r="L12" i="9"/>
  <c r="D6" i="7"/>
  <c r="E6" i="7"/>
  <c r="D11" i="5"/>
  <c r="E5" i="9"/>
  <c r="F5" i="9"/>
  <c r="D12" i="5"/>
  <c r="E6" i="1"/>
  <c r="F6" i="1"/>
  <c r="D14" i="5"/>
  <c r="C7" i="5" l="1"/>
  <c r="E12" i="5" l="1"/>
  <c r="G12" i="5" s="1"/>
  <c r="H12" i="5" s="1"/>
  <c r="E11" i="5"/>
  <c r="G11" i="5" s="1"/>
  <c r="H11" i="5" s="1"/>
  <c r="E14" i="5"/>
  <c r="G14" i="5" s="1"/>
  <c r="H14" i="5" s="1"/>
  <c r="E6" i="5"/>
  <c r="E13" i="5"/>
  <c r="G13" i="5" s="1"/>
  <c r="H13" i="5" s="1"/>
  <c r="D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tc={DB4772F3-1F56-4D03-BA36-500A4EDF840D}</author>
  </authors>
  <commentList>
    <comment ref="G17" authorId="0" shapeId="0" xr:uid="{DB4772F3-1F56-4D03-BA36-500A4EDF840D}">
      <text>
        <t>[Comentário encadeado]
Sua versão do Excel permite que você leia este comentário encadeado, no entanto, as edições serão removidas se o arquivo for aberto em uma versão mais recente do Excel. Saiba mais: https://go.microsoft.com/fwlink/?linkid=870924
Comentário:
    Na data de hoje, 15/12/2024, a fórmula HISTÓRICODEAÇÕES do excel ainda está com o problema para puxar a cotação do GARE11. Portanto, essa célula, em especial, não tem fórmula.
Quando for ajustado esse problema, basta pegar a célula de cima e arrastar para baixo (para que fiquem com a mesma fórmula).
No momento, esse valor destacado deve ser atualizado manualmente.</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futureMetadata>
  <cellMetadata count="1">
    <bk>
      <rc t="1" v="0"/>
    </bk>
  </cellMetadata>
  <valueMetadata count="29">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valueMetadata>
</metadata>
</file>

<file path=xl/sharedStrings.xml><?xml version="1.0" encoding="utf-8"?>
<sst xmlns="http://schemas.openxmlformats.org/spreadsheetml/2006/main" count="137" uniqueCount="66">
  <si>
    <t>Visão Geral de Investimentos</t>
  </si>
  <si>
    <t>Total Investido</t>
  </si>
  <si>
    <t>Total Atual</t>
  </si>
  <si>
    <t>Ativo</t>
  </si>
  <si>
    <t>Investido</t>
  </si>
  <si>
    <t>Atual</t>
  </si>
  <si>
    <t>% Carteira</t>
  </si>
  <si>
    <t>Balanceamento Meta</t>
  </si>
  <si>
    <t>Ajustar</t>
  </si>
  <si>
    <t>Ajuste Real</t>
  </si>
  <si>
    <t>Ações</t>
  </si>
  <si>
    <t>Data</t>
  </si>
  <si>
    <t>Tipo</t>
  </si>
  <si>
    <t>Nome</t>
  </si>
  <si>
    <t>Data Vencimento</t>
  </si>
  <si>
    <t>Corretora</t>
  </si>
  <si>
    <t>L/P</t>
  </si>
  <si>
    <t>% L/P</t>
  </si>
  <si>
    <t>XP</t>
  </si>
  <si>
    <t>BTG</t>
  </si>
  <si>
    <t>Preço Médio</t>
  </si>
  <si>
    <t>Quantidade</t>
  </si>
  <si>
    <t>Preço Atual</t>
  </si>
  <si>
    <t>% Carteira Ações</t>
  </si>
  <si>
    <t>% Carteira FII</t>
  </si>
  <si>
    <t>JURO11</t>
  </si>
  <si>
    <t>KDIF11</t>
  </si>
  <si>
    <t>PVBI11</t>
  </si>
  <si>
    <t>CPTS11</t>
  </si>
  <si>
    <t>XPML11</t>
  </si>
  <si>
    <t>VILG11</t>
  </si>
  <si>
    <t>RBVA11</t>
  </si>
  <si>
    <t>BRCR11</t>
  </si>
  <si>
    <t>PORD11</t>
  </si>
  <si>
    <t>VISC11</t>
  </si>
  <si>
    <t>LVBI11</t>
  </si>
  <si>
    <t>RBFF11</t>
  </si>
  <si>
    <t>BBAS3</t>
  </si>
  <si>
    <t>SLCE3</t>
  </si>
  <si>
    <t>BBDC4</t>
  </si>
  <si>
    <t>SAPR11</t>
  </si>
  <si>
    <t>FIIs</t>
  </si>
  <si>
    <t>IFRA11</t>
  </si>
  <si>
    <t>% Carteira Dívida Corporativa</t>
  </si>
  <si>
    <t>BTCI11</t>
  </si>
  <si>
    <t>GARE11</t>
  </si>
  <si>
    <t>KNSC11</t>
  </si>
  <si>
    <t>JSRE11</t>
  </si>
  <si>
    <t>PATL11</t>
  </si>
  <si>
    <t>Indexado à Inflação</t>
  </si>
  <si>
    <t>Pré-fixado</t>
  </si>
  <si>
    <t>Tesouro IPCA+ 2035 com Juros Semestrais</t>
  </si>
  <si>
    <t>Tesouro IPCA+ 2040 com Juros Semestrais</t>
  </si>
  <si>
    <t>Tesouro IPCA+ 2055 com Juros Semestrais</t>
  </si>
  <si>
    <t>Tesouro Prefixado com Juros Semestrais</t>
  </si>
  <si>
    <t>TGMA3</t>
  </si>
  <si>
    <t>KLBN11</t>
  </si>
  <si>
    <t>KEPL3</t>
  </si>
  <si>
    <t>TASA4</t>
  </si>
  <si>
    <t>ABCB4</t>
  </si>
  <si>
    <t>Dívida Corporativa</t>
  </si>
  <si>
    <t>Títulos Públicos</t>
  </si>
  <si>
    <r>
      <t xml:space="preserve">A planilha foi criada para facilitar o acompanhamento das posições de ativos e fundos da sua carteira de investimentos. Ela está estruturada em várias abas, com o objetivo de fornecer uma visão clara e consolidada sobre a performance e a composição da sua carteira.
</t>
    </r>
    <r>
      <rPr>
        <b/>
        <sz val="14"/>
        <color theme="1"/>
        <rFont val="Aptos Narrow"/>
        <scheme val="minor"/>
      </rPr>
      <t xml:space="preserve">Estrutura da Planilha:
</t>
    </r>
    <r>
      <rPr>
        <sz val="11"/>
        <color theme="1"/>
        <rFont val="Aptos Narrow"/>
        <family val="2"/>
        <scheme val="minor"/>
      </rPr>
      <t xml:space="preserve">
</t>
    </r>
    <r>
      <rPr>
        <b/>
        <sz val="11"/>
        <color theme="1"/>
        <rFont val="Aptos Narrow"/>
        <scheme val="minor"/>
      </rPr>
      <t>Dashboard:</t>
    </r>
    <r>
      <rPr>
        <sz val="11"/>
        <color theme="1"/>
        <rFont val="Aptos Narrow"/>
        <family val="2"/>
        <scheme val="minor"/>
      </rPr>
      <t xml:space="preserve">
Esta aba apresenta gráficos e informações visuais sobre a composição geral da sua carteira de investimentos. Aqui, você pode visualizar rapidamente como está distribuído o seu portfólio entre diferentes classes de ativos, como ações, renda fixa e fundos imobiliários.
</t>
    </r>
    <r>
      <rPr>
        <b/>
        <sz val="11"/>
        <color theme="1"/>
        <rFont val="Aptos Narrow"/>
        <scheme val="minor"/>
      </rPr>
      <t>Geral:</t>
    </r>
    <r>
      <rPr>
        <sz val="11"/>
        <color theme="1"/>
        <rFont val="Aptos Narrow"/>
        <family val="2"/>
        <scheme val="minor"/>
      </rPr>
      <t xml:space="preserve">
Na aba "Geral", você encontrará uma tabela consolidada com a visão completa das classes de ativos da sua carteira. Essa aba oferece um panorama global dos seus investimentos, ajudando a entender como seus recursos estão distribuídos entre diferentes categorias.
</t>
    </r>
    <r>
      <rPr>
        <b/>
        <sz val="11"/>
        <color theme="1"/>
        <rFont val="Aptos Narrow"/>
        <scheme val="minor"/>
      </rPr>
      <t>Abas das Classes de Ativos:</t>
    </r>
    <r>
      <rPr>
        <sz val="11"/>
        <color theme="1"/>
        <rFont val="Aptos Narrow"/>
        <family val="2"/>
        <scheme val="minor"/>
      </rPr>
      <t xml:space="preserve">
As demais abas são dedicadas a classes de ativos específicas (como ações, fundos imobiliários, renda fixa, etc.). Nessas abas, você deve preencher as posições atuais de cada ativo ou fundo que compõe sua carteira. Ao atualizar essas informações, os cálculos e gráficos das outras abas serão automaticamente ajustados, garantindo que a planilha reflita com precisão sua situação atual.
</t>
    </r>
    <r>
      <rPr>
        <b/>
        <sz val="14"/>
        <color rgb="FFFF0000"/>
        <rFont val="Aptos Narrow"/>
        <scheme val="minor"/>
      </rPr>
      <t>Importante: Sobre a fórmula HISTÓRICO DE AÇÕES</t>
    </r>
    <r>
      <rPr>
        <sz val="11"/>
        <color theme="1"/>
        <rFont val="Aptos Narrow"/>
        <family val="2"/>
        <scheme val="minor"/>
      </rPr>
      <t xml:space="preserve">
A planilha utiliza a fórmula HISTÓRICO DE AÇÕES para atualizar automaticamente os preços dos ativos. No entanto, essa funcionalidade está disponível apenas nas versões do Excel 365, desde que o usuário tenha uma assinatura ativa (Microsoft 365 Personal, Microsoft 365 Family, Microsoft 365 Business Standard ou Microsoft 365 Business Premium) e esteja conectado à internet.
Se você estiver utilizando uma versão anterior, essa fórmula não estará disponível. Nesse caso, os preços e outros dados devem ser inseridos manualmente para que a planilha funcione corretamente.
Para mais informações, acesse: https://support.microsoft.com/pt-br/office/fun%C3%A7%C3%A3o-hist%C3%B3ricodea%C3%A7%C3%B5es-1ac8b5b3-5f62-4d94-8ab8-7504ec7239a8
</t>
    </r>
  </si>
  <si>
    <t>RVBI11</t>
  </si>
  <si>
    <t>KFOF11</t>
  </si>
  <si>
    <t>BMGB4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</si>
</sst>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8" x14ac:knownFonts="1">
    <font>
      <sz val="11"/>
      <color theme="1"/>
      <name val="Aptos Narrow"/>
      <family val="2"/>
      <scheme val="minor"/>
    </font>
    <font>
      <sz val="11"/>
      <color theme="1"/>
      <name val="Aptos Narrow"/>
      <family val="2"/>
      <scheme val="minor"/>
    </font>
    <font>
      <b/>
      <sz val="11"/>
      <color theme="1"/>
      <name val="Aptos Narrow"/>
      <family val="2"/>
      <scheme val="minor"/>
    </font>
    <font>
      <sz val="14"/>
      <color theme="1"/>
      <name val="Aptos Narrow"/>
      <family val="2"/>
      <scheme val="minor"/>
    </font>
    <font>
      <sz val="16"/>
      <color theme="1"/>
      <name val="Aptos Narrow"/>
      <family val="2"/>
      <scheme val="minor"/>
    </font>
    <font>
      <b/>
      <sz val="11"/>
      <color rgb="FF111111"/>
      <name val="Aptos Narrow"/>
      <family val="2"/>
      <scheme val="minor"/>
    </font>
    <font>
      <sz val="11"/>
      <color rgb="FF111111"/>
      <name val="Aptos Narrow"/>
      <family val="2"/>
      <scheme val="minor"/>
    </font>
    <font>
      <b/>
      <sz val="12"/>
      <color theme="1"/>
      <name val="Aptos Narrow"/>
      <family val="2"/>
      <scheme val="minor"/>
    </font>
    <font>
      <b/>
      <sz val="16"/>
      <color rgb="FF292929"/>
      <name val="Aptos Narrow"/>
      <family val="2"/>
      <scheme val="minor"/>
    </font>
    <font>
      <b/>
      <sz val="11"/>
      <color theme="0"/>
      <name val="Aptos Narrow"/>
      <family val="2"/>
      <scheme val="minor"/>
    </font>
    <font>
      <b/>
      <sz val="16"/>
      <color theme="1"/>
      <name val="Aptos Narrow"/>
      <family val="2"/>
      <scheme val="minor"/>
    </font>
    <font>
      <sz val="12"/>
      <color theme="1"/>
      <name val="Aptos Narrow"/>
      <family val="2"/>
      <scheme val="minor"/>
    </font>
    <font>
      <u/>
      <sz val="11"/>
      <color theme="10"/>
      <name val="Aptos Narrow"/>
      <family val="2"/>
      <scheme val="minor"/>
    </font>
    <font>
      <b/>
      <sz val="11"/>
      <color theme="1"/>
      <name val="Aptos Narrow"/>
      <scheme val="minor"/>
    </font>
    <font>
      <b/>
      <sz val="14"/>
      <color theme="1"/>
      <name val="Aptos Narrow"/>
      <scheme val="minor"/>
    </font>
    <font>
      <b/>
      <sz val="14"/>
      <color rgb="FFFF0000"/>
      <name val="Aptos Narrow"/>
      <scheme val="minor"/>
    </font>
    <font>
      <sz val="9"/>
      <color indexed="81"/>
      <name val="Segoe UI"/>
      <charset val="1"/>
    </font>
    <font>
      <sz val="8"/>
      <name val="Aptos Narrow"/>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2" tint="-0.89999084444715716"/>
        <bgColor indexed="64"/>
      </patternFill>
    </fill>
    <fill>
      <patternFill patternType="solid">
        <fgColor rgb="FF0B1926"/>
        <bgColor indexed="64"/>
      </patternFill>
    </fill>
    <fill>
      <patternFill patternType="solid">
        <fgColor rgb="FF292929"/>
        <bgColor indexed="64"/>
      </patternFill>
    </fill>
    <fill>
      <patternFill patternType="solid">
        <fgColor rgb="FF6443EF"/>
        <bgColor indexed="64"/>
      </patternFill>
    </fill>
    <fill>
      <patternFill patternType="solid">
        <fgColor rgb="FFDCD5FB"/>
        <bgColor indexed="64"/>
      </patternFill>
    </fill>
    <fill>
      <patternFill patternType="solid">
        <fgColor rgb="FF00A1E7"/>
        <bgColor indexed="64"/>
      </patternFill>
    </fill>
    <fill>
      <patternFill patternType="solid">
        <fgColor rgb="FFFFFF00"/>
        <bgColor indexed="64"/>
      </patternFill>
    </fill>
  </fills>
  <borders count="14">
    <border>
      <left/>
      <right/>
      <top/>
      <bottom/>
      <diagonal/>
    </border>
    <border>
      <left/>
      <right/>
      <top/>
      <bottom style="thin">
        <color rgb="FF9B94A2"/>
      </bottom>
      <diagonal/>
    </border>
    <border>
      <left style="thin">
        <color rgb="FF9B94A2"/>
      </left>
      <right/>
      <top style="thin">
        <color rgb="FF9B94A2"/>
      </top>
      <bottom style="thin">
        <color rgb="FF9B94A2"/>
      </bottom>
      <diagonal/>
    </border>
    <border>
      <left/>
      <right/>
      <top style="thin">
        <color rgb="FF9B94A2"/>
      </top>
      <bottom style="thin">
        <color rgb="FF9B94A2"/>
      </bottom>
      <diagonal/>
    </border>
    <border>
      <left style="thin">
        <color rgb="FF9B94A2"/>
      </left>
      <right/>
      <top/>
      <bottom style="thin">
        <color rgb="FF9B94A2"/>
      </bottom>
      <diagonal/>
    </border>
    <border>
      <left style="thin">
        <color theme="2" tint="-0.749961851863155"/>
      </left>
      <right/>
      <top/>
      <bottom style="thin">
        <color rgb="FF9B94A2"/>
      </bottom>
      <diagonal/>
    </border>
    <border>
      <left style="thin">
        <color rgb="FFF0EFF1"/>
      </left>
      <right/>
      <top/>
      <bottom/>
      <diagonal/>
    </border>
    <border>
      <left/>
      <right/>
      <top style="thin">
        <color rgb="FF9B94A2"/>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2" fillId="0" borderId="0" applyNumberFormat="0" applyFill="0" applyBorder="0" applyAlignment="0" applyProtection="0"/>
  </cellStyleXfs>
  <cellXfs count="77">
    <xf numFmtId="0" fontId="0" fillId="0" borderId="0" xfId="0"/>
    <xf numFmtId="0" fontId="6" fillId="2" borderId="0" xfId="0" applyFont="1" applyFill="1" applyAlignment="1">
      <alignment horizontal="center" vertical="center"/>
    </xf>
    <xf numFmtId="14" fontId="6" fillId="0" borderId="0" xfId="0" applyNumberFormat="1" applyFont="1" applyAlignment="1">
      <alignment horizontal="center" vertical="center"/>
    </xf>
    <xf numFmtId="43" fontId="6" fillId="0" borderId="0" xfId="1" applyFont="1" applyAlignment="1">
      <alignment horizontal="center" vertical="center"/>
    </xf>
    <xf numFmtId="164" fontId="6" fillId="0" borderId="0" xfId="1" applyNumberFormat="1" applyFont="1" applyAlignment="1">
      <alignment horizontal="center" vertical="center"/>
    </xf>
    <xf numFmtId="164" fontId="6" fillId="2" borderId="0" xfId="1" applyNumberFormat="1" applyFont="1" applyFill="1" applyAlignment="1">
      <alignment horizontal="center" vertical="center"/>
    </xf>
    <xf numFmtId="9" fontId="6" fillId="0" borderId="0" xfId="2" applyFont="1"/>
    <xf numFmtId="9" fontId="6" fillId="0" borderId="0" xfId="2" applyFont="1" applyAlignment="1">
      <alignment horizontal="center"/>
    </xf>
    <xf numFmtId="0" fontId="6" fillId="0" borderId="0" xfId="0" applyFont="1" applyAlignment="1">
      <alignment horizontal="center" vertical="center"/>
    </xf>
    <xf numFmtId="43" fontId="6" fillId="0" borderId="0" xfId="1" applyFont="1" applyFill="1" applyAlignment="1">
      <alignment horizontal="center" vertical="center"/>
    </xf>
    <xf numFmtId="164" fontId="6" fillId="0" borderId="0" xfId="1" applyNumberFormat="1" applyFont="1" applyFill="1" applyAlignment="1">
      <alignment horizontal="center" vertical="center"/>
    </xf>
    <xf numFmtId="14" fontId="6" fillId="0" borderId="0" xfId="1" applyNumberFormat="1" applyFont="1" applyFill="1" applyAlignment="1">
      <alignment horizontal="center" vertical="center"/>
    </xf>
    <xf numFmtId="9" fontId="6" fillId="0" borderId="0" xfId="2" applyFont="1" applyAlignment="1">
      <alignment horizontal="center" vertical="center"/>
    </xf>
    <xf numFmtId="164" fontId="0" fillId="3" borderId="3" xfId="0" applyNumberFormat="1" applyFill="1" applyBorder="1" applyAlignment="1">
      <alignment horizontal="center" vertical="center"/>
    </xf>
    <xf numFmtId="164" fontId="0" fillId="3" borderId="1" xfId="0" applyNumberFormat="1" applyFill="1" applyBorder="1" applyAlignment="1">
      <alignment horizontal="center" vertical="center"/>
    </xf>
    <xf numFmtId="0" fontId="0" fillId="5" borderId="0" xfId="0" applyFill="1"/>
    <xf numFmtId="0" fontId="4" fillId="5" borderId="0" xfId="0" applyFont="1" applyFill="1"/>
    <xf numFmtId="0" fontId="3" fillId="5" borderId="0" xfId="0" applyFont="1" applyFill="1"/>
    <xf numFmtId="0" fontId="5" fillId="5" borderId="1" xfId="0" applyFont="1" applyFill="1" applyBorder="1" applyAlignment="1">
      <alignment horizontal="center" vertical="center"/>
    </xf>
    <xf numFmtId="0" fontId="9" fillId="5" borderId="1" xfId="0" applyFont="1" applyFill="1" applyBorder="1" applyAlignment="1">
      <alignment horizontal="center" vertical="center"/>
    </xf>
    <xf numFmtId="0" fontId="9" fillId="5" borderId="1" xfId="0" applyFont="1" applyFill="1" applyBorder="1" applyAlignment="1">
      <alignment horizontal="center" vertical="center" wrapText="1"/>
    </xf>
    <xf numFmtId="0" fontId="2" fillId="5" borderId="0" xfId="0" applyFont="1" applyFill="1" applyAlignment="1">
      <alignment horizontal="left" vertical="center" indent="1"/>
    </xf>
    <xf numFmtId="164" fontId="0" fillId="5" borderId="0" xfId="0" applyNumberFormat="1" applyFill="1" applyAlignment="1">
      <alignment horizontal="center" vertical="center"/>
    </xf>
    <xf numFmtId="0" fontId="7" fillId="5" borderId="0" xfId="0" applyFont="1" applyFill="1" applyAlignment="1">
      <alignment horizontal="center" vertical="center"/>
    </xf>
    <xf numFmtId="0" fontId="2" fillId="0" borderId="2" xfId="0" applyFont="1" applyBorder="1" applyAlignment="1">
      <alignment horizontal="left" vertical="center" indent="1"/>
    </xf>
    <xf numFmtId="164" fontId="0" fillId="0" borderId="3" xfId="0" applyNumberFormat="1" applyBorder="1" applyAlignment="1">
      <alignment horizontal="center" vertical="center"/>
    </xf>
    <xf numFmtId="0" fontId="2" fillId="0" borderId="4" xfId="0" applyFont="1" applyBorder="1" applyAlignment="1">
      <alignment horizontal="left" vertical="center" indent="1"/>
    </xf>
    <xf numFmtId="164" fontId="0" fillId="0" borderId="1" xfId="0" applyNumberFormat="1" applyBorder="1" applyAlignment="1">
      <alignment horizontal="center" vertical="center"/>
    </xf>
    <xf numFmtId="0" fontId="0" fillId="6" borderId="0" xfId="0" applyFill="1"/>
    <xf numFmtId="0" fontId="8" fillId="6" borderId="0" xfId="0" applyFont="1" applyFill="1"/>
    <xf numFmtId="0" fontId="10" fillId="5" borderId="0" xfId="0" applyFont="1" applyFill="1"/>
    <xf numFmtId="0" fontId="9" fillId="7" borderId="1" xfId="0" applyFont="1" applyFill="1" applyBorder="1" applyAlignment="1">
      <alignment horizontal="center" vertical="center"/>
    </xf>
    <xf numFmtId="0" fontId="9" fillId="7" borderId="5" xfId="0" applyFont="1" applyFill="1" applyBorder="1" applyAlignment="1">
      <alignment horizontal="center" vertical="center" wrapText="1"/>
    </xf>
    <xf numFmtId="9" fontId="6" fillId="0" borderId="0" xfId="2" applyFont="1" applyBorder="1" applyAlignment="1">
      <alignment horizontal="center" vertical="center"/>
    </xf>
    <xf numFmtId="9" fontId="6" fillId="8" borderId="6" xfId="1" applyNumberFormat="1" applyFont="1" applyFill="1" applyBorder="1" applyAlignment="1">
      <alignment horizontal="center" vertical="center"/>
    </xf>
    <xf numFmtId="164" fontId="0" fillId="8" borderId="0" xfId="0" applyNumberFormat="1" applyFill="1"/>
    <xf numFmtId="0" fontId="0" fillId="4" borderId="0" xfId="0" applyFill="1" applyAlignment="1">
      <alignment vertical="center"/>
    </xf>
    <xf numFmtId="0" fontId="0" fillId="0" borderId="0" xfId="0" applyAlignment="1">
      <alignment vertical="center"/>
    </xf>
    <xf numFmtId="0" fontId="0" fillId="5" borderId="0" xfId="0" applyFill="1" applyAlignment="1">
      <alignment vertical="center"/>
    </xf>
    <xf numFmtId="0" fontId="4" fillId="5" borderId="0" xfId="0" applyFont="1" applyFill="1" applyAlignment="1">
      <alignment vertical="center"/>
    </xf>
    <xf numFmtId="0" fontId="3" fillId="5" borderId="0" xfId="0" applyFont="1" applyFill="1" applyAlignment="1">
      <alignment vertical="center"/>
    </xf>
    <xf numFmtId="0" fontId="2" fillId="3" borderId="2" xfId="0" applyFont="1" applyFill="1" applyBorder="1" applyAlignment="1">
      <alignment horizontal="left" vertical="center"/>
    </xf>
    <xf numFmtId="0" fontId="2" fillId="3" borderId="4" xfId="0" applyFont="1" applyFill="1" applyBorder="1" applyAlignment="1">
      <alignment horizontal="left" vertical="center"/>
    </xf>
    <xf numFmtId="9" fontId="6" fillId="0" borderId="0" xfId="2" applyFont="1" applyAlignment="1">
      <alignment vertical="center"/>
    </xf>
    <xf numFmtId="0" fontId="11" fillId="0" borderId="0" xfId="0" applyFont="1" applyAlignment="1">
      <alignment vertical="center"/>
    </xf>
    <xf numFmtId="164" fontId="0" fillId="0" borderId="7" xfId="0" applyNumberFormat="1" applyBorder="1" applyAlignment="1">
      <alignment horizontal="center" vertical="center"/>
    </xf>
    <xf numFmtId="0" fontId="0" fillId="0" borderId="0" xfId="0" applyAlignment="1">
      <alignment vertical="center" wrapText="1"/>
    </xf>
    <xf numFmtId="0" fontId="12" fillId="0" borderId="0" xfId="3"/>
    <xf numFmtId="1" fontId="0" fillId="5" borderId="0" xfId="0" applyNumberFormat="1" applyFill="1" applyAlignment="1">
      <alignment vertical="center"/>
    </xf>
    <xf numFmtId="1" fontId="7" fillId="0" borderId="0" xfId="2" applyNumberFormat="1" applyFont="1" applyFill="1" applyBorder="1" applyAlignment="1">
      <alignment horizontal="center" vertical="center"/>
    </xf>
    <xf numFmtId="1" fontId="0" fillId="0" borderId="0" xfId="0" applyNumberFormat="1" applyAlignment="1">
      <alignment vertical="center"/>
    </xf>
    <xf numFmtId="1" fontId="9" fillId="5" borderId="1" xfId="0" applyNumberFormat="1" applyFont="1" applyFill="1" applyBorder="1" applyAlignment="1">
      <alignment horizontal="center" vertical="center"/>
    </xf>
    <xf numFmtId="1" fontId="6" fillId="0" borderId="0" xfId="1" applyNumberFormat="1" applyFont="1" applyAlignment="1">
      <alignment horizontal="center" vertical="center"/>
    </xf>
    <xf numFmtId="1" fontId="6" fillId="0" borderId="0" xfId="1" applyNumberFormat="1" applyFont="1" applyFill="1" applyAlignment="1">
      <alignment horizontal="center" vertical="center"/>
    </xf>
    <xf numFmtId="164" fontId="6" fillId="0" borderId="0" xfId="0" applyNumberFormat="1" applyFont="1" applyAlignment="1">
      <alignment horizontal="center" vertical="center"/>
    </xf>
    <xf numFmtId="43" fontId="6" fillId="0" borderId="0" xfId="0" applyNumberFormat="1" applyFont="1" applyAlignment="1">
      <alignment horizontal="center" vertical="center"/>
    </xf>
    <xf numFmtId="164" fontId="6" fillId="2" borderId="0" xfId="0" applyNumberFormat="1" applyFont="1" applyFill="1" applyAlignment="1">
      <alignment horizontal="center" vertical="center"/>
    </xf>
    <xf numFmtId="9" fontId="0" fillId="4" borderId="0" xfId="2" applyFont="1" applyFill="1" applyAlignment="1">
      <alignment vertical="center"/>
    </xf>
    <xf numFmtId="9" fontId="0" fillId="5" borderId="0" xfId="2" applyFont="1" applyFill="1" applyAlignment="1">
      <alignment vertical="center"/>
    </xf>
    <xf numFmtId="9" fontId="0" fillId="0" borderId="0" xfId="2" applyFont="1" applyAlignment="1">
      <alignment vertical="center"/>
    </xf>
    <xf numFmtId="9" fontId="9" fillId="5" borderId="1" xfId="2" applyFont="1" applyFill="1" applyBorder="1" applyAlignment="1">
      <alignment horizontal="center" vertical="center"/>
    </xf>
    <xf numFmtId="0" fontId="0" fillId="9" borderId="8" xfId="0" applyFill="1" applyBorder="1" applyAlignment="1">
      <alignment horizontal="center"/>
    </xf>
    <xf numFmtId="0" fontId="0" fillId="9" borderId="0" xfId="0" applyFill="1" applyAlignment="1">
      <alignment horizontal="center"/>
    </xf>
    <xf numFmtId="0" fontId="0" fillId="9" borderId="9" xfId="0" applyFill="1" applyBorder="1" applyAlignment="1">
      <alignment horizontal="center"/>
    </xf>
    <xf numFmtId="0" fontId="0" fillId="9" borderId="10" xfId="0" applyFill="1" applyBorder="1" applyAlignment="1">
      <alignment horizontal="center"/>
    </xf>
    <xf numFmtId="0" fontId="0" fillId="9" borderId="11" xfId="0" applyFill="1" applyBorder="1" applyAlignment="1">
      <alignment horizontal="center"/>
    </xf>
    <xf numFmtId="0" fontId="0" fillId="9" borderId="12" xfId="0" applyFill="1" applyBorder="1" applyAlignment="1">
      <alignment horizontal="center"/>
    </xf>
    <xf numFmtId="0" fontId="0" fillId="0" borderId="0" xfId="0" applyAlignment="1">
      <alignment horizontal="left" vertical="top" wrapText="1"/>
    </xf>
    <xf numFmtId="0" fontId="0" fillId="0" borderId="13" xfId="0" applyBorder="1" applyAlignment="1">
      <alignment horizontal="left" vertical="top" wrapText="1"/>
    </xf>
    <xf numFmtId="164" fontId="7" fillId="0" borderId="7" xfId="0" applyNumberFormat="1" applyFont="1" applyBorder="1" applyAlignment="1">
      <alignment horizontal="center" vertical="center"/>
    </xf>
    <xf numFmtId="0" fontId="7" fillId="0" borderId="1" xfId="0" applyFont="1" applyBorder="1" applyAlignment="1">
      <alignment horizontal="center" vertical="center"/>
    </xf>
    <xf numFmtId="9" fontId="7" fillId="0" borderId="7" xfId="2" applyFont="1" applyFill="1" applyBorder="1" applyAlignment="1">
      <alignment horizontal="center" vertical="center"/>
    </xf>
    <xf numFmtId="9" fontId="7" fillId="0" borderId="1" xfId="2" applyFont="1" applyFill="1" applyBorder="1" applyAlignment="1">
      <alignment horizontal="center" vertical="center"/>
    </xf>
    <xf numFmtId="164" fontId="7" fillId="3" borderId="7" xfId="0" applyNumberFormat="1" applyFont="1" applyFill="1" applyBorder="1" applyAlignment="1">
      <alignment horizontal="center" vertical="center"/>
    </xf>
    <xf numFmtId="0" fontId="7" fillId="3" borderId="1" xfId="0" applyFont="1" applyFill="1" applyBorder="1" applyAlignment="1">
      <alignment horizontal="center" vertical="center"/>
    </xf>
    <xf numFmtId="43" fontId="6" fillId="10" borderId="0" xfId="1" applyFont="1" applyFill="1" applyAlignment="1">
      <alignment horizontal="center" vertical="center"/>
    </xf>
    <xf numFmtId="43" fontId="6" fillId="0" borderId="0" xfId="1" applyNumberFormat="1" applyFont="1" applyAlignment="1">
      <alignment horizontal="center" vertical="center"/>
    </xf>
  </cellXfs>
  <cellStyles count="4">
    <cellStyle name="Hiperlink" xfId="3" builtinId="8"/>
    <cellStyle name="Normal" xfId="0" builtinId="0"/>
    <cellStyle name="Porcentagem" xfId="2" builtinId="5"/>
    <cellStyle name="Vírgula" xfId="1" builtinId="3"/>
  </cellStyles>
  <dxfs count="38">
    <dxf>
      <fill>
        <patternFill>
          <bgColor rgb="FFFF7171"/>
        </patternFill>
      </fill>
    </dxf>
    <dxf>
      <fill>
        <patternFill>
          <bgColor rgb="FF02AE91"/>
        </patternFill>
      </fill>
    </dxf>
    <dxf>
      <font>
        <color rgb="FFFF6161"/>
      </font>
    </dxf>
    <dxf>
      <font>
        <color rgb="FFFF6161"/>
      </font>
    </dxf>
    <dxf>
      <fill>
        <patternFill>
          <bgColor rgb="FFFF7171"/>
        </patternFill>
      </fill>
    </dxf>
    <dxf>
      <fill>
        <patternFill>
          <bgColor rgb="FF02AE91"/>
        </patternFill>
      </fill>
    </dxf>
    <dxf>
      <font>
        <color rgb="FFFF6161"/>
      </font>
    </dxf>
    <dxf>
      <fill>
        <patternFill>
          <bgColor rgb="FFFF7171"/>
        </patternFill>
      </fill>
    </dxf>
    <dxf>
      <fill>
        <patternFill>
          <bgColor rgb="FF02AE91"/>
        </patternFill>
      </fill>
    </dxf>
    <dxf>
      <font>
        <color rgb="FFFF6161"/>
      </font>
    </dxf>
    <dxf>
      <fill>
        <patternFill>
          <bgColor rgb="FFFF7171"/>
        </patternFill>
      </fill>
    </dxf>
    <dxf>
      <fill>
        <patternFill>
          <bgColor rgb="FF02AE91"/>
        </patternFill>
      </fill>
    </dxf>
    <dxf>
      <font>
        <color rgb="FFFF6161"/>
      </font>
    </dxf>
    <dxf>
      <font>
        <color rgb="FFFF6161"/>
      </font>
    </dxf>
    <dxf>
      <font>
        <b val="0"/>
        <i val="0"/>
        <strike val="0"/>
        <condense val="0"/>
        <extend val="0"/>
        <outline val="0"/>
        <shadow val="0"/>
        <u val="none"/>
        <vertAlign val="baseline"/>
        <sz val="11"/>
        <color rgb="FF111111"/>
        <name val="Aptos Narrow"/>
        <family val="2"/>
        <scheme val="minor"/>
      </font>
      <alignment vertical="center" textRotation="0" indent="0" justifyLastLine="0" shrinkToFit="0" readingOrder="0"/>
    </dxf>
    <dxf>
      <font>
        <b val="0"/>
        <i val="0"/>
        <strike val="0"/>
        <condense val="0"/>
        <extend val="0"/>
        <outline val="0"/>
        <shadow val="0"/>
        <u val="none"/>
        <vertAlign val="baseline"/>
        <sz val="11"/>
        <color rgb="FF111111"/>
        <name val="Aptos Narrow"/>
        <family val="2"/>
        <scheme val="minor"/>
      </font>
      <numFmt numFmtId="164" formatCode="_-* #,##0_-;\-* #,##0_-;_-* &quot;-&quot;??_-;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1"/>
        <color rgb="FF111111"/>
        <name val="Aptos Narrow"/>
        <family val="2"/>
        <scheme val="minor"/>
      </font>
      <numFmt numFmtId="164" formatCode="_-* #,##0_-;\-* #,##0_-;_-*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111111"/>
        <name val="Aptos Narrow"/>
        <family val="2"/>
        <scheme val="minor"/>
      </font>
      <numFmt numFmtId="164" formatCode="_-* #,##0_-;\-* #,##0_-;_-*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11111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111111"/>
        <name val="Aptos Narrow"/>
        <family val="2"/>
        <scheme val="minor"/>
      </font>
      <numFmt numFmtId="19" formatCode="dd/m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11111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11111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111111"/>
        <name val="Aptos Narrow"/>
        <family val="2"/>
        <scheme val="minor"/>
      </font>
      <numFmt numFmtId="19" formatCode="dd/mm/yyyy"/>
      <fill>
        <patternFill patternType="none">
          <fgColor indexed="64"/>
          <bgColor indexed="65"/>
        </patternFill>
      </fill>
      <alignment horizontal="center" vertical="center" textRotation="0" wrapText="0" indent="0" justifyLastLine="0" shrinkToFit="0" readingOrder="0"/>
    </dxf>
    <dxf>
      <alignment vertical="center" textRotation="0" indent="0" justifyLastLine="0" shrinkToFit="0" readingOrder="0"/>
    </dxf>
    <dxf>
      <border outline="0">
        <bottom style="thin">
          <color rgb="FF9B94A2"/>
        </bottom>
      </border>
    </dxf>
    <dxf>
      <font>
        <b/>
        <i val="0"/>
        <strike val="0"/>
        <condense val="0"/>
        <extend val="0"/>
        <outline val="0"/>
        <shadow val="0"/>
        <u val="none"/>
        <vertAlign val="baseline"/>
        <sz val="11"/>
        <color theme="0"/>
        <name val="Aptos Narrow"/>
        <family val="2"/>
        <scheme val="minor"/>
      </font>
      <fill>
        <patternFill patternType="solid">
          <fgColor indexed="64"/>
          <bgColor rgb="FF0B1926"/>
        </patternFill>
      </fill>
      <alignment horizontal="center" vertical="center" textRotation="0" wrapText="0" indent="0" justifyLastLine="0" shrinkToFit="0" readingOrder="0"/>
    </dxf>
    <dxf>
      <font>
        <b val="0"/>
        <i val="0"/>
        <strike val="0"/>
        <condense val="0"/>
        <extend val="0"/>
        <outline val="0"/>
        <shadow val="0"/>
        <u val="none"/>
        <vertAlign val="baseline"/>
        <sz val="11"/>
        <color rgb="FF11111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rgb="FF111111"/>
        <name val="Aptos Narrow"/>
        <family val="2"/>
        <scheme val="minor"/>
      </font>
    </dxf>
    <dxf>
      <font>
        <b val="0"/>
        <i val="0"/>
        <strike val="0"/>
        <condense val="0"/>
        <extend val="0"/>
        <outline val="0"/>
        <shadow val="0"/>
        <u val="none"/>
        <vertAlign val="baseline"/>
        <sz val="11"/>
        <color rgb="FF111111"/>
        <name val="Aptos Narrow"/>
        <family val="2"/>
        <scheme val="minor"/>
      </font>
      <numFmt numFmtId="164" formatCode="_-* #,##0_-;\-* #,##0_-;_-* &quot;-&quot;??_-;_-@_-"/>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1"/>
        <color rgb="FF111111"/>
        <name val="Aptos Narrow"/>
        <family val="2"/>
        <scheme val="minor"/>
      </font>
      <numFmt numFmtId="164" formatCode="_-* #,##0_-;\-* #,##0_-;_-* &quot;-&quot;??_-;_-@_-"/>
      <alignment horizontal="center" vertical="center" textRotation="0" wrapText="0" indent="0" justifyLastLine="0" shrinkToFit="0" readingOrder="0"/>
    </dxf>
    <dxf>
      <font>
        <b val="0"/>
        <i val="0"/>
        <strike val="0"/>
        <condense val="0"/>
        <extend val="0"/>
        <outline val="0"/>
        <shadow val="0"/>
        <u val="none"/>
        <vertAlign val="baseline"/>
        <sz val="11"/>
        <color rgb="FF111111"/>
        <name val="Aptos Narrow"/>
        <family val="2"/>
        <scheme val="minor"/>
      </font>
      <numFmt numFmtId="164" formatCode="_-* #,##0_-;\-* #,##0_-;_-* &quot;-&quot;??_-;_-@_-"/>
      <alignment horizontal="center" vertical="center" textRotation="0" wrapText="0" indent="0" justifyLastLine="0" shrinkToFit="0" readingOrder="0"/>
    </dxf>
    <dxf>
      <font>
        <b val="0"/>
        <i val="0"/>
        <strike val="0"/>
        <condense val="0"/>
        <extend val="0"/>
        <outline val="0"/>
        <shadow val="0"/>
        <u val="none"/>
        <vertAlign val="baseline"/>
        <sz val="11"/>
        <color rgb="FF111111"/>
        <name val="Aptos Narrow"/>
        <family val="2"/>
        <scheme val="minor"/>
      </font>
      <numFmt numFmtId="35" formatCode="_-* #,##0.00_-;\-* #,##0.00_-;_-* &quot;-&quot;??_-;_-@_-"/>
      <alignment horizontal="center" vertical="center" textRotation="0" wrapText="0" indent="0" justifyLastLine="0" shrinkToFit="0" readingOrder="0"/>
    </dxf>
    <dxf>
      <font>
        <b val="0"/>
        <i val="0"/>
        <strike val="0"/>
        <condense val="0"/>
        <extend val="0"/>
        <outline val="0"/>
        <shadow val="0"/>
        <u val="none"/>
        <vertAlign val="baseline"/>
        <sz val="11"/>
        <color rgb="FF111111"/>
        <name val="Aptos Narrow"/>
        <family val="2"/>
        <scheme val="minor"/>
      </font>
      <numFmt numFmtId="164" formatCode="_-* #,##0_-;\-* #,##0_-;_-* &quot;-&quot;??_-;_-@_-"/>
      <alignment horizontal="center" vertical="center" textRotation="0" wrapText="0" indent="0" justifyLastLine="0" shrinkToFit="0" readingOrder="0"/>
    </dxf>
    <dxf>
      <font>
        <b val="0"/>
        <i val="0"/>
        <strike val="0"/>
        <condense val="0"/>
        <extend val="0"/>
        <outline val="0"/>
        <shadow val="0"/>
        <u val="none"/>
        <vertAlign val="baseline"/>
        <sz val="11"/>
        <color rgb="FF111111"/>
        <name val="Aptos Narrow"/>
        <family val="2"/>
        <scheme val="minor"/>
      </font>
      <numFmt numFmtId="19" formatCode="dd/mm/yyyy"/>
      <alignment horizontal="center" vertical="center" textRotation="0" wrapText="0" indent="0" justifyLastLine="0" shrinkToFit="0" readingOrder="0"/>
    </dxf>
    <dxf>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rgb="FF11111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dxf>
    <dxf>
      <border outline="0">
        <bottom style="thin">
          <color rgb="FF9B94A2"/>
        </bottom>
      </border>
    </dxf>
    <dxf>
      <font>
        <b/>
        <i val="0"/>
        <strike val="0"/>
        <condense val="0"/>
        <extend val="0"/>
        <outline val="0"/>
        <shadow val="0"/>
        <u val="none"/>
        <vertAlign val="baseline"/>
        <sz val="11"/>
        <color theme="0"/>
        <name val="Aptos Narrow"/>
        <family val="2"/>
        <scheme val="minor"/>
      </font>
      <fill>
        <patternFill patternType="solid">
          <fgColor indexed="64"/>
          <bgColor rgb="FF0B1926"/>
        </patternFill>
      </fill>
      <alignment horizontal="center" vertical="center" textRotation="0" wrapText="0" indent="0" justifyLastLine="0" shrinkToFit="0" readingOrder="0"/>
    </dxf>
  </dxfs>
  <tableStyles count="0" defaultTableStyle="TableStyleMedium2" defaultPivotStyle="PivotStyleLight16"/>
  <colors>
    <mruColors>
      <color rgb="FF0B1926"/>
      <color rgb="FF6443EF"/>
      <color rgb="FF00E7F9"/>
      <color rgb="FFDCD5FB"/>
      <color rgb="FFC5B9F9"/>
      <color rgb="FFFF6600"/>
      <color rgb="FFF0EFF1"/>
      <color rgb="FF02AE91"/>
      <color rgb="FFFF7171"/>
      <color rgb="FF33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06/relationships/rdRichValue" Target="richData/rdrichvalue.xml"/><Relationship Id="rId17" Type="http://schemas.microsoft.com/office/2017/06/relationships/rdSupportingPropertyBag" Target="richData/rdsupportingpropertybag.xml"/><Relationship Id="rId2" Type="http://schemas.openxmlformats.org/officeDocument/2006/relationships/worksheet" Target="worksheets/sheet2.xml"/><Relationship Id="rId16" Type="http://schemas.microsoft.com/office/2017/06/relationships/rdSupportingPropertyBagStructure" Target="richData/rdsupportingpropertybagstructure.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ichStyles" Target="richData/richStyles.xml"/><Relationship Id="rId10" Type="http://schemas.openxmlformats.org/officeDocument/2006/relationships/sharedStrings" Target="sharedStrings.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Array" Target="richData/rdarray.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pt-BR">
                <a:solidFill>
                  <a:schemeClr val="bg1"/>
                </a:solidFill>
              </a:rPr>
              <a:t>Rentabilidade por Tipo de Investimento</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endParaRPr lang="pt-BR"/>
        </a:p>
      </c:txPr>
    </c:title>
    <c:autoTitleDeleted val="0"/>
    <c:plotArea>
      <c:layout/>
      <c:barChart>
        <c:barDir val="col"/>
        <c:grouping val="clustered"/>
        <c:varyColors val="0"/>
        <c:ser>
          <c:idx val="0"/>
          <c:order val="0"/>
          <c:tx>
            <c:strRef>
              <c:f>Geral!$C$10</c:f>
              <c:strCache>
                <c:ptCount val="1"/>
                <c:pt idx="0">
                  <c:v>Investido</c:v>
                </c:pt>
              </c:strCache>
            </c:strRef>
          </c:tx>
          <c:spPr>
            <a:solidFill>
              <a:srgbClr val="00E7F9"/>
            </a:solidFill>
            <a:ln>
              <a:noFill/>
            </a:ln>
            <a:effectLst/>
          </c:spPr>
          <c:invertIfNegative val="0"/>
          <c:dLbls>
            <c:numFmt formatCode="#,##0,\ \k" sourceLinked="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rgbClr val="333333"/>
                    </a:solidFill>
                    <a:latin typeface="+mn-lt"/>
                    <a:ea typeface="+mn-ea"/>
                    <a:cs typeface="+mn-cs"/>
                  </a:defRPr>
                </a:pPr>
                <a:endParaRPr lang="pt-BR"/>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Geral!$B$11:$B$14</c:f>
              <c:strCache>
                <c:ptCount val="4"/>
                <c:pt idx="0">
                  <c:v>Dívida Corporativa</c:v>
                </c:pt>
                <c:pt idx="1">
                  <c:v>FIIs</c:v>
                </c:pt>
                <c:pt idx="2">
                  <c:v>Títulos Públicos</c:v>
                </c:pt>
                <c:pt idx="3">
                  <c:v>Ações</c:v>
                </c:pt>
              </c:strCache>
            </c:strRef>
          </c:cat>
          <c:val>
            <c:numRef>
              <c:f>Geral!$C$11:$C$14</c:f>
              <c:numCache>
                <c:formatCode>_-* #,##0_-;\-* #,##0_-;_-* "-"??_-;_-@_-</c:formatCode>
                <c:ptCount val="4"/>
                <c:pt idx="0">
                  <c:v>347000</c:v>
                </c:pt>
                <c:pt idx="1">
                  <c:v>859050</c:v>
                </c:pt>
                <c:pt idx="2">
                  <c:v>230000</c:v>
                </c:pt>
                <c:pt idx="3">
                  <c:v>342000</c:v>
                </c:pt>
              </c:numCache>
            </c:numRef>
          </c:val>
          <c:extLst>
            <c:ext xmlns:c16="http://schemas.microsoft.com/office/drawing/2014/chart" uri="{C3380CC4-5D6E-409C-BE32-E72D297353CC}">
              <c16:uniqueId val="{00000000-5FC0-4CA0-900A-45D47C5A2C59}"/>
            </c:ext>
          </c:extLst>
        </c:ser>
        <c:ser>
          <c:idx val="1"/>
          <c:order val="1"/>
          <c:tx>
            <c:strRef>
              <c:f>Geral!$D$10</c:f>
              <c:strCache>
                <c:ptCount val="1"/>
                <c:pt idx="0">
                  <c:v>Atual</c:v>
                </c:pt>
              </c:strCache>
            </c:strRef>
          </c:tx>
          <c:spPr>
            <a:solidFill>
              <a:srgbClr val="6443EF"/>
            </a:solidFill>
            <a:ln>
              <a:noFill/>
            </a:ln>
            <a:effectLst/>
          </c:spPr>
          <c:invertIfNegative val="0"/>
          <c:dLbls>
            <c:numFmt formatCode="#,##0,\ \k" sourceLinked="0"/>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Geral!$B$11:$B$14</c:f>
              <c:strCache>
                <c:ptCount val="4"/>
                <c:pt idx="0">
                  <c:v>Dívida Corporativa</c:v>
                </c:pt>
                <c:pt idx="1">
                  <c:v>FIIs</c:v>
                </c:pt>
                <c:pt idx="2">
                  <c:v>Títulos Públicos</c:v>
                </c:pt>
                <c:pt idx="3">
                  <c:v>Ações</c:v>
                </c:pt>
              </c:strCache>
            </c:strRef>
          </c:cat>
          <c:val>
            <c:numRef>
              <c:f>Geral!$D$11:$D$14</c:f>
              <c:numCache>
                <c:formatCode>_-* #,##0_-;\-* #,##0_-;_-* "-"??_-;_-@_-</c:formatCode>
                <c:ptCount val="4"/>
                <c:pt idx="0">
                  <c:v>301520</c:v>
                </c:pt>
                <c:pt idx="1">
                  <c:v>733082</c:v>
                </c:pt>
                <c:pt idx="2">
                  <c:v>222400</c:v>
                </c:pt>
                <c:pt idx="3">
                  <c:v>366985</c:v>
                </c:pt>
              </c:numCache>
            </c:numRef>
          </c:val>
          <c:extLst>
            <c:ext xmlns:c16="http://schemas.microsoft.com/office/drawing/2014/chart" uri="{C3380CC4-5D6E-409C-BE32-E72D297353CC}">
              <c16:uniqueId val="{00000001-5FC0-4CA0-900A-45D47C5A2C59}"/>
            </c:ext>
          </c:extLst>
        </c:ser>
        <c:dLbls>
          <c:showLegendKey val="0"/>
          <c:showVal val="0"/>
          <c:showCatName val="0"/>
          <c:showSerName val="0"/>
          <c:showPercent val="0"/>
          <c:showBubbleSize val="0"/>
        </c:dLbls>
        <c:gapWidth val="100"/>
        <c:axId val="2096035872"/>
        <c:axId val="2096036352"/>
      </c:barChart>
      <c:catAx>
        <c:axId val="209603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pt-BR"/>
          </a:p>
        </c:txPr>
        <c:crossAx val="2096036352"/>
        <c:crosses val="autoZero"/>
        <c:auto val="1"/>
        <c:lblAlgn val="ctr"/>
        <c:lblOffset val="100"/>
        <c:noMultiLvlLbl val="0"/>
      </c:catAx>
      <c:valAx>
        <c:axId val="2096036352"/>
        <c:scaling>
          <c:orientation val="minMax"/>
        </c:scaling>
        <c:delete val="0"/>
        <c:axPos val="l"/>
        <c:majorGridlines>
          <c:spPr>
            <a:ln w="9525" cap="flat" cmpd="sng" algn="ctr">
              <a:solidFill>
                <a:srgbClr val="333333"/>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pt-BR"/>
          </a:p>
        </c:txPr>
        <c:crossAx val="2096035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pt-BR"/>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0B1926"/>
    </a:solidFill>
    <a:ln w="9525" cap="flat" cmpd="sng" algn="ctr">
      <a:solidFill>
        <a:srgbClr val="292929"/>
      </a:solidFill>
      <a:round/>
    </a:ln>
    <a:effectLst/>
  </c:spPr>
  <c:txPr>
    <a:bodyPr/>
    <a:lstStyle/>
    <a:p>
      <a:pPr>
        <a:defRPr lang="en-US" sz="1000" b="0" i="0" u="none" strike="noStrike" kern="1200" baseline="0">
          <a:solidFill>
            <a:schemeClr val="tx1"/>
          </a:solidFill>
          <a:latin typeface="+mn-lt"/>
          <a:ea typeface="+mn-ea"/>
          <a:cs typeface="+mn-cs"/>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pt-BR">
                <a:solidFill>
                  <a:schemeClr val="bg1"/>
                </a:solidFill>
              </a:rPr>
              <a:t>Distribuição</a:t>
            </a:r>
            <a:r>
              <a:rPr lang="pt-BR" baseline="0">
                <a:solidFill>
                  <a:schemeClr val="bg1"/>
                </a:solidFill>
              </a:rPr>
              <a:t> das Alocações</a:t>
            </a:r>
            <a:endParaRPr lang="pt-BR">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pt-BR"/>
        </a:p>
      </c:txPr>
    </c:title>
    <c:autoTitleDeleted val="0"/>
    <c:plotArea>
      <c:layout/>
      <c:doughnutChart>
        <c:varyColors val="1"/>
        <c:ser>
          <c:idx val="0"/>
          <c:order val="0"/>
          <c:tx>
            <c:strRef>
              <c:f>Geral!$D$10</c:f>
              <c:strCache>
                <c:ptCount val="1"/>
                <c:pt idx="0">
                  <c:v>Atual</c:v>
                </c:pt>
              </c:strCache>
            </c:strRef>
          </c:tx>
          <c:spPr>
            <a:ln>
              <a:noFill/>
            </a:ln>
          </c:spPr>
          <c:dPt>
            <c:idx val="0"/>
            <c:bubble3D val="0"/>
            <c:spPr>
              <a:solidFill>
                <a:srgbClr val="FFFF00"/>
              </a:solidFill>
              <a:ln w="19050">
                <a:noFill/>
              </a:ln>
              <a:effectLst/>
            </c:spPr>
            <c:extLst>
              <c:ext xmlns:c16="http://schemas.microsoft.com/office/drawing/2014/chart" uri="{C3380CC4-5D6E-409C-BE32-E72D297353CC}">
                <c16:uniqueId val="{00000001-DF5B-4C37-980A-34EF3929253A}"/>
              </c:ext>
            </c:extLst>
          </c:dPt>
          <c:dPt>
            <c:idx val="1"/>
            <c:bubble3D val="0"/>
            <c:spPr>
              <a:solidFill>
                <a:srgbClr val="00E7F9"/>
              </a:solidFill>
              <a:ln w="19050">
                <a:noFill/>
              </a:ln>
              <a:effectLst/>
            </c:spPr>
            <c:extLst>
              <c:ext xmlns:c16="http://schemas.microsoft.com/office/drawing/2014/chart" uri="{C3380CC4-5D6E-409C-BE32-E72D297353CC}">
                <c16:uniqueId val="{00000003-DF5B-4C37-980A-34EF3929253A}"/>
              </c:ext>
            </c:extLst>
          </c:dPt>
          <c:dPt>
            <c:idx val="2"/>
            <c:bubble3D val="0"/>
            <c:spPr>
              <a:solidFill>
                <a:schemeClr val="bg1"/>
              </a:solidFill>
              <a:ln w="19050">
                <a:noFill/>
              </a:ln>
              <a:effectLst/>
            </c:spPr>
            <c:extLst>
              <c:ext xmlns:c16="http://schemas.microsoft.com/office/drawing/2014/chart" uri="{C3380CC4-5D6E-409C-BE32-E72D297353CC}">
                <c16:uniqueId val="{00000005-DF5B-4C37-980A-34EF3929253A}"/>
              </c:ext>
            </c:extLst>
          </c:dPt>
          <c:dPt>
            <c:idx val="3"/>
            <c:bubble3D val="0"/>
            <c:spPr>
              <a:solidFill>
                <a:schemeClr val="accent4"/>
              </a:solidFill>
              <a:ln w="19050">
                <a:noFill/>
              </a:ln>
              <a:effectLst/>
            </c:spPr>
            <c:extLst>
              <c:ext xmlns:c16="http://schemas.microsoft.com/office/drawing/2014/chart" uri="{C3380CC4-5D6E-409C-BE32-E72D297353CC}">
                <c16:uniqueId val="{00000007-DF5B-4C37-980A-34EF3929253A}"/>
              </c:ext>
            </c:extLst>
          </c:dPt>
          <c:dLbls>
            <c:dLbl>
              <c:idx val="0"/>
              <c:layout>
                <c:manualLayout>
                  <c:x val="0.18037322481708531"/>
                  <c:y val="-9.8261737290986154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DF5B-4C37-980A-34EF3929253A}"/>
                </c:ext>
              </c:extLst>
            </c:dLbl>
            <c:dLbl>
              <c:idx val="1"/>
              <c:layout>
                <c:manualLayout>
                  <c:x val="0.10658605531175272"/>
                  <c:y val="1.573256691806873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pt-BR"/>
                </a:p>
              </c:txPr>
              <c:showLegendKey val="0"/>
              <c:showVal val="0"/>
              <c:showCatName val="1"/>
              <c:showSerName val="0"/>
              <c:showPercent val="1"/>
              <c:showBubbleSize val="0"/>
              <c:separator>
</c:separator>
              <c:extLst>
                <c:ext xmlns:c15="http://schemas.microsoft.com/office/drawing/2012/chart" uri="{CE6537A1-D6FC-4f65-9D91-7224C49458BB}">
                  <c15:layout>
                    <c:manualLayout>
                      <c:w val="6.4633540426811589E-2"/>
                      <c:h val="0.11394296951819076"/>
                    </c:manualLayout>
                  </c15:layout>
                </c:ext>
                <c:ext xmlns:c16="http://schemas.microsoft.com/office/drawing/2014/chart" uri="{C3380CC4-5D6E-409C-BE32-E72D297353CC}">
                  <c16:uniqueId val="{00000003-DF5B-4C37-980A-34EF3929253A}"/>
                </c:ext>
              </c:extLst>
            </c:dLbl>
            <c:dLbl>
              <c:idx val="2"/>
              <c:layout>
                <c:manualLayout>
                  <c:x val="-0.16450576627580718"/>
                  <c:y val="4.2326005546287866E-4"/>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DF5B-4C37-980A-34EF3929253A}"/>
                </c:ext>
              </c:extLst>
            </c:dLbl>
            <c:dLbl>
              <c:idx val="3"/>
              <c:layout>
                <c:manualLayout>
                  <c:x val="-0.12834011592813543"/>
                  <c:y val="-6.6618454262998075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DF5B-4C37-980A-34EF392925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Geral!$B$11:$B$14</c:f>
              <c:strCache>
                <c:ptCount val="4"/>
                <c:pt idx="0">
                  <c:v>Dívida Corporativa</c:v>
                </c:pt>
                <c:pt idx="1">
                  <c:v>FIIs</c:v>
                </c:pt>
                <c:pt idx="2">
                  <c:v>Títulos Públicos</c:v>
                </c:pt>
                <c:pt idx="3">
                  <c:v>Ações</c:v>
                </c:pt>
              </c:strCache>
            </c:strRef>
          </c:cat>
          <c:val>
            <c:numRef>
              <c:f>Geral!$D$11:$D$14</c:f>
              <c:numCache>
                <c:formatCode>_-* #,##0_-;\-* #,##0_-;_-* "-"??_-;_-@_-</c:formatCode>
                <c:ptCount val="4"/>
                <c:pt idx="0">
                  <c:v>301520</c:v>
                </c:pt>
                <c:pt idx="1">
                  <c:v>733082</c:v>
                </c:pt>
                <c:pt idx="2">
                  <c:v>222400</c:v>
                </c:pt>
                <c:pt idx="3">
                  <c:v>366985</c:v>
                </c:pt>
              </c:numCache>
            </c:numRef>
          </c:val>
          <c:extLst>
            <c:ext xmlns:c16="http://schemas.microsoft.com/office/drawing/2014/chart" uri="{C3380CC4-5D6E-409C-BE32-E72D297353CC}">
              <c16:uniqueId val="{0000000C-DF5B-4C37-980A-34EF3929253A}"/>
            </c:ext>
          </c:extLst>
        </c:ser>
        <c:dLbls>
          <c:showLegendKey val="0"/>
          <c:showVal val="0"/>
          <c:showCatName val="0"/>
          <c:showSerName val="0"/>
          <c:showPercent val="0"/>
          <c:showBubbleSize val="0"/>
          <c:showLeaderLines val="1"/>
        </c:dLbls>
        <c:firstSliceAng val="0"/>
        <c:holeSize val="64"/>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B1926"/>
    </a:solidFill>
    <a:ln w="9525" cap="flat" cmpd="sng" algn="ctr">
      <a:solidFill>
        <a:srgbClr val="292929"/>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pt-BR">
                <a:solidFill>
                  <a:schemeClr val="bg1"/>
                </a:solidFill>
              </a:rPr>
              <a:t>Valor Investido e</a:t>
            </a:r>
            <a:r>
              <a:rPr lang="pt-BR" baseline="0">
                <a:solidFill>
                  <a:schemeClr val="bg1"/>
                </a:solidFill>
              </a:rPr>
              <a:t> Atual por Ação</a:t>
            </a:r>
            <a:endParaRPr lang="pt-BR">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pt-BR"/>
        </a:p>
      </c:txPr>
    </c:title>
    <c:autoTitleDeleted val="0"/>
    <c:plotArea>
      <c:layout/>
      <c:barChart>
        <c:barDir val="col"/>
        <c:grouping val="clustered"/>
        <c:varyColors val="0"/>
        <c:ser>
          <c:idx val="1"/>
          <c:order val="1"/>
          <c:tx>
            <c:strRef>
              <c:f>Ações!$I$10</c:f>
              <c:strCache>
                <c:ptCount val="1"/>
                <c:pt idx="0">
                  <c:v>Atual</c:v>
                </c:pt>
              </c:strCache>
            </c:strRef>
          </c:tx>
          <c:spPr>
            <a:solidFill>
              <a:srgbClr val="6443E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Ações!$B$11:$B$18</c:f>
              <c:strCache>
                <c:ptCount val="8"/>
                <c:pt idx="0">
                  <c:v>BBAS3</c:v>
                </c:pt>
                <c:pt idx="1">
                  <c:v>TGMA3</c:v>
                </c:pt>
                <c:pt idx="2">
                  <c:v>KLBN11</c:v>
                </c:pt>
                <c:pt idx="3">
                  <c:v>SLCE3</c:v>
                </c:pt>
                <c:pt idx="4">
                  <c:v>KEPL3</c:v>
                </c:pt>
                <c:pt idx="5">
                  <c:v>BBDC4</c:v>
                </c:pt>
                <c:pt idx="6">
                  <c:v>ABCB4</c:v>
                </c:pt>
                <c:pt idx="7">
                  <c:v>SAPR11</c:v>
                </c:pt>
              </c:strCache>
            </c:strRef>
          </c:cat>
          <c:val>
            <c:numRef>
              <c:f>Ações!$I$11:$I$18</c:f>
              <c:numCache>
                <c:formatCode>_-* #,##0_-;\-* #,##0_-;_-* "-"??_-;_-@_-</c:formatCode>
                <c:ptCount val="8"/>
                <c:pt idx="0">
                  <c:v>24510</c:v>
                </c:pt>
                <c:pt idx="1">
                  <c:v>46665</c:v>
                </c:pt>
                <c:pt idx="2">
                  <c:v>46160</c:v>
                </c:pt>
                <c:pt idx="3">
                  <c:v>115020.00000000001</c:v>
                </c:pt>
                <c:pt idx="4">
                  <c:v>19100</c:v>
                </c:pt>
                <c:pt idx="5">
                  <c:v>30250</c:v>
                </c:pt>
                <c:pt idx="6">
                  <c:v>20700</c:v>
                </c:pt>
                <c:pt idx="7">
                  <c:v>28350</c:v>
                </c:pt>
              </c:numCache>
            </c:numRef>
          </c:val>
          <c:extLst>
            <c:ext xmlns:c16="http://schemas.microsoft.com/office/drawing/2014/chart" uri="{C3380CC4-5D6E-409C-BE32-E72D297353CC}">
              <c16:uniqueId val="{00000000-EE1A-4C94-B2F4-D95CC03CFBCE}"/>
            </c:ext>
          </c:extLst>
        </c:ser>
        <c:dLbls>
          <c:showLegendKey val="0"/>
          <c:showVal val="0"/>
          <c:showCatName val="0"/>
          <c:showSerName val="0"/>
          <c:showPercent val="0"/>
          <c:showBubbleSize val="0"/>
        </c:dLbls>
        <c:gapWidth val="100"/>
        <c:axId val="184623983"/>
        <c:axId val="184622063"/>
      </c:barChart>
      <c:lineChart>
        <c:grouping val="standard"/>
        <c:varyColors val="0"/>
        <c:ser>
          <c:idx val="0"/>
          <c:order val="0"/>
          <c:tx>
            <c:strRef>
              <c:f>Ações!$H$10</c:f>
              <c:strCache>
                <c:ptCount val="1"/>
                <c:pt idx="0">
                  <c:v>Investido</c:v>
                </c:pt>
              </c:strCache>
            </c:strRef>
          </c:tx>
          <c:spPr>
            <a:ln w="28575" cap="rnd">
              <a:noFill/>
              <a:round/>
            </a:ln>
            <a:effectLst/>
          </c:spPr>
          <c:marker>
            <c:symbol val="circle"/>
            <c:size val="5"/>
            <c:spPr>
              <a:solidFill>
                <a:srgbClr val="00E7F9"/>
              </a:solidFill>
              <a:ln w="9525">
                <a:noFill/>
              </a:ln>
              <a:effectLst/>
            </c:spPr>
          </c:marker>
          <c:cat>
            <c:strRef>
              <c:f>Ações!$B$11:$B$18</c:f>
              <c:strCache>
                <c:ptCount val="8"/>
                <c:pt idx="0">
                  <c:v>BBAS3</c:v>
                </c:pt>
                <c:pt idx="1">
                  <c:v>TGMA3</c:v>
                </c:pt>
                <c:pt idx="2">
                  <c:v>KLBN11</c:v>
                </c:pt>
                <c:pt idx="3">
                  <c:v>SLCE3</c:v>
                </c:pt>
                <c:pt idx="4">
                  <c:v>KEPL3</c:v>
                </c:pt>
                <c:pt idx="5">
                  <c:v>BBDC4</c:v>
                </c:pt>
                <c:pt idx="6">
                  <c:v>ABCB4</c:v>
                </c:pt>
                <c:pt idx="7">
                  <c:v>SAPR11</c:v>
                </c:pt>
              </c:strCache>
            </c:strRef>
          </c:cat>
          <c:val>
            <c:numRef>
              <c:f>Ações!$H$11:$H$18</c:f>
              <c:numCache>
                <c:formatCode>_-* #,##0_-;\-* #,##0_-;_-* "-"??_-;_-@_-</c:formatCode>
                <c:ptCount val="8"/>
                <c:pt idx="0">
                  <c:v>20000</c:v>
                </c:pt>
                <c:pt idx="1">
                  <c:v>30000</c:v>
                </c:pt>
                <c:pt idx="2">
                  <c:v>44000</c:v>
                </c:pt>
                <c:pt idx="3">
                  <c:v>108000</c:v>
                </c:pt>
                <c:pt idx="4">
                  <c:v>20000</c:v>
                </c:pt>
                <c:pt idx="5">
                  <c:v>37500</c:v>
                </c:pt>
                <c:pt idx="6">
                  <c:v>20000</c:v>
                </c:pt>
                <c:pt idx="7">
                  <c:v>28000</c:v>
                </c:pt>
              </c:numCache>
            </c:numRef>
          </c:val>
          <c:smooth val="0"/>
          <c:extLst>
            <c:ext xmlns:c16="http://schemas.microsoft.com/office/drawing/2014/chart" uri="{C3380CC4-5D6E-409C-BE32-E72D297353CC}">
              <c16:uniqueId val="{00000001-EE1A-4C94-B2F4-D95CC03CFBCE}"/>
            </c:ext>
          </c:extLst>
        </c:ser>
        <c:dLbls>
          <c:showLegendKey val="0"/>
          <c:showVal val="0"/>
          <c:showCatName val="0"/>
          <c:showSerName val="0"/>
          <c:showPercent val="0"/>
          <c:showBubbleSize val="0"/>
        </c:dLbls>
        <c:marker val="1"/>
        <c:smooth val="0"/>
        <c:axId val="184623983"/>
        <c:axId val="184622063"/>
      </c:lineChart>
      <c:catAx>
        <c:axId val="18462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pt-BR"/>
          </a:p>
        </c:txPr>
        <c:crossAx val="184622063"/>
        <c:crosses val="autoZero"/>
        <c:auto val="1"/>
        <c:lblAlgn val="ctr"/>
        <c:lblOffset val="100"/>
        <c:noMultiLvlLbl val="0"/>
      </c:catAx>
      <c:valAx>
        <c:axId val="184622063"/>
        <c:scaling>
          <c:orientation val="minMax"/>
        </c:scaling>
        <c:delete val="0"/>
        <c:axPos val="l"/>
        <c:majorGridlines>
          <c:spPr>
            <a:ln w="9525" cap="flat" cmpd="sng" algn="ctr">
              <a:solidFill>
                <a:srgbClr val="4D4D4D"/>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pt-BR"/>
          </a:p>
        </c:txPr>
        <c:crossAx val="184623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B1926"/>
    </a:solidFill>
    <a:ln w="9525" cap="flat" cmpd="sng" algn="ctr">
      <a:solidFill>
        <a:srgbClr val="4D4D4D"/>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pt-BR">
                <a:solidFill>
                  <a:schemeClr val="bg1"/>
                </a:solidFill>
              </a:rPr>
              <a:t>Valor Investido e</a:t>
            </a:r>
            <a:r>
              <a:rPr lang="pt-BR" baseline="0">
                <a:solidFill>
                  <a:schemeClr val="bg1"/>
                </a:solidFill>
              </a:rPr>
              <a:t> Atual por FIIs</a:t>
            </a:r>
            <a:endParaRPr lang="pt-BR">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pt-BR"/>
        </a:p>
      </c:txPr>
    </c:title>
    <c:autoTitleDeleted val="0"/>
    <c:plotArea>
      <c:layout/>
      <c:barChart>
        <c:barDir val="col"/>
        <c:grouping val="clustered"/>
        <c:varyColors val="0"/>
        <c:ser>
          <c:idx val="1"/>
          <c:order val="1"/>
          <c:tx>
            <c:strRef>
              <c:f>FIIs!$I$9</c:f>
              <c:strCache>
                <c:ptCount val="1"/>
                <c:pt idx="0">
                  <c:v>Atual</c:v>
                </c:pt>
              </c:strCache>
            </c:strRef>
          </c:tx>
          <c:spPr>
            <a:solidFill>
              <a:srgbClr val="6443E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FIIs!$B$10:$B$26</c:f>
              <c:strCache>
                <c:ptCount val="17"/>
                <c:pt idx="0">
                  <c:v>VISC11</c:v>
                </c:pt>
                <c:pt idx="1">
                  <c:v>PORD11</c:v>
                </c:pt>
                <c:pt idx="2">
                  <c:v>XPML11</c:v>
                </c:pt>
                <c:pt idx="3">
                  <c:v>RVBI11</c:v>
                </c:pt>
                <c:pt idx="4">
                  <c:v>BTCI11</c:v>
                </c:pt>
                <c:pt idx="5">
                  <c:v>RBFF11</c:v>
                </c:pt>
                <c:pt idx="6">
                  <c:v>PVBI11</c:v>
                </c:pt>
                <c:pt idx="7">
                  <c:v>GARE11</c:v>
                </c:pt>
                <c:pt idx="8">
                  <c:v>KFOF11</c:v>
                </c:pt>
                <c:pt idx="9">
                  <c:v>BRCR11</c:v>
                </c:pt>
                <c:pt idx="10">
                  <c:v>VILG11</c:v>
                </c:pt>
                <c:pt idx="11">
                  <c:v>CPTS11</c:v>
                </c:pt>
                <c:pt idx="12">
                  <c:v>KNSC11</c:v>
                </c:pt>
                <c:pt idx="13">
                  <c:v>LVBI11</c:v>
                </c:pt>
                <c:pt idx="14">
                  <c:v>JSRE11</c:v>
                </c:pt>
                <c:pt idx="15">
                  <c:v>RBVA11</c:v>
                </c:pt>
                <c:pt idx="16">
                  <c:v>PATL11</c:v>
                </c:pt>
              </c:strCache>
            </c:strRef>
          </c:cat>
          <c:val>
            <c:numRef>
              <c:f>FIIs!$I$10:$I$26</c:f>
              <c:numCache>
                <c:formatCode>_-* #,##0_-;\-* #,##0_-;_-* "-"??_-;_-@_-</c:formatCode>
                <c:ptCount val="17"/>
                <c:pt idx="0">
                  <c:v>92000</c:v>
                </c:pt>
                <c:pt idx="1">
                  <c:v>2205</c:v>
                </c:pt>
                <c:pt idx="2">
                  <c:v>195300</c:v>
                </c:pt>
                <c:pt idx="3">
                  <c:v>61480</c:v>
                </c:pt>
                <c:pt idx="4">
                  <c:v>12000</c:v>
                </c:pt>
                <c:pt idx="5">
                  <c:v>28152</c:v>
                </c:pt>
                <c:pt idx="6">
                  <c:v>37020</c:v>
                </c:pt>
                <c:pt idx="7">
                  <c:v>4100</c:v>
                </c:pt>
                <c:pt idx="8">
                  <c:v>141680</c:v>
                </c:pt>
                <c:pt idx="9">
                  <c:v>16056</c:v>
                </c:pt>
                <c:pt idx="10">
                  <c:v>21606</c:v>
                </c:pt>
                <c:pt idx="11">
                  <c:v>3230</c:v>
                </c:pt>
                <c:pt idx="12">
                  <c:v>16059.999999999998</c:v>
                </c:pt>
                <c:pt idx="13">
                  <c:v>27432</c:v>
                </c:pt>
                <c:pt idx="14">
                  <c:v>28860</c:v>
                </c:pt>
                <c:pt idx="15">
                  <c:v>32800</c:v>
                </c:pt>
                <c:pt idx="16">
                  <c:v>13101</c:v>
                </c:pt>
              </c:numCache>
            </c:numRef>
          </c:val>
          <c:extLst>
            <c:ext xmlns:c16="http://schemas.microsoft.com/office/drawing/2014/chart" uri="{C3380CC4-5D6E-409C-BE32-E72D297353CC}">
              <c16:uniqueId val="{00000002-E449-4706-9140-7D2E79369F5D}"/>
            </c:ext>
          </c:extLst>
        </c:ser>
        <c:dLbls>
          <c:showLegendKey val="0"/>
          <c:showVal val="0"/>
          <c:showCatName val="0"/>
          <c:showSerName val="0"/>
          <c:showPercent val="0"/>
          <c:showBubbleSize val="0"/>
        </c:dLbls>
        <c:gapWidth val="150"/>
        <c:axId val="184623983"/>
        <c:axId val="184622063"/>
      </c:barChart>
      <c:lineChart>
        <c:grouping val="standard"/>
        <c:varyColors val="0"/>
        <c:ser>
          <c:idx val="0"/>
          <c:order val="0"/>
          <c:tx>
            <c:strRef>
              <c:f>FIIs!$H$9</c:f>
              <c:strCache>
                <c:ptCount val="1"/>
                <c:pt idx="0">
                  <c:v>Investido</c:v>
                </c:pt>
              </c:strCache>
            </c:strRef>
          </c:tx>
          <c:spPr>
            <a:ln w="28575" cap="rnd">
              <a:noFill/>
              <a:round/>
            </a:ln>
            <a:effectLst/>
          </c:spPr>
          <c:marker>
            <c:symbol val="circle"/>
            <c:size val="5"/>
            <c:spPr>
              <a:solidFill>
                <a:srgbClr val="00E7F9"/>
              </a:solidFill>
              <a:ln w="9525">
                <a:noFill/>
              </a:ln>
              <a:effectLst/>
            </c:spPr>
          </c:marker>
          <c:cat>
            <c:strRef>
              <c:f>FIIs!$B$10:$B$26</c:f>
              <c:strCache>
                <c:ptCount val="17"/>
                <c:pt idx="0">
                  <c:v>VISC11</c:v>
                </c:pt>
                <c:pt idx="1">
                  <c:v>PORD11</c:v>
                </c:pt>
                <c:pt idx="2">
                  <c:v>XPML11</c:v>
                </c:pt>
                <c:pt idx="3">
                  <c:v>RVBI11</c:v>
                </c:pt>
                <c:pt idx="4">
                  <c:v>BTCI11</c:v>
                </c:pt>
                <c:pt idx="5">
                  <c:v>RBFF11</c:v>
                </c:pt>
                <c:pt idx="6">
                  <c:v>PVBI11</c:v>
                </c:pt>
                <c:pt idx="7">
                  <c:v>GARE11</c:v>
                </c:pt>
                <c:pt idx="8">
                  <c:v>KFOF11</c:v>
                </c:pt>
                <c:pt idx="9">
                  <c:v>BRCR11</c:v>
                </c:pt>
                <c:pt idx="10">
                  <c:v>VILG11</c:v>
                </c:pt>
                <c:pt idx="11">
                  <c:v>CPTS11</c:v>
                </c:pt>
                <c:pt idx="12">
                  <c:v>KNSC11</c:v>
                </c:pt>
                <c:pt idx="13">
                  <c:v>LVBI11</c:v>
                </c:pt>
                <c:pt idx="14">
                  <c:v>JSRE11</c:v>
                </c:pt>
                <c:pt idx="15">
                  <c:v>RBVA11</c:v>
                </c:pt>
                <c:pt idx="16">
                  <c:v>PATL11</c:v>
                </c:pt>
              </c:strCache>
            </c:strRef>
          </c:cat>
          <c:val>
            <c:numRef>
              <c:f>FIIs!$H$10:$H$26</c:f>
              <c:numCache>
                <c:formatCode>_-* #,##0_-;\-* #,##0_-;_-* "-"??_-;_-@_-</c:formatCode>
                <c:ptCount val="17"/>
                <c:pt idx="0">
                  <c:v>100000</c:v>
                </c:pt>
                <c:pt idx="1">
                  <c:v>2700</c:v>
                </c:pt>
                <c:pt idx="2">
                  <c:v>216000</c:v>
                </c:pt>
                <c:pt idx="3">
                  <c:v>58000</c:v>
                </c:pt>
                <c:pt idx="4">
                  <c:v>14250</c:v>
                </c:pt>
                <c:pt idx="5">
                  <c:v>30000</c:v>
                </c:pt>
                <c:pt idx="6">
                  <c:v>45000</c:v>
                </c:pt>
                <c:pt idx="7">
                  <c:v>4500</c:v>
                </c:pt>
                <c:pt idx="8">
                  <c:v>186000</c:v>
                </c:pt>
                <c:pt idx="9">
                  <c:v>27200</c:v>
                </c:pt>
                <c:pt idx="10">
                  <c:v>24000</c:v>
                </c:pt>
                <c:pt idx="11">
                  <c:v>4000</c:v>
                </c:pt>
                <c:pt idx="12">
                  <c:v>18400</c:v>
                </c:pt>
                <c:pt idx="13">
                  <c:v>34500</c:v>
                </c:pt>
                <c:pt idx="14">
                  <c:v>35000</c:v>
                </c:pt>
                <c:pt idx="15">
                  <c:v>40000</c:v>
                </c:pt>
                <c:pt idx="16">
                  <c:v>19500</c:v>
                </c:pt>
              </c:numCache>
            </c:numRef>
          </c:val>
          <c:smooth val="0"/>
          <c:extLst>
            <c:ext xmlns:c16="http://schemas.microsoft.com/office/drawing/2014/chart" uri="{C3380CC4-5D6E-409C-BE32-E72D297353CC}">
              <c16:uniqueId val="{00000001-E449-4706-9140-7D2E79369F5D}"/>
            </c:ext>
          </c:extLst>
        </c:ser>
        <c:dLbls>
          <c:showLegendKey val="0"/>
          <c:showVal val="0"/>
          <c:showCatName val="0"/>
          <c:showSerName val="0"/>
          <c:showPercent val="0"/>
          <c:showBubbleSize val="0"/>
        </c:dLbls>
        <c:marker val="1"/>
        <c:smooth val="0"/>
        <c:axId val="184623983"/>
        <c:axId val="184622063"/>
      </c:lineChart>
      <c:catAx>
        <c:axId val="18462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pt-BR"/>
          </a:p>
        </c:txPr>
        <c:crossAx val="184622063"/>
        <c:crosses val="autoZero"/>
        <c:auto val="1"/>
        <c:lblAlgn val="ctr"/>
        <c:lblOffset val="100"/>
        <c:noMultiLvlLbl val="0"/>
      </c:catAx>
      <c:valAx>
        <c:axId val="184622063"/>
        <c:scaling>
          <c:orientation val="minMax"/>
        </c:scaling>
        <c:delete val="0"/>
        <c:axPos val="l"/>
        <c:majorGridlines>
          <c:spPr>
            <a:ln w="9525" cap="flat" cmpd="sng" algn="ctr">
              <a:solidFill>
                <a:srgbClr val="4D4D4D"/>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pt-BR"/>
          </a:p>
        </c:txPr>
        <c:crossAx val="184623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B1926"/>
    </a:solidFill>
    <a:ln w="9525" cap="flat" cmpd="sng" algn="ctr">
      <a:solidFill>
        <a:srgbClr val="4D4D4D"/>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sl.finclass.com/finclass/?pmp=FIN-VEX-PDF-X-BFIN-20220817-ORG-F0099-AS-PLANILHA_FIIS&amp;utm_source=PDFDIVULGACOMATERIAL&amp;utm_campaign=X&amp;utm_medium=BASEFINCLASS&amp;utm_content=ORGANICO&amp;utm_term=FIN-VEX-PDF-X-BFIN-20220817-ORG-F0099-AS-PLANILHA_FIIS" TargetMode="External"/></Relationships>
</file>

<file path=xl/drawings/_rels/drawing2.xml.rels><?xml version="1.0" encoding="UTF-8" standalone="yes"?>
<Relationships xmlns="http://schemas.openxmlformats.org/package/2006/relationships"><Relationship Id="rId8" Type="http://schemas.microsoft.com/office/2007/relationships/hdphoto" Target="../media/hdphoto3.wdp"/><Relationship Id="rId13"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image" Target="../media/image4.png"/><Relationship Id="rId12" Type="http://schemas.microsoft.com/office/2007/relationships/hdphoto" Target="../media/hdphoto4.wdp"/><Relationship Id="rId2" Type="http://schemas.microsoft.com/office/2007/relationships/hdphoto" Target="../media/hdphoto1.wdp"/><Relationship Id="rId1" Type="http://schemas.openxmlformats.org/officeDocument/2006/relationships/image" Target="../media/image2.png"/><Relationship Id="rId6" Type="http://schemas.openxmlformats.org/officeDocument/2006/relationships/chart" Target="../charts/chart2.xml"/><Relationship Id="rId11" Type="http://schemas.openxmlformats.org/officeDocument/2006/relationships/image" Target="../media/image6.png"/><Relationship Id="rId5" Type="http://schemas.openxmlformats.org/officeDocument/2006/relationships/chart" Target="../charts/chart1.xml"/><Relationship Id="rId10" Type="http://schemas.openxmlformats.org/officeDocument/2006/relationships/image" Target="../media/image5.png"/><Relationship Id="rId4" Type="http://schemas.microsoft.com/office/2007/relationships/hdphoto" Target="../media/hdphoto2.wdp"/><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2</xdr:col>
      <xdr:colOff>133120</xdr:colOff>
      <xdr:row>0</xdr:row>
      <xdr:rowOff>0</xdr:rowOff>
    </xdr:from>
    <xdr:to>
      <xdr:col>9</xdr:col>
      <xdr:colOff>141497</xdr:colOff>
      <xdr:row>2</xdr:row>
      <xdr:rowOff>1523</xdr:rowOff>
    </xdr:to>
    <xdr:sp macro="" textlink="">
      <xdr:nvSpPr>
        <xdr:cNvPr id="2" name="CaixaDeTexto 1">
          <a:extLst>
            <a:ext uri="{FF2B5EF4-FFF2-40B4-BE49-F238E27FC236}">
              <a16:creationId xmlns:a16="http://schemas.microsoft.com/office/drawing/2014/main" id="{84B68941-C029-4E59-8959-E212A197DB6B}"/>
            </a:ext>
          </a:extLst>
        </xdr:cNvPr>
        <xdr:cNvSpPr txBox="1"/>
      </xdr:nvSpPr>
      <xdr:spPr>
        <a:xfrm>
          <a:off x="942745" y="0"/>
          <a:ext cx="5694802" cy="696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2600" b="1">
              <a:solidFill>
                <a:schemeClr val="bg1"/>
              </a:solidFill>
            </a:rPr>
            <a:t>Instruções Gerais</a:t>
          </a:r>
        </a:p>
        <a:p>
          <a:pPr algn="ctr"/>
          <a:endParaRPr lang="pt-BR" sz="2600" b="1" baseline="0">
            <a:solidFill>
              <a:schemeClr val="bg1"/>
            </a:solidFill>
          </a:endParaRPr>
        </a:p>
      </xdr:txBody>
    </xdr:sp>
    <xdr:clientData/>
  </xdr:twoCellAnchor>
  <xdr:twoCellAnchor editAs="oneCell">
    <xdr:from>
      <xdr:col>0</xdr:col>
      <xdr:colOff>12192</xdr:colOff>
      <xdr:row>0</xdr:row>
      <xdr:rowOff>42672</xdr:rowOff>
    </xdr:from>
    <xdr:to>
      <xdr:col>1</xdr:col>
      <xdr:colOff>57219</xdr:colOff>
      <xdr:row>1</xdr:row>
      <xdr:rowOff>469554</xdr:rowOff>
    </xdr:to>
    <xdr:pic>
      <xdr:nvPicPr>
        <xdr:cNvPr id="3" name="Imagem 2">
          <a:hlinkClick xmlns:r="http://schemas.openxmlformats.org/officeDocument/2006/relationships" r:id="rId1"/>
          <a:extLst>
            <a:ext uri="{FF2B5EF4-FFF2-40B4-BE49-F238E27FC236}">
              <a16:creationId xmlns:a16="http://schemas.microsoft.com/office/drawing/2014/main" id="{E61B5E6D-AE3F-4B26-A51E-77AFF66BF2C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192" y="42672"/>
          <a:ext cx="654627" cy="6173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53340</xdr:colOff>
      <xdr:row>7</xdr:row>
      <xdr:rowOff>53340</xdr:rowOff>
    </xdr:from>
    <xdr:to>
      <xdr:col>4</xdr:col>
      <xdr:colOff>401375</xdr:colOff>
      <xdr:row>10</xdr:row>
      <xdr:rowOff>167640</xdr:rowOff>
    </xdr:to>
    <xdr:grpSp>
      <xdr:nvGrpSpPr>
        <xdr:cNvPr id="9" name="Group 8">
          <a:extLst>
            <a:ext uri="{FF2B5EF4-FFF2-40B4-BE49-F238E27FC236}">
              <a16:creationId xmlns:a16="http://schemas.microsoft.com/office/drawing/2014/main" id="{7FC93844-EC4C-EEDA-702F-B78CC404FA6A}"/>
            </a:ext>
          </a:extLst>
        </xdr:cNvPr>
        <xdr:cNvGrpSpPr/>
      </xdr:nvGrpSpPr>
      <xdr:grpSpPr>
        <a:xfrm>
          <a:off x="191885" y="1902922"/>
          <a:ext cx="2176835" cy="654627"/>
          <a:chOff x="381000" y="1276350"/>
          <a:chExt cx="1895475" cy="685800"/>
        </a:xfrm>
        <a:solidFill>
          <a:srgbClr val="0B1926"/>
        </a:solidFill>
      </xdr:grpSpPr>
      <xdr:sp macro="" textlink="">
        <xdr:nvSpPr>
          <xdr:cNvPr id="4" name="Rectangle: Rounded Corners 3">
            <a:extLst>
              <a:ext uri="{FF2B5EF4-FFF2-40B4-BE49-F238E27FC236}">
                <a16:creationId xmlns:a16="http://schemas.microsoft.com/office/drawing/2014/main" id="{7776079C-0EBE-F89D-CCDD-1074DBB4AD26}"/>
              </a:ext>
            </a:extLst>
          </xdr:cNvPr>
          <xdr:cNvSpPr/>
        </xdr:nvSpPr>
        <xdr:spPr>
          <a:xfrm>
            <a:off x="381000" y="1276350"/>
            <a:ext cx="1895475" cy="6858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TextBox 4">
            <a:extLst>
              <a:ext uri="{FF2B5EF4-FFF2-40B4-BE49-F238E27FC236}">
                <a16:creationId xmlns:a16="http://schemas.microsoft.com/office/drawing/2014/main" id="{D8DE3BDB-F184-9CA1-5ED2-D37D23A0809E}"/>
              </a:ext>
            </a:extLst>
          </xdr:cNvPr>
          <xdr:cNvSpPr txBox="1"/>
        </xdr:nvSpPr>
        <xdr:spPr>
          <a:xfrm>
            <a:off x="1227466" y="1643507"/>
            <a:ext cx="1000851" cy="26456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bg1">
                    <a:lumMod val="95000"/>
                  </a:schemeClr>
                </a:solidFill>
              </a:rPr>
              <a:t>Total Investido</a:t>
            </a:r>
          </a:p>
        </xdr:txBody>
      </xdr:sp>
      <xdr:sp macro="" textlink="Geral!C6">
        <xdr:nvSpPr>
          <xdr:cNvPr id="6" name="TextBox 5">
            <a:extLst>
              <a:ext uri="{FF2B5EF4-FFF2-40B4-BE49-F238E27FC236}">
                <a16:creationId xmlns:a16="http://schemas.microsoft.com/office/drawing/2014/main" id="{B9804B25-F27E-4DD9-B363-E69FBDC41BE3}"/>
              </a:ext>
            </a:extLst>
          </xdr:cNvPr>
          <xdr:cNvSpPr txBox="1"/>
        </xdr:nvSpPr>
        <xdr:spPr>
          <a:xfrm>
            <a:off x="1181100" y="1333501"/>
            <a:ext cx="1084911" cy="374077"/>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A9B8867-B949-413C-9B7E-6574E1C1E801}" type="TxLink">
              <a:rPr lang="en-US" sz="1800" b="1" i="0" u="none" strike="noStrike">
                <a:solidFill>
                  <a:srgbClr val="00E7F9"/>
                </a:solidFill>
                <a:latin typeface="Aptos Narrow"/>
              </a:rPr>
              <a:pPr/>
              <a:t> 1.778.050 </a:t>
            </a:fld>
            <a:endParaRPr lang="en-US" sz="3200" b="1">
              <a:solidFill>
                <a:srgbClr val="00E7F9"/>
              </a:solidFill>
            </a:endParaRPr>
          </a:p>
        </xdr:txBody>
      </xdr:sp>
      <xdr:pic>
        <xdr:nvPicPr>
          <xdr:cNvPr id="8" name="Picture 7">
            <a:extLst>
              <a:ext uri="{FF2B5EF4-FFF2-40B4-BE49-F238E27FC236}">
                <a16:creationId xmlns:a16="http://schemas.microsoft.com/office/drawing/2014/main" id="{0CB1401C-6EFA-009B-FB5D-E54F61BCDB93}"/>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676275" y="1417532"/>
            <a:ext cx="352425" cy="352425"/>
          </a:xfrm>
          <a:prstGeom prst="rect">
            <a:avLst/>
          </a:prstGeom>
          <a:grpFill/>
        </xdr:spPr>
      </xdr:pic>
    </xdr:grpSp>
    <xdr:clientData/>
  </xdr:twoCellAnchor>
  <xdr:twoCellAnchor>
    <xdr:from>
      <xdr:col>4</xdr:col>
      <xdr:colOff>494057</xdr:colOff>
      <xdr:row>7</xdr:row>
      <xdr:rowOff>59717</xdr:rowOff>
    </xdr:from>
    <xdr:to>
      <xdr:col>8</xdr:col>
      <xdr:colOff>244668</xdr:colOff>
      <xdr:row>11</xdr:row>
      <xdr:rowOff>836</xdr:rowOff>
    </xdr:to>
    <xdr:grpSp>
      <xdr:nvGrpSpPr>
        <xdr:cNvPr id="26" name="Agrupar 25">
          <a:extLst>
            <a:ext uri="{FF2B5EF4-FFF2-40B4-BE49-F238E27FC236}">
              <a16:creationId xmlns:a16="http://schemas.microsoft.com/office/drawing/2014/main" id="{07F51829-0FCE-2552-212C-913156C368DC}"/>
            </a:ext>
          </a:extLst>
        </xdr:cNvPr>
        <xdr:cNvGrpSpPr/>
      </xdr:nvGrpSpPr>
      <xdr:grpSpPr>
        <a:xfrm>
          <a:off x="2461402" y="1909299"/>
          <a:ext cx="2189011" cy="661555"/>
          <a:chOff x="2457036" y="1265168"/>
          <a:chExt cx="1905414" cy="685800"/>
        </a:xfrm>
        <a:solidFill>
          <a:srgbClr val="0B1926"/>
        </a:solidFill>
      </xdr:grpSpPr>
      <xdr:grpSp>
        <xdr:nvGrpSpPr>
          <xdr:cNvPr id="10" name="Group 9">
            <a:extLst>
              <a:ext uri="{FF2B5EF4-FFF2-40B4-BE49-F238E27FC236}">
                <a16:creationId xmlns:a16="http://schemas.microsoft.com/office/drawing/2014/main" id="{BF82C30E-1AE8-4EE4-96E1-BDE40B11B91E}"/>
              </a:ext>
            </a:extLst>
          </xdr:cNvPr>
          <xdr:cNvGrpSpPr/>
        </xdr:nvGrpSpPr>
        <xdr:grpSpPr>
          <a:xfrm>
            <a:off x="2457036" y="1265168"/>
            <a:ext cx="1905414" cy="685800"/>
            <a:chOff x="381000" y="1276350"/>
            <a:chExt cx="1895475" cy="685800"/>
          </a:xfrm>
          <a:grpFill/>
        </xdr:grpSpPr>
        <xdr:sp macro="" textlink="">
          <xdr:nvSpPr>
            <xdr:cNvPr id="11" name="Rectangle: Rounded Corners 10">
              <a:extLst>
                <a:ext uri="{FF2B5EF4-FFF2-40B4-BE49-F238E27FC236}">
                  <a16:creationId xmlns:a16="http://schemas.microsoft.com/office/drawing/2014/main" id="{1F889422-A916-142D-54DA-ACB4B8D4B10C}"/>
                </a:ext>
              </a:extLst>
            </xdr:cNvPr>
            <xdr:cNvSpPr/>
          </xdr:nvSpPr>
          <xdr:spPr>
            <a:xfrm>
              <a:off x="381000" y="1276350"/>
              <a:ext cx="1895475" cy="6858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TextBox 11">
              <a:extLst>
                <a:ext uri="{FF2B5EF4-FFF2-40B4-BE49-F238E27FC236}">
                  <a16:creationId xmlns:a16="http://schemas.microsoft.com/office/drawing/2014/main" id="{700153EC-1705-7CC1-B8FC-C498630144CE}"/>
                </a:ext>
              </a:extLst>
            </xdr:cNvPr>
            <xdr:cNvSpPr txBox="1"/>
          </xdr:nvSpPr>
          <xdr:spPr>
            <a:xfrm>
              <a:off x="1236660" y="1654769"/>
              <a:ext cx="950645" cy="26456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bg1">
                      <a:lumMod val="95000"/>
                    </a:schemeClr>
                  </a:solidFill>
                </a:rPr>
                <a:t>Posição</a:t>
              </a:r>
              <a:r>
                <a:rPr lang="en-US" sz="1100" baseline="0">
                  <a:solidFill>
                    <a:schemeClr val="bg1">
                      <a:lumMod val="95000"/>
                    </a:schemeClr>
                  </a:solidFill>
                </a:rPr>
                <a:t> Atual</a:t>
              </a:r>
              <a:endParaRPr lang="en-US" sz="1100">
                <a:solidFill>
                  <a:schemeClr val="bg1">
                    <a:lumMod val="95000"/>
                  </a:schemeClr>
                </a:solidFill>
              </a:endParaRPr>
            </a:p>
          </xdr:txBody>
        </xdr:sp>
        <xdr:sp macro="" textlink="Geral!C7">
          <xdr:nvSpPr>
            <xdr:cNvPr id="13" name="TextBox 12">
              <a:extLst>
                <a:ext uri="{FF2B5EF4-FFF2-40B4-BE49-F238E27FC236}">
                  <a16:creationId xmlns:a16="http://schemas.microsoft.com/office/drawing/2014/main" id="{88A6F4C9-14E8-7585-2C7B-4DA0DD4205F4}"/>
                </a:ext>
              </a:extLst>
            </xdr:cNvPr>
            <xdr:cNvSpPr txBox="1"/>
          </xdr:nvSpPr>
          <xdr:spPr>
            <a:xfrm>
              <a:off x="1181100" y="1333501"/>
              <a:ext cx="1089344" cy="364863"/>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BF39D78-A14D-453C-915A-B8A048544B4F}" type="TxLink">
                <a:rPr lang="en-US" sz="1800" b="1" i="0" u="none" strike="noStrike">
                  <a:solidFill>
                    <a:srgbClr val="00E7F9"/>
                  </a:solidFill>
                  <a:latin typeface="Aptos Narrow"/>
                </a:rPr>
                <a:pPr/>
                <a:t> 1.623.987 </a:t>
              </a:fld>
              <a:endParaRPr lang="en-US" sz="4800" b="1">
                <a:solidFill>
                  <a:srgbClr val="00E7F9"/>
                </a:solidFill>
              </a:endParaRPr>
            </a:p>
          </xdr:txBody>
        </xdr:sp>
      </xdr:grpSp>
      <xdr:pic>
        <xdr:nvPicPr>
          <xdr:cNvPr id="16" name="Picture 15">
            <a:extLst>
              <a:ext uri="{FF2B5EF4-FFF2-40B4-BE49-F238E27FC236}">
                <a16:creationId xmlns:a16="http://schemas.microsoft.com/office/drawing/2014/main" id="{7D2EE377-2D93-2E0C-4B7E-D55F7FD8CE3A}"/>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2742786" y="1406350"/>
            <a:ext cx="365263" cy="361950"/>
          </a:xfrm>
          <a:prstGeom prst="rect">
            <a:avLst/>
          </a:prstGeom>
          <a:grpFill/>
        </xdr:spPr>
      </xdr:pic>
    </xdr:grpSp>
    <xdr:clientData/>
  </xdr:twoCellAnchor>
  <xdr:twoCellAnchor>
    <xdr:from>
      <xdr:col>9</xdr:col>
      <xdr:colOff>520337</xdr:colOff>
      <xdr:row>12</xdr:row>
      <xdr:rowOff>18674</xdr:rowOff>
    </xdr:from>
    <xdr:to>
      <xdr:col>18</xdr:col>
      <xdr:colOff>121227</xdr:colOff>
      <xdr:row>28</xdr:row>
      <xdr:rowOff>180109</xdr:rowOff>
    </xdr:to>
    <xdr:graphicFrame macro="">
      <xdr:nvGraphicFramePr>
        <xdr:cNvPr id="7" name="Gráfico 6">
          <a:extLst>
            <a:ext uri="{FF2B5EF4-FFF2-40B4-BE49-F238E27FC236}">
              <a16:creationId xmlns:a16="http://schemas.microsoft.com/office/drawing/2014/main" id="{84B914B5-D1B1-471B-BF68-BD276203B1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47625</xdr:colOff>
      <xdr:row>12</xdr:row>
      <xdr:rowOff>38099</xdr:rowOff>
    </xdr:from>
    <xdr:to>
      <xdr:col>9</xdr:col>
      <xdr:colOff>398318</xdr:colOff>
      <xdr:row>29</xdr:row>
      <xdr:rowOff>10391</xdr:rowOff>
    </xdr:to>
    <xdr:graphicFrame macro="">
      <xdr:nvGraphicFramePr>
        <xdr:cNvPr id="14" name="Gráfico 13">
          <a:extLst>
            <a:ext uri="{FF2B5EF4-FFF2-40B4-BE49-F238E27FC236}">
              <a16:creationId xmlns:a16="http://schemas.microsoft.com/office/drawing/2014/main" id="{CF43F65A-65AA-4D8A-AADA-4E297B7EE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358305</xdr:colOff>
      <xdr:row>7</xdr:row>
      <xdr:rowOff>49531</xdr:rowOff>
    </xdr:from>
    <xdr:to>
      <xdr:col>12</xdr:col>
      <xdr:colOff>31226</xdr:colOff>
      <xdr:row>10</xdr:row>
      <xdr:rowOff>163831</xdr:rowOff>
    </xdr:to>
    <xdr:grpSp>
      <xdr:nvGrpSpPr>
        <xdr:cNvPr id="27" name="Agrupar 26">
          <a:extLst>
            <a:ext uri="{FF2B5EF4-FFF2-40B4-BE49-F238E27FC236}">
              <a16:creationId xmlns:a16="http://schemas.microsoft.com/office/drawing/2014/main" id="{07594012-9640-3DD3-D058-D813C2F124ED}"/>
            </a:ext>
          </a:extLst>
        </xdr:cNvPr>
        <xdr:cNvGrpSpPr/>
      </xdr:nvGrpSpPr>
      <xdr:grpSpPr>
        <a:xfrm>
          <a:off x="4764050" y="1899113"/>
          <a:ext cx="2111321" cy="654627"/>
          <a:chOff x="4495800" y="1265168"/>
          <a:chExt cx="1905414" cy="685800"/>
        </a:xfrm>
        <a:solidFill>
          <a:srgbClr val="0B1926"/>
        </a:solidFill>
      </xdr:grpSpPr>
      <xdr:grpSp>
        <xdr:nvGrpSpPr>
          <xdr:cNvPr id="15" name="Group 9">
            <a:extLst>
              <a:ext uri="{FF2B5EF4-FFF2-40B4-BE49-F238E27FC236}">
                <a16:creationId xmlns:a16="http://schemas.microsoft.com/office/drawing/2014/main" id="{13F7655C-F39E-4712-9ABB-644F7BE6214E}"/>
              </a:ext>
            </a:extLst>
          </xdr:cNvPr>
          <xdr:cNvGrpSpPr/>
        </xdr:nvGrpSpPr>
        <xdr:grpSpPr>
          <a:xfrm>
            <a:off x="4495800" y="1265168"/>
            <a:ext cx="1905414" cy="685800"/>
            <a:chOff x="381000" y="1276350"/>
            <a:chExt cx="1895475" cy="685800"/>
          </a:xfrm>
          <a:grpFill/>
        </xdr:grpSpPr>
        <xdr:sp macro="" textlink="">
          <xdr:nvSpPr>
            <xdr:cNvPr id="17" name="Rectangle: Rounded Corners 10">
              <a:extLst>
                <a:ext uri="{FF2B5EF4-FFF2-40B4-BE49-F238E27FC236}">
                  <a16:creationId xmlns:a16="http://schemas.microsoft.com/office/drawing/2014/main" id="{04FA43DA-17CC-043C-F369-61DC286BCB11}"/>
                </a:ext>
              </a:extLst>
            </xdr:cNvPr>
            <xdr:cNvSpPr/>
          </xdr:nvSpPr>
          <xdr:spPr>
            <a:xfrm>
              <a:off x="381000" y="1276350"/>
              <a:ext cx="1895475" cy="6858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8" name="TextBox 11">
              <a:extLst>
                <a:ext uri="{FF2B5EF4-FFF2-40B4-BE49-F238E27FC236}">
                  <a16:creationId xmlns:a16="http://schemas.microsoft.com/office/drawing/2014/main" id="{AAA50FCC-6F72-AD16-A0D5-F5D7EEB8361C}"/>
                </a:ext>
              </a:extLst>
            </xdr:cNvPr>
            <xdr:cNvSpPr txBox="1"/>
          </xdr:nvSpPr>
          <xdr:spPr>
            <a:xfrm>
              <a:off x="1209675" y="1666030"/>
              <a:ext cx="757291" cy="26456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bg1">
                      <a:lumMod val="95000"/>
                    </a:schemeClr>
                  </a:solidFill>
                </a:rPr>
                <a:t>Resultado</a:t>
              </a:r>
            </a:p>
          </xdr:txBody>
        </xdr:sp>
        <xdr:sp macro="" textlink="Geral!D6">
          <xdr:nvSpPr>
            <xdr:cNvPr id="19" name="TextBox 12">
              <a:extLst>
                <a:ext uri="{FF2B5EF4-FFF2-40B4-BE49-F238E27FC236}">
                  <a16:creationId xmlns:a16="http://schemas.microsoft.com/office/drawing/2014/main" id="{8452C1D1-FEC5-070D-2C85-DE39B53F4CD1}"/>
                </a:ext>
              </a:extLst>
            </xdr:cNvPr>
            <xdr:cNvSpPr txBox="1"/>
          </xdr:nvSpPr>
          <xdr:spPr>
            <a:xfrm>
              <a:off x="1055612" y="1357314"/>
              <a:ext cx="936976" cy="374077"/>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0D4C730-8DE5-4525-9AAB-B709BAE36ED2}" type="TxLink">
                <a:rPr lang="el-GR" sz="1800" b="1" i="0" u="none" strike="noStrike">
                  <a:solidFill>
                    <a:srgbClr val="00E7F9"/>
                  </a:solidFill>
                  <a:latin typeface="Aptos Narrow"/>
                </a:rPr>
                <a:pPr/>
                <a:t>Δ -154.063</a:t>
              </a:fld>
              <a:endParaRPr lang="en-US" sz="1800" b="1">
                <a:solidFill>
                  <a:srgbClr val="00E7F9"/>
                </a:solidFill>
              </a:endParaRPr>
            </a:p>
          </xdr:txBody>
        </xdr:sp>
      </xdr:grpSp>
      <xdr:pic>
        <xdr:nvPicPr>
          <xdr:cNvPr id="25" name="Imagem 24">
            <a:extLst>
              <a:ext uri="{FF2B5EF4-FFF2-40B4-BE49-F238E27FC236}">
                <a16:creationId xmlns:a16="http://schemas.microsoft.com/office/drawing/2014/main" id="{3D25AEFA-CB8D-9423-764C-83F8C4176731}"/>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4727712" y="1484015"/>
            <a:ext cx="254795" cy="266928"/>
          </a:xfrm>
          <a:prstGeom prst="rect">
            <a:avLst/>
          </a:prstGeom>
          <a:grpFill/>
        </xdr:spPr>
      </xdr:pic>
    </xdr:grpSp>
    <xdr:clientData/>
  </xdr:twoCellAnchor>
  <xdr:twoCellAnchor>
    <xdr:from>
      <xdr:col>1</xdr:col>
      <xdr:colOff>33129</xdr:colOff>
      <xdr:row>29</xdr:row>
      <xdr:rowOff>173935</xdr:rowOff>
    </xdr:from>
    <xdr:to>
      <xdr:col>18</xdr:col>
      <xdr:colOff>93518</xdr:colOff>
      <xdr:row>46</xdr:row>
      <xdr:rowOff>110836</xdr:rowOff>
    </xdr:to>
    <xdr:graphicFrame macro="">
      <xdr:nvGraphicFramePr>
        <xdr:cNvPr id="30" name="Gráfico 29">
          <a:extLst>
            <a:ext uri="{FF2B5EF4-FFF2-40B4-BE49-F238E27FC236}">
              <a16:creationId xmlns:a16="http://schemas.microsoft.com/office/drawing/2014/main" id="{41651B6F-A962-4230-BC43-50EB9E1E3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0</xdr:row>
      <xdr:rowOff>1</xdr:rowOff>
    </xdr:from>
    <xdr:to>
      <xdr:col>19</xdr:col>
      <xdr:colOff>15902</xdr:colOff>
      <xdr:row>9</xdr:row>
      <xdr:rowOff>20122</xdr:rowOff>
    </xdr:to>
    <xdr:pic>
      <xdr:nvPicPr>
        <xdr:cNvPr id="32" name="Imagem 31">
          <a:extLst>
            <a:ext uri="{FF2B5EF4-FFF2-40B4-BE49-F238E27FC236}">
              <a16:creationId xmlns:a16="http://schemas.microsoft.com/office/drawing/2014/main" id="{0DAD5C94-4C15-201B-0F7E-B93732E13BD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0" y="1"/>
          <a:ext cx="10761834" cy="2297462"/>
        </a:xfrm>
        <a:prstGeom prst="rect">
          <a:avLst/>
        </a:prstGeom>
      </xdr:spPr>
    </xdr:pic>
    <xdr:clientData/>
  </xdr:twoCellAnchor>
  <xdr:twoCellAnchor>
    <xdr:from>
      <xdr:col>12</xdr:col>
      <xdr:colOff>129705</xdr:colOff>
      <xdr:row>7</xdr:row>
      <xdr:rowOff>55412</xdr:rowOff>
    </xdr:from>
    <xdr:to>
      <xdr:col>15</xdr:col>
      <xdr:colOff>417444</xdr:colOff>
      <xdr:row>10</xdr:row>
      <xdr:rowOff>169712</xdr:rowOff>
    </xdr:to>
    <xdr:grpSp>
      <xdr:nvGrpSpPr>
        <xdr:cNvPr id="34" name="Group 9">
          <a:extLst>
            <a:ext uri="{FF2B5EF4-FFF2-40B4-BE49-F238E27FC236}">
              <a16:creationId xmlns:a16="http://schemas.microsoft.com/office/drawing/2014/main" id="{08F0FE84-3BD0-46AD-6F77-E5FA8F6BCE82}"/>
            </a:ext>
          </a:extLst>
        </xdr:cNvPr>
        <xdr:cNvGrpSpPr/>
      </xdr:nvGrpSpPr>
      <xdr:grpSpPr>
        <a:xfrm>
          <a:off x="6973850" y="1904994"/>
          <a:ext cx="2116539" cy="654627"/>
          <a:chOff x="381000" y="1276350"/>
          <a:chExt cx="1895475" cy="685800"/>
        </a:xfrm>
        <a:solidFill>
          <a:srgbClr val="0B1926"/>
        </a:solidFill>
      </xdr:grpSpPr>
      <xdr:sp macro="" textlink="">
        <xdr:nvSpPr>
          <xdr:cNvPr id="36" name="Rectangle: Rounded Corners 10">
            <a:extLst>
              <a:ext uri="{FF2B5EF4-FFF2-40B4-BE49-F238E27FC236}">
                <a16:creationId xmlns:a16="http://schemas.microsoft.com/office/drawing/2014/main" id="{B01B90FD-30D9-67D9-CCFE-719F4969F201}"/>
              </a:ext>
            </a:extLst>
          </xdr:cNvPr>
          <xdr:cNvSpPr/>
        </xdr:nvSpPr>
        <xdr:spPr>
          <a:xfrm>
            <a:off x="381000" y="1276350"/>
            <a:ext cx="1895475" cy="6858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TextBox 11">
            <a:extLst>
              <a:ext uri="{FF2B5EF4-FFF2-40B4-BE49-F238E27FC236}">
                <a16:creationId xmlns:a16="http://schemas.microsoft.com/office/drawing/2014/main" id="{59098634-CEC6-E914-7C9B-E61290856DC6}"/>
              </a:ext>
            </a:extLst>
          </xdr:cNvPr>
          <xdr:cNvSpPr txBox="1"/>
        </xdr:nvSpPr>
        <xdr:spPr>
          <a:xfrm>
            <a:off x="1209675" y="1666031"/>
            <a:ext cx="790233" cy="26456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bg1">
                    <a:lumMod val="95000"/>
                  </a:schemeClr>
                </a:solidFill>
              </a:rPr>
              <a:t>Resultado %</a:t>
            </a:r>
          </a:p>
        </xdr:txBody>
      </xdr:sp>
      <xdr:sp macro="" textlink="Geral!E6">
        <xdr:nvSpPr>
          <xdr:cNvPr id="38" name="TextBox 12">
            <a:extLst>
              <a:ext uri="{FF2B5EF4-FFF2-40B4-BE49-F238E27FC236}">
                <a16:creationId xmlns:a16="http://schemas.microsoft.com/office/drawing/2014/main" id="{FC72A9CB-BD63-7D06-9586-F0E30392BA08}"/>
              </a:ext>
            </a:extLst>
          </xdr:cNvPr>
          <xdr:cNvSpPr txBox="1"/>
        </xdr:nvSpPr>
        <xdr:spPr>
          <a:xfrm>
            <a:off x="1269331" y="1357314"/>
            <a:ext cx="438656" cy="374077"/>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DBF284C-8986-411F-957A-3E6744ADB01D}" type="TxLink">
              <a:rPr lang="en-US" sz="1800" b="1" i="0" u="none" strike="noStrike">
                <a:solidFill>
                  <a:srgbClr val="00E7F9"/>
                </a:solidFill>
                <a:latin typeface="Aptos Narrow"/>
              </a:rPr>
              <a:pPr/>
              <a:t>-9%</a:t>
            </a:fld>
            <a:endParaRPr lang="en-US" sz="2800" b="1">
              <a:solidFill>
                <a:srgbClr val="00E7F9"/>
              </a:solidFill>
            </a:endParaRPr>
          </a:p>
        </xdr:txBody>
      </xdr:sp>
    </xdr:grpSp>
    <xdr:clientData/>
  </xdr:twoCellAnchor>
  <xdr:twoCellAnchor editAs="oneCell">
    <xdr:from>
      <xdr:col>12</xdr:col>
      <xdr:colOff>381000</xdr:colOff>
      <xdr:row>8</xdr:row>
      <xdr:rowOff>99392</xdr:rowOff>
    </xdr:from>
    <xdr:to>
      <xdr:col>13</xdr:col>
      <xdr:colOff>15902</xdr:colOff>
      <xdr:row>9</xdr:row>
      <xdr:rowOff>149087</xdr:rowOff>
    </xdr:to>
    <xdr:pic>
      <xdr:nvPicPr>
        <xdr:cNvPr id="40" name="Imagem 39">
          <a:extLst>
            <a:ext uri="{FF2B5EF4-FFF2-40B4-BE49-F238E27FC236}">
              <a16:creationId xmlns:a16="http://schemas.microsoft.com/office/drawing/2014/main" id="{E519A484-B0E5-91C4-6E19-C629F3A3613D}"/>
            </a:ext>
          </a:extLst>
        </xdr:cNvPr>
        <xdr:cNvPicPr>
          <a:picLocks noChangeAspect="1"/>
        </xdr:cNvPicPr>
      </xdr:nvPicPr>
      <xdr:blipFill>
        <a:blip xmlns:r="http://schemas.openxmlformats.org/officeDocument/2006/relationships" r:embed="rId11" cstate="print">
          <a:extLst>
            <a:ext uri="{BEBA8EAE-BF5A-486C-A8C5-ECC9F3942E4B}">
              <a14:imgProps xmlns:a14="http://schemas.microsoft.com/office/drawing/2010/main">
                <a14:imgLayer r:embed="rId12">
                  <a14:imgEffect>
                    <a14:brightnessContrast bright="100000"/>
                  </a14:imgEffect>
                </a14:imgLayer>
              </a14:imgProps>
            </a:ext>
            <a:ext uri="{28A0092B-C50C-407E-A947-70E740481C1C}">
              <a14:useLocalDpi xmlns:a14="http://schemas.microsoft.com/office/drawing/2010/main" val="0"/>
            </a:ext>
          </a:extLst>
        </a:blip>
        <a:stretch>
          <a:fillRect/>
        </a:stretch>
      </xdr:blipFill>
      <xdr:spPr>
        <a:xfrm>
          <a:off x="7255565" y="2186609"/>
          <a:ext cx="240195" cy="240195"/>
        </a:xfrm>
        <a:prstGeom prst="rect">
          <a:avLst/>
        </a:prstGeom>
      </xdr:spPr>
    </xdr:pic>
    <xdr:clientData/>
  </xdr:twoCellAnchor>
  <xdr:twoCellAnchor>
    <xdr:from>
      <xdr:col>1</xdr:col>
      <xdr:colOff>66260</xdr:colOff>
      <xdr:row>47</xdr:row>
      <xdr:rowOff>107675</xdr:rowOff>
    </xdr:from>
    <xdr:to>
      <xdr:col>18</xdr:col>
      <xdr:colOff>86591</xdr:colOff>
      <xdr:row>64</xdr:row>
      <xdr:rowOff>55419</xdr:rowOff>
    </xdr:to>
    <xdr:graphicFrame macro="">
      <xdr:nvGraphicFramePr>
        <xdr:cNvPr id="43" name="Gráfico 42">
          <a:extLst>
            <a:ext uri="{FF2B5EF4-FFF2-40B4-BE49-F238E27FC236}">
              <a16:creationId xmlns:a16="http://schemas.microsoft.com/office/drawing/2014/main" id="{680F4C69-9390-4C8A-9232-8AD56AC50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381000</xdr:colOff>
      <xdr:row>2</xdr:row>
      <xdr:rowOff>0</xdr:rowOff>
    </xdr:from>
    <xdr:to>
      <xdr:col>10</xdr:col>
      <xdr:colOff>719492</xdr:colOff>
      <xdr:row>2</xdr:row>
      <xdr:rowOff>219075</xdr:rowOff>
    </xdr:to>
    <xdr:pic>
      <xdr:nvPicPr>
        <xdr:cNvPr id="2" name="Picture 1" descr="Investimentos Archives | Blog da Finclass">
          <a:extLst>
            <a:ext uri="{FF2B5EF4-FFF2-40B4-BE49-F238E27FC236}">
              <a16:creationId xmlns:a16="http://schemas.microsoft.com/office/drawing/2014/main" id="{B39E9B01-6ADD-4E4D-A0D0-97392FEF29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72450" y="381000"/>
          <a:ext cx="1243367"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9526</xdr:rowOff>
    </xdr:from>
    <xdr:to>
      <xdr:col>10</xdr:col>
      <xdr:colOff>753341</xdr:colOff>
      <xdr:row>6</xdr:row>
      <xdr:rowOff>251114</xdr:rowOff>
    </xdr:to>
    <xdr:pic>
      <xdr:nvPicPr>
        <xdr:cNvPr id="7" name="Imagem 6">
          <a:extLst>
            <a:ext uri="{FF2B5EF4-FFF2-40B4-BE49-F238E27FC236}">
              <a16:creationId xmlns:a16="http://schemas.microsoft.com/office/drawing/2014/main" id="{2A412DEE-E9F6-3803-53E8-C5345A70FF3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9526"/>
          <a:ext cx="9576955" cy="195608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11</xdr:col>
      <xdr:colOff>909205</xdr:colOff>
      <xdr:row>5</xdr:row>
      <xdr:rowOff>207187</xdr:rowOff>
    </xdr:to>
    <xdr:grpSp>
      <xdr:nvGrpSpPr>
        <xdr:cNvPr id="3" name="Agrupar 2">
          <a:extLst>
            <a:ext uri="{FF2B5EF4-FFF2-40B4-BE49-F238E27FC236}">
              <a16:creationId xmlns:a16="http://schemas.microsoft.com/office/drawing/2014/main" id="{E73C48F2-9DF1-A1E7-6AA2-966FF1A49128}"/>
            </a:ext>
          </a:extLst>
        </xdr:cNvPr>
        <xdr:cNvGrpSpPr/>
      </xdr:nvGrpSpPr>
      <xdr:grpSpPr>
        <a:xfrm>
          <a:off x="0" y="1"/>
          <a:ext cx="10739005" cy="2084477"/>
          <a:chOff x="0" y="1"/>
          <a:chExt cx="10314017" cy="2112186"/>
        </a:xfrm>
      </xdr:grpSpPr>
      <xdr:pic>
        <xdr:nvPicPr>
          <xdr:cNvPr id="8" name="Imagem 7">
            <a:extLst>
              <a:ext uri="{FF2B5EF4-FFF2-40B4-BE49-F238E27FC236}">
                <a16:creationId xmlns:a16="http://schemas.microsoft.com/office/drawing/2014/main" id="{33309776-B509-345C-D4CC-8C40739CFC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
            <a:ext cx="10314017" cy="2112186"/>
          </a:xfrm>
          <a:prstGeom prst="rect">
            <a:avLst/>
          </a:prstGeom>
        </xdr:spPr>
      </xdr:pic>
      <xdr:sp macro="" textlink="">
        <xdr:nvSpPr>
          <xdr:cNvPr id="2" name="Retângulo 1">
            <a:extLst>
              <a:ext uri="{FF2B5EF4-FFF2-40B4-BE49-F238E27FC236}">
                <a16:creationId xmlns:a16="http://schemas.microsoft.com/office/drawing/2014/main" id="{2063C5F3-9553-322D-F20E-EF4E2DBF0A28}"/>
              </a:ext>
            </a:extLst>
          </xdr:cNvPr>
          <xdr:cNvSpPr/>
        </xdr:nvSpPr>
        <xdr:spPr>
          <a:xfrm>
            <a:off x="3056660" y="528204"/>
            <a:ext cx="2019171" cy="320387"/>
          </a:xfrm>
          <a:prstGeom prst="rect">
            <a:avLst/>
          </a:prstGeom>
          <a:solidFill>
            <a:srgbClr val="6443E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800" b="1"/>
              <a:t>Dívida Corporativa</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11</xdr:col>
      <xdr:colOff>155865</xdr:colOff>
      <xdr:row>5</xdr:row>
      <xdr:rowOff>184360</xdr:rowOff>
    </xdr:to>
    <xdr:pic>
      <xdr:nvPicPr>
        <xdr:cNvPr id="9" name="Imagem 8">
          <a:extLst>
            <a:ext uri="{FF2B5EF4-FFF2-40B4-BE49-F238E27FC236}">
              <a16:creationId xmlns:a16="http://schemas.microsoft.com/office/drawing/2014/main" id="{9A14F2C1-AF79-6FA1-13D5-3C0E118E63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9602932" cy="195947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xdr:colOff>
      <xdr:row>0</xdr:row>
      <xdr:rowOff>0</xdr:rowOff>
    </xdr:from>
    <xdr:to>
      <xdr:col>10</xdr:col>
      <xdr:colOff>597478</xdr:colOff>
      <xdr:row>7</xdr:row>
      <xdr:rowOff>83889</xdr:rowOff>
    </xdr:to>
    <xdr:grpSp>
      <xdr:nvGrpSpPr>
        <xdr:cNvPr id="3" name="Agrupar 2">
          <a:extLst>
            <a:ext uri="{FF2B5EF4-FFF2-40B4-BE49-F238E27FC236}">
              <a16:creationId xmlns:a16="http://schemas.microsoft.com/office/drawing/2014/main" id="{878DE7EE-A32A-2C19-71F8-73F466004646}"/>
            </a:ext>
          </a:extLst>
        </xdr:cNvPr>
        <xdr:cNvGrpSpPr/>
      </xdr:nvGrpSpPr>
      <xdr:grpSpPr>
        <a:xfrm>
          <a:off x="1" y="0"/>
          <a:ext cx="11708822" cy="2272907"/>
          <a:chOff x="1" y="0"/>
          <a:chExt cx="11386704" cy="2300616"/>
        </a:xfrm>
      </xdr:grpSpPr>
      <xdr:pic>
        <xdr:nvPicPr>
          <xdr:cNvPr id="8" name="Imagem 7">
            <a:extLst>
              <a:ext uri="{FF2B5EF4-FFF2-40B4-BE49-F238E27FC236}">
                <a16:creationId xmlns:a16="http://schemas.microsoft.com/office/drawing/2014/main" id="{05661804-FBC2-2825-9DD4-ED2FB04CA3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11386704" cy="2300616"/>
          </a:xfrm>
          <a:prstGeom prst="rect">
            <a:avLst/>
          </a:prstGeom>
        </xdr:spPr>
      </xdr:pic>
      <xdr:sp macro="" textlink="">
        <xdr:nvSpPr>
          <xdr:cNvPr id="2" name="Retângulo 1">
            <a:extLst>
              <a:ext uri="{FF2B5EF4-FFF2-40B4-BE49-F238E27FC236}">
                <a16:creationId xmlns:a16="http://schemas.microsoft.com/office/drawing/2014/main" id="{E5E435E7-D7DC-4010-8FA7-AC3CAD7D5E57}"/>
              </a:ext>
            </a:extLst>
          </xdr:cNvPr>
          <xdr:cNvSpPr/>
        </xdr:nvSpPr>
        <xdr:spPr>
          <a:xfrm>
            <a:off x="3368386" y="606137"/>
            <a:ext cx="1801091" cy="320387"/>
          </a:xfrm>
          <a:prstGeom prst="rect">
            <a:avLst/>
          </a:prstGeom>
          <a:solidFill>
            <a:srgbClr val="6443E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800" b="1"/>
              <a:t>Títulos Públicos</a:t>
            </a:r>
          </a:p>
        </xdr:txBody>
      </xdr:sp>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890846</xdr:colOff>
      <xdr:row>6</xdr:row>
      <xdr:rowOff>212477</xdr:rowOff>
    </xdr:to>
    <xdr:pic>
      <xdr:nvPicPr>
        <xdr:cNvPr id="5" name="Imagem 4">
          <a:extLst>
            <a:ext uri="{FF2B5EF4-FFF2-40B4-BE49-F238E27FC236}">
              <a16:creationId xmlns:a16="http://schemas.microsoft.com/office/drawing/2014/main" id="{B7AEF660-24C1-4962-6456-462644D6E7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515474" cy="194879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ILVA, VINICIUS (154)" id="{0203C0B7-40B0-4810-A0D3-2B67005444E2}" userId="S::vsilva1@tbdir.net::e835e14f-bf0e-41f9-8a59-b4f9241cbdfd"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59">
  <a r="1">
    <v t="i">0</v>
  </a>
  <a r="1">
    <v>6.46</v>
  </a>
  <a r="1">
    <v>6.52</v>
  </a>
  <a r="1">
    <v>9</v>
  </a>
  <a r="1">
    <v>9.1999999999999993</v>
  </a>
  <a r="1">
    <v>23.08</v>
  </a>
  <a r="1">
    <v>23.31</v>
  </a>
  <a r="1">
    <v>8</v>
  </a>
  <a r="1">
    <v>8.15</v>
  </a>
  <a r="1">
    <v>28.35</v>
  </a>
  <a r="1">
    <v>28.39</v>
  </a>
  <a r="1">
    <v>120.5</v>
  </a>
  <a r="1">
    <v>121.79</v>
  </a>
  <a r="1">
    <v>20.7</v>
  </a>
  <a r="1">
    <v>20.74</v>
  </a>
  <a r="1">
    <v>92</v>
  </a>
  <a r="1">
    <v>89.96</v>
  </a>
  <a r="1">
    <v>72.02</v>
  </a>
  <a r="1">
    <v>70.150000000000006</v>
  </a>
  <a r="1">
    <v>88.9</v>
  </a>
  <a r="1">
    <v>89.18</v>
  </a>
  <a r="1">
    <v>43.67</v>
  </a>
  <a r="1">
    <v>42.5</v>
  </a>
  <a r="1">
    <v>12.1</v>
  </a>
  <a r="1">
    <v>12.26</v>
  </a>
  <a r="1">
    <v>97.65</v>
  </a>
  <a r="1">
    <v>96.93</v>
  </a>
  <a r="1">
    <v>57.72</v>
  </a>
  <a r="1">
    <v>56.19</v>
  </a>
  <a r="1">
    <v>19.170000000000002</v>
  </a>
  <a r="1">
    <v>19.010000000000002</v>
  </a>
  <a r="1">
    <v>91.44</v>
  </a>
  <a r="1">
    <v>92.34</v>
  </a>
  <a r="1">
    <v>46.92</v>
  </a>
  <a r="1">
    <v>45.03</v>
  </a>
  <a r="1">
    <v>82</v>
  </a>
  <a r="1">
    <v>81.709999999999994</v>
  </a>
  <a r="1">
    <v>24.51</v>
  </a>
  <a r="1">
    <v>24.85</v>
  </a>
  <a r="1">
    <v>7.35</v>
  </a>
  <a r="1">
    <v>7.4</v>
  </a>
  <a r="1">
    <v>8.0299999999999994</v>
  </a>
  <a r="1">
    <v>7.97</v>
  </a>
  <a r="1">
    <v>31.11</v>
  </a>
  <a r="1">
    <v>31.08</v>
  </a>
  <a r="1">
    <v>92.12</v>
  </a>
  <a r="1">
    <v>92.7</v>
  </a>
  <a r="1">
    <v>9.5500000000000007</v>
  </a>
  <a r="1">
    <v>9.66</v>
  </a>
  <a r="1">
    <v>74.040000000000006</v>
  </a>
  <a r="1">
    <v>71.540000000000006</v>
  </a>
  <a r="1">
    <v>40.14</v>
  </a>
  <a r="1">
    <v>39.71</v>
  </a>
  <a r="1">
    <v>61.48</v>
  </a>
  <a r="1">
    <v>59.9</v>
  </a>
  <a r="1">
    <v>70.84</v>
  </a>
  <a r="1">
    <v>70.36</v>
  </a>
  <a r="1">
    <v>3.89</v>
  </a>
  <a r="1">
    <v>3.95</v>
  </a>
</arrayData>
</file>

<file path=xl/richData/rdrichvalue.xml><?xml version="1.0" encoding="utf-8"?>
<rvData xmlns="http://schemas.microsoft.com/office/spreadsheetml/2017/richdata" count="87">
  <rv s="0">
    <fb>92.12</fb>
    <v>0</v>
  </rv>
  <rv s="0">
    <fb>120.5</fb>
    <v>0</v>
  </rv>
  <rv s="0">
    <fb>88.9</fb>
    <v>0</v>
  </rv>
  <rv s="0">
    <fb>92</fb>
    <v>0</v>
  </rv>
  <rv s="0">
    <fb>7.35</fb>
    <v>0</v>
  </rv>
  <rv s="0">
    <fb>97.65</fb>
    <v>0</v>
  </rv>
  <rv s="0">
    <fb>61.48</fb>
    <v>0</v>
  </rv>
  <rv s="0">
    <fb>8</fb>
    <v>0</v>
  </rv>
  <rv s="0">
    <fb>46.92</fb>
    <v>0</v>
  </rv>
  <rv s="0">
    <fb>74.040000000000006</fb>
    <v>0</v>
  </rv>
  <rv s="0">
    <fb>70.84</fb>
    <v>0</v>
  </rv>
  <rv s="0">
    <fb>40.14</fb>
    <v>0</v>
  </rv>
  <rv s="0">
    <fb>72.02</fb>
    <v>0</v>
  </rv>
  <rv s="0">
    <fb>6.46</fb>
    <v>0</v>
  </rv>
  <rv s="0">
    <fb>8.0299999999999994</fb>
    <v>0</v>
  </rv>
  <rv s="0">
    <fb>91.44</fb>
    <v>0</v>
  </rv>
  <rv s="0">
    <fb>57.72</fb>
    <v>0</v>
  </rv>
  <rv s="0">
    <fb>82</fb>
    <v>0</v>
  </rv>
  <rv s="0">
    <fb>43.67</fb>
    <v>0</v>
  </rv>
  <rv s="0">
    <fb>24.51</fb>
    <v>0</v>
  </rv>
  <rv s="0">
    <fb>31.11</fb>
    <v>0</v>
  </rv>
  <rv s="0">
    <fb>23.08</fb>
    <v>0</v>
  </rv>
  <rv s="0">
    <fb>19.170000000000002</fb>
    <v>0</v>
  </rv>
  <rv s="0">
    <fb>9.5500000000000007</fb>
    <v>0</v>
  </rv>
  <rv s="0">
    <fb>12.1</fb>
    <v>0</v>
  </rv>
  <rv s="0">
    <fb>20.7</fb>
    <v>0</v>
  </rv>
  <rv s="0">
    <fb>28.35</fb>
    <v>0</v>
  </rv>
  <rv s="0">
    <fb>9</fb>
    <v>0</v>
  </rv>
  <rv s="0">
    <fb>3.89</fb>
    <v>0</v>
  </rv>
  <rv s="1">
    <v>1</v>
    <v>CPTS11</v>
    <v>Daily</v>
    <v>45639</v>
    <v>45639</v>
    <v>0</v>
    <v>1</v>
    <v>638696448000000000,638698516406956802,0</v>
    <v>0</v>
    <v>apmbdm</v>
    <v>BVMF:CPTS11</v>
    <v>1</v>
  </rv>
  <rv s="1">
    <v>1</v>
    <v>CPTS11</v>
    <v>Daily</v>
    <v>45638</v>
    <v>45638</v>
    <v>0</v>
    <v>1</v>
    <v>638695584000000000,638698516411477423,0</v>
    <v>0</v>
    <v>apmbdm</v>
    <v>BVMF:CPTS11</v>
    <v>2</v>
  </rv>
  <rv s="1">
    <v>1</v>
    <v>TASA4</v>
    <v>Daily</v>
    <v>45639</v>
    <v>45639</v>
    <v>0</v>
    <v>1</v>
    <v>638696448000000000,638698516407158319,0</v>
    <v>0</v>
    <v>apml6h</v>
    <v>BVMF:TASA4</v>
    <v>3</v>
  </rv>
  <rv s="1">
    <v>1</v>
    <v>TASA4</v>
    <v>Daily</v>
    <v>45638</v>
    <v>45638</v>
    <v>0</v>
    <v>1</v>
    <v>638695584000000000,638698516411628683,0</v>
    <v>0</v>
    <v>apml6h</v>
    <v>BVMF:TASA4</v>
    <v>4</v>
  </rv>
  <rv s="1">
    <v>1</v>
    <v>KLBN11</v>
    <v>Daily</v>
    <v>45639</v>
    <v>45639</v>
    <v>0</v>
    <v>1</v>
    <v>638696448000000000,638698516407030246,0</v>
    <v>0</v>
    <v>apmtw7</v>
    <v>BVMF:KLBN11</v>
    <v>5</v>
  </rv>
  <rv s="1">
    <v>1</v>
    <v>KLBN11</v>
    <v>Daily</v>
    <v>45638</v>
    <v>45638</v>
    <v>0</v>
    <v>1</v>
    <v>638695584000000000,638698516411585652,0</v>
    <v>0</v>
    <v>apmtw7</v>
    <v>BVMF:KLBN11</v>
    <v>6</v>
  </rv>
  <rv s="1">
    <v>1</v>
    <v>BTCI11</v>
    <v>Daily</v>
    <v>45639</v>
    <v>45639</v>
    <v>0</v>
    <v>1</v>
    <v>638696448000000000,638698516406817830,0</v>
    <v>0</v>
    <v>bgmcyc</v>
    <v>BVMF:BTCI11</v>
    <v>7</v>
  </rv>
  <rv s="1">
    <v>1</v>
    <v>BTCI11</v>
    <v>Daily</v>
    <v>45638</v>
    <v>45638</v>
    <v>0</v>
    <v>1</v>
    <v>638695584000000000,638698516411626769,0</v>
    <v>0</v>
    <v>bgmcyc</v>
    <v>BVMF:BTCI11</v>
    <v>8</v>
  </rv>
  <rv s="1">
    <v>1</v>
    <v>SAPR11</v>
    <v>Daily</v>
    <v>45639</v>
    <v>45639</v>
    <v>0</v>
    <v>1</v>
    <v>638696448000000000,638698516406983180,0</v>
    <v>0</v>
    <v>ay1qfr</v>
    <v>BVMF:SAPR11</v>
    <v>9</v>
  </rv>
  <rv s="1">
    <v>1</v>
    <v>SAPR11</v>
    <v>Daily</v>
    <v>45638</v>
    <v>45638</v>
    <v>0</v>
    <v>1</v>
    <v>638695584000000000,638698516411557572,0</v>
    <v>0</v>
    <v>ay1qfr</v>
    <v>BVMF:SAPR11</v>
    <v>10</v>
  </rv>
  <rv s="1">
    <v>1</v>
    <v>KDIF11</v>
    <v>Daily</v>
    <v>45639</v>
    <v>45639</v>
    <v>0</v>
    <v>1</v>
    <v>638696448000000000,638698516406941569,0</v>
    <v>0</v>
    <v>bv5u1h</v>
    <v>BVMF:KDIF11</v>
    <v>11</v>
  </rv>
  <rv s="1">
    <v>1</v>
    <v>KDIF11</v>
    <v>Daily</v>
    <v>45638</v>
    <v>45638</v>
    <v>0</v>
    <v>1</v>
    <v>638695584000000000,638698516411658015,0</v>
    <v>0</v>
    <v>bv5u1h</v>
    <v>BVMF:KDIF11</v>
    <v>12</v>
  </rv>
  <rv s="1">
    <v>1</v>
    <v>ABCB4</v>
    <v>Daily</v>
    <v>45639</v>
    <v>45639</v>
    <v>0</v>
    <v>1</v>
    <v>638696448000000000,638698516406844140,0</v>
    <v>0</v>
    <v>apltsm</v>
    <v>BVMF:ABCB4</v>
    <v>13</v>
  </rv>
  <rv s="1">
    <v>1</v>
    <v>ABCB4</v>
    <v>Daily</v>
    <v>45638</v>
    <v>45638</v>
    <v>0</v>
    <v>1</v>
    <v>638695584000000000,638698516411643067,0</v>
    <v>0</v>
    <v>apltsm</v>
    <v>BVMF:ABCB4</v>
    <v>14</v>
  </rv>
  <rv s="1">
    <v>1</v>
    <v>VISC11</v>
    <v>Daily</v>
    <v>45639</v>
    <v>45639</v>
    <v>0</v>
    <v>1</v>
    <v>638696448000000000,638698516407015228,0</v>
    <v>0</v>
    <v>apnk7w</v>
    <v>BVMF:VISC11</v>
    <v>15</v>
  </rv>
  <rv s="1">
    <v>1</v>
    <v>VISC11</v>
    <v>Daily</v>
    <v>45638</v>
    <v>45638</v>
    <v>0</v>
    <v>1</v>
    <v>638695584000000000,638698516411575172,0</v>
    <v>0</v>
    <v>apnk7w</v>
    <v>BVMF:VISC11</v>
    <v>16</v>
  </rv>
  <rv s="1">
    <v>1</v>
    <v>VILG11</v>
    <v>Daily</v>
    <v>45639</v>
    <v>45639</v>
    <v>0</v>
    <v>1</v>
    <v>638696448000000000,638698516406905942,0</v>
    <v>0</v>
    <v>bpiutc</v>
    <v>BVMF:VILG11</v>
    <v>17</v>
  </rv>
  <rv s="1">
    <v>1</v>
    <v>VILG11</v>
    <v>Daily</v>
    <v>45638</v>
    <v>45638</v>
    <v>0</v>
    <v>1</v>
    <v>638695584000000000,638698516411645160,0</v>
    <v>0</v>
    <v>bpiutc</v>
    <v>BVMF:VILG11</v>
    <v>18</v>
  </rv>
  <rv s="1">
    <v>1</v>
    <v>IFRA11</v>
    <v>Daily</v>
    <v>45639</v>
    <v>45639</v>
    <v>0</v>
    <v>1</v>
    <v>638696448000000000,638698516407124164,0</v>
    <v>0</v>
    <v>bv4hlh</v>
    <v>BVMF:IFRA11</v>
    <v>19</v>
  </rv>
  <rv s="1">
    <v>1</v>
    <v>IFRA11</v>
    <v>Daily</v>
    <v>45638</v>
    <v>45638</v>
    <v>0</v>
    <v>1</v>
    <v>638695584000000000,638698516411604489,0</v>
    <v>0</v>
    <v>bv4hlh</v>
    <v>BVMF:IFRA11</v>
    <v>20</v>
  </rv>
  <rv s="1">
    <v>1</v>
    <v>PATL11</v>
    <v>Daily</v>
    <v>45639</v>
    <v>45639</v>
    <v>0</v>
    <v>1</v>
    <v>638696448000000000,638698516407129159,0</v>
    <v>0</v>
    <v>bvhwvh</v>
    <v>BVMF:PATL11</v>
    <v>21</v>
  </rv>
  <rv s="1">
    <v>1</v>
    <v>PATL11</v>
    <v>Daily</v>
    <v>45638</v>
    <v>45638</v>
    <v>0</v>
    <v>1</v>
    <v>638695584000000000,638698516411609475,0</v>
    <v>0</v>
    <v>bvhwvh</v>
    <v>BVMF:PATL11</v>
    <v>22</v>
  </rv>
  <rv s="1">
    <v>1</v>
    <v>BBDC4</v>
    <v>Daily</v>
    <v>45639</v>
    <v>45639</v>
    <v>0</v>
    <v>1</v>
    <v>638696448000000000,638698516407182306,0</v>
    <v>0</v>
    <v>aplym7</v>
    <v>BVMF:BBDC4</v>
    <v>23</v>
  </rv>
  <rv s="1">
    <v>1</v>
    <v>BBDC4</v>
    <v>Daily</v>
    <v>45638</v>
    <v>45638</v>
    <v>0</v>
    <v>1</v>
    <v>638695584000000000,638698516411647175,0</v>
    <v>0</v>
    <v>aplym7</v>
    <v>BVMF:BBDC4</v>
    <v>24</v>
  </rv>
  <rv s="1">
    <v>1</v>
    <v>XPML11</v>
    <v>Daily</v>
    <v>45639</v>
    <v>45639</v>
    <v>0</v>
    <v>1</v>
    <v>638696448000000000,638698516406800003,0</v>
    <v>0</v>
    <v>bgly3m</v>
    <v>BVMF:XPML11</v>
    <v>25</v>
  </rv>
  <rv s="1">
    <v>1</v>
    <v>XPML11</v>
    <v>Daily</v>
    <v>45638</v>
    <v>45638</v>
    <v>0</v>
    <v>1</v>
    <v>638695584000000000,638698516411609398,0</v>
    <v>0</v>
    <v>bgly3m</v>
    <v>BVMF:XPML11</v>
    <v>26</v>
  </rv>
  <rv s="1">
    <v>1</v>
    <v>JSRE11</v>
    <v>Daily</v>
    <v>45639</v>
    <v>45639</v>
    <v>0</v>
    <v>1</v>
    <v>638696448000000000,638698516407196242,0</v>
    <v>0</v>
    <v>apmthw</v>
    <v>BVMF:JSRE11</v>
    <v>27</v>
  </rv>
  <rv s="1">
    <v>1</v>
    <v>JSRE11</v>
    <v>Daily</v>
    <v>45638</v>
    <v>45638</v>
    <v>0</v>
    <v>1</v>
    <v>638695584000000000,638698516411668509,0</v>
    <v>0</v>
    <v>apmthw</v>
    <v>BVMF:JSRE11</v>
    <v>28</v>
  </rv>
  <rv s="1">
    <v>1</v>
    <v>SLCE3</v>
    <v>Daily</v>
    <v>45639</v>
    <v>45639</v>
    <v>0</v>
    <v>1</v>
    <v>638696448000000000,638698516407285683,0</v>
    <v>0</v>
    <v>apncjc</v>
    <v>BVMF:SLCE3</v>
    <v>29</v>
  </rv>
  <rv s="1">
    <v>1</v>
    <v>SLCE3</v>
    <v>Daily</v>
    <v>45638</v>
    <v>45638</v>
    <v>0</v>
    <v>1</v>
    <v>638695584000000000,638698516411517094,0</v>
    <v>0</v>
    <v>apncjc</v>
    <v>BVMF:SLCE3</v>
    <v>30</v>
  </rv>
  <rv s="1">
    <v>1</v>
    <v>LVBI11</v>
    <v>Daily</v>
    <v>45639</v>
    <v>45639</v>
    <v>0</v>
    <v>1</v>
    <v>638696448000000000,638698516407326786,0</v>
    <v>0</v>
    <v>bo1827</v>
    <v>BVMF:LVBI11</v>
    <v>31</v>
  </rv>
  <rv s="1">
    <v>1</v>
    <v>LVBI11</v>
    <v>Daily</v>
    <v>45638</v>
    <v>45638</v>
    <v>0</v>
    <v>1</v>
    <v>638695584000000000,638698516411559140,0</v>
    <v>0</v>
    <v>bo1827</v>
    <v>BVMF:LVBI11</v>
    <v>32</v>
  </rv>
  <rv s="1">
    <v>1</v>
    <v>RBFF11</v>
    <v>Daily</v>
    <v>45639</v>
    <v>45639</v>
    <v>0</v>
    <v>1</v>
    <v>638696448000000000,638698516407311124,0</v>
    <v>0</v>
    <v>brcrsm</v>
    <v>BVMF:RBFF11</v>
    <v>33</v>
  </rv>
  <rv s="1">
    <v>1</v>
    <v>RBFF11</v>
    <v>Daily</v>
    <v>45638</v>
    <v>45638</v>
    <v>0</v>
    <v>1</v>
    <v>638695584000000000,638698516411528594,0</v>
    <v>0</v>
    <v>brcrsm</v>
    <v>BVMF:RBFF11</v>
    <v>34</v>
  </rv>
  <rv s="1">
    <v>1</v>
    <v>RBVA11</v>
    <v>Daily</v>
    <v>45639</v>
    <v>45639</v>
    <v>0</v>
    <v>1</v>
    <v>638696448000000000,638698516407403749,0</v>
    <v>0</v>
    <v>aplurw</v>
    <v>BVMF:RBVA11</v>
    <v>35</v>
  </rv>
  <rv s="1">
    <v>1</v>
    <v>RBVA11</v>
    <v>Daily</v>
    <v>45638</v>
    <v>45638</v>
    <v>0</v>
    <v>1</v>
    <v>638695584000000000,638698516411567732,0</v>
    <v>0</v>
    <v>aplurw</v>
    <v>BVMF:RBVA11</v>
    <v>36</v>
  </rv>
  <rv s="1">
    <v>1</v>
    <v>BBAS3</v>
    <v>Daily</v>
    <v>45639</v>
    <v>45639</v>
    <v>0</v>
    <v>1</v>
    <v>638696448000000000,638698516407348076,0</v>
    <v>0</v>
    <v>aplygh</v>
    <v>BVMF:BBAS3</v>
    <v>37</v>
  </rv>
  <rv s="1">
    <v>1</v>
    <v>BBAS3</v>
    <v>Daily</v>
    <v>45638</v>
    <v>45638</v>
    <v>0</v>
    <v>1</v>
    <v>638695584000000000,638698516411578103,0</v>
    <v>0</v>
    <v>aplygh</v>
    <v>BVMF:BBAS3</v>
    <v>38</v>
  </rv>
  <rv s="1">
    <v>1</v>
    <v>PORD11</v>
    <v>Daily</v>
    <v>45639</v>
    <v>45639</v>
    <v>0</v>
    <v>1</v>
    <v>638696448000000000,638698516407421612,0</v>
    <v>0</v>
    <v>apn5fr</v>
    <v>BVMF:PORD11</v>
    <v>39</v>
  </rv>
  <rv s="1">
    <v>1</v>
    <v>PORD11</v>
    <v>Daily</v>
    <v>45638</v>
    <v>45638</v>
    <v>0</v>
    <v>1</v>
    <v>638695584000000000,638698516411592957,0</v>
    <v>0</v>
    <v>apn5fr</v>
    <v>BVMF:PORD11</v>
    <v>40</v>
  </rv>
  <rv s="1">
    <v>1</v>
    <v>KNSC11</v>
    <v>Daily</v>
    <v>45639</v>
    <v>45639</v>
    <v>0</v>
    <v>1</v>
    <v>638696448000000000,638698516406882383,0</v>
    <v>0</v>
    <v>bwrbzr</v>
    <v>BVMF:KNSC11</v>
    <v>41</v>
  </rv>
  <rv s="1">
    <v>1</v>
    <v>KNSC11</v>
    <v>Daily</v>
    <v>45638</v>
    <v>45638</v>
    <v>0</v>
    <v>1</v>
    <v>638695584000000000,638698516417291936,0</v>
    <v>0</v>
    <v>bwrbzr</v>
    <v>BVMF:KNSC11</v>
    <v>42</v>
  </rv>
  <rv s="1">
    <v>1</v>
    <v>TGMA3</v>
    <v>Daily</v>
    <v>45639</v>
    <v>45639</v>
    <v>0</v>
    <v>1</v>
    <v>638696448000000000,638698516407435128,0</v>
    <v>0</v>
    <v>apngdm</v>
    <v>BVMF:TGMA3</v>
    <v>43</v>
  </rv>
  <rv s="1">
    <v>1</v>
    <v>TGMA3</v>
    <v>Daily</v>
    <v>45638</v>
    <v>45638</v>
    <v>0</v>
    <v>1</v>
    <v>638695584000000000,638698516411621531,0</v>
    <v>0</v>
    <v>apngdm</v>
    <v>BVMF:TGMA3</v>
    <v>44</v>
  </rv>
  <rv s="1">
    <v>1</v>
    <v>JURO11</v>
    <v>Daily</v>
    <v>45639</v>
    <v>45639</v>
    <v>0</v>
    <v>1</v>
    <v>638696448000000000,638698516407447167,0</v>
    <v>0</v>
    <v>c4nxtc</v>
    <v>BVMF:JURO11</v>
    <v>45</v>
  </rv>
  <rv s="1">
    <v>1</v>
    <v>JURO11</v>
    <v>Daily</v>
    <v>45638</v>
    <v>45638</v>
    <v>0</v>
    <v>1</v>
    <v>638695584000000000,638698516411627883,0</v>
    <v>0</v>
    <v>c4nxtc</v>
    <v>BVMF:JURO11</v>
    <v>46</v>
  </rv>
  <rv s="1">
    <v>1</v>
    <v>KEPL3</v>
    <v>Daily</v>
    <v>45639</v>
    <v>45639</v>
    <v>0</v>
    <v>1</v>
    <v>638696448000000000,638698516406765718,0</v>
    <v>0</v>
    <v>apmtnm</v>
    <v>BVMF:KEPL3</v>
    <v>47</v>
  </rv>
  <rv s="1">
    <v>1</v>
    <v>KEPL3</v>
    <v>Daily</v>
    <v>45638</v>
    <v>45638</v>
    <v>0</v>
    <v>1</v>
    <v>638695584000000000,638698516411594536,0</v>
    <v>0</v>
    <v>apmtnm</v>
    <v>BVMF:KEPL3</v>
    <v>48</v>
  </rv>
  <rv s="1">
    <v>1</v>
    <v>PVBI11</v>
    <v>Daily</v>
    <v>45639</v>
    <v>45639</v>
    <v>0</v>
    <v>1</v>
    <v>638696448000000000,638698516406871948,0</v>
    <v>0</v>
    <v>bvbt9c</v>
    <v>BVMF:PVBI11</v>
    <v>49</v>
  </rv>
  <rv s="1">
    <v>1</v>
    <v>PVBI11</v>
    <v>Daily</v>
    <v>45638</v>
    <v>45638</v>
    <v>0</v>
    <v>1</v>
    <v>638695584000000000,638698516417276246,0</v>
    <v>0</v>
    <v>bvbt9c</v>
    <v>BVMF:PVBI11</v>
    <v>50</v>
  </rv>
  <rv s="1">
    <v>1</v>
    <v>BRCR11</v>
    <v>Daily</v>
    <v>45639</v>
    <v>45639</v>
    <v>0</v>
    <v>1</v>
    <v>638696448000000000,638698516406952075,0</v>
    <v>0</v>
    <v>apm3rw</v>
    <v>BVMF:BRCR11</v>
    <v>51</v>
  </rv>
  <rv s="1">
    <v>1</v>
    <v>BRCR11</v>
    <v>Daily</v>
    <v>45638</v>
    <v>45638</v>
    <v>0</v>
    <v>1</v>
    <v>638695584000000000,638698516411686005,0</v>
    <v>0</v>
    <v>apm3rw</v>
    <v>BVMF:BRCR11</v>
    <v>52</v>
  </rv>
  <rv s="1">
    <v>1</v>
    <v>RVBI11</v>
    <v>Daily</v>
    <v>45639</v>
    <v>45639</v>
    <v>0</v>
    <v>1</v>
    <v>638696448000000000,638698517053373140,0</v>
    <v>0</v>
    <v>btpszr</v>
    <v>BVMF:RVBI11</v>
    <v>53</v>
  </rv>
  <rv s="1">
    <v>1</v>
    <v>RVBI11</v>
    <v>Daily</v>
    <v>45638</v>
    <v>45638</v>
    <v>0</v>
    <v>1</v>
    <v>638695584000000000,638698517058391084,0</v>
    <v>0</v>
    <v>btpszr</v>
    <v>BVMF:RVBI11</v>
    <v>54</v>
  </rv>
  <rv s="1">
    <v>1</v>
    <v>KFOF11</v>
    <v>Daily</v>
    <v>45639</v>
    <v>45639</v>
    <v>0</v>
    <v>1</v>
    <v>638696448000000000,638698517987591463,0</v>
    <v>0</v>
    <v>bp5fp2</v>
    <v>BVMF:KFOF11</v>
    <v>55</v>
  </rv>
  <rv s="1">
    <v>1</v>
    <v>KFOF11</v>
    <v>Daily</v>
    <v>45638</v>
    <v>45638</v>
    <v>0</v>
    <v>1</v>
    <v>638695584000000000,638698517991548319,0</v>
    <v>0</v>
    <v>bp5fp2</v>
    <v>BVMF:KFOF11</v>
    <v>56</v>
  </rv>
  <rv s="1">
    <v>1</v>
    <v>BMGB4</v>
    <v>Daily</v>
    <v>45639</v>
    <v>45639</v>
    <v>0</v>
    <v>1</v>
    <v>638696448000000000,638698521639246581,0</v>
    <v>0</v>
    <v>bskymw</v>
    <v>BVMF:BMGB4</v>
    <v>57</v>
  </rv>
  <rv s="1">
    <v>1</v>
    <v>BMGB4</v>
    <v>Daily</v>
    <v>45638</v>
    <v>45638</v>
    <v>0</v>
    <v>1</v>
    <v>638695584000000000,638698521642835556,0</v>
    <v>0</v>
    <v>bskymw</v>
    <v>BVMF:BMGB4</v>
    <v>58</v>
  </rv>
</rvData>
</file>

<file path=xl/richData/rdrichvaluestructure.xml><?xml version="1.0" encoding="utf-8"?>
<rvStructures xmlns="http://schemas.microsoft.com/office/spreadsheetml/2017/richdata" count="2">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Data count="2">
    <spb s="0">
      <v>1</v>
    </spb>
    <spb s="1">
      <v>2</v>
      <v>1</v>
    </spb>
  </spbData>
</supportingPropertyBags>
</file>

<file path=xl/richData/rdsupportingpropertybagstructure.xml><?xml version="1.0" encoding="utf-8"?>
<spbStructures xmlns="http://schemas.microsoft.com/office/spreadsheetml/2017/richdata2" count="2">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19" formatCode="dd/mm/yyyy"/>
    </x:dxf>
    <x:dxf>
      <x:numFmt numFmtId="0" formatCode="General"/>
    </x:dxf>
  </dxfs>
  <richProperties>
    <rPr n="NumberFormat" t="s"/>
  </richProperties>
  <richStyles>
    <rSty dxfid="1">
      <rpv i="0">_-[$R$-pt-BR] * #,##0.00_-;-[$R$-pt-BR] * #,##0.00_-;_-[$R$-pt-BR] * "-"??_-;_-@_-</rpv>
    </rSty>
    <rSty dxfid="0"/>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0ECEB3-1C72-4BA8-82FE-38EE735C8D79}" name="Tabela2" displayName="Tabela2" ref="B9:L26" totalsRowShown="0" headerRowDxfId="37" headerRowBorderDxfId="36">
  <autoFilter ref="B9:L26" xr:uid="{100ECEB3-1C72-4BA8-82FE-38EE735C8D7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98D3544F-CD5D-4608-A64B-B4C9B7DBFBC8}" name="Ativo" dataDxfId="35"/>
    <tableColumn id="2" xr3:uid="{23505A10-4FC3-420C-B9C3-CE40275AD537}" name="Data" dataDxfId="34"/>
    <tableColumn id="11" xr3:uid="{DCED8D29-CA0C-4245-886D-95E218C77906}" name="Corretora" dataDxfId="33"/>
    <tableColumn id="3" xr3:uid="{B856D5F1-882D-410C-AF83-D56E964BB047}" name="Preço Médio"/>
    <tableColumn id="4" xr3:uid="{1E463823-863A-4E27-A8B4-A82D0EDB506B}" name="Quantidade" dataDxfId="32"/>
    <tableColumn id="5" xr3:uid="{42DE4896-2CE9-4B9C-A56E-AB5EC5525B10}" name="Preço Atual" dataDxfId="31">
      <calculatedColumnFormula array="1">IFERROR(_xlfn.STOCKHISTORY(B10,TODAY(),,0,0,1),IFERROR(_xlfn.STOCKHISTORY(B10,TODAY()-1,,0,0,1),IFERROR(_xlfn.STOCKHISTORY(B10,TODAY()-2,,0,0,1),_xlfn.STOCKHISTORY(B10,TODAY()-3,,0,0,1))))</calculatedColumnFormula>
    </tableColumn>
    <tableColumn id="6" xr3:uid="{4E27F975-FDA3-4140-9699-37AC16E29ADE}" name="Investido" dataDxfId="30">
      <calculatedColumnFormula>E10*F10</calculatedColumnFormula>
    </tableColumn>
    <tableColumn id="7" xr3:uid="{23D9FFDB-3812-468D-9207-4628E7F4F310}" name="Atual" dataDxfId="29">
      <calculatedColumnFormula>F10*G10</calculatedColumnFormula>
    </tableColumn>
    <tableColumn id="8" xr3:uid="{D0F137B2-E15E-45C0-B598-A6C9FC6D9EC9}" name="L/P" dataDxfId="28">
      <calculatedColumnFormula>I10-H10</calculatedColumnFormula>
    </tableColumn>
    <tableColumn id="9" xr3:uid="{C4F4A463-96A5-4742-AA37-B62FC84B0F07}" name="% L/P" dataDxfId="27" dataCellStyle="Porcentagem">
      <calculatedColumnFormula>I10/H10-1</calculatedColumnFormula>
    </tableColumn>
    <tableColumn id="10" xr3:uid="{7A13B1E7-99FF-44A1-BA53-AAD8FA96036C}" name="% Carteira FII" dataDxfId="26" dataCellStyle="Porcentagem">
      <calculatedColumnFormula>I10/$C$6</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CBC12D-E28B-4EAA-9F6D-A85FBCF04CDE}" name="Tabela1" displayName="Tabela1" ref="B10:J14" totalsRowShown="0" headerRowDxfId="25" dataDxfId="23" headerRowBorderDxfId="24">
  <autoFilter ref="B10:J14" xr:uid="{D0CBC12D-E28B-4EAA-9F6D-A85FBCF04CD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AD450A9C-3E70-4E60-855D-DDAB0F9EBA60}" name="Data" dataDxfId="22"/>
    <tableColumn id="2" xr3:uid="{F36AC1B7-D6BB-4391-98FD-3D68C423CEC1}" name="Tipo" dataDxfId="21"/>
    <tableColumn id="3" xr3:uid="{86C14655-8963-44C3-B451-EC39466761E9}" name="Nome" dataDxfId="20"/>
    <tableColumn id="4" xr3:uid="{88E6D8A9-8765-4FB1-BF63-41BD4597CE37}" name="Data Vencimento" dataDxfId="19"/>
    <tableColumn id="6" xr3:uid="{5E702CC9-20FE-4AEF-A50C-36EC1208560F}" name="Corretora" dataDxfId="18"/>
    <tableColumn id="7" xr3:uid="{D9F6376B-0A99-4D45-8128-7C16CDBF3B32}" name="Investido" dataDxfId="17"/>
    <tableColumn id="8" xr3:uid="{33A09981-D5D7-4392-AD79-EB147BFA859B}" name="Atual" dataDxfId="16"/>
    <tableColumn id="9" xr3:uid="{CE68AEEF-9B99-4104-8D5F-83E582C897A8}" name="L/P" dataDxfId="15">
      <calculatedColumnFormula>H11-G11</calculatedColumnFormula>
    </tableColumn>
    <tableColumn id="10" xr3:uid="{08AF396C-4BE4-49EF-BD82-CAE6826AE3C9}" name="% L/P" dataDxfId="14" dataCellStyle="Porcentagem">
      <calculatedColumnFormula>H11/G11-1</calculatedColumnFormula>
    </tableColumn>
  </tableColumns>
  <tableStyleInfo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17" dT="2024-12-15T09:33:10.84" personId="{0203C0B7-40B0-4810-A0D3-2B67005444E2}" id="{DB4772F3-1F56-4D03-BA36-500A4EDF840D}">
    <text>Na data de hoje, 15/12/2024, a fórmula HISTÓRICODEAÇÕES do excel ainda está com o problema para puxar a cotação do GARE11. Portanto, essa célula, em especial, não tem fórmula.
Quando for ajustado esse problema, basta pegar a célula de cima e arrastar para baixo (para que fiquem com a mesma fórmula).
No momento, esse valor destacado deve ser atualizado manualmente.</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5.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866EC-697F-4285-B255-3C970296000F}">
  <dimension ref="A1:L27"/>
  <sheetViews>
    <sheetView showGridLines="0" tabSelected="1" zoomScale="110" zoomScaleNormal="110" workbookViewId="0"/>
  </sheetViews>
  <sheetFormatPr defaultColWidth="9.109375" defaultRowHeight="15" customHeight="1" zeroHeight="1" x14ac:dyDescent="0.3"/>
  <cols>
    <col min="1" max="1" width="9.109375" customWidth="1"/>
    <col min="2" max="2" width="3" customWidth="1"/>
    <col min="3" max="8" width="9.109375" customWidth="1"/>
    <col min="9" max="9" width="30.44140625" customWidth="1"/>
    <col min="10" max="10" width="8.6640625" customWidth="1"/>
    <col min="11" max="11" width="6.6640625" customWidth="1"/>
    <col min="12" max="12" width="0.109375" hidden="1" customWidth="1"/>
    <col min="13" max="16383" width="0" hidden="1" customWidth="1"/>
    <col min="16384" max="16384" width="0.109375" customWidth="1"/>
  </cols>
  <sheetData>
    <row r="1" spans="1:12" ht="14.4" x14ac:dyDescent="0.3">
      <c r="A1" s="61"/>
      <c r="B1" s="62"/>
      <c r="C1" s="62"/>
      <c r="D1" s="62"/>
      <c r="E1" s="62"/>
      <c r="F1" s="62"/>
      <c r="G1" s="62"/>
      <c r="H1" s="62"/>
      <c r="I1" s="62"/>
      <c r="J1" s="62"/>
      <c r="K1" s="62"/>
      <c r="L1" s="63"/>
    </row>
    <row r="2" spans="1:12" ht="40.200000000000003" customHeight="1" thickBot="1" x14ac:dyDescent="0.35">
      <c r="A2" s="64"/>
      <c r="B2" s="65"/>
      <c r="C2" s="65"/>
      <c r="D2" s="65"/>
      <c r="E2" s="65"/>
      <c r="F2" s="65"/>
      <c r="G2" s="65"/>
      <c r="H2" s="65"/>
      <c r="I2" s="65"/>
      <c r="J2" s="65"/>
      <c r="K2" s="65"/>
      <c r="L2" s="66"/>
    </row>
    <row r="3" spans="1:12" s="68" customFormat="1" ht="17.25" customHeight="1" thickBot="1" x14ac:dyDescent="0.35">
      <c r="A3" s="67" t="s">
        <v>62</v>
      </c>
      <c r="B3" s="67"/>
      <c r="C3" s="67"/>
      <c r="D3" s="67"/>
      <c r="E3" s="67"/>
      <c r="F3" s="67"/>
      <c r="G3" s="67"/>
      <c r="H3" s="67"/>
      <c r="I3" s="67"/>
      <c r="J3" s="67"/>
      <c r="K3" s="67"/>
      <c r="L3" s="67"/>
    </row>
    <row r="4" spans="1:12" s="68" customFormat="1" ht="17.25" customHeight="1" thickBot="1" x14ac:dyDescent="0.35">
      <c r="A4" s="67"/>
      <c r="B4" s="67"/>
      <c r="C4" s="67"/>
      <c r="D4" s="67"/>
      <c r="E4" s="67"/>
      <c r="F4" s="67"/>
      <c r="G4" s="67"/>
      <c r="H4" s="67"/>
      <c r="I4" s="67"/>
      <c r="J4" s="67"/>
      <c r="K4" s="67"/>
      <c r="L4" s="67"/>
    </row>
    <row r="5" spans="1:12" s="68" customFormat="1" ht="17.25" customHeight="1" thickBot="1" x14ac:dyDescent="0.35">
      <c r="A5" s="67"/>
      <c r="B5" s="67"/>
      <c r="C5" s="67"/>
      <c r="D5" s="67"/>
      <c r="E5" s="67"/>
      <c r="F5" s="67"/>
      <c r="G5" s="67"/>
      <c r="H5" s="67"/>
      <c r="I5" s="67"/>
      <c r="J5" s="67"/>
      <c r="K5" s="67"/>
      <c r="L5" s="67"/>
    </row>
    <row r="6" spans="1:12" s="68" customFormat="1" ht="17.25" customHeight="1" thickBot="1" x14ac:dyDescent="0.35">
      <c r="A6" s="67"/>
      <c r="B6" s="67"/>
      <c r="C6" s="67"/>
      <c r="D6" s="67"/>
      <c r="E6" s="67"/>
      <c r="F6" s="67"/>
      <c r="G6" s="67"/>
      <c r="H6" s="67"/>
      <c r="I6" s="67"/>
      <c r="J6" s="67"/>
      <c r="K6" s="67"/>
      <c r="L6" s="67"/>
    </row>
    <row r="7" spans="1:12" s="68" customFormat="1" ht="17.25" customHeight="1" thickBot="1" x14ac:dyDescent="0.35">
      <c r="A7" s="67"/>
      <c r="B7" s="67"/>
      <c r="C7" s="67"/>
      <c r="D7" s="67"/>
      <c r="E7" s="67"/>
      <c r="F7" s="67"/>
      <c r="G7" s="67"/>
      <c r="H7" s="67"/>
      <c r="I7" s="67"/>
      <c r="J7" s="67"/>
      <c r="K7" s="67"/>
      <c r="L7" s="67"/>
    </row>
    <row r="8" spans="1:12" s="68" customFormat="1" ht="17.25" customHeight="1" thickBot="1" x14ac:dyDescent="0.35">
      <c r="A8" s="67"/>
      <c r="B8" s="67"/>
      <c r="C8" s="67"/>
      <c r="D8" s="67"/>
      <c r="E8" s="67"/>
      <c r="F8" s="67"/>
      <c r="G8" s="67"/>
      <c r="H8" s="67"/>
      <c r="I8" s="67"/>
      <c r="J8" s="67"/>
      <c r="K8" s="67"/>
      <c r="L8" s="67"/>
    </row>
    <row r="9" spans="1:12" s="68" customFormat="1" ht="17.25" customHeight="1" thickBot="1" x14ac:dyDescent="0.35">
      <c r="A9" s="67"/>
      <c r="B9" s="67"/>
      <c r="C9" s="67"/>
      <c r="D9" s="67"/>
      <c r="E9" s="67"/>
      <c r="F9" s="67"/>
      <c r="G9" s="67"/>
      <c r="H9" s="67"/>
      <c r="I9" s="67"/>
      <c r="J9" s="67"/>
      <c r="K9" s="67"/>
      <c r="L9" s="67"/>
    </row>
    <row r="10" spans="1:12" s="68" customFormat="1" ht="17.25" customHeight="1" thickBot="1" x14ac:dyDescent="0.35">
      <c r="A10" s="67"/>
      <c r="B10" s="67"/>
      <c r="C10" s="67"/>
      <c r="D10" s="67"/>
      <c r="E10" s="67"/>
      <c r="F10" s="67"/>
      <c r="G10" s="67"/>
      <c r="H10" s="67"/>
      <c r="I10" s="67"/>
      <c r="J10" s="67"/>
      <c r="K10" s="67"/>
      <c r="L10" s="67"/>
    </row>
    <row r="11" spans="1:12" s="68" customFormat="1" ht="17.25" customHeight="1" thickBot="1" x14ac:dyDescent="0.35">
      <c r="A11" s="67"/>
      <c r="B11" s="67"/>
      <c r="C11" s="67"/>
      <c r="D11" s="67"/>
      <c r="E11" s="67"/>
      <c r="F11" s="67"/>
      <c r="G11" s="67"/>
      <c r="H11" s="67"/>
      <c r="I11" s="67"/>
      <c r="J11" s="67"/>
      <c r="K11" s="67"/>
      <c r="L11" s="67"/>
    </row>
    <row r="12" spans="1:12" s="68" customFormat="1" ht="17.25" customHeight="1" thickBot="1" x14ac:dyDescent="0.35">
      <c r="A12" s="67"/>
      <c r="B12" s="67"/>
      <c r="C12" s="67"/>
      <c r="D12" s="67"/>
      <c r="E12" s="67"/>
      <c r="F12" s="67"/>
      <c r="G12" s="67"/>
      <c r="H12" s="67"/>
      <c r="I12" s="67"/>
      <c r="J12" s="67"/>
      <c r="K12" s="67"/>
      <c r="L12" s="67"/>
    </row>
    <row r="13" spans="1:12" s="68" customFormat="1" ht="17.25" customHeight="1" thickBot="1" x14ac:dyDescent="0.35">
      <c r="A13" s="67"/>
      <c r="B13" s="67"/>
      <c r="C13" s="67"/>
      <c r="D13" s="67"/>
      <c r="E13" s="67"/>
      <c r="F13" s="67"/>
      <c r="G13" s="67"/>
      <c r="H13" s="67"/>
      <c r="I13" s="67"/>
      <c r="J13" s="67"/>
      <c r="K13" s="67"/>
      <c r="L13" s="67"/>
    </row>
    <row r="14" spans="1:12" s="68" customFormat="1" ht="17.25" customHeight="1" thickBot="1" x14ac:dyDescent="0.35">
      <c r="A14" s="67"/>
      <c r="B14" s="67"/>
      <c r="C14" s="67"/>
      <c r="D14" s="67"/>
      <c r="E14" s="67"/>
      <c r="F14" s="67"/>
      <c r="G14" s="67"/>
      <c r="H14" s="67"/>
      <c r="I14" s="67"/>
      <c r="J14" s="67"/>
      <c r="K14" s="67"/>
      <c r="L14" s="67"/>
    </row>
    <row r="15" spans="1:12" s="68" customFormat="1" ht="17.25" customHeight="1" thickBot="1" x14ac:dyDescent="0.35">
      <c r="A15" s="67"/>
      <c r="B15" s="67"/>
      <c r="C15" s="67"/>
      <c r="D15" s="67"/>
      <c r="E15" s="67"/>
      <c r="F15" s="67"/>
      <c r="G15" s="67"/>
      <c r="H15" s="67"/>
      <c r="I15" s="67"/>
      <c r="J15" s="67"/>
      <c r="K15" s="67"/>
      <c r="L15" s="67"/>
    </row>
    <row r="16" spans="1:12" s="68" customFormat="1" ht="17.25" customHeight="1" thickBot="1" x14ac:dyDescent="0.35">
      <c r="A16" s="67"/>
      <c r="B16" s="67"/>
      <c r="C16" s="67"/>
      <c r="D16" s="67"/>
      <c r="E16" s="67"/>
      <c r="F16" s="67"/>
      <c r="G16" s="67"/>
      <c r="H16" s="67"/>
      <c r="I16" s="67"/>
      <c r="J16" s="67"/>
      <c r="K16" s="67"/>
      <c r="L16" s="67"/>
    </row>
    <row r="17" spans="1:12" s="68" customFormat="1" ht="17.25" customHeight="1" thickBot="1" x14ac:dyDescent="0.35">
      <c r="A17" s="67"/>
      <c r="B17" s="67"/>
      <c r="C17" s="67"/>
      <c r="D17" s="67"/>
      <c r="E17" s="67"/>
      <c r="F17" s="67"/>
      <c r="G17" s="67"/>
      <c r="H17" s="67"/>
      <c r="I17" s="67"/>
      <c r="J17" s="67"/>
      <c r="K17" s="67"/>
      <c r="L17" s="67"/>
    </row>
    <row r="18" spans="1:12" s="68" customFormat="1" ht="17.25" customHeight="1" thickBot="1" x14ac:dyDescent="0.35">
      <c r="A18" s="67"/>
      <c r="B18" s="67"/>
      <c r="C18" s="67"/>
      <c r="D18" s="67"/>
      <c r="E18" s="67"/>
      <c r="F18" s="67"/>
      <c r="G18" s="67"/>
      <c r="H18" s="67"/>
      <c r="I18" s="67"/>
      <c r="J18" s="67"/>
      <c r="K18" s="67"/>
      <c r="L18" s="67"/>
    </row>
    <row r="19" spans="1:12" s="68" customFormat="1" ht="17.25" customHeight="1" thickBot="1" x14ac:dyDescent="0.35">
      <c r="A19" s="67"/>
      <c r="B19" s="67"/>
      <c r="C19" s="67"/>
      <c r="D19" s="67"/>
      <c r="E19" s="67"/>
      <c r="F19" s="67"/>
      <c r="G19" s="67"/>
      <c r="H19" s="67"/>
      <c r="I19" s="67"/>
      <c r="J19" s="67"/>
      <c r="K19" s="67"/>
      <c r="L19" s="67"/>
    </row>
    <row r="20" spans="1:12" s="68" customFormat="1" ht="17.25" customHeight="1" thickBot="1" x14ac:dyDescent="0.35">
      <c r="A20" s="67"/>
      <c r="B20" s="67"/>
      <c r="C20" s="67"/>
      <c r="D20" s="67"/>
      <c r="E20" s="67"/>
      <c r="F20" s="67"/>
      <c r="G20" s="67"/>
      <c r="H20" s="67"/>
      <c r="I20" s="67"/>
      <c r="J20" s="67"/>
      <c r="K20" s="67"/>
      <c r="L20" s="67"/>
    </row>
    <row r="21" spans="1:12" s="68" customFormat="1" ht="17.25" customHeight="1" thickBot="1" x14ac:dyDescent="0.35">
      <c r="A21" s="67"/>
      <c r="B21" s="67"/>
      <c r="C21" s="67"/>
      <c r="D21" s="67"/>
      <c r="E21" s="67"/>
      <c r="F21" s="67"/>
      <c r="G21" s="67"/>
      <c r="H21" s="67"/>
      <c r="I21" s="67"/>
      <c r="J21" s="67"/>
      <c r="K21" s="67"/>
      <c r="L21" s="67"/>
    </row>
    <row r="22" spans="1:12" s="68" customFormat="1" ht="17.25" customHeight="1" thickBot="1" x14ac:dyDescent="0.35">
      <c r="A22" s="67"/>
      <c r="B22" s="67"/>
      <c r="C22" s="67"/>
      <c r="D22" s="67"/>
      <c r="E22" s="67"/>
      <c r="F22" s="67"/>
      <c r="G22" s="67"/>
      <c r="H22" s="67"/>
      <c r="I22" s="67"/>
      <c r="J22" s="67"/>
      <c r="K22" s="67"/>
      <c r="L22" s="67"/>
    </row>
    <row r="23" spans="1:12" s="68" customFormat="1" ht="17.25" customHeight="1" thickBot="1" x14ac:dyDescent="0.35">
      <c r="A23" s="67"/>
      <c r="B23" s="67"/>
      <c r="C23" s="67"/>
      <c r="D23" s="67"/>
      <c r="E23" s="67"/>
      <c r="F23" s="67"/>
      <c r="G23" s="67"/>
      <c r="H23" s="67"/>
      <c r="I23" s="67"/>
      <c r="J23" s="67"/>
      <c r="K23" s="67"/>
      <c r="L23" s="67"/>
    </row>
    <row r="24" spans="1:12" s="68" customFormat="1" ht="17.25" customHeight="1" thickBot="1" x14ac:dyDescent="0.35">
      <c r="A24" s="67"/>
      <c r="B24" s="67"/>
      <c r="C24" s="67"/>
      <c r="D24" s="67"/>
      <c r="E24" s="67"/>
      <c r="F24" s="67"/>
      <c r="G24" s="67"/>
      <c r="H24" s="67"/>
      <c r="I24" s="67"/>
      <c r="J24" s="67"/>
      <c r="K24" s="67"/>
      <c r="L24" s="67"/>
    </row>
    <row r="25" spans="1:12" s="68" customFormat="1" ht="17.25" customHeight="1" thickBot="1" x14ac:dyDescent="0.35">
      <c r="A25" s="67"/>
      <c r="B25" s="67"/>
      <c r="C25" s="67"/>
      <c r="D25" s="67"/>
      <c r="E25" s="67"/>
      <c r="F25" s="67"/>
      <c r="G25" s="67"/>
      <c r="H25" s="67"/>
      <c r="I25" s="67"/>
      <c r="J25" s="67"/>
      <c r="K25" s="67"/>
      <c r="L25" s="67"/>
    </row>
    <row r="26" spans="1:12" s="68" customFormat="1" ht="17.25" customHeight="1" thickBot="1" x14ac:dyDescent="0.35">
      <c r="A26" s="67"/>
      <c r="B26" s="67"/>
      <c r="C26" s="67"/>
      <c r="D26" s="67"/>
      <c r="E26" s="67"/>
      <c r="F26" s="67"/>
      <c r="G26" s="67"/>
      <c r="H26" s="67"/>
      <c r="I26" s="67"/>
      <c r="J26" s="67"/>
      <c r="K26" s="67"/>
      <c r="L26" s="67"/>
    </row>
    <row r="27" spans="1:12" s="68" customFormat="1" ht="17.25" customHeight="1" x14ac:dyDescent="0.3">
      <c r="A27" s="67"/>
      <c r="B27" s="67"/>
      <c r="C27" s="67"/>
      <c r="D27" s="67"/>
      <c r="E27" s="67"/>
      <c r="F27" s="67"/>
      <c r="G27" s="67"/>
      <c r="H27" s="67"/>
      <c r="I27" s="67"/>
      <c r="J27" s="67"/>
      <c r="K27" s="67"/>
      <c r="L27" s="67"/>
    </row>
  </sheetData>
  <mergeCells count="1">
    <mergeCell ref="A3:XFD27"/>
  </mergeCells>
  <pageMargins left="0.511811024" right="0.511811024" top="0.78740157499999996" bottom="0.78740157499999996" header="0.31496062000000002" footer="0.31496062000000002"/>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594F7-66AC-418D-A8E9-39994F8F51BC}">
  <sheetPr>
    <tabColor rgb="FF6443EF"/>
  </sheetPr>
  <dimension ref="A1:X71"/>
  <sheetViews>
    <sheetView showGridLines="0" zoomScale="110" zoomScaleNormal="110" workbookViewId="0">
      <selection activeCell="B71" sqref="B71"/>
    </sheetView>
  </sheetViews>
  <sheetFormatPr defaultColWidth="8.88671875" defaultRowHeight="14.4" x14ac:dyDescent="0.3"/>
  <cols>
    <col min="1" max="1" width="2" customWidth="1"/>
    <col min="19" max="19" width="9.109375" customWidth="1"/>
  </cols>
  <sheetData>
    <row r="1" spans="1:24" x14ac:dyDescent="0.3">
      <c r="A1" s="28"/>
      <c r="B1" s="28"/>
      <c r="C1" s="28"/>
      <c r="D1" s="28"/>
      <c r="E1" s="28"/>
      <c r="F1" s="28"/>
      <c r="G1" s="28"/>
      <c r="H1" s="28"/>
      <c r="I1" s="28"/>
      <c r="J1" s="28"/>
      <c r="K1" s="28"/>
      <c r="L1" s="28"/>
      <c r="M1" s="28"/>
      <c r="N1" s="28"/>
      <c r="O1" s="28"/>
      <c r="P1" s="28"/>
      <c r="Q1" s="28"/>
      <c r="R1" s="28"/>
      <c r="S1" s="28"/>
    </row>
    <row r="2" spans="1:24" x14ac:dyDescent="0.3">
      <c r="A2" s="28"/>
      <c r="B2" s="28"/>
      <c r="C2" s="28"/>
      <c r="D2" s="28"/>
      <c r="E2" s="28"/>
      <c r="F2" s="28"/>
      <c r="G2" s="28"/>
      <c r="H2" s="28"/>
      <c r="I2" s="28"/>
      <c r="J2" s="28"/>
      <c r="K2" s="28"/>
      <c r="L2" s="28"/>
      <c r="M2" s="28"/>
      <c r="N2" s="28"/>
      <c r="O2" s="28"/>
      <c r="P2" s="28"/>
      <c r="Q2" s="28"/>
      <c r="R2" s="28"/>
      <c r="S2" s="28"/>
      <c r="U2" s="46"/>
      <c r="V2" s="46"/>
      <c r="W2" s="46"/>
      <c r="X2" s="46"/>
    </row>
    <row r="3" spans="1:24" ht="21" x14ac:dyDescent="0.4">
      <c r="A3" s="28"/>
      <c r="B3" s="28"/>
      <c r="C3" s="28"/>
      <c r="D3" s="28"/>
      <c r="E3" s="28"/>
      <c r="F3" s="29"/>
      <c r="G3" s="28"/>
      <c r="H3" s="28"/>
      <c r="I3" s="28"/>
      <c r="J3" s="28"/>
      <c r="K3" s="28"/>
      <c r="L3" s="28"/>
      <c r="M3" s="28"/>
      <c r="N3" s="28"/>
      <c r="O3" s="28"/>
      <c r="P3" s="28"/>
      <c r="Q3" s="28"/>
      <c r="R3" s="28"/>
      <c r="S3" s="28"/>
      <c r="U3" s="46"/>
      <c r="V3" s="46"/>
      <c r="W3" s="46"/>
      <c r="X3" s="46"/>
    </row>
    <row r="4" spans="1:24" x14ac:dyDescent="0.3">
      <c r="A4" s="28"/>
      <c r="B4" s="28"/>
      <c r="C4" s="28"/>
      <c r="D4" s="28"/>
      <c r="E4" s="28"/>
      <c r="F4" s="28"/>
      <c r="G4" s="28"/>
      <c r="H4" s="28"/>
      <c r="I4" s="28"/>
      <c r="J4" s="28"/>
      <c r="K4" s="28"/>
      <c r="L4" s="28"/>
      <c r="M4" s="28"/>
      <c r="N4" s="28"/>
      <c r="O4" s="28"/>
      <c r="P4" s="28"/>
      <c r="Q4" s="28"/>
      <c r="R4" s="28"/>
      <c r="S4" s="28"/>
      <c r="U4" s="46"/>
      <c r="V4" s="46"/>
      <c r="W4" s="46"/>
      <c r="X4" s="46"/>
    </row>
    <row r="5" spans="1:24" x14ac:dyDescent="0.3">
      <c r="A5" s="28"/>
      <c r="B5" s="28"/>
      <c r="C5" s="28"/>
      <c r="D5" s="28"/>
      <c r="E5" s="28"/>
      <c r="F5" s="28"/>
      <c r="G5" s="28"/>
      <c r="H5" s="28"/>
      <c r="I5" s="28"/>
      <c r="J5" s="28"/>
      <c r="K5" s="28"/>
      <c r="L5" s="28"/>
      <c r="M5" s="28"/>
      <c r="N5" s="28"/>
      <c r="O5" s="28"/>
      <c r="P5" s="28"/>
      <c r="Q5" s="28"/>
      <c r="R5" s="28"/>
      <c r="S5" s="28"/>
    </row>
    <row r="6" spans="1:24" ht="54.75" customHeight="1" x14ac:dyDescent="0.3">
      <c r="A6" s="28"/>
      <c r="B6" s="28"/>
      <c r="C6" s="28"/>
      <c r="D6" s="28"/>
      <c r="E6" s="28"/>
      <c r="F6" s="28"/>
      <c r="G6" s="28"/>
      <c r="H6" s="28"/>
      <c r="I6" s="28"/>
      <c r="J6" s="28"/>
      <c r="K6" s="28"/>
      <c r="L6" s="28"/>
      <c r="M6" s="28"/>
      <c r="N6" s="28"/>
      <c r="O6" s="28"/>
      <c r="P6" s="28"/>
      <c r="Q6" s="28"/>
      <c r="R6" s="28"/>
      <c r="S6" s="28"/>
    </row>
    <row r="7" spans="1:24" ht="13.5" customHeight="1" x14ac:dyDescent="0.3"/>
    <row r="71" spans="2:2" x14ac:dyDescent="0.3">
      <c r="B71" s="4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3CEDD-7AFE-440A-8E0B-86CCD30D0DA7}">
  <sheetPr>
    <tabColor rgb="FF6443EF"/>
  </sheetPr>
  <dimension ref="A1:K16"/>
  <sheetViews>
    <sheetView showGridLines="0" zoomScale="110" zoomScaleNormal="110" workbookViewId="0"/>
  </sheetViews>
  <sheetFormatPr defaultColWidth="8.88671875" defaultRowHeight="14.4" x14ac:dyDescent="0.3"/>
  <cols>
    <col min="1" max="1" width="5" customWidth="1"/>
    <col min="2" max="2" width="19.44140625" customWidth="1"/>
    <col min="3" max="5" width="13.44140625" customWidth="1"/>
    <col min="6" max="6" width="14" customWidth="1"/>
    <col min="7" max="10" width="13.44140625" customWidth="1"/>
    <col min="11" max="11" width="12" customWidth="1"/>
  </cols>
  <sheetData>
    <row r="1" spans="1:11" x14ac:dyDescent="0.3">
      <c r="A1" s="15"/>
      <c r="B1" s="15"/>
      <c r="C1" s="15"/>
      <c r="D1" s="15"/>
      <c r="E1" s="15"/>
      <c r="F1" s="15"/>
      <c r="G1" s="15"/>
      <c r="H1" s="15"/>
      <c r="I1" s="15"/>
      <c r="J1" s="15"/>
      <c r="K1" s="15"/>
    </row>
    <row r="2" spans="1:11" x14ac:dyDescent="0.3">
      <c r="A2" s="15"/>
      <c r="B2" s="15"/>
      <c r="C2" s="15"/>
      <c r="D2" s="15"/>
      <c r="E2" s="15"/>
      <c r="F2" s="15"/>
      <c r="G2" s="15"/>
      <c r="H2" s="15"/>
      <c r="I2" s="15"/>
      <c r="J2" s="15"/>
      <c r="K2" s="15"/>
    </row>
    <row r="3" spans="1:11" ht="21" x14ac:dyDescent="0.4">
      <c r="A3" s="15"/>
      <c r="B3" s="30" t="s">
        <v>0</v>
      </c>
      <c r="C3" s="17"/>
      <c r="D3" s="15"/>
      <c r="E3" s="15"/>
      <c r="F3" s="15"/>
      <c r="G3" s="15"/>
      <c r="H3" s="15"/>
      <c r="I3" s="15"/>
      <c r="J3" s="15"/>
      <c r="K3" s="15"/>
    </row>
    <row r="4" spans="1:11" x14ac:dyDescent="0.3">
      <c r="A4" s="15"/>
      <c r="B4" s="15"/>
      <c r="C4" s="15"/>
      <c r="D4" s="15"/>
      <c r="E4" s="15"/>
      <c r="F4" s="15"/>
      <c r="G4" s="15"/>
      <c r="H4" s="15"/>
      <c r="I4" s="15"/>
      <c r="J4" s="15"/>
      <c r="K4" s="15"/>
    </row>
    <row r="5" spans="1:11" ht="48" customHeight="1" x14ac:dyDescent="0.3">
      <c r="A5" s="15"/>
      <c r="B5" s="15"/>
      <c r="C5" s="15"/>
      <c r="D5" s="15"/>
      <c r="E5" s="15"/>
      <c r="F5" s="15"/>
      <c r="G5" s="15"/>
      <c r="H5" s="15"/>
      <c r="I5" s="15"/>
      <c r="J5" s="15"/>
      <c r="K5" s="15"/>
    </row>
    <row r="6" spans="1:11" ht="21" customHeight="1" x14ac:dyDescent="0.3">
      <c r="A6" s="15"/>
      <c r="B6" s="24" t="s">
        <v>1</v>
      </c>
      <c r="C6" s="25">
        <f>SUM(C11:C97)</f>
        <v>1778050</v>
      </c>
      <c r="D6" s="69" t="str">
        <f ca="1">"Δ "&amp;TEXT(C7-C6,"#.#")</f>
        <v>Δ -154.063</v>
      </c>
      <c r="E6" s="71">
        <f ca="1">C7/C6-1</f>
        <v>-8.6647169652147027E-2</v>
      </c>
      <c r="F6" s="15"/>
      <c r="G6" s="15"/>
      <c r="H6" s="15"/>
      <c r="I6" s="15"/>
      <c r="J6" s="15"/>
      <c r="K6" s="15"/>
    </row>
    <row r="7" spans="1:11" ht="21" customHeight="1" x14ac:dyDescent="0.3">
      <c r="A7" s="15"/>
      <c r="B7" s="26" t="s">
        <v>2</v>
      </c>
      <c r="C7" s="27">
        <f ca="1">SUM(D11:D97)</f>
        <v>1623987</v>
      </c>
      <c r="D7" s="70"/>
      <c r="E7" s="72"/>
      <c r="F7" s="15"/>
      <c r="G7" s="15"/>
      <c r="H7" s="15"/>
      <c r="I7" s="15"/>
      <c r="J7" s="15"/>
      <c r="K7" s="15"/>
    </row>
    <row r="8" spans="1:11" x14ac:dyDescent="0.3">
      <c r="A8" s="15"/>
      <c r="B8" s="15"/>
      <c r="C8" s="15"/>
      <c r="D8" s="15"/>
      <c r="E8" s="15"/>
      <c r="F8" s="15"/>
      <c r="G8" s="15"/>
      <c r="H8" s="15"/>
      <c r="I8" s="15"/>
      <c r="J8" s="15"/>
      <c r="K8" s="15"/>
    </row>
    <row r="10" spans="1:11" ht="37.5" customHeight="1" x14ac:dyDescent="0.3">
      <c r="A10" s="19"/>
      <c r="B10" s="19" t="s">
        <v>3</v>
      </c>
      <c r="C10" s="19" t="s">
        <v>4</v>
      </c>
      <c r="D10" s="19" t="s">
        <v>5</v>
      </c>
      <c r="E10" s="19" t="s">
        <v>6</v>
      </c>
      <c r="F10" s="32" t="s">
        <v>7</v>
      </c>
      <c r="G10" s="31" t="s">
        <v>8</v>
      </c>
      <c r="H10" s="31" t="s">
        <v>9</v>
      </c>
      <c r="I10" s="19"/>
      <c r="J10" s="19"/>
      <c r="K10" s="19"/>
    </row>
    <row r="11" spans="1:11" ht="18" customHeight="1" x14ac:dyDescent="0.3">
      <c r="B11" s="1" t="s">
        <v>60</v>
      </c>
      <c r="C11" s="4">
        <f>'Dívida Corporativa'!C6</f>
        <v>347000</v>
      </c>
      <c r="D11" s="4">
        <f ca="1">'Dívida Corporativa'!C7</f>
        <v>301520</v>
      </c>
      <c r="E11" s="12">
        <f ca="1">D11/$C$7</f>
        <v>0.18566651087724223</v>
      </c>
      <c r="F11" s="34">
        <v>0.15</v>
      </c>
      <c r="G11" s="33">
        <f ca="1">F11-E11</f>
        <v>-3.5666510877242236E-2</v>
      </c>
      <c r="H11" s="35">
        <f ca="1">$C$7*G11</f>
        <v>-57921.94999999999</v>
      </c>
      <c r="J11" s="6"/>
      <c r="K11" s="7"/>
    </row>
    <row r="12" spans="1:11" ht="18" customHeight="1" x14ac:dyDescent="0.3">
      <c r="B12" s="1" t="s">
        <v>41</v>
      </c>
      <c r="C12" s="4">
        <f>FIIs!C5</f>
        <v>859050</v>
      </c>
      <c r="D12" s="4">
        <f ca="1">FIIs!C6</f>
        <v>733082</v>
      </c>
      <c r="E12" s="12">
        <f ca="1">D12/$C$7</f>
        <v>0.45140878590776895</v>
      </c>
      <c r="F12" s="34">
        <v>0.4</v>
      </c>
      <c r="G12" s="33">
        <f ca="1">F12-E12</f>
        <v>-5.1408785907768928E-2</v>
      </c>
      <c r="H12" s="35">
        <f t="shared" ref="H12:H14" ca="1" si="0">$C$7*G12</f>
        <v>-83487.199999999939</v>
      </c>
      <c r="J12" s="6"/>
      <c r="K12" s="7"/>
    </row>
    <row r="13" spans="1:11" ht="18" customHeight="1" x14ac:dyDescent="0.3">
      <c r="B13" s="1" t="s">
        <v>61</v>
      </c>
      <c r="C13" s="4">
        <f>'Títulos Públicos'!C6</f>
        <v>230000</v>
      </c>
      <c r="D13" s="4">
        <f>'Títulos Públicos'!C7</f>
        <v>222400</v>
      </c>
      <c r="E13" s="12">
        <f ca="1">D13/$C$7</f>
        <v>0.13694690905776954</v>
      </c>
      <c r="F13" s="34">
        <v>0.15</v>
      </c>
      <c r="G13" s="33">
        <f ca="1">F13-E13</f>
        <v>1.305309094223045E-2</v>
      </c>
      <c r="H13" s="35">
        <f t="shared" ca="1" si="0"/>
        <v>21198.050000000003</v>
      </c>
      <c r="J13" s="6"/>
      <c r="K13" s="7"/>
    </row>
    <row r="14" spans="1:11" ht="18" customHeight="1" x14ac:dyDescent="0.3">
      <c r="B14" s="1" t="s">
        <v>10</v>
      </c>
      <c r="C14" s="4">
        <f>Ações!C6</f>
        <v>342000</v>
      </c>
      <c r="D14" s="4">
        <f ca="1">Ações!C7</f>
        <v>366985</v>
      </c>
      <c r="E14" s="12">
        <f t="shared" ref="E14" ca="1" si="1">D14/$C$7</f>
        <v>0.22597779415721925</v>
      </c>
      <c r="F14" s="34">
        <v>0.3</v>
      </c>
      <c r="G14" s="33">
        <f t="shared" ref="G14" ca="1" si="2">F14-E14</f>
        <v>7.4022205842780742E-2</v>
      </c>
      <c r="H14" s="35">
        <f t="shared" ca="1" si="0"/>
        <v>120211.09999999996</v>
      </c>
      <c r="J14" s="6"/>
      <c r="K14" s="7"/>
    </row>
    <row r="15" spans="1:11" ht="18" customHeight="1" x14ac:dyDescent="0.3">
      <c r="B15" s="8"/>
      <c r="C15" s="4"/>
      <c r="D15" s="4"/>
      <c r="E15" s="4"/>
      <c r="F15" s="3"/>
      <c r="G15" s="4"/>
      <c r="H15" s="4"/>
      <c r="J15" s="6"/>
      <c r="K15" s="7"/>
    </row>
    <row r="16" spans="1:11" ht="18" customHeight="1" x14ac:dyDescent="0.3">
      <c r="B16" s="8"/>
      <c r="C16" s="4"/>
      <c r="D16" s="4"/>
      <c r="E16" s="4"/>
      <c r="F16" s="3"/>
      <c r="G16" s="4"/>
      <c r="H16" s="4"/>
      <c r="J16" s="6"/>
      <c r="K16" s="7"/>
    </row>
  </sheetData>
  <mergeCells count="2">
    <mergeCell ref="D6:D7"/>
    <mergeCell ref="E6:E7"/>
  </mergeCells>
  <conditionalFormatting sqref="D6:E7">
    <cfRule type="cellIs" dxfId="13" priority="1" operator="lessThan">
      <formula>0</formula>
    </cfRule>
  </conditionalFormatting>
  <conditionalFormatting sqref="J11:J16">
    <cfRule type="colorScale" priority="9">
      <colorScale>
        <cfvo type="min"/>
        <cfvo type="percentile" val="50"/>
        <cfvo type="max"/>
        <color rgb="FFF8696B"/>
        <color rgb="FFFCFCFF"/>
        <color rgb="FF63BE7B"/>
      </colorScale>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E50D6-B80F-4347-9389-3A4E54DA8042}">
  <sheetPr>
    <tabColor theme="0"/>
  </sheetPr>
  <dimension ref="A1:L14"/>
  <sheetViews>
    <sheetView showGridLines="0" zoomScale="110" zoomScaleNormal="110" workbookViewId="0">
      <selection activeCell="M11" sqref="M11"/>
    </sheetView>
  </sheetViews>
  <sheetFormatPr defaultColWidth="8.88671875" defaultRowHeight="14.4" x14ac:dyDescent="0.3"/>
  <cols>
    <col min="1" max="1" width="5" style="37" customWidth="1"/>
    <col min="2" max="2" width="14.44140625" style="37" bestFit="1" customWidth="1"/>
    <col min="3" max="3" width="19.33203125" style="37" bestFit="1" customWidth="1"/>
    <col min="4" max="4" width="12.88671875" style="37" bestFit="1" customWidth="1"/>
    <col min="5" max="5" width="12.109375" style="37" bestFit="1" customWidth="1"/>
    <col min="6" max="6" width="12.33203125" style="50" customWidth="1"/>
    <col min="7" max="11" width="13.44140625" style="37" customWidth="1"/>
    <col min="12" max="12" width="15.88671875" style="37" customWidth="1"/>
    <col min="13" max="16384" width="8.88671875" style="37"/>
  </cols>
  <sheetData>
    <row r="1" spans="1:12" x14ac:dyDescent="0.3">
      <c r="A1" s="38"/>
      <c r="B1" s="38"/>
      <c r="C1" s="38"/>
      <c r="D1" s="38"/>
      <c r="E1" s="38"/>
      <c r="F1" s="48"/>
      <c r="G1" s="38"/>
      <c r="H1" s="38"/>
      <c r="I1" s="38"/>
      <c r="J1" s="38"/>
      <c r="K1" s="38"/>
      <c r="L1" s="38"/>
    </row>
    <row r="2" spans="1:12" x14ac:dyDescent="0.3">
      <c r="A2" s="38"/>
      <c r="B2" s="38"/>
      <c r="C2" s="38"/>
      <c r="D2" s="38"/>
      <c r="E2" s="38"/>
      <c r="F2" s="48"/>
      <c r="G2" s="38"/>
      <c r="H2" s="38"/>
      <c r="I2" s="38"/>
      <c r="J2" s="38"/>
      <c r="K2" s="38"/>
      <c r="L2" s="38"/>
    </row>
    <row r="3" spans="1:12" ht="21" x14ac:dyDescent="0.3">
      <c r="A3" s="38"/>
      <c r="B3" s="39"/>
      <c r="C3" s="40"/>
      <c r="D3" s="38"/>
      <c r="E3" s="38"/>
      <c r="F3" s="48"/>
      <c r="G3" s="38"/>
      <c r="H3" s="38"/>
      <c r="I3" s="38"/>
      <c r="J3" s="38"/>
      <c r="K3" s="38"/>
      <c r="L3" s="38"/>
    </row>
    <row r="4" spans="1:12" x14ac:dyDescent="0.3">
      <c r="A4" s="38"/>
      <c r="B4" s="38"/>
      <c r="C4" s="38"/>
      <c r="D4" s="38"/>
      <c r="E4" s="38"/>
      <c r="F4" s="48"/>
      <c r="G4" s="38"/>
      <c r="H4" s="38"/>
      <c r="I4" s="38"/>
      <c r="J4" s="38"/>
      <c r="K4" s="38"/>
      <c r="L4" s="38"/>
    </row>
    <row r="5" spans="1:12" ht="84" customHeight="1" x14ac:dyDescent="0.3">
      <c r="A5" s="38"/>
      <c r="B5" s="38"/>
      <c r="C5" s="38"/>
      <c r="D5" s="38"/>
      <c r="E5" s="38"/>
      <c r="F5" s="48"/>
      <c r="G5" s="38"/>
      <c r="H5" s="38"/>
      <c r="I5" s="38"/>
      <c r="J5" s="38"/>
      <c r="K5" s="38"/>
      <c r="L5" s="38"/>
    </row>
    <row r="6" spans="1:12" ht="21" customHeight="1" x14ac:dyDescent="0.3">
      <c r="A6" s="38"/>
      <c r="B6" s="41" t="s">
        <v>1</v>
      </c>
      <c r="C6" s="13">
        <f>SUM(H11:H95)</f>
        <v>347000</v>
      </c>
      <c r="D6" s="73" t="str">
        <f ca="1">"Δ "&amp;TEXT(C7-C6,"#.#")</f>
        <v>Δ -45.480</v>
      </c>
      <c r="E6" s="71">
        <f ca="1">C7/C6-1</f>
        <v>-0.13106628242074925</v>
      </c>
      <c r="F6" s="49"/>
      <c r="G6" s="38"/>
      <c r="H6" s="38"/>
      <c r="I6" s="38"/>
      <c r="J6" s="38"/>
      <c r="K6" s="38"/>
      <c r="L6" s="38"/>
    </row>
    <row r="7" spans="1:12" ht="21" customHeight="1" x14ac:dyDescent="0.3">
      <c r="A7" s="38"/>
      <c r="B7" s="42" t="s">
        <v>2</v>
      </c>
      <c r="C7" s="14">
        <f ca="1">SUM(I11:I95)</f>
        <v>301520</v>
      </c>
      <c r="D7" s="74"/>
      <c r="E7" s="72"/>
      <c r="F7" s="49"/>
      <c r="G7" s="38"/>
      <c r="H7" s="38"/>
      <c r="I7" s="38"/>
      <c r="J7" s="38"/>
      <c r="K7" s="38"/>
      <c r="L7" s="38"/>
    </row>
    <row r="8" spans="1:12" ht="15" customHeight="1" x14ac:dyDescent="0.3">
      <c r="A8" s="38"/>
      <c r="B8" s="38"/>
      <c r="C8" s="38"/>
      <c r="D8" s="38"/>
      <c r="E8" s="38"/>
      <c r="F8" s="48"/>
      <c r="G8" s="38"/>
      <c r="H8" s="38"/>
      <c r="I8" s="38"/>
      <c r="J8" s="38"/>
      <c r="K8" s="38"/>
      <c r="L8" s="38"/>
    </row>
    <row r="9" spans="1:12" ht="6" customHeight="1" x14ac:dyDescent="0.3"/>
    <row r="10" spans="1:12" ht="37.5" customHeight="1" x14ac:dyDescent="0.3">
      <c r="A10" s="19"/>
      <c r="B10" s="19" t="s">
        <v>3</v>
      </c>
      <c r="C10" s="19" t="s">
        <v>11</v>
      </c>
      <c r="D10" s="19" t="s">
        <v>15</v>
      </c>
      <c r="E10" s="19" t="s">
        <v>20</v>
      </c>
      <c r="F10" s="51" t="s">
        <v>21</v>
      </c>
      <c r="G10" s="20" t="s">
        <v>22</v>
      </c>
      <c r="H10" s="19" t="s">
        <v>4</v>
      </c>
      <c r="I10" s="19" t="s">
        <v>5</v>
      </c>
      <c r="J10" s="19" t="s">
        <v>16</v>
      </c>
      <c r="K10" s="19" t="s">
        <v>17</v>
      </c>
      <c r="L10" s="20" t="s">
        <v>43</v>
      </c>
    </row>
    <row r="11" spans="1:12" s="44" customFormat="1" ht="20.25" customHeight="1" x14ac:dyDescent="0.3">
      <c r="A11" s="37"/>
      <c r="B11" s="1" t="s">
        <v>25</v>
      </c>
      <c r="C11" s="2">
        <v>45383</v>
      </c>
      <c r="D11" s="2" t="s">
        <v>19</v>
      </c>
      <c r="E11" s="3">
        <v>100</v>
      </c>
      <c r="F11" s="52">
        <v>1000</v>
      </c>
      <c r="G11" s="3" vm="1">
        <f ca="1">IFERROR(_xlfn.STOCKHISTORY(B11,TODAY(),,0,0,1),IFERROR(_xlfn.STOCKHISTORY(B11,TODAY()-1,,0,0,1),IFERROR(_xlfn.STOCKHISTORY(B11,TODAY()-2,,0,0,1),_xlfn.STOCKHISTORY(B11,TODAY()-3,,0,0,1))))</f>
        <v>92.12</v>
      </c>
      <c r="H11" s="4">
        <f>E11*F11</f>
        <v>100000</v>
      </c>
      <c r="I11" s="4">
        <f ca="1">F11*G11</f>
        <v>92120</v>
      </c>
      <c r="J11" s="5">
        <f ca="1">I11-H11</f>
        <v>-7880</v>
      </c>
      <c r="K11" s="6">
        <f ca="1">I11/H11-1</f>
        <v>-7.8799999999999981E-2</v>
      </c>
      <c r="L11" s="7">
        <f t="shared" ref="L11:L13" ca="1" si="0">I11/$C$7</f>
        <v>0.30551870522685065</v>
      </c>
    </row>
    <row r="12" spans="1:12" ht="18" customHeight="1" x14ac:dyDescent="0.3">
      <c r="B12" s="1" t="s">
        <v>26</v>
      </c>
      <c r="C12" s="2">
        <v>45383</v>
      </c>
      <c r="D12" s="2" t="s">
        <v>19</v>
      </c>
      <c r="E12" s="9">
        <v>140</v>
      </c>
      <c r="F12" s="53">
        <v>1000</v>
      </c>
      <c r="G12" s="3" vm="2">
        <f t="shared" ref="G12:G13" ca="1" si="1">IFERROR(_xlfn.STOCKHISTORY(B12,TODAY(),,0,0,1),IFERROR(_xlfn.STOCKHISTORY(B12,TODAY()-1,,0,0,1),IFERROR(_xlfn.STOCKHISTORY(B12,TODAY()-2,,0,0,1),_xlfn.STOCKHISTORY(B12,TODAY()-3,,0,0,1))))</f>
        <v>120.5</v>
      </c>
      <c r="H12" s="4">
        <f t="shared" ref="H12:H13" si="2">E12*F12</f>
        <v>140000</v>
      </c>
      <c r="I12" s="4">
        <f t="shared" ref="I12:I13" ca="1" si="3">F12*G12</f>
        <v>120500</v>
      </c>
      <c r="J12" s="5">
        <f t="shared" ref="J12:J13" ca="1" si="4">I12-H12</f>
        <v>-19500</v>
      </c>
      <c r="K12" s="6">
        <f t="shared" ref="K12:K13" ca="1" si="5">I12/H12-1</f>
        <v>-0.13928571428571423</v>
      </c>
      <c r="L12" s="7">
        <f t="shared" ca="1" si="0"/>
        <v>0.39964181480498806</v>
      </c>
    </row>
    <row r="13" spans="1:12" ht="18" customHeight="1" x14ac:dyDescent="0.3">
      <c r="B13" s="1" t="s">
        <v>42</v>
      </c>
      <c r="C13" s="2">
        <v>45383</v>
      </c>
      <c r="D13" s="2" t="s">
        <v>19</v>
      </c>
      <c r="E13" s="9">
        <v>107</v>
      </c>
      <c r="F13" s="53">
        <v>1000</v>
      </c>
      <c r="G13" s="3" vm="3">
        <f t="shared" ca="1" si="1"/>
        <v>88.9</v>
      </c>
      <c r="H13" s="4">
        <f t="shared" si="2"/>
        <v>107000</v>
      </c>
      <c r="I13" s="4">
        <f t="shared" ca="1" si="3"/>
        <v>88900</v>
      </c>
      <c r="J13" s="5">
        <f t="shared" ca="1" si="4"/>
        <v>-18100</v>
      </c>
      <c r="K13" s="6">
        <f t="shared" ca="1" si="5"/>
        <v>-0.16915887850467293</v>
      </c>
      <c r="L13" s="7">
        <f t="shared" ca="1" si="0"/>
        <v>0.29483947996816129</v>
      </c>
    </row>
    <row r="14" spans="1:12" ht="18" customHeight="1" x14ac:dyDescent="0.3">
      <c r="B14" s="8"/>
      <c r="C14" s="2"/>
      <c r="D14" s="9"/>
      <c r="E14" s="9"/>
      <c r="F14" s="53"/>
      <c r="G14" s="10"/>
      <c r="H14" s="9"/>
      <c r="I14" s="10"/>
      <c r="J14" s="10"/>
      <c r="L14" s="12"/>
    </row>
  </sheetData>
  <mergeCells count="2">
    <mergeCell ref="D6:D7"/>
    <mergeCell ref="E6:E7"/>
  </mergeCells>
  <conditionalFormatting sqref="D6:F7">
    <cfRule type="cellIs" dxfId="12" priority="3" operator="lessThan">
      <formula>0</formula>
    </cfRule>
  </conditionalFormatting>
  <conditionalFormatting sqref="J11:K13">
    <cfRule type="cellIs" dxfId="11" priority="1" operator="greaterThan">
      <formula>0</formula>
    </cfRule>
    <cfRule type="cellIs" dxfId="10" priority="2" operator="lessThan">
      <formula>0</formula>
    </cfRule>
  </conditionalFormatting>
  <pageMargins left="0.7" right="0.7" top="0.75" bottom="0.75" header="0.3" footer="0.3"/>
  <pageSetup scale="22" orientation="portrait" r:id="rId1"/>
  <colBreaks count="1" manualBreakCount="1">
    <brk id="34" max="46" man="1"/>
  </col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CA3E7-D008-4845-B4E0-9316A8C2CB3A}">
  <sheetPr>
    <tabColor theme="0"/>
  </sheetPr>
  <dimension ref="A1:L26"/>
  <sheetViews>
    <sheetView showGridLines="0" zoomScale="110" zoomScaleNormal="110" workbookViewId="0"/>
  </sheetViews>
  <sheetFormatPr defaultColWidth="8.88671875" defaultRowHeight="14.4" x14ac:dyDescent="0.3"/>
  <cols>
    <col min="1" max="1" width="6" customWidth="1"/>
    <col min="2" max="2" width="16.88671875" customWidth="1"/>
    <col min="3" max="3" width="13.44140625" customWidth="1"/>
    <col min="4" max="4" width="9.6640625" bestFit="1" customWidth="1"/>
    <col min="5" max="11" width="13.44140625" customWidth="1"/>
    <col min="12" max="12" width="14.109375" customWidth="1"/>
  </cols>
  <sheetData>
    <row r="1" spans="1:12" x14ac:dyDescent="0.3">
      <c r="A1" s="15"/>
      <c r="B1" s="15"/>
      <c r="C1" s="15"/>
      <c r="D1" s="15"/>
      <c r="E1" s="15"/>
      <c r="F1" s="15"/>
      <c r="G1" s="15"/>
      <c r="H1" s="15"/>
      <c r="I1" s="15"/>
      <c r="J1" s="15"/>
      <c r="K1" s="15"/>
      <c r="L1" s="15"/>
    </row>
    <row r="2" spans="1:12" x14ac:dyDescent="0.3">
      <c r="A2" s="15"/>
      <c r="B2" s="15"/>
      <c r="C2" s="15"/>
      <c r="D2" s="15"/>
      <c r="E2" s="15"/>
      <c r="F2" s="15"/>
      <c r="G2" s="15"/>
      <c r="H2" s="15"/>
      <c r="I2" s="15"/>
      <c r="J2" s="15"/>
      <c r="K2" s="15"/>
      <c r="L2" s="15"/>
    </row>
    <row r="3" spans="1:12" ht="75.75" customHeight="1" x14ac:dyDescent="0.4">
      <c r="A3" s="15"/>
      <c r="B3" s="16"/>
      <c r="C3" s="17"/>
      <c r="D3" s="17"/>
      <c r="E3" s="15"/>
      <c r="F3" s="15"/>
      <c r="G3" s="15"/>
      <c r="H3" s="15"/>
      <c r="I3" s="15"/>
      <c r="J3" s="15"/>
      <c r="K3" s="15"/>
      <c r="L3" s="15"/>
    </row>
    <row r="4" spans="1:12" x14ac:dyDescent="0.3">
      <c r="A4" s="15"/>
      <c r="B4" s="15"/>
      <c r="C4" s="15"/>
      <c r="D4" s="15"/>
      <c r="E4" s="15"/>
      <c r="F4" s="15"/>
      <c r="G4" s="15"/>
      <c r="H4" s="15"/>
      <c r="I4" s="15"/>
      <c r="J4" s="15"/>
      <c r="K4" s="15"/>
      <c r="L4" s="15"/>
    </row>
    <row r="5" spans="1:12" ht="18.75" customHeight="1" x14ac:dyDescent="0.3">
      <c r="A5" s="15"/>
      <c r="B5" s="24" t="s">
        <v>1</v>
      </c>
      <c r="C5" s="25">
        <f>SUM(H10:H87)</f>
        <v>859050</v>
      </c>
      <c r="D5" s="45"/>
      <c r="E5" s="69" t="str">
        <f ca="1">"Δ "&amp;TEXT(C6-C5,"#.#")</f>
        <v>Δ -125.968</v>
      </c>
      <c r="F5" s="71">
        <f ca="1">C6/C5-1</f>
        <v>-0.14663640067516448</v>
      </c>
      <c r="G5" s="15"/>
      <c r="H5" s="15"/>
      <c r="I5" s="15"/>
      <c r="J5" s="15"/>
      <c r="K5" s="15"/>
      <c r="L5" s="15"/>
    </row>
    <row r="6" spans="1:12" ht="18.75" customHeight="1" x14ac:dyDescent="0.3">
      <c r="A6" s="15"/>
      <c r="B6" s="26" t="s">
        <v>2</v>
      </c>
      <c r="C6" s="27">
        <f ca="1">SUM(I10:I87)</f>
        <v>733082</v>
      </c>
      <c r="D6" s="27"/>
      <c r="E6" s="70"/>
      <c r="F6" s="72"/>
      <c r="G6" s="15"/>
      <c r="H6" s="15"/>
      <c r="I6" s="15"/>
      <c r="J6" s="15"/>
      <c r="K6" s="15"/>
      <c r="L6" s="15"/>
    </row>
    <row r="7" spans="1:12" x14ac:dyDescent="0.3">
      <c r="A7" s="15"/>
      <c r="B7" s="15"/>
      <c r="C7" s="15"/>
      <c r="D7" s="15"/>
      <c r="E7" s="15"/>
      <c r="F7" s="15"/>
      <c r="G7" s="15"/>
      <c r="H7" s="15"/>
      <c r="I7" s="15"/>
      <c r="J7" s="15"/>
      <c r="K7" s="15"/>
      <c r="L7" s="15"/>
    </row>
    <row r="8" spans="1:12" ht="5.25" customHeight="1" x14ac:dyDescent="0.3"/>
    <row r="9" spans="1:12" ht="37.5" customHeight="1" x14ac:dyDescent="0.3">
      <c r="A9" s="19"/>
      <c r="B9" s="19" t="s">
        <v>3</v>
      </c>
      <c r="C9" s="19" t="s">
        <v>11</v>
      </c>
      <c r="D9" s="19" t="s">
        <v>15</v>
      </c>
      <c r="E9" s="19" t="s">
        <v>20</v>
      </c>
      <c r="F9" s="19" t="s">
        <v>21</v>
      </c>
      <c r="G9" s="20" t="s">
        <v>22</v>
      </c>
      <c r="H9" s="19" t="s">
        <v>4</v>
      </c>
      <c r="I9" s="19" t="s">
        <v>5</v>
      </c>
      <c r="J9" s="19" t="s">
        <v>16</v>
      </c>
      <c r="K9" s="19" t="s">
        <v>17</v>
      </c>
      <c r="L9" s="19" t="s">
        <v>24</v>
      </c>
    </row>
    <row r="10" spans="1:12" ht="16.5" customHeight="1" x14ac:dyDescent="0.3">
      <c r="B10" s="1" t="s">
        <v>34</v>
      </c>
      <c r="C10" s="2">
        <v>44958</v>
      </c>
      <c r="D10" s="2" t="s">
        <v>19</v>
      </c>
      <c r="E10" s="3">
        <v>100</v>
      </c>
      <c r="F10" s="4">
        <v>1000</v>
      </c>
      <c r="G10" s="3" cm="1" vm="4">
        <f t="array" aca="1" ref="G10" ca="1">IFERROR(_xlfn.STOCKHISTORY(B10,TODAY(),,0,0,1),IFERROR(_xlfn.STOCKHISTORY(B10,TODAY()-1,,0,0,1),IFERROR(_xlfn.STOCKHISTORY(B10,TODAY()-2,,0,0,1),_xlfn.STOCKHISTORY(B10,TODAY()-3,,0,0,1))))</f>
        <v>92</v>
      </c>
      <c r="H10" s="4">
        <f>E10*F10</f>
        <v>100000</v>
      </c>
      <c r="I10" s="4">
        <f ca="1">F10*G10</f>
        <v>92000</v>
      </c>
      <c r="J10" s="5">
        <f ca="1">I10-H10</f>
        <v>-8000</v>
      </c>
      <c r="K10" s="6">
        <f ca="1">I10/H10-1</f>
        <v>-7.999999999999996E-2</v>
      </c>
      <c r="L10" s="7">
        <f t="shared" ref="L10" ca="1" si="0">I10/$C$6</f>
        <v>0.12549755688995229</v>
      </c>
    </row>
    <row r="11" spans="1:12" ht="16.5" customHeight="1" x14ac:dyDescent="0.3">
      <c r="B11" s="1" t="s">
        <v>33</v>
      </c>
      <c r="C11" s="2">
        <v>45108</v>
      </c>
      <c r="D11" s="2" t="s">
        <v>19</v>
      </c>
      <c r="E11" s="3">
        <v>9</v>
      </c>
      <c r="F11" s="4">
        <v>300</v>
      </c>
      <c r="G11" s="3" cm="1" vm="5">
        <f t="array" aca="1" ref="G11" ca="1">IFERROR(_xlfn.STOCKHISTORY(B11,TODAY(),,0,0,1),IFERROR(_xlfn.STOCKHISTORY(B11,TODAY()-1,,0,0,1),IFERROR(_xlfn.STOCKHISTORY(B11,TODAY()-2,,0,0,1),_xlfn.STOCKHISTORY(B11,TODAY()-3,,0,0,1))))</f>
        <v>7.35</v>
      </c>
      <c r="H11" s="4">
        <f t="shared" ref="H11:H16" si="1">E11*F11</f>
        <v>2700</v>
      </c>
      <c r="I11" s="4">
        <f t="shared" ref="I11:I16" ca="1" si="2">F11*G11</f>
        <v>2205</v>
      </c>
      <c r="J11" s="5">
        <f t="shared" ref="J11:J16" ca="1" si="3">I11-H11</f>
        <v>-495</v>
      </c>
      <c r="K11" s="6">
        <f t="shared" ref="K11:K16" ca="1" si="4">I11/H11-1</f>
        <v>-0.18333333333333335</v>
      </c>
      <c r="L11" s="7">
        <f t="shared" ref="L11:L16" ca="1" si="5">I11/$C$6</f>
        <v>3.007849053721139E-3</v>
      </c>
    </row>
    <row r="12" spans="1:12" ht="16.5" customHeight="1" x14ac:dyDescent="0.3">
      <c r="B12" s="1" t="s">
        <v>29</v>
      </c>
      <c r="C12" s="2">
        <v>45108</v>
      </c>
      <c r="D12" s="2" t="s">
        <v>19</v>
      </c>
      <c r="E12" s="3">
        <v>108</v>
      </c>
      <c r="F12" s="4">
        <v>2000</v>
      </c>
      <c r="G12" s="3" cm="1" vm="6">
        <f t="array" aca="1" ref="G12" ca="1">IFERROR(_xlfn.STOCKHISTORY(B12,TODAY(),,0,0,1),IFERROR(_xlfn.STOCKHISTORY(B12,TODAY()-1,,0,0,1),IFERROR(_xlfn.STOCKHISTORY(B12,TODAY()-2,,0,0,1),_xlfn.STOCKHISTORY(B12,TODAY()-3,,0,0,1))))</f>
        <v>97.65</v>
      </c>
      <c r="H12" s="4">
        <f t="shared" si="1"/>
        <v>216000</v>
      </c>
      <c r="I12" s="4">
        <f t="shared" ca="1" si="2"/>
        <v>195300</v>
      </c>
      <c r="J12" s="5">
        <f t="shared" ca="1" si="3"/>
        <v>-20700</v>
      </c>
      <c r="K12" s="6">
        <f t="shared" ca="1" si="4"/>
        <v>-9.5833333333333326E-2</v>
      </c>
      <c r="L12" s="7">
        <f t="shared" ca="1" si="5"/>
        <v>0.26640948761530087</v>
      </c>
    </row>
    <row r="13" spans="1:12" ht="16.5" customHeight="1" x14ac:dyDescent="0.3">
      <c r="B13" s="1" t="s">
        <v>63</v>
      </c>
      <c r="C13" s="2">
        <v>45294</v>
      </c>
      <c r="D13" s="2" t="s">
        <v>19</v>
      </c>
      <c r="E13" s="3">
        <v>58</v>
      </c>
      <c r="F13" s="4">
        <v>1000</v>
      </c>
      <c r="G13" s="3" cm="1" vm="7">
        <f t="array" aca="1" ref="G13" ca="1">IFERROR(_xlfn.STOCKHISTORY(B13,TODAY(),,0,0,1),IFERROR(_xlfn.STOCKHISTORY(B13,TODAY()-1,,0,0,1),IFERROR(_xlfn.STOCKHISTORY(B13,TODAY()-2,,0,0,1),_xlfn.STOCKHISTORY(B13,TODAY()-3,,0,0,1))))</f>
        <v>61.48</v>
      </c>
      <c r="H13" s="4">
        <f t="shared" si="1"/>
        <v>58000</v>
      </c>
      <c r="I13" s="4">
        <f t="shared" ca="1" si="2"/>
        <v>61480</v>
      </c>
      <c r="J13" s="5">
        <f t="shared" ca="1" si="3"/>
        <v>3480</v>
      </c>
      <c r="K13" s="6">
        <f t="shared" ca="1" si="4"/>
        <v>6.0000000000000053E-2</v>
      </c>
      <c r="L13" s="7">
        <f t="shared" ca="1" si="5"/>
        <v>8.3865106495589856E-2</v>
      </c>
    </row>
    <row r="14" spans="1:12" ht="16.5" customHeight="1" x14ac:dyDescent="0.3">
      <c r="B14" s="1" t="s">
        <v>44</v>
      </c>
      <c r="C14" s="2">
        <v>45174</v>
      </c>
      <c r="D14" s="2" t="s">
        <v>19</v>
      </c>
      <c r="E14" s="3">
        <v>9.5</v>
      </c>
      <c r="F14" s="4">
        <v>1500</v>
      </c>
      <c r="G14" s="3" cm="1" vm="8">
        <f t="array" aca="1" ref="G14" ca="1">IFERROR(_xlfn.STOCKHISTORY(B14,TODAY(),,0,0,1),IFERROR(_xlfn.STOCKHISTORY(B14,TODAY()-1,,0,0,1),IFERROR(_xlfn.STOCKHISTORY(B14,TODAY()-2,,0,0,1),_xlfn.STOCKHISTORY(B14,TODAY()-3,,0,0,1))))</f>
        <v>8</v>
      </c>
      <c r="H14" s="4">
        <f t="shared" si="1"/>
        <v>14250</v>
      </c>
      <c r="I14" s="4">
        <f t="shared" ca="1" si="2"/>
        <v>12000</v>
      </c>
      <c r="J14" s="5">
        <f t="shared" ca="1" si="3"/>
        <v>-2250</v>
      </c>
      <c r="K14" s="6">
        <f t="shared" ca="1" si="4"/>
        <v>-0.15789473684210531</v>
      </c>
      <c r="L14" s="7">
        <f t="shared" ca="1" si="5"/>
        <v>1.6369246550863342E-2</v>
      </c>
    </row>
    <row r="15" spans="1:12" ht="16.5" customHeight="1" x14ac:dyDescent="0.3">
      <c r="B15" s="1" t="s">
        <v>36</v>
      </c>
      <c r="C15" s="2">
        <v>44598</v>
      </c>
      <c r="D15" s="2" t="s">
        <v>19</v>
      </c>
      <c r="E15" s="3">
        <v>50</v>
      </c>
      <c r="F15" s="4">
        <v>600</v>
      </c>
      <c r="G15" s="3" cm="1" vm="9">
        <f t="array" aca="1" ref="G15" ca="1">IFERROR(_xlfn.STOCKHISTORY(B15,TODAY(),,0,0,1),IFERROR(_xlfn.STOCKHISTORY(B15,TODAY()-1,,0,0,1),IFERROR(_xlfn.STOCKHISTORY(B15,TODAY()-2,,0,0,1),_xlfn.STOCKHISTORY(B15,TODAY()-3,,0,0,1))))</f>
        <v>46.92</v>
      </c>
      <c r="H15" s="4">
        <f t="shared" si="1"/>
        <v>30000</v>
      </c>
      <c r="I15" s="4">
        <f t="shared" ca="1" si="2"/>
        <v>28152</v>
      </c>
      <c r="J15" s="5">
        <f t="shared" ca="1" si="3"/>
        <v>-1848</v>
      </c>
      <c r="K15" s="6">
        <f t="shared" ca="1" si="4"/>
        <v>-6.1599999999999988E-2</v>
      </c>
      <c r="L15" s="7">
        <f t="shared" ca="1" si="5"/>
        <v>3.8402252408325399E-2</v>
      </c>
    </row>
    <row r="16" spans="1:12" ht="16.5" customHeight="1" x14ac:dyDescent="0.3">
      <c r="B16" s="1" t="s">
        <v>27</v>
      </c>
      <c r="C16" s="2">
        <v>44866</v>
      </c>
      <c r="D16" s="2" t="s">
        <v>19</v>
      </c>
      <c r="E16" s="3">
        <v>90</v>
      </c>
      <c r="F16" s="4">
        <v>500</v>
      </c>
      <c r="G16" s="3" cm="1" vm="10">
        <f t="array" aca="1" ref="G16" ca="1">IFERROR(_xlfn.STOCKHISTORY(B16,TODAY(),,0,0,1),IFERROR(_xlfn.STOCKHISTORY(B16,TODAY()-1,,0,0,1),IFERROR(_xlfn.STOCKHISTORY(B16,TODAY()-2,,0,0,1),_xlfn.STOCKHISTORY(B16,TODAY()-3,,0,0,1))))</f>
        <v>74.040000000000006</v>
      </c>
      <c r="H16" s="4">
        <f t="shared" si="1"/>
        <v>45000</v>
      </c>
      <c r="I16" s="4">
        <f t="shared" ca="1" si="2"/>
        <v>37020</v>
      </c>
      <c r="J16" s="5">
        <f t="shared" ca="1" si="3"/>
        <v>-7980</v>
      </c>
      <c r="K16" s="6">
        <f t="shared" ca="1" si="4"/>
        <v>-0.17733333333333334</v>
      </c>
      <c r="L16" s="7">
        <f t="shared" ca="1" si="5"/>
        <v>5.0499125609413408E-2</v>
      </c>
    </row>
    <row r="17" spans="2:12" ht="16.5" customHeight="1" x14ac:dyDescent="0.3">
      <c r="B17" s="1" t="s">
        <v>45</v>
      </c>
      <c r="C17" s="2">
        <v>45174</v>
      </c>
      <c r="D17" s="2" t="s">
        <v>19</v>
      </c>
      <c r="E17" s="3">
        <v>9</v>
      </c>
      <c r="F17" s="4">
        <v>500</v>
      </c>
      <c r="G17" s="75">
        <v>8.1999999999999993</v>
      </c>
      <c r="H17" s="4">
        <f t="shared" ref="H17:I21" si="6">E17*F17</f>
        <v>4500</v>
      </c>
      <c r="I17" s="4">
        <f t="shared" si="6"/>
        <v>4100</v>
      </c>
      <c r="J17" s="5">
        <f t="shared" ref="J17:J26" si="7">I17-H17</f>
        <v>-400</v>
      </c>
      <c r="K17" s="6">
        <f t="shared" ref="K17:K26" si="8">I17/H17-1</f>
        <v>-8.8888888888888906E-2</v>
      </c>
      <c r="L17" s="7">
        <f t="shared" ref="L17:L26" ca="1" si="9">I17/$C$6</f>
        <v>5.5928259048783086E-3</v>
      </c>
    </row>
    <row r="18" spans="2:12" ht="16.5" customHeight="1" x14ac:dyDescent="0.3">
      <c r="B18" s="1" t="s">
        <v>64</v>
      </c>
      <c r="C18" s="2">
        <v>44598</v>
      </c>
      <c r="D18" s="2" t="s">
        <v>19</v>
      </c>
      <c r="E18" s="3">
        <v>93</v>
      </c>
      <c r="F18" s="4">
        <v>2000</v>
      </c>
      <c r="G18" s="3" cm="1" vm="11">
        <f t="array" aca="1" ref="G18" ca="1">IFERROR(_xlfn.STOCKHISTORY(B18,TODAY(),,0,0,1),IFERROR(_xlfn.STOCKHISTORY(B18,TODAY()-1,,0,0,1),IFERROR(_xlfn.STOCKHISTORY(B18,TODAY()-2,,0,0,1),_xlfn.STOCKHISTORY(B18,TODAY()-3,,0,0,1))))</f>
        <v>70.84</v>
      </c>
      <c r="H18" s="4">
        <f t="shared" si="6"/>
        <v>186000</v>
      </c>
      <c r="I18" s="4">
        <f t="shared" ca="1" si="6"/>
        <v>141680</v>
      </c>
      <c r="J18" s="5">
        <f t="shared" ca="1" si="7"/>
        <v>-44320</v>
      </c>
      <c r="K18" s="6">
        <f t="shared" ca="1" si="8"/>
        <v>-0.23827956989247312</v>
      </c>
      <c r="L18" s="7">
        <f t="shared" ca="1" si="9"/>
        <v>0.19326623761052653</v>
      </c>
    </row>
    <row r="19" spans="2:12" ht="16.5" customHeight="1" x14ac:dyDescent="0.3">
      <c r="B19" s="1" t="s">
        <v>32</v>
      </c>
      <c r="C19" s="2">
        <v>44866</v>
      </c>
      <c r="D19" s="2" t="s">
        <v>19</v>
      </c>
      <c r="E19" s="3">
        <v>68</v>
      </c>
      <c r="F19" s="4">
        <v>400</v>
      </c>
      <c r="G19" s="3" cm="1" vm="12">
        <f t="array" aca="1" ref="G19" ca="1">IFERROR(_xlfn.STOCKHISTORY(B19,TODAY(),,0,0,1),IFERROR(_xlfn.STOCKHISTORY(B19,TODAY()-1,,0,0,1),IFERROR(_xlfn.STOCKHISTORY(B19,TODAY()-2,,0,0,1),_xlfn.STOCKHISTORY(B19,TODAY()-3,,0,0,1))))</f>
        <v>40.14</v>
      </c>
      <c r="H19" s="4">
        <f t="shared" si="6"/>
        <v>27200</v>
      </c>
      <c r="I19" s="4">
        <f t="shared" ca="1" si="6"/>
        <v>16056</v>
      </c>
      <c r="J19" s="5">
        <f t="shared" ca="1" si="7"/>
        <v>-11144</v>
      </c>
      <c r="K19" s="6">
        <f t="shared" ca="1" si="8"/>
        <v>-0.40970588235294114</v>
      </c>
      <c r="L19" s="7">
        <f t="shared" ca="1" si="9"/>
        <v>2.1902051885055149E-2</v>
      </c>
    </row>
    <row r="20" spans="2:12" ht="16.5" customHeight="1" x14ac:dyDescent="0.3">
      <c r="B20" s="1" t="s">
        <v>30</v>
      </c>
      <c r="C20" s="2">
        <v>44598</v>
      </c>
      <c r="D20" s="2" t="s">
        <v>19</v>
      </c>
      <c r="E20" s="3">
        <v>80</v>
      </c>
      <c r="F20" s="4">
        <v>300</v>
      </c>
      <c r="G20" s="3" cm="1" vm="13">
        <f t="array" aca="1" ref="G20" ca="1">IFERROR(_xlfn.STOCKHISTORY(B20,TODAY(),,0,0,1),IFERROR(_xlfn.STOCKHISTORY(B20,TODAY()-1,,0,0,1),IFERROR(_xlfn.STOCKHISTORY(B20,TODAY()-2,,0,0,1),_xlfn.STOCKHISTORY(B20,TODAY()-3,,0,0,1))))</f>
        <v>72.02</v>
      </c>
      <c r="H20" s="4">
        <f t="shared" si="6"/>
        <v>24000</v>
      </c>
      <c r="I20" s="4">
        <f t="shared" ca="1" si="6"/>
        <v>21606</v>
      </c>
      <c r="J20" s="5">
        <f t="shared" ca="1" si="7"/>
        <v>-2394</v>
      </c>
      <c r="K20" s="6">
        <f t="shared" ca="1" si="8"/>
        <v>-9.9750000000000005E-2</v>
      </c>
      <c r="L20" s="7">
        <f t="shared" ca="1" si="9"/>
        <v>2.9472828414829445E-2</v>
      </c>
    </row>
    <row r="21" spans="2:12" ht="16.5" customHeight="1" x14ac:dyDescent="0.3">
      <c r="B21" s="1" t="s">
        <v>28</v>
      </c>
      <c r="C21" s="2">
        <v>44866</v>
      </c>
      <c r="D21" s="2" t="s">
        <v>19</v>
      </c>
      <c r="E21" s="3">
        <v>8</v>
      </c>
      <c r="F21" s="4">
        <v>500</v>
      </c>
      <c r="G21" s="3" cm="1" vm="14">
        <f t="array" aca="1" ref="G21" ca="1">IFERROR(_xlfn.STOCKHISTORY(B21,TODAY(),,0,0,1),IFERROR(_xlfn.STOCKHISTORY(B21,TODAY()-1,,0,0,1),IFERROR(_xlfn.STOCKHISTORY(B21,TODAY()-2,,0,0,1),_xlfn.STOCKHISTORY(B21,TODAY()-3,,0,0,1))))</f>
        <v>6.46</v>
      </c>
      <c r="H21" s="4">
        <f t="shared" si="6"/>
        <v>4000</v>
      </c>
      <c r="I21" s="4">
        <f t="shared" ca="1" si="6"/>
        <v>3230</v>
      </c>
      <c r="J21" s="5">
        <f t="shared" ca="1" si="7"/>
        <v>-770</v>
      </c>
      <c r="K21" s="6">
        <f t="shared" ca="1" si="8"/>
        <v>-0.1925</v>
      </c>
      <c r="L21" s="7">
        <f t="shared" ca="1" si="9"/>
        <v>4.4060555299407162E-3</v>
      </c>
    </row>
    <row r="22" spans="2:12" x14ac:dyDescent="0.3">
      <c r="B22" s="1" t="s">
        <v>46</v>
      </c>
      <c r="C22" s="2">
        <v>44598</v>
      </c>
      <c r="D22" s="2" t="s">
        <v>19</v>
      </c>
      <c r="E22">
        <v>9.1999999999999993</v>
      </c>
      <c r="F22" s="54">
        <v>2000</v>
      </c>
      <c r="G22" s="55" cm="1" vm="15">
        <f t="array" aca="1" ref="G22" ca="1">IFERROR(_xlfn.STOCKHISTORY(B22,TODAY(),,0,0,1),IFERROR(_xlfn.STOCKHISTORY(B22,TODAY()-1,,0,0,1),IFERROR(_xlfn.STOCKHISTORY(B22,TODAY()-2,,0,0,1),_xlfn.STOCKHISTORY(B22,TODAY()-3,,0,0,1))))</f>
        <v>8.0299999999999994</v>
      </c>
      <c r="H22" s="54">
        <f t="shared" ref="H22:I26" si="10">E22*F22</f>
        <v>18400</v>
      </c>
      <c r="I22" s="54">
        <f t="shared" ca="1" si="10"/>
        <v>16059.999999999998</v>
      </c>
      <c r="J22" s="56">
        <f t="shared" ca="1" si="7"/>
        <v>-2340.0000000000018</v>
      </c>
      <c r="K22" s="6">
        <f t="shared" ca="1" si="8"/>
        <v>-0.12717391304347836</v>
      </c>
      <c r="L22" s="7">
        <f t="shared" ca="1" si="9"/>
        <v>2.1907508300572101E-2</v>
      </c>
    </row>
    <row r="23" spans="2:12" x14ac:dyDescent="0.3">
      <c r="B23" s="1" t="s">
        <v>35</v>
      </c>
      <c r="C23" s="2">
        <v>44866</v>
      </c>
      <c r="D23" s="2" t="s">
        <v>19</v>
      </c>
      <c r="E23">
        <v>115</v>
      </c>
      <c r="F23" s="54">
        <v>300</v>
      </c>
      <c r="G23" s="55" cm="1" vm="16">
        <f t="array" aca="1" ref="G23" ca="1">IFERROR(_xlfn.STOCKHISTORY(B23,TODAY(),,0,0,1),IFERROR(_xlfn.STOCKHISTORY(B23,TODAY()-1,,0,0,1),IFERROR(_xlfn.STOCKHISTORY(B23,TODAY()-2,,0,0,1),_xlfn.STOCKHISTORY(B23,TODAY()-3,,0,0,1))))</f>
        <v>91.44</v>
      </c>
      <c r="H23" s="54">
        <f t="shared" si="10"/>
        <v>34500</v>
      </c>
      <c r="I23" s="54">
        <f t="shared" ca="1" si="10"/>
        <v>27432</v>
      </c>
      <c r="J23" s="56">
        <f t="shared" ca="1" si="7"/>
        <v>-7068</v>
      </c>
      <c r="K23" s="6">
        <f t="shared" ca="1" si="8"/>
        <v>-0.2048695652173913</v>
      </c>
      <c r="L23" s="7">
        <f t="shared" ca="1" si="9"/>
        <v>3.7420097615273595E-2</v>
      </c>
    </row>
    <row r="24" spans="2:12" x14ac:dyDescent="0.3">
      <c r="B24" s="1" t="s">
        <v>47</v>
      </c>
      <c r="C24" s="2">
        <v>45174</v>
      </c>
      <c r="D24" s="2" t="s">
        <v>19</v>
      </c>
      <c r="E24">
        <v>70</v>
      </c>
      <c r="F24" s="54">
        <v>500</v>
      </c>
      <c r="G24" s="55" cm="1" vm="17">
        <f t="array" aca="1" ref="G24" ca="1">IFERROR(_xlfn.STOCKHISTORY(B24,TODAY(),,0,0,1),IFERROR(_xlfn.STOCKHISTORY(B24,TODAY()-1,,0,0,1),IFERROR(_xlfn.STOCKHISTORY(B24,TODAY()-2,,0,0,1),_xlfn.STOCKHISTORY(B24,TODAY()-3,,0,0,1))))</f>
        <v>57.72</v>
      </c>
      <c r="H24" s="54">
        <f t="shared" si="10"/>
        <v>35000</v>
      </c>
      <c r="I24" s="54">
        <f t="shared" ca="1" si="10"/>
        <v>28860</v>
      </c>
      <c r="J24" s="56">
        <f t="shared" ca="1" si="7"/>
        <v>-6140</v>
      </c>
      <c r="K24" s="6">
        <f t="shared" ca="1" si="8"/>
        <v>-0.17542857142857138</v>
      </c>
      <c r="L24" s="7">
        <f t="shared" ca="1" si="9"/>
        <v>3.9368037954826338E-2</v>
      </c>
    </row>
    <row r="25" spans="2:12" x14ac:dyDescent="0.3">
      <c r="B25" s="1" t="s">
        <v>31</v>
      </c>
      <c r="C25" s="2">
        <v>44598</v>
      </c>
      <c r="D25" s="2" t="s">
        <v>19</v>
      </c>
      <c r="E25">
        <v>100</v>
      </c>
      <c r="F25" s="54">
        <v>400</v>
      </c>
      <c r="G25" s="55" cm="1" vm="18">
        <f t="array" aca="1" ref="G25" ca="1">IFERROR(_xlfn.STOCKHISTORY(B25,TODAY(),,0,0,1),IFERROR(_xlfn.STOCKHISTORY(B25,TODAY()-1,,0,0,1),IFERROR(_xlfn.STOCKHISTORY(B25,TODAY()-2,,0,0,1),_xlfn.STOCKHISTORY(B25,TODAY()-3,,0,0,1))))</f>
        <v>82</v>
      </c>
      <c r="H25" s="54">
        <f t="shared" si="10"/>
        <v>40000</v>
      </c>
      <c r="I25" s="54">
        <f t="shared" ca="1" si="10"/>
        <v>32800</v>
      </c>
      <c r="J25" s="56">
        <f t="shared" ca="1" si="7"/>
        <v>-7200</v>
      </c>
      <c r="K25" s="6">
        <f t="shared" ca="1" si="8"/>
        <v>-0.18000000000000005</v>
      </c>
      <c r="L25" s="7">
        <f t="shared" ca="1" si="9"/>
        <v>4.4742607239026469E-2</v>
      </c>
    </row>
    <row r="26" spans="2:12" x14ac:dyDescent="0.3">
      <c r="B26" s="1" t="s">
        <v>48</v>
      </c>
      <c r="C26" s="2">
        <v>44866</v>
      </c>
      <c r="D26" s="2" t="s">
        <v>19</v>
      </c>
      <c r="E26">
        <v>65</v>
      </c>
      <c r="F26" s="54">
        <v>300</v>
      </c>
      <c r="G26" s="55" cm="1" vm="19">
        <f t="array" aca="1" ref="G26" ca="1">IFERROR(_xlfn.STOCKHISTORY(B26,TODAY(),,0,0,1),IFERROR(_xlfn.STOCKHISTORY(B26,TODAY()-1,,0,0,1),IFERROR(_xlfn.STOCKHISTORY(B26,TODAY()-2,,0,0,1),_xlfn.STOCKHISTORY(B26,TODAY()-3,,0,0,1))))</f>
        <v>43.67</v>
      </c>
      <c r="H26" s="54">
        <f t="shared" si="10"/>
        <v>19500</v>
      </c>
      <c r="I26" s="54">
        <f t="shared" ca="1" si="10"/>
        <v>13101</v>
      </c>
      <c r="J26" s="56">
        <f t="shared" ca="1" si="7"/>
        <v>-6399</v>
      </c>
      <c r="K26" s="6">
        <f t="shared" ca="1" si="8"/>
        <v>-0.32815384615384613</v>
      </c>
      <c r="L26" s="7">
        <f t="shared" ca="1" si="9"/>
        <v>1.7871124921905054E-2</v>
      </c>
    </row>
  </sheetData>
  <mergeCells count="2">
    <mergeCell ref="E5:E6"/>
    <mergeCell ref="F5:F6"/>
  </mergeCells>
  <conditionalFormatting sqref="E5:F6">
    <cfRule type="cellIs" dxfId="9" priority="1" operator="lessThan">
      <formula>0</formula>
    </cfRule>
  </conditionalFormatting>
  <conditionalFormatting sqref="J10:K26">
    <cfRule type="cellIs" dxfId="8" priority="2" operator="greaterThan">
      <formula>0</formula>
    </cfRule>
    <cfRule type="cellIs" dxfId="7" priority="3" operator="lessThan">
      <formula>0</formula>
    </cfRule>
  </conditionalFormatting>
  <pageMargins left="0.7" right="0.7" top="0.75" bottom="0.75" header="0.3" footer="0.3"/>
  <drawing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3E335-560A-4B5B-9469-E92E78F68273}">
  <sheetPr>
    <tabColor theme="0"/>
  </sheetPr>
  <dimension ref="A1:K20"/>
  <sheetViews>
    <sheetView showGridLines="0" zoomScale="110" zoomScaleNormal="110" workbookViewId="0"/>
  </sheetViews>
  <sheetFormatPr defaultColWidth="8.88671875" defaultRowHeight="14.4" x14ac:dyDescent="0.3"/>
  <cols>
    <col min="1" max="1" width="5" style="37" customWidth="1"/>
    <col min="2" max="2" width="16.88671875" style="37" customWidth="1"/>
    <col min="3" max="3" width="17" style="37" customWidth="1"/>
    <col min="4" max="4" width="38.44140625" style="37" bestFit="1" customWidth="1"/>
    <col min="5" max="5" width="17.44140625" style="37" customWidth="1"/>
    <col min="6" max="9" width="13.44140625" style="37" customWidth="1"/>
    <col min="10" max="10" width="13.44140625" style="59" customWidth="1"/>
    <col min="11" max="11" width="13.88671875" style="37" customWidth="1"/>
    <col min="12" max="16384" width="8.88671875" style="37"/>
  </cols>
  <sheetData>
    <row r="1" spans="1:11" x14ac:dyDescent="0.3">
      <c r="A1" s="36"/>
      <c r="B1" s="36"/>
      <c r="C1" s="36"/>
      <c r="D1" s="36"/>
      <c r="E1" s="36"/>
      <c r="F1" s="36"/>
      <c r="G1" s="36"/>
      <c r="H1" s="36"/>
      <c r="I1" s="36"/>
      <c r="J1" s="57"/>
      <c r="K1" s="38"/>
    </row>
    <row r="2" spans="1:11" x14ac:dyDescent="0.3">
      <c r="A2" s="36"/>
      <c r="B2" s="36"/>
      <c r="C2" s="36"/>
      <c r="D2" s="36"/>
      <c r="E2" s="36"/>
      <c r="F2" s="36"/>
      <c r="G2" s="36"/>
      <c r="H2" s="36"/>
      <c r="I2" s="36"/>
      <c r="J2" s="57"/>
      <c r="K2" s="38"/>
    </row>
    <row r="3" spans="1:11" ht="21" x14ac:dyDescent="0.3">
      <c r="A3" s="38"/>
      <c r="B3" s="39"/>
      <c r="C3" s="40"/>
      <c r="D3" s="38"/>
      <c r="E3" s="38"/>
      <c r="F3" s="38"/>
      <c r="G3" s="38"/>
      <c r="H3" s="38"/>
      <c r="I3" s="38"/>
      <c r="J3" s="58"/>
      <c r="K3" s="38"/>
    </row>
    <row r="4" spans="1:11" x14ac:dyDescent="0.3">
      <c r="A4" s="38"/>
      <c r="B4" s="38"/>
      <c r="C4" s="38"/>
      <c r="D4" s="38"/>
      <c r="E4" s="38"/>
      <c r="F4" s="38"/>
      <c r="G4" s="38"/>
      <c r="H4" s="38"/>
      <c r="I4" s="38"/>
      <c r="J4" s="58"/>
      <c r="K4" s="38"/>
    </row>
    <row r="5" spans="1:11" ht="72.75" customHeight="1" x14ac:dyDescent="0.3">
      <c r="A5" s="38"/>
      <c r="B5" s="38"/>
      <c r="C5" s="38"/>
      <c r="D5" s="38"/>
      <c r="E5" s="38"/>
      <c r="F5" s="38"/>
      <c r="G5" s="38"/>
      <c r="H5" s="38"/>
      <c r="I5" s="38"/>
      <c r="J5" s="58"/>
      <c r="K5" s="38"/>
    </row>
    <row r="6" spans="1:11" ht="18" customHeight="1" x14ac:dyDescent="0.3">
      <c r="A6" s="38"/>
      <c r="B6" s="41" t="s">
        <v>1</v>
      </c>
      <c r="C6" s="13">
        <f>SUM(G11:G101)</f>
        <v>230000</v>
      </c>
      <c r="D6" s="73" t="str">
        <f>"Δ "&amp;TEXT(C7-C6,"#.#")</f>
        <v>Δ -7.600</v>
      </c>
      <c r="E6" s="71">
        <f>C7/C6-1</f>
        <v>-3.3043478260869619E-2</v>
      </c>
      <c r="F6" s="38"/>
      <c r="G6" s="38"/>
      <c r="H6" s="38"/>
      <c r="I6" s="38"/>
      <c r="J6" s="58"/>
      <c r="K6" s="38"/>
    </row>
    <row r="7" spans="1:11" ht="18" customHeight="1" x14ac:dyDescent="0.3">
      <c r="A7" s="38"/>
      <c r="B7" s="42" t="s">
        <v>2</v>
      </c>
      <c r="C7" s="14">
        <f>SUM(H11:H101)</f>
        <v>222400</v>
      </c>
      <c r="D7" s="74"/>
      <c r="E7" s="72"/>
      <c r="F7" s="38"/>
      <c r="G7" s="38"/>
      <c r="H7" s="38"/>
      <c r="I7" s="38"/>
      <c r="J7" s="58"/>
      <c r="K7" s="38"/>
    </row>
    <row r="8" spans="1:11" x14ac:dyDescent="0.3">
      <c r="A8" s="38"/>
      <c r="B8" s="38"/>
      <c r="C8" s="38"/>
      <c r="D8" s="38"/>
      <c r="E8" s="38"/>
      <c r="F8" s="38"/>
      <c r="G8" s="38"/>
      <c r="H8" s="38"/>
      <c r="I8" s="38"/>
      <c r="J8" s="58"/>
      <c r="K8" s="38"/>
    </row>
    <row r="9" spans="1:11" ht="7.5" customHeight="1" x14ac:dyDescent="0.3"/>
    <row r="10" spans="1:11" ht="37.5" customHeight="1" x14ac:dyDescent="0.3">
      <c r="A10" s="19"/>
      <c r="B10" s="19" t="s">
        <v>11</v>
      </c>
      <c r="C10" s="19" t="s">
        <v>12</v>
      </c>
      <c r="D10" s="19" t="s">
        <v>13</v>
      </c>
      <c r="E10" s="20" t="s">
        <v>14</v>
      </c>
      <c r="F10" s="20" t="s">
        <v>15</v>
      </c>
      <c r="G10" s="19" t="s">
        <v>4</v>
      </c>
      <c r="H10" s="19" t="s">
        <v>5</v>
      </c>
      <c r="I10" s="19" t="s">
        <v>16</v>
      </c>
      <c r="J10" s="60" t="s">
        <v>17</v>
      </c>
    </row>
    <row r="11" spans="1:11" ht="18" customHeight="1" x14ac:dyDescent="0.3">
      <c r="B11" s="2">
        <v>45566</v>
      </c>
      <c r="C11" s="9" t="s">
        <v>49</v>
      </c>
      <c r="D11" s="9" t="s">
        <v>51</v>
      </c>
      <c r="E11" s="11">
        <v>49444</v>
      </c>
      <c r="F11" s="9" t="s">
        <v>18</v>
      </c>
      <c r="G11" s="10">
        <v>50000</v>
      </c>
      <c r="H11" s="10">
        <v>55600</v>
      </c>
      <c r="I11" s="5">
        <f>H11-G11</f>
        <v>5600</v>
      </c>
      <c r="J11" s="43">
        <f>H11/G11-1</f>
        <v>0.1120000000000001</v>
      </c>
    </row>
    <row r="12" spans="1:11" ht="18" customHeight="1" x14ac:dyDescent="0.3">
      <c r="B12" s="2">
        <v>44713</v>
      </c>
      <c r="C12" s="9" t="s">
        <v>49</v>
      </c>
      <c r="D12" s="9" t="s">
        <v>52</v>
      </c>
      <c r="E12" s="11">
        <v>51363</v>
      </c>
      <c r="F12" s="9" t="s">
        <v>18</v>
      </c>
      <c r="G12" s="10">
        <v>65000</v>
      </c>
      <c r="H12" s="10">
        <v>55600</v>
      </c>
      <c r="I12" s="5">
        <f t="shared" ref="I12" si="0">H12-G12</f>
        <v>-9400</v>
      </c>
      <c r="J12" s="43">
        <f t="shared" ref="J12" si="1">H12/G12-1</f>
        <v>-0.14461538461538459</v>
      </c>
    </row>
    <row r="13" spans="1:11" ht="18" customHeight="1" x14ac:dyDescent="0.3">
      <c r="B13" s="2">
        <v>45566</v>
      </c>
      <c r="C13" s="9" t="s">
        <v>49</v>
      </c>
      <c r="D13" s="9" t="s">
        <v>53</v>
      </c>
      <c r="E13" s="11">
        <v>56749</v>
      </c>
      <c r="F13" s="9" t="s">
        <v>18</v>
      </c>
      <c r="G13" s="10">
        <v>50000</v>
      </c>
      <c r="H13" s="10">
        <v>55600</v>
      </c>
      <c r="I13" s="5">
        <f>H13-G13</f>
        <v>5600</v>
      </c>
      <c r="J13" s="43">
        <f>H13/G13-1</f>
        <v>0.1120000000000001</v>
      </c>
      <c r="K13" s="43"/>
    </row>
    <row r="14" spans="1:11" ht="18" customHeight="1" x14ac:dyDescent="0.3">
      <c r="B14" s="2">
        <v>44713</v>
      </c>
      <c r="C14" s="2" t="s">
        <v>50</v>
      </c>
      <c r="D14" s="9" t="s">
        <v>54</v>
      </c>
      <c r="E14" s="11">
        <v>49310</v>
      </c>
      <c r="F14" s="9" t="s">
        <v>18</v>
      </c>
      <c r="G14" s="10">
        <v>65000</v>
      </c>
      <c r="H14" s="10">
        <v>55600</v>
      </c>
      <c r="I14" s="5">
        <f>H14-G14</f>
        <v>-9400</v>
      </c>
      <c r="J14" s="43">
        <f>H14/G14-1</f>
        <v>-0.14461538461538459</v>
      </c>
      <c r="K14" s="43"/>
    </row>
    <row r="15" spans="1:11" ht="18" customHeight="1" x14ac:dyDescent="0.3">
      <c r="B15" s="2"/>
      <c r="C15" s="2"/>
      <c r="D15" s="9"/>
      <c r="E15" s="9"/>
      <c r="F15" s="10"/>
      <c r="G15" s="9"/>
      <c r="H15" s="10"/>
      <c r="I15" s="10"/>
      <c r="K15" s="43"/>
    </row>
    <row r="16" spans="1:11" ht="18" customHeight="1" x14ac:dyDescent="0.3">
      <c r="B16" s="2"/>
      <c r="C16" s="2"/>
      <c r="D16" s="9"/>
      <c r="E16" s="9"/>
      <c r="F16" s="10"/>
      <c r="G16" s="9"/>
      <c r="H16" s="10"/>
      <c r="I16" s="10"/>
      <c r="K16" s="43"/>
    </row>
    <row r="17" spans="2:11" ht="18" customHeight="1" x14ac:dyDescent="0.3">
      <c r="B17" s="2"/>
      <c r="C17" s="2"/>
      <c r="D17" s="9"/>
      <c r="E17" s="9"/>
      <c r="F17" s="10"/>
      <c r="G17" s="9"/>
      <c r="H17" s="10"/>
      <c r="I17" s="10"/>
      <c r="K17" s="43"/>
    </row>
    <row r="18" spans="2:11" ht="18" customHeight="1" x14ac:dyDescent="0.3">
      <c r="B18" s="2"/>
      <c r="C18" s="2"/>
      <c r="D18" s="9"/>
      <c r="E18" s="9"/>
      <c r="F18" s="10"/>
      <c r="G18" s="9"/>
      <c r="H18" s="10"/>
      <c r="I18" s="10"/>
      <c r="K18" s="43"/>
    </row>
    <row r="19" spans="2:11" ht="18" customHeight="1" x14ac:dyDescent="0.3">
      <c r="B19" s="2"/>
      <c r="C19" s="2"/>
      <c r="D19" s="9"/>
      <c r="E19" s="9"/>
      <c r="F19" s="10"/>
      <c r="G19" s="9"/>
      <c r="H19" s="10"/>
      <c r="I19" s="10"/>
      <c r="K19" s="12"/>
    </row>
    <row r="20" spans="2:11" x14ac:dyDescent="0.3">
      <c r="B20" s="8"/>
      <c r="C20" s="2"/>
      <c r="D20" s="9"/>
      <c r="E20" s="9"/>
      <c r="F20" s="10"/>
      <c r="G20" s="9"/>
      <c r="H20" s="10"/>
      <c r="I20" s="10"/>
    </row>
  </sheetData>
  <mergeCells count="2">
    <mergeCell ref="D6:D7"/>
    <mergeCell ref="E6:E7"/>
  </mergeCells>
  <conditionalFormatting sqref="D6:E7">
    <cfRule type="cellIs" dxfId="6" priority="1" operator="lessThan">
      <formula>0</formula>
    </cfRule>
  </conditionalFormatting>
  <conditionalFormatting sqref="I11:J226">
    <cfRule type="cellIs" dxfId="5" priority="2" operator="greaterThan">
      <formula>0</formula>
    </cfRule>
    <cfRule type="cellIs" dxfId="4" priority="3" operator="lessThan">
      <formula>0</formula>
    </cfRule>
  </conditionalFormatting>
  <conditionalFormatting sqref="K13:K18">
    <cfRule type="colorScale" priority="5">
      <colorScale>
        <cfvo type="min"/>
        <cfvo type="percentile" val="50"/>
        <cfvo type="max"/>
        <color rgb="FFF8696B"/>
        <color rgb="FFFCFCFF"/>
        <color rgb="FF63BE7B"/>
      </colorScale>
    </cfRule>
  </conditionalFormatting>
  <pageMargins left="0.7" right="0.7" top="0.75" bottom="0.75" header="0.3" footer="0.3"/>
  <pageSetup paperSize="9"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9CFB6-158F-4C91-8646-7B001FFCE0C8}">
  <sheetPr>
    <tabColor theme="0"/>
  </sheetPr>
  <dimension ref="A1:L20"/>
  <sheetViews>
    <sheetView showGridLines="0" topLeftCell="A6" zoomScale="110" zoomScaleNormal="110" workbookViewId="0"/>
  </sheetViews>
  <sheetFormatPr defaultColWidth="8.88671875" defaultRowHeight="14.4" x14ac:dyDescent="0.3"/>
  <cols>
    <col min="1" max="1" width="5" customWidth="1"/>
    <col min="2" max="2" width="16.88671875" customWidth="1"/>
    <col min="3" max="11" width="13.44140625" customWidth="1"/>
    <col min="12" max="12" width="13.109375" customWidth="1"/>
  </cols>
  <sheetData>
    <row r="1" spans="1:12" x14ac:dyDescent="0.3">
      <c r="A1" s="15"/>
      <c r="B1" s="15"/>
      <c r="C1" s="15"/>
      <c r="D1" s="15"/>
      <c r="E1" s="15"/>
      <c r="F1" s="15"/>
      <c r="G1" s="15"/>
      <c r="H1" s="15"/>
      <c r="I1" s="15"/>
      <c r="J1" s="15"/>
      <c r="K1" s="15"/>
      <c r="L1" s="15"/>
    </row>
    <row r="2" spans="1:12" x14ac:dyDescent="0.3">
      <c r="A2" s="15"/>
      <c r="B2" s="15"/>
      <c r="C2" s="15"/>
      <c r="D2" s="15"/>
      <c r="E2" s="15"/>
      <c r="F2" s="15"/>
      <c r="G2" s="15"/>
      <c r="H2" s="15"/>
      <c r="I2" s="15"/>
      <c r="J2" s="15"/>
      <c r="K2" s="15"/>
      <c r="L2" s="15"/>
    </row>
    <row r="3" spans="1:12" ht="21" x14ac:dyDescent="0.4">
      <c r="A3" s="15"/>
      <c r="B3" s="16"/>
      <c r="C3" s="17"/>
      <c r="D3" s="17"/>
      <c r="E3" s="15"/>
      <c r="F3" s="15"/>
      <c r="G3" s="15"/>
      <c r="H3" s="15"/>
      <c r="I3" s="15"/>
      <c r="J3" s="15"/>
      <c r="K3" s="15"/>
      <c r="L3" s="15"/>
    </row>
    <row r="4" spans="1:12" ht="45" customHeight="1" x14ac:dyDescent="0.3">
      <c r="A4" s="15"/>
      <c r="B4" s="15"/>
      <c r="C4" s="15"/>
      <c r="D4" s="15"/>
      <c r="E4" s="15"/>
      <c r="F4" s="15"/>
      <c r="G4" s="15"/>
      <c r="H4" s="15"/>
      <c r="I4" s="15"/>
      <c r="J4" s="15"/>
      <c r="K4" s="15"/>
      <c r="L4" s="15"/>
    </row>
    <row r="5" spans="1:12" ht="24" customHeight="1" x14ac:dyDescent="0.3">
      <c r="A5" s="15"/>
      <c r="B5" s="15"/>
      <c r="C5" s="15"/>
      <c r="D5" s="15"/>
      <c r="E5" s="15"/>
      <c r="F5" s="15"/>
      <c r="G5" s="15"/>
      <c r="H5" s="15"/>
      <c r="I5" s="15"/>
      <c r="J5" s="15"/>
      <c r="K5" s="15"/>
      <c r="L5" s="15"/>
    </row>
    <row r="6" spans="1:12" ht="18" customHeight="1" x14ac:dyDescent="0.3">
      <c r="A6" s="15"/>
      <c r="B6" s="24" t="s">
        <v>1</v>
      </c>
      <c r="C6" s="25">
        <f>SUM(H11:H98)</f>
        <v>342000</v>
      </c>
      <c r="D6" s="45"/>
      <c r="E6" s="69" t="str">
        <f ca="1">"Δ "&amp;TEXT(C7-C6,"#.#")</f>
        <v>Δ 24.985</v>
      </c>
      <c r="F6" s="71">
        <f ca="1">C7/C6-1</f>
        <v>7.3055555555555651E-2</v>
      </c>
      <c r="G6" s="15"/>
      <c r="H6" s="15"/>
      <c r="I6" s="15"/>
      <c r="J6" s="15"/>
      <c r="K6" s="15"/>
      <c r="L6" s="15"/>
    </row>
    <row r="7" spans="1:12" ht="18" customHeight="1" x14ac:dyDescent="0.3">
      <c r="A7" s="15"/>
      <c r="B7" s="26" t="s">
        <v>2</v>
      </c>
      <c r="C7" s="27">
        <f ca="1">SUM(I11:I98)</f>
        <v>366985</v>
      </c>
      <c r="D7" s="27"/>
      <c r="E7" s="70"/>
      <c r="F7" s="72"/>
      <c r="G7" s="15"/>
      <c r="H7" s="15"/>
      <c r="I7" s="15"/>
      <c r="J7" s="15"/>
      <c r="K7" s="15"/>
      <c r="L7" s="15"/>
    </row>
    <row r="8" spans="1:12" ht="14.25" customHeight="1" x14ac:dyDescent="0.3">
      <c r="A8" s="15"/>
      <c r="B8" s="21"/>
      <c r="C8" s="22"/>
      <c r="D8" s="22"/>
      <c r="E8" s="23"/>
      <c r="F8" s="15"/>
      <c r="G8" s="15"/>
      <c r="H8" s="15"/>
      <c r="I8" s="15"/>
      <c r="J8" s="15"/>
      <c r="K8" s="15"/>
      <c r="L8" s="15"/>
    </row>
    <row r="9" spans="1:12" ht="7.5" customHeight="1" x14ac:dyDescent="0.3"/>
    <row r="10" spans="1:12" ht="37.5" customHeight="1" x14ac:dyDescent="0.3">
      <c r="A10" s="18"/>
      <c r="B10" s="19" t="s">
        <v>3</v>
      </c>
      <c r="C10" s="19" t="s">
        <v>11</v>
      </c>
      <c r="D10" s="19" t="s">
        <v>15</v>
      </c>
      <c r="E10" s="19" t="s">
        <v>20</v>
      </c>
      <c r="F10" s="19" t="s">
        <v>21</v>
      </c>
      <c r="G10" s="20" t="s">
        <v>22</v>
      </c>
      <c r="H10" s="19" t="s">
        <v>4</v>
      </c>
      <c r="I10" s="19" t="s">
        <v>5</v>
      </c>
      <c r="J10" s="19" t="s">
        <v>16</v>
      </c>
      <c r="K10" s="19" t="s">
        <v>17</v>
      </c>
      <c r="L10" s="20" t="s">
        <v>23</v>
      </c>
    </row>
    <row r="11" spans="1:12" ht="18" customHeight="1" x14ac:dyDescent="0.3">
      <c r="B11" s="1" t="s">
        <v>37</v>
      </c>
      <c r="C11" s="2">
        <v>45383</v>
      </c>
      <c r="D11" s="2" t="s">
        <v>19</v>
      </c>
      <c r="E11" s="3">
        <v>20</v>
      </c>
      <c r="F11" s="4">
        <v>1000</v>
      </c>
      <c r="G11" s="3" vm="20">
        <f ca="1">IFERROR(_xlfn.STOCKHISTORY(B11,TODAY(),,0,0,1),IFERROR(_xlfn.STOCKHISTORY(B11,TODAY()-1,,0,0,1),IFERROR(_xlfn.STOCKHISTORY(B11,TODAY()-2,,0,0,1),_xlfn.STOCKHISTORY(B11,TODAY()-3,,0,0,1))))</f>
        <v>24.51</v>
      </c>
      <c r="H11" s="4">
        <f>E11*F11</f>
        <v>20000</v>
      </c>
      <c r="I11" s="4">
        <f ca="1">F11*G11</f>
        <v>24510</v>
      </c>
      <c r="J11" s="5">
        <f ca="1">I11-H11</f>
        <v>4510</v>
      </c>
      <c r="K11" s="6">
        <f ca="1">I11/H11-1</f>
        <v>0.22550000000000003</v>
      </c>
      <c r="L11" s="7">
        <f t="shared" ref="L11:L16" ca="1" si="0">I11/$C$7</f>
        <v>6.6787470877556307E-2</v>
      </c>
    </row>
    <row r="12" spans="1:12" ht="18" customHeight="1" x14ac:dyDescent="0.3">
      <c r="B12" s="1" t="s">
        <v>55</v>
      </c>
      <c r="C12" s="2">
        <v>44228</v>
      </c>
      <c r="D12" s="2" t="s">
        <v>19</v>
      </c>
      <c r="E12" s="3">
        <v>20</v>
      </c>
      <c r="F12" s="4">
        <v>1500</v>
      </c>
      <c r="G12" s="76" vm="21">
        <f ca="1">IFERROR(_xlfn.STOCKHISTORY(B12,TODAY(),,0,0,1),IFERROR(_xlfn.STOCKHISTORY(B12,TODAY()-1,,0,0,1),IFERROR(_xlfn.STOCKHISTORY(B12,TODAY()-2,,0,0,1),_xlfn.STOCKHISTORY(B12,TODAY()-3,,0,0,1))))</f>
        <v>31.11</v>
      </c>
      <c r="H12" s="4">
        <f t="shared" ref="H12:H14" si="1">E12*F12</f>
        <v>30000</v>
      </c>
      <c r="I12" s="4">
        <f t="shared" ref="I12:I14" ca="1" si="2">F12*G12</f>
        <v>46665</v>
      </c>
      <c r="J12" s="5">
        <f t="shared" ref="J12:J14" ca="1" si="3">I12-H12</f>
        <v>16665</v>
      </c>
      <c r="K12" s="6">
        <f t="shared" ref="K12:K16" ca="1" si="4">I12/H12-1</f>
        <v>0.5555000000000001</v>
      </c>
      <c r="L12" s="7">
        <f t="shared" ca="1" si="0"/>
        <v>0.12715778574056161</v>
      </c>
    </row>
    <row r="13" spans="1:12" ht="18" customHeight="1" x14ac:dyDescent="0.3">
      <c r="B13" s="1" t="s">
        <v>56</v>
      </c>
      <c r="C13" s="2">
        <v>45050</v>
      </c>
      <c r="D13" s="2" t="s">
        <v>19</v>
      </c>
      <c r="E13" s="3">
        <v>22</v>
      </c>
      <c r="F13" s="4">
        <v>2000</v>
      </c>
      <c r="G13" s="76" cm="1" vm="22">
        <f t="array" aca="1" ref="G13" ca="1">IFERROR(_xlfn.STOCKHISTORY(B13,TODAY(),,0,0,1),IFERROR(_xlfn.STOCKHISTORY(B13,TODAY()-1,,0,0,1),IFERROR(_xlfn.STOCKHISTORY(B13,TODAY()-2,,0,0,1),_xlfn.STOCKHISTORY(B13,TODAY()-3,,0,0,1))))</f>
        <v>23.08</v>
      </c>
      <c r="H13" s="4">
        <f t="shared" si="1"/>
        <v>44000</v>
      </c>
      <c r="I13" s="4">
        <f t="shared" ca="1" si="2"/>
        <v>46160</v>
      </c>
      <c r="J13" s="5">
        <f t="shared" ca="1" si="3"/>
        <v>2160</v>
      </c>
      <c r="K13" s="6">
        <f t="shared" ca="1" si="4"/>
        <v>4.9090909090909074E-2</v>
      </c>
      <c r="L13" s="7">
        <f t="shared" ca="1" si="0"/>
        <v>0.12578170769922475</v>
      </c>
    </row>
    <row r="14" spans="1:12" ht="18" customHeight="1" x14ac:dyDescent="0.3">
      <c r="B14" s="1" t="s">
        <v>38</v>
      </c>
      <c r="C14" s="2">
        <v>45383</v>
      </c>
      <c r="D14" s="2" t="s">
        <v>19</v>
      </c>
      <c r="E14" s="3">
        <v>18</v>
      </c>
      <c r="F14" s="4">
        <v>6000</v>
      </c>
      <c r="G14" s="76" cm="1" vm="23">
        <f t="array" aca="1" ref="G14" ca="1">IFERROR(_xlfn.STOCKHISTORY(B14,TODAY(),,0,0,1),IFERROR(_xlfn.STOCKHISTORY(B14,TODAY()-1,,0,0,1),IFERROR(_xlfn.STOCKHISTORY(B14,TODAY()-2,,0,0,1),_xlfn.STOCKHISTORY(B14,TODAY()-3,,0,0,1))))</f>
        <v>19.170000000000002</v>
      </c>
      <c r="H14" s="4">
        <f t="shared" si="1"/>
        <v>108000</v>
      </c>
      <c r="I14" s="4">
        <f t="shared" ca="1" si="2"/>
        <v>115020.00000000001</v>
      </c>
      <c r="J14" s="5">
        <f t="shared" ca="1" si="3"/>
        <v>7020.0000000000146</v>
      </c>
      <c r="K14" s="6">
        <f t="shared" ca="1" si="4"/>
        <v>6.5000000000000169E-2</v>
      </c>
      <c r="L14" s="7">
        <f t="shared" ca="1" si="0"/>
        <v>0.31341880458329363</v>
      </c>
    </row>
    <row r="15" spans="1:12" ht="18" customHeight="1" x14ac:dyDescent="0.3">
      <c r="B15" s="1" t="s">
        <v>57</v>
      </c>
      <c r="C15" s="2">
        <v>44228</v>
      </c>
      <c r="D15" s="2" t="s">
        <v>19</v>
      </c>
      <c r="E15" s="3">
        <v>10</v>
      </c>
      <c r="F15" s="4">
        <v>2000</v>
      </c>
      <c r="G15" s="76" cm="1" vm="24">
        <f t="array" aca="1" ref="G15" ca="1">IFERROR(_xlfn.STOCKHISTORY(B15,TODAY(),,0,0,1),IFERROR(_xlfn.STOCKHISTORY(B15,TODAY()-1,,0,0,1),IFERROR(_xlfn.STOCKHISTORY(B15,TODAY()-2,,0,0,1),_xlfn.STOCKHISTORY(B15,TODAY()-3,,0,0,1))))</f>
        <v>9.5500000000000007</v>
      </c>
      <c r="H15" s="4">
        <f t="shared" ref="H15:H16" si="5">E15*F15</f>
        <v>20000</v>
      </c>
      <c r="I15" s="4">
        <f t="shared" ref="I15:I16" ca="1" si="6">F15*G15</f>
        <v>19100</v>
      </c>
      <c r="J15" s="5">
        <f t="shared" ref="J15:J16" ca="1" si="7">I15-H15</f>
        <v>-900</v>
      </c>
      <c r="K15" s="6">
        <f t="shared" ca="1" si="4"/>
        <v>-4.500000000000004E-2</v>
      </c>
      <c r="L15" s="7">
        <f t="shared" ca="1" si="0"/>
        <v>5.2045723939670559E-2</v>
      </c>
    </row>
    <row r="16" spans="1:12" ht="18" customHeight="1" x14ac:dyDescent="0.3">
      <c r="B16" s="1" t="s">
        <v>39</v>
      </c>
      <c r="C16" s="2">
        <v>44228</v>
      </c>
      <c r="D16" s="2" t="s">
        <v>19</v>
      </c>
      <c r="E16" s="3">
        <v>15</v>
      </c>
      <c r="F16" s="4">
        <v>2500</v>
      </c>
      <c r="G16" s="76" cm="1" vm="25">
        <f t="array" aca="1" ref="G16" ca="1">IFERROR(_xlfn.STOCKHISTORY(B16,TODAY(),,0,0,1),IFERROR(_xlfn.STOCKHISTORY(B16,TODAY()-1,,0,0,1),IFERROR(_xlfn.STOCKHISTORY(B16,TODAY()-2,,0,0,1),_xlfn.STOCKHISTORY(B16,TODAY()-3,,0,0,1))))</f>
        <v>12.1</v>
      </c>
      <c r="H16" s="4">
        <f t="shared" si="5"/>
        <v>37500</v>
      </c>
      <c r="I16" s="4">
        <f t="shared" ca="1" si="6"/>
        <v>30250</v>
      </c>
      <c r="J16" s="5">
        <f t="shared" ca="1" si="7"/>
        <v>-7250</v>
      </c>
      <c r="K16" s="6">
        <f t="shared" ca="1" si="4"/>
        <v>-0.19333333333333336</v>
      </c>
      <c r="L16" s="7">
        <f t="shared" ca="1" si="0"/>
        <v>8.2428437129582949E-2</v>
      </c>
    </row>
    <row r="17" spans="2:12" ht="18" customHeight="1" x14ac:dyDescent="0.3">
      <c r="B17" s="1" t="s">
        <v>59</v>
      </c>
      <c r="C17" s="2">
        <v>45050</v>
      </c>
      <c r="D17" s="2" t="s">
        <v>19</v>
      </c>
      <c r="E17" s="3">
        <v>20</v>
      </c>
      <c r="F17" s="4">
        <v>1000</v>
      </c>
      <c r="G17" s="76" cm="1" vm="26">
        <f t="array" aca="1" ref="G17" ca="1">IFERROR(_xlfn.STOCKHISTORY(B17,TODAY(),,0,0,1),IFERROR(_xlfn.STOCKHISTORY(B17,TODAY()-1,,0,0,1),IFERROR(_xlfn.STOCKHISTORY(B17,TODAY()-2,,0,0,1),_xlfn.STOCKHISTORY(B17,TODAY()-3,,0,0,1))))</f>
        <v>20.7</v>
      </c>
      <c r="H17" s="4">
        <f t="shared" ref="H17:H18" si="8">E17*F17</f>
        <v>20000</v>
      </c>
      <c r="I17" s="4">
        <f t="shared" ref="I17:I18" ca="1" si="9">F17*G17</f>
        <v>20700</v>
      </c>
      <c r="J17" s="5">
        <f t="shared" ref="J17:J18" ca="1" si="10">I17-H17</f>
        <v>700</v>
      </c>
      <c r="K17" s="6">
        <f t="shared" ref="K17:K18" ca="1" si="11">I17/H17-1</f>
        <v>3.499999999999992E-2</v>
      </c>
      <c r="L17" s="7">
        <f t="shared" ref="L17:L18" ca="1" si="12">I17/$C$7</f>
        <v>5.6405575159747673E-2</v>
      </c>
    </row>
    <row r="18" spans="2:12" ht="18" customHeight="1" x14ac:dyDescent="0.3">
      <c r="B18" s="1" t="s">
        <v>40</v>
      </c>
      <c r="C18" s="2">
        <v>44228</v>
      </c>
      <c r="D18" s="2" t="s">
        <v>19</v>
      </c>
      <c r="E18" s="3">
        <v>28</v>
      </c>
      <c r="F18" s="4">
        <v>1000</v>
      </c>
      <c r="G18" s="76" cm="1" vm="27">
        <f t="array" aca="1" ref="G18" ca="1">IFERROR(_xlfn.STOCKHISTORY(B18,TODAY(),,0,0,1),IFERROR(_xlfn.STOCKHISTORY(B18,TODAY()-1,,0,0,1),IFERROR(_xlfn.STOCKHISTORY(B18,TODAY()-2,,0,0,1),_xlfn.STOCKHISTORY(B18,TODAY()-3,,0,0,1))))</f>
        <v>28.35</v>
      </c>
      <c r="H18" s="4">
        <f t="shared" si="8"/>
        <v>28000</v>
      </c>
      <c r="I18" s="4">
        <f t="shared" ca="1" si="9"/>
        <v>28350</v>
      </c>
      <c r="J18" s="5">
        <f t="shared" ca="1" si="10"/>
        <v>350</v>
      </c>
      <c r="K18" s="6">
        <f t="shared" ca="1" si="11"/>
        <v>1.2499999999999956E-2</v>
      </c>
      <c r="L18" s="7">
        <f t="shared" ca="1" si="12"/>
        <v>7.7251113805741373E-2</v>
      </c>
    </row>
    <row r="19" spans="2:12" ht="18" customHeight="1" x14ac:dyDescent="0.3">
      <c r="B19" s="1" t="s">
        <v>58</v>
      </c>
      <c r="C19" s="2">
        <v>45050</v>
      </c>
      <c r="D19" s="2" t="s">
        <v>19</v>
      </c>
      <c r="E19" s="3">
        <v>13.5</v>
      </c>
      <c r="F19" s="4">
        <v>1000</v>
      </c>
      <c r="G19" s="76" cm="1" vm="28">
        <f t="array" aca="1" ref="G19" ca="1">IFERROR(_xlfn.STOCKHISTORY(B19,TODAY(),,0,0,1),IFERROR(_xlfn.STOCKHISTORY(B19,TODAY()-1,,0,0,1),IFERROR(_xlfn.STOCKHISTORY(B19,TODAY()-2,,0,0,1),_xlfn.STOCKHISTORY(B19,TODAY()-3,,0,0,1))))</f>
        <v>9</v>
      </c>
      <c r="H19" s="4">
        <f>E19*F19</f>
        <v>13500</v>
      </c>
      <c r="I19" s="4">
        <f ca="1">F19*G19</f>
        <v>9000</v>
      </c>
      <c r="J19" s="5">
        <f ca="1">I19-H19</f>
        <v>-4500</v>
      </c>
      <c r="K19" s="6">
        <f ca="1">I19/H19-1</f>
        <v>-0.33333333333333337</v>
      </c>
      <c r="L19" s="7">
        <f ca="1">I19/$C$7</f>
        <v>2.4524163112933772E-2</v>
      </c>
    </row>
    <row r="20" spans="2:12" ht="18" customHeight="1" x14ac:dyDescent="0.3">
      <c r="B20" s="1" t="s">
        <v>65</v>
      </c>
      <c r="C20" s="2">
        <v>45051</v>
      </c>
      <c r="D20" s="2" t="s">
        <v>19</v>
      </c>
      <c r="E20" s="3">
        <v>3</v>
      </c>
      <c r="F20" s="4">
        <v>7000</v>
      </c>
      <c r="G20" s="76" cm="1" vm="29">
        <f t="array" aca="1" ref="G20" ca="1">IFERROR(_xlfn.STOCKHISTORY(B20,TODAY(),,0,0,1),IFERROR(_xlfn.STOCKHISTORY(B20,TODAY()-1,,0,0,1),IFERROR(_xlfn.STOCKHISTORY(B20,TODAY()-2,,0,0,1),_xlfn.STOCKHISTORY(B20,TODAY()-3,,0,0,1))))</f>
        <v>3.89</v>
      </c>
      <c r="H20" s="4">
        <f>E20*F20</f>
        <v>21000</v>
      </c>
      <c r="I20" s="4">
        <f ca="1">F20*G20</f>
        <v>27230</v>
      </c>
      <c r="J20" s="5">
        <f ca="1">I20-H20</f>
        <v>6230</v>
      </c>
      <c r="K20" s="6">
        <f ca="1">I20/H20-1</f>
        <v>0.29666666666666663</v>
      </c>
      <c r="L20" s="7">
        <f ca="1">I20/$C$7</f>
        <v>7.4199217951687393E-2</v>
      </c>
    </row>
  </sheetData>
  <mergeCells count="2">
    <mergeCell ref="E6:E7"/>
    <mergeCell ref="F6:F7"/>
  </mergeCells>
  <phoneticPr fontId="17" type="noConversion"/>
  <conditionalFormatting sqref="E6:E8">
    <cfRule type="cellIs" dxfId="3" priority="4" operator="lessThan">
      <formula>0</formula>
    </cfRule>
  </conditionalFormatting>
  <conditionalFormatting sqref="F6:F7">
    <cfRule type="cellIs" dxfId="2" priority="1" operator="lessThan">
      <formula>0</formula>
    </cfRule>
  </conditionalFormatting>
  <conditionalFormatting sqref="J11:K20">
    <cfRule type="cellIs" dxfId="1" priority="2" operator="greaterThan">
      <formula>0</formula>
    </cfRule>
    <cfRule type="cellIs" dxfId="0" priority="3" operator="lessThan">
      <formula>0</formula>
    </cfRule>
  </conditionalFormatting>
  <pageMargins left="0.7" right="0.7" top="0.75" bottom="0.75" header="0.3" footer="0.3"/>
  <drawing r:id="rId1"/>
</worksheet>
</file>

<file path=docMetadata/LabelInfo.xml><?xml version="1.0" encoding="utf-8"?>
<clbl:labelList xmlns:clbl="http://schemas.microsoft.com/office/2020/mipLabelMetadata">
  <clbl:label id="{b97ea58d-47e6-47cc-9ab7-39ab03def869}" enabled="1" method="Standard" siteId="{505cca53-5750-4134-9501-8d52d5df3cd1}"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Planilhas</vt:lpstr>
      </vt:variant>
      <vt:variant>
        <vt:i4>7</vt:i4>
      </vt:variant>
      <vt:variant>
        <vt:lpstr>Intervalos Nomeados</vt:lpstr>
      </vt:variant>
      <vt:variant>
        <vt:i4>1</vt:i4>
      </vt:variant>
    </vt:vector>
  </HeadingPairs>
  <TitlesOfParts>
    <vt:vector size="8" baseType="lpstr">
      <vt:lpstr>Instruções gerais</vt:lpstr>
      <vt:lpstr>Dashboard</vt:lpstr>
      <vt:lpstr>Geral</vt:lpstr>
      <vt:lpstr>Dívida Corporativa</vt:lpstr>
      <vt:lpstr>FIIs</vt:lpstr>
      <vt:lpstr>Títulos Públicos</vt:lpstr>
      <vt:lpstr>Ações</vt:lpstr>
      <vt:lpstr>'Dívida Corporativa'!Area_de_impressao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Karine Lago</dc:creator>
  <cp:keywords/>
  <dc:description/>
  <cp:lastModifiedBy>SILVA, VINICIUS (154)</cp:lastModifiedBy>
  <cp:revision/>
  <dcterms:created xsi:type="dcterms:W3CDTF">2024-04-07T15:18:32Z</dcterms:created>
  <dcterms:modified xsi:type="dcterms:W3CDTF">2024-12-15T09:39:20Z</dcterms:modified>
  <cp:category/>
  <cp:contentStatus/>
</cp:coreProperties>
</file>