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2.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VSILVA1\Downloads\"/>
    </mc:Choice>
  </mc:AlternateContent>
  <xr:revisionPtr revIDLastSave="0" documentId="13_ncr:1_{3E4A660E-A9A3-4048-8C16-18DE8DD928B8}" xr6:coauthVersionLast="47" xr6:coauthVersionMax="47" xr10:uidLastSave="{00000000-0000-0000-0000-000000000000}"/>
  <bookViews>
    <workbookView xWindow="-108" yWindow="-108" windowWidth="23256" windowHeight="14016" tabRatio="691" xr2:uid="{C58C83FC-A6CE-4AE5-9475-D4F596E4D164}"/>
  </bookViews>
  <sheets>
    <sheet name="Instruções gerais" sheetId="11" r:id="rId1"/>
    <sheet name="Dashboard" sheetId="2" r:id="rId2"/>
    <sheet name="Geral" sheetId="5" r:id="rId3"/>
    <sheet name="Renda Fixa" sheetId="6" r:id="rId4"/>
    <sheet name="Tesouro Direto" sheetId="7" r:id="rId5"/>
    <sheet name="Ações" sheetId="1" r:id="rId6"/>
    <sheet name="Fundos" sheetId="9" r:id="rId7"/>
    <sheet name="Cripto" sheetId="8" r:id="rId8"/>
    <sheet name="Diversos" sheetId="10" r:id="rId9"/>
  </sheets>
  <definedNames>
    <definedName name="_xlnm.Print_Area" localSheetId="4">'Tesouro Direto'!$A$1:$AJ$47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8" l="1"/>
  <c r="G13" i="8"/>
  <c r="G14" i="8"/>
  <c r="C7" i="8"/>
  <c r="C15" i="5" s="1"/>
  <c r="H11" i="1"/>
  <c r="H12" i="1"/>
  <c r="H13" i="1"/>
  <c r="H14" i="1"/>
  <c r="H15" i="1"/>
  <c r="H16" i="1"/>
  <c r="H17" i="1"/>
  <c r="H18" i="1"/>
  <c r="H19" i="1"/>
  <c r="H20" i="1"/>
  <c r="H21" i="1"/>
  <c r="C6" i="1"/>
  <c r="C13" i="5" s="1"/>
  <c r="C16" i="5"/>
  <c r="C6" i="7"/>
  <c r="C12" i="5" s="1"/>
  <c r="C7" i="7"/>
  <c r="D6" i="7" s="1"/>
  <c r="J13" i="7"/>
  <c r="I13" i="7"/>
  <c r="K12" i="10"/>
  <c r="J12" i="10"/>
  <c r="K11" i="10"/>
  <c r="J11" i="10"/>
  <c r="C7" i="10"/>
  <c r="D16" i="5" s="1"/>
  <c r="C6" i="10"/>
  <c r="E6" i="10" s="1"/>
  <c r="G11" i="9"/>
  <c r="G12" i="9"/>
  <c r="G13" i="9"/>
  <c r="G14" i="9"/>
  <c r="G15" i="9"/>
  <c r="G16" i="9"/>
  <c r="C7" i="6"/>
  <c r="E6" i="6" s="1"/>
  <c r="D11" i="5"/>
  <c r="I11" i="7"/>
  <c r="I12" i="7"/>
  <c r="G10" i="9"/>
  <c r="C5" i="9"/>
  <c r="C14" i="5" s="1"/>
  <c r="C6" i="6"/>
  <c r="C11" i="5"/>
  <c r="J12" i="7"/>
  <c r="J11" i="7"/>
  <c r="J11" i="6"/>
  <c r="J12" i="6"/>
  <c r="K12" i="6"/>
  <c r="K11" i="6"/>
  <c r="F10" i="9" a="1"/>
  <c r="F13" i="9" a="1"/>
  <c r="F14" i="9" a="1"/>
  <c r="G18" i="1" a="1"/>
  <c r="G20" i="1" a="1"/>
  <c r="G21" i="1" a="1"/>
  <c r="G11" i="1"/>
  <c r="F12" i="8" a="1"/>
  <c r="F14" i="8" a="1"/>
  <c r="F11" i="9" a="1"/>
  <c r="F15" i="9" a="1"/>
  <c r="F16" i="9" a="1"/>
  <c r="G13" i="1" a="1"/>
  <c r="G14" i="1" a="1"/>
  <c r="G15" i="1" a="1"/>
  <c r="G16" i="1" a="1"/>
  <c r="G17" i="1" a="1"/>
  <c r="G19" i="1" a="1"/>
  <c r="G12" i="1"/>
  <c r="F13" i="8" a="1"/>
  <c r="F12" i="9" a="1"/>
  <c r="F12" i="9" l="1"/>
  <c r="H12" i="9" s="1"/>
  <c r="J12" i="9" s="1"/>
  <c r="F13" i="8"/>
  <c r="H13" i="8" s="1"/>
  <c r="J13" i="8" s="1"/>
  <c r="I12" i="1"/>
  <c r="J12" i="1" s="1"/>
  <c r="G19" i="1"/>
  <c r="I19" i="1" s="1"/>
  <c r="J19" i="1" s="1"/>
  <c r="G17" i="1"/>
  <c r="I17" i="1" s="1"/>
  <c r="J17" i="1" s="1"/>
  <c r="G16" i="1"/>
  <c r="I16" i="1" s="1"/>
  <c r="J16" i="1" s="1"/>
  <c r="G15" i="1"/>
  <c r="I15" i="1" s="1"/>
  <c r="K15" i="1" s="1"/>
  <c r="G14" i="1"/>
  <c r="I14" i="1" s="1"/>
  <c r="J14" i="1" s="1"/>
  <c r="G13" i="1"/>
  <c r="I13" i="1" s="1"/>
  <c r="J13" i="1" s="1"/>
  <c r="F16" i="9"/>
  <c r="H16" i="9" s="1"/>
  <c r="J16" i="9" s="1"/>
  <c r="F15" i="9"/>
  <c r="H15" i="9" s="1"/>
  <c r="I15" i="9" s="1"/>
  <c r="F11" i="9"/>
  <c r="H11" i="9" s="1"/>
  <c r="I11" i="9" s="1"/>
  <c r="F14" i="8"/>
  <c r="H14" i="8" s="1"/>
  <c r="I14" i="8" s="1"/>
  <c r="F12" i="8"/>
  <c r="H12" i="8" s="1"/>
  <c r="J12" i="8" s="1"/>
  <c r="I11" i="1"/>
  <c r="K11" i="1" s="1"/>
  <c r="G21" i="1"/>
  <c r="I21" i="1" s="1"/>
  <c r="J21" i="1" s="1"/>
  <c r="G20" i="1"/>
  <c r="I20" i="1" s="1"/>
  <c r="J20" i="1" s="1"/>
  <c r="G18" i="1"/>
  <c r="I18" i="1" s="1"/>
  <c r="K18" i="1" s="1"/>
  <c r="F14" i="9"/>
  <c r="H14" i="9" s="1"/>
  <c r="J14" i="9" s="1"/>
  <c r="F13" i="9"/>
  <c r="H13" i="9" s="1"/>
  <c r="J13" i="9" s="1"/>
  <c r="F10" i="9"/>
  <c r="H10" i="9" s="1"/>
  <c r="I10" i="9" s="1"/>
  <c r="C6" i="5"/>
  <c r="D6" i="6"/>
  <c r="D6" i="10"/>
  <c r="D12" i="5"/>
  <c r="E6" i="7"/>
  <c r="K13" i="1" l="1"/>
  <c r="J15" i="9"/>
  <c r="J14" i="8"/>
  <c r="K21" i="1"/>
  <c r="K20" i="1"/>
  <c r="C7" i="1"/>
  <c r="L20" i="1" s="1"/>
  <c r="J11" i="1"/>
  <c r="J11" i="9"/>
  <c r="J10" i="9"/>
  <c r="I16" i="9"/>
  <c r="C6" i="9"/>
  <c r="K15" i="9" s="1"/>
  <c r="I13" i="8"/>
  <c r="I14" i="9"/>
  <c r="J15" i="1"/>
  <c r="K19" i="1"/>
  <c r="K12" i="1"/>
  <c r="I12" i="9"/>
  <c r="C8" i="8"/>
  <c r="K12" i="8" s="1"/>
  <c r="I13" i="9"/>
  <c r="K16" i="1"/>
  <c r="I12" i="8"/>
  <c r="J18" i="1"/>
  <c r="K17" i="1"/>
  <c r="K14" i="1"/>
  <c r="K13" i="8"/>
  <c r="K10" i="9"/>
  <c r="D14" i="5" l="1"/>
  <c r="K16" i="9"/>
  <c r="D5" i="9"/>
  <c r="E5" i="9"/>
  <c r="L15" i="1"/>
  <c r="L19" i="1"/>
  <c r="L14" i="1"/>
  <c r="L13" i="1"/>
  <c r="L12" i="1"/>
  <c r="L11" i="1"/>
  <c r="L16" i="1"/>
  <c r="K14" i="9"/>
  <c r="L17" i="1"/>
  <c r="K11" i="9"/>
  <c r="K12" i="9"/>
  <c r="K13" i="9"/>
  <c r="L18" i="1"/>
  <c r="L21" i="1"/>
  <c r="K14" i="8"/>
  <c r="D13" i="5"/>
  <c r="F6" i="1"/>
  <c r="E6" i="1"/>
  <c r="D15" i="5"/>
  <c r="D7" i="8"/>
  <c r="E7" i="8"/>
  <c r="C7" i="5" l="1"/>
  <c r="E15" i="5" l="1"/>
  <c r="G15" i="5" s="1"/>
  <c r="H15" i="5" s="1"/>
  <c r="E14" i="5"/>
  <c r="G14" i="5" s="1"/>
  <c r="H14" i="5" s="1"/>
  <c r="E12" i="5"/>
  <c r="G12" i="5" s="1"/>
  <c r="H12" i="5" s="1"/>
  <c r="E16" i="5"/>
  <c r="G16" i="5" s="1"/>
  <c r="H16" i="5" s="1"/>
  <c r="D6" i="5"/>
  <c r="E11" i="5"/>
  <c r="G11" i="5" s="1"/>
  <c r="H11" i="5" s="1"/>
  <c r="E6" i="5"/>
  <c r="E13" i="5"/>
  <c r="G13" i="5" s="1"/>
  <c r="H13" i="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futureMetadata>
  <cellMetadata count="1">
    <bk>
      <rc t="1" v="0"/>
    </bk>
  </cellMetadata>
  <valueMetadata count="2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valueMetadata>
</metadata>
</file>

<file path=xl/sharedStrings.xml><?xml version="1.0" encoding="utf-8"?>
<sst xmlns="http://schemas.openxmlformats.org/spreadsheetml/2006/main" count="146" uniqueCount="67">
  <si>
    <t>Visão Geral de Investimentos</t>
  </si>
  <si>
    <t>Total Investido</t>
  </si>
  <si>
    <t>Total Atual</t>
  </si>
  <si>
    <t>Ativo</t>
  </si>
  <si>
    <t>Investido</t>
  </si>
  <si>
    <t>Atual</t>
  </si>
  <si>
    <t>% Carteira</t>
  </si>
  <si>
    <t>Balanceamento Meta</t>
  </si>
  <si>
    <t>Ajustar</t>
  </si>
  <si>
    <t>Ajuste Real</t>
  </si>
  <si>
    <t>Renda Fixa</t>
  </si>
  <si>
    <t>Tesouro Direto</t>
  </si>
  <si>
    <t>Ações</t>
  </si>
  <si>
    <t>Fundos</t>
  </si>
  <si>
    <t>Cripto</t>
  </si>
  <si>
    <t>Diversos</t>
  </si>
  <si>
    <t>Data</t>
  </si>
  <si>
    <t>Tipo</t>
  </si>
  <si>
    <t>Nome</t>
  </si>
  <si>
    <t>Data Vencimento</t>
  </si>
  <si>
    <t>Emissor</t>
  </si>
  <si>
    <t>Corretora</t>
  </si>
  <si>
    <t>L/P</t>
  </si>
  <si>
    <t>% L/P</t>
  </si>
  <si>
    <t>CDB Pré-fixado</t>
  </si>
  <si>
    <t>CDB Pré-fixado XP 101,25% do CDI</t>
  </si>
  <si>
    <t>XP</t>
  </si>
  <si>
    <t>CDB Pré-fixado XP</t>
  </si>
  <si>
    <t>Tesouro Pré-fixado</t>
  </si>
  <si>
    <t>TESOURO PREFIXADO 2027 10,45%</t>
  </si>
  <si>
    <r>
      <t>TESOURO PREFIXADO </t>
    </r>
    <r>
      <rPr>
        <b/>
        <sz val="11"/>
        <color rgb="FF1175B7"/>
        <rFont val="Source Sans Pro"/>
        <family val="2"/>
      </rPr>
      <t>2031</t>
    </r>
    <r>
      <rPr>
        <sz val="11"/>
        <color rgb="FF111111"/>
        <rFont val="Aptos Narrow"/>
        <family val="2"/>
        <scheme val="minor"/>
      </rPr>
      <t xml:space="preserve"> 11,36%</t>
    </r>
  </si>
  <si>
    <t>BTG</t>
  </si>
  <si>
    <t>Tesouro Selic</t>
  </si>
  <si>
    <t>TESOURO SELIC 2027</t>
  </si>
  <si>
    <t>CLEAR</t>
  </si>
  <si>
    <t>Preço Médio</t>
  </si>
  <si>
    <t>Quantidade</t>
  </si>
  <si>
    <t>Preço Atual</t>
  </si>
  <si>
    <t>% Carteira Ações</t>
  </si>
  <si>
    <t>PETR4</t>
  </si>
  <si>
    <t>BRFS3</t>
  </si>
  <si>
    <t>ITUB4</t>
  </si>
  <si>
    <t>KLBN11</t>
  </si>
  <si>
    <t>VALE3</t>
  </si>
  <si>
    <t>GOGL34</t>
  </si>
  <si>
    <t>ALPA4</t>
  </si>
  <si>
    <t>MGLU3</t>
  </si>
  <si>
    <t>SMTO3</t>
  </si>
  <si>
    <t>RENT3</t>
  </si>
  <si>
    <t>VISA34</t>
  </si>
  <si>
    <t>% Carteira FII</t>
  </si>
  <si>
    <t>HGLG11 </t>
  </si>
  <si>
    <t>HGRE11 </t>
  </si>
  <si>
    <t>KNRI11 </t>
  </si>
  <si>
    <t>MXRF11 </t>
  </si>
  <si>
    <t>VISC11 </t>
  </si>
  <si>
    <t>XPLG11 </t>
  </si>
  <si>
    <t>% Carteira Cripto</t>
  </si>
  <si>
    <t>BTC/USD</t>
  </si>
  <si>
    <t>ETH/USD</t>
  </si>
  <si>
    <t>LTC/USD</t>
  </si>
  <si>
    <t>LCA</t>
  </si>
  <si>
    <t>XPTO</t>
  </si>
  <si>
    <t>LCI</t>
  </si>
  <si>
    <r>
      <t xml:space="preserve">A planilha foi criada para facilitar o acompanhamento das posições de ativos e fundos da sua carteira de investimentos. Ela está estruturada em várias abas, com o objetivo de fornecer uma visão clara e consolidada sobre a performance e a composição da sua carteira.
</t>
    </r>
    <r>
      <rPr>
        <b/>
        <sz val="14"/>
        <color theme="1"/>
        <rFont val="Aptos Narrow"/>
        <scheme val="minor"/>
      </rPr>
      <t>Estrutura da Planilha:</t>
    </r>
    <r>
      <rPr>
        <sz val="11"/>
        <color theme="1"/>
        <rFont val="Aptos Narrow"/>
        <family val="2"/>
        <scheme val="minor"/>
      </rPr>
      <t xml:space="preserve">
</t>
    </r>
    <r>
      <rPr>
        <b/>
        <sz val="11"/>
        <color theme="1"/>
        <rFont val="Aptos Narrow"/>
        <scheme val="minor"/>
      </rPr>
      <t>Dashboard:</t>
    </r>
    <r>
      <rPr>
        <sz val="11"/>
        <color theme="1"/>
        <rFont val="Aptos Narrow"/>
        <family val="2"/>
        <scheme val="minor"/>
      </rPr>
      <t xml:space="preserve">
Esta aba apresenta gráficos e informações visuais sobre a composição geral da sua carteira de investimentos. Aqui, você pode visualizar rapidamente como está distribuído o seu portfólio entre diferentes classes de ativos, como ações, renda fixa e fundos imobiliários.
</t>
    </r>
    <r>
      <rPr>
        <b/>
        <sz val="11"/>
        <color theme="1"/>
        <rFont val="Aptos Narrow"/>
        <scheme val="minor"/>
      </rPr>
      <t>Geral:</t>
    </r>
    <r>
      <rPr>
        <sz val="11"/>
        <color theme="1"/>
        <rFont val="Aptos Narrow"/>
        <family val="2"/>
        <scheme val="minor"/>
      </rPr>
      <t xml:space="preserve">
Na aba "Geral", você encontrará uma tabela consolidada com a visão completa das classes de ativos da sua carteira. Essa aba oferece um panorama global dos seus investimentos, ajudando a entender como seus recursos estão distribuídos entre diferentes categorias.
</t>
    </r>
    <r>
      <rPr>
        <b/>
        <sz val="11"/>
        <color theme="1"/>
        <rFont val="Aptos Narrow"/>
        <scheme val="minor"/>
      </rPr>
      <t>Abas das Classes de Ativos:</t>
    </r>
    <r>
      <rPr>
        <sz val="11"/>
        <color theme="1"/>
        <rFont val="Aptos Narrow"/>
        <family val="2"/>
        <scheme val="minor"/>
      </rPr>
      <t xml:space="preserve">
As demais abas são dedicadas a classes de ativos específicas (como ações, fundos imobiliários, renda fixa, etc.). Nessas abas, você deve preencher as posições atuais de cada ativo ou fundo que compõe sua carteira. Ao atualizar essas informações, os cálculos e gráficos das outras abas serão automaticamente ajustados, garantindo que a planilha reflita com precisão sua situação atual.
</t>
    </r>
    <r>
      <rPr>
        <b/>
        <sz val="14"/>
        <color rgb="FFFF0000"/>
        <rFont val="Aptos Narrow"/>
        <scheme val="minor"/>
      </rPr>
      <t>Importante: Sobre a fórmula HISTÓRICO DE AÇÕES</t>
    </r>
    <r>
      <rPr>
        <sz val="11"/>
        <color theme="1"/>
        <rFont val="Aptos Narrow"/>
        <family val="2"/>
        <scheme val="minor"/>
      </rPr>
      <t xml:space="preserve">
A planilha utiliza a fórmula HISTÓRICO DE AÇÕES para atualizar automaticamente os preços dos ativos. No entanto, essa funcionalidade está disponível apenas nas versões do Excel 365, desde que o usuário tenha uma assinatura ativa (Microsoft 365 Personal, Microsoft 365 Family, Microsoft 365 Business Standard ou Microsoft 365 Business Premium) e esteja conectado à internet.
Se você estiver utilizando uma versão anterior, essa fórmula não estará disponível. Nesse caso, os preços e outros dados devem ser inseridos manualmente para que a planilha funcione corretamente.
Para mais informações, acesse: https://support.microsoft.com/pt-br/office/fun%C3%A7%C3%A3o-hist%C3%B3ricodea%C3%A7%C3%B5es-1ac8b5b3-5f62-4d94-8ab8-7504ec7239a8
</t>
    </r>
  </si>
  <si>
    <t>XPML11</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</si>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</sst>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Aptos Narrow"/>
      <family val="2"/>
      <scheme val="minor"/>
    </font>
    <font>
      <sz val="16"/>
      <color theme="1"/>
      <name val="Aptos Narrow"/>
      <family val="2"/>
      <scheme val="minor"/>
    </font>
    <font>
      <b/>
      <sz val="11"/>
      <color rgb="FF111111"/>
      <name val="Aptos Narrow"/>
      <family val="2"/>
      <scheme val="minor"/>
    </font>
    <font>
      <sz val="11"/>
      <color rgb="FF111111"/>
      <name val="Aptos Narrow"/>
      <family val="2"/>
      <scheme val="minor"/>
    </font>
    <font>
      <b/>
      <sz val="12"/>
      <color theme="1"/>
      <name val="Aptos Narrow"/>
      <family val="2"/>
      <scheme val="minor"/>
    </font>
    <font>
      <b/>
      <sz val="16"/>
      <color rgb="FF292929"/>
      <name val="Aptos Narrow"/>
      <family val="2"/>
      <scheme val="minor"/>
    </font>
    <font>
      <b/>
      <sz val="11"/>
      <color theme="0"/>
      <name val="Aptos Narrow"/>
      <family val="2"/>
      <scheme val="minor"/>
    </font>
    <font>
      <b/>
      <sz val="16"/>
      <color theme="1"/>
      <name val="Aptos Narrow"/>
      <family val="2"/>
      <scheme val="minor"/>
    </font>
    <font>
      <sz val="12"/>
      <color theme="1"/>
      <name val="Aptos Narrow"/>
      <family val="2"/>
      <scheme val="minor"/>
    </font>
    <font>
      <b/>
      <sz val="11"/>
      <color rgb="FF1175B7"/>
      <name val="Source Sans Pro"/>
      <family val="2"/>
    </font>
    <font>
      <u/>
      <sz val="11"/>
      <color theme="10"/>
      <name val="Aptos Narrow"/>
      <family val="2"/>
      <scheme val="minor"/>
    </font>
    <font>
      <b/>
      <sz val="14"/>
      <color theme="1"/>
      <name val="Aptos Narrow"/>
      <scheme val="minor"/>
    </font>
    <font>
      <b/>
      <sz val="11"/>
      <color theme="1"/>
      <name val="Aptos Narrow"/>
      <scheme val="minor"/>
    </font>
    <font>
      <b/>
      <sz val="14"/>
      <color rgb="FFFF0000"/>
      <name val="Aptos Narrow"/>
      <scheme val="minor"/>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0.89999084444715716"/>
        <bgColor indexed="64"/>
      </patternFill>
    </fill>
    <fill>
      <patternFill patternType="solid">
        <fgColor rgb="FF0B1926"/>
        <bgColor indexed="64"/>
      </patternFill>
    </fill>
    <fill>
      <patternFill patternType="solid">
        <fgColor rgb="FF292929"/>
        <bgColor indexed="64"/>
      </patternFill>
    </fill>
    <fill>
      <patternFill patternType="solid">
        <fgColor rgb="FF6443EF"/>
        <bgColor indexed="64"/>
      </patternFill>
    </fill>
    <fill>
      <patternFill patternType="solid">
        <fgColor rgb="FFDCD5FB"/>
        <bgColor indexed="64"/>
      </patternFill>
    </fill>
    <fill>
      <patternFill patternType="solid">
        <fgColor rgb="FF00A1E7"/>
        <bgColor indexed="64"/>
      </patternFill>
    </fill>
  </fills>
  <borders count="15">
    <border>
      <left/>
      <right/>
      <top/>
      <bottom/>
      <diagonal/>
    </border>
    <border>
      <left/>
      <right/>
      <top/>
      <bottom style="thin">
        <color rgb="FF9B94A2"/>
      </bottom>
      <diagonal/>
    </border>
    <border>
      <left style="thin">
        <color rgb="FF9B94A2"/>
      </left>
      <right/>
      <top style="thin">
        <color rgb="FF9B94A2"/>
      </top>
      <bottom style="thin">
        <color rgb="FF9B94A2"/>
      </bottom>
      <diagonal/>
    </border>
    <border>
      <left/>
      <right/>
      <top style="thin">
        <color rgb="FF9B94A2"/>
      </top>
      <bottom style="thin">
        <color rgb="FF9B94A2"/>
      </bottom>
      <diagonal/>
    </border>
    <border>
      <left style="thin">
        <color rgb="FF9B94A2"/>
      </left>
      <right/>
      <top/>
      <bottom style="thin">
        <color rgb="FF9B94A2"/>
      </bottom>
      <diagonal/>
    </border>
    <border>
      <left style="thin">
        <color theme="2" tint="-0.749961851863155"/>
      </left>
      <right/>
      <top/>
      <bottom style="thin">
        <color rgb="FF9B94A2"/>
      </bottom>
      <diagonal/>
    </border>
    <border>
      <left style="thin">
        <color rgb="FFF0EFF1"/>
      </left>
      <right/>
      <top style="thin">
        <color rgb="FF9B94A2"/>
      </top>
      <bottom/>
      <diagonal/>
    </border>
    <border>
      <left style="thin">
        <color rgb="FFF0EFF1"/>
      </left>
      <right/>
      <top/>
      <bottom/>
      <diagonal/>
    </border>
    <border>
      <left/>
      <right/>
      <top style="thin">
        <color rgb="FF9B94A2"/>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cellStyleXfs>
  <cellXfs count="71">
    <xf numFmtId="0" fontId="0" fillId="0" borderId="0" xfId="0"/>
    <xf numFmtId="0" fontId="3" fillId="0" borderId="0" xfId="0" applyFont="1"/>
    <xf numFmtId="0" fontId="4" fillId="0" borderId="0" xfId="0" applyFont="1"/>
    <xf numFmtId="0" fontId="6" fillId="2" borderId="0" xfId="0" applyFont="1" applyFill="1" applyAlignment="1">
      <alignment horizontal="center" vertical="center"/>
    </xf>
    <xf numFmtId="14" fontId="6" fillId="0" borderId="0" xfId="0" applyNumberFormat="1" applyFont="1" applyAlignment="1">
      <alignment horizontal="center" vertical="center"/>
    </xf>
    <xf numFmtId="43" fontId="6" fillId="0" borderId="0" xfId="1" applyFont="1" applyAlignment="1">
      <alignment horizontal="center" vertical="center"/>
    </xf>
    <xf numFmtId="164" fontId="6" fillId="0" borderId="0" xfId="1" applyNumberFormat="1" applyFont="1" applyAlignment="1">
      <alignment horizontal="center" vertical="center"/>
    </xf>
    <xf numFmtId="164" fontId="6" fillId="2" borderId="0" xfId="1" applyNumberFormat="1" applyFont="1" applyFill="1" applyAlignment="1">
      <alignment horizontal="center" vertical="center"/>
    </xf>
    <xf numFmtId="9" fontId="6" fillId="0" borderId="0" xfId="2" applyFont="1"/>
    <xf numFmtId="9" fontId="6" fillId="0" borderId="0" xfId="2" applyFont="1" applyAlignment="1">
      <alignment horizontal="center"/>
    </xf>
    <xf numFmtId="0" fontId="6" fillId="0" borderId="0" xfId="0" applyFont="1" applyAlignment="1">
      <alignment horizontal="center" vertical="center"/>
    </xf>
    <xf numFmtId="43" fontId="6" fillId="0" borderId="0" xfId="1" applyFont="1" applyFill="1" applyAlignment="1">
      <alignment horizontal="center" vertical="center"/>
    </xf>
    <xf numFmtId="164" fontId="6" fillId="0" borderId="0" xfId="1" applyNumberFormat="1" applyFont="1" applyFill="1" applyAlignment="1">
      <alignment horizontal="center" vertical="center"/>
    </xf>
    <xf numFmtId="14" fontId="6" fillId="0" borderId="0" xfId="1" applyNumberFormat="1" applyFont="1" applyFill="1" applyAlignment="1">
      <alignment horizontal="center" vertical="center"/>
    </xf>
    <xf numFmtId="165" fontId="6" fillId="0" borderId="0" xfId="1" applyNumberFormat="1" applyFont="1" applyAlignment="1">
      <alignment horizontal="center" vertical="center"/>
    </xf>
    <xf numFmtId="9" fontId="6" fillId="0" borderId="0" xfId="2" applyFont="1" applyAlignment="1">
      <alignment horizontal="center" vertical="center"/>
    </xf>
    <xf numFmtId="0" fontId="2" fillId="3" borderId="2" xfId="0" applyFont="1" applyFill="1" applyBorder="1" applyAlignment="1">
      <alignment horizontal="left" vertical="center" indent="1"/>
    </xf>
    <xf numFmtId="164" fontId="0" fillId="3" borderId="3" xfId="0" applyNumberFormat="1" applyFill="1" applyBorder="1" applyAlignment="1">
      <alignment horizontal="center" vertical="center"/>
    </xf>
    <xf numFmtId="0" fontId="2" fillId="3" borderId="4" xfId="0" applyFont="1" applyFill="1" applyBorder="1" applyAlignment="1">
      <alignment horizontal="left" vertical="center" indent="1"/>
    </xf>
    <xf numFmtId="164" fontId="0" fillId="3" borderId="1" xfId="0" applyNumberFormat="1" applyFill="1" applyBorder="1" applyAlignment="1">
      <alignment horizontal="center" vertical="center"/>
    </xf>
    <xf numFmtId="0" fontId="0" fillId="4" borderId="0" xfId="0" applyFill="1"/>
    <xf numFmtId="0" fontId="0" fillId="5" borderId="0" xfId="0" applyFill="1"/>
    <xf numFmtId="0" fontId="4" fillId="5" borderId="0" xfId="0" applyFont="1" applyFill="1"/>
    <xf numFmtId="0" fontId="3" fillId="5" borderId="0" xfId="0" applyFont="1" applyFill="1"/>
    <xf numFmtId="0" fontId="5"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2" fillId="5" borderId="0" xfId="0" applyFont="1" applyFill="1" applyAlignment="1">
      <alignment horizontal="left" vertical="center" indent="1"/>
    </xf>
    <xf numFmtId="164" fontId="0" fillId="5" borderId="0" xfId="0" applyNumberFormat="1" applyFill="1" applyAlignment="1">
      <alignment horizontal="center" vertical="center"/>
    </xf>
    <xf numFmtId="0" fontId="7" fillId="5" borderId="0" xfId="0" applyFont="1" applyFill="1" applyAlignment="1">
      <alignment horizontal="center" vertical="center"/>
    </xf>
    <xf numFmtId="0" fontId="2" fillId="0" borderId="2" xfId="0" applyFont="1" applyBorder="1" applyAlignment="1">
      <alignment horizontal="left" vertical="center" indent="1"/>
    </xf>
    <xf numFmtId="164" fontId="0" fillId="0" borderId="3" xfId="0" applyNumberFormat="1" applyBorder="1" applyAlignment="1">
      <alignment horizontal="center" vertical="center"/>
    </xf>
    <xf numFmtId="0" fontId="2" fillId="0" borderId="4" xfId="0" applyFont="1" applyBorder="1" applyAlignment="1">
      <alignment horizontal="left" vertical="center" indent="1"/>
    </xf>
    <xf numFmtId="164" fontId="0" fillId="0" borderId="1" xfId="0" applyNumberFormat="1" applyBorder="1" applyAlignment="1">
      <alignment horizontal="center" vertical="center"/>
    </xf>
    <xf numFmtId="0" fontId="0" fillId="6" borderId="0" xfId="0" applyFill="1"/>
    <xf numFmtId="0" fontId="8" fillId="6" borderId="0" xfId="0" applyFont="1" applyFill="1"/>
    <xf numFmtId="14" fontId="0" fillId="0" borderId="0" xfId="0" applyNumberFormat="1" applyAlignment="1">
      <alignment horizontal="center"/>
    </xf>
    <xf numFmtId="0" fontId="10" fillId="5" borderId="0" xfId="0" applyFont="1" applyFill="1"/>
    <xf numFmtId="0" fontId="9" fillId="7" borderId="1" xfId="0" applyFont="1" applyFill="1" applyBorder="1" applyAlignment="1">
      <alignment horizontal="center" vertical="center"/>
    </xf>
    <xf numFmtId="0" fontId="9" fillId="7" borderId="5" xfId="0" applyFont="1" applyFill="1" applyBorder="1" applyAlignment="1">
      <alignment horizontal="center" vertical="center" wrapText="1"/>
    </xf>
    <xf numFmtId="9" fontId="6" fillId="0" borderId="0" xfId="2" applyFont="1" applyBorder="1" applyAlignment="1">
      <alignment horizontal="center" vertical="center"/>
    </xf>
    <xf numFmtId="9" fontId="6" fillId="8" borderId="6" xfId="1" applyNumberFormat="1" applyFont="1" applyFill="1" applyBorder="1" applyAlignment="1">
      <alignment horizontal="center" vertical="center"/>
    </xf>
    <xf numFmtId="9" fontId="6" fillId="8" borderId="7" xfId="1" applyNumberFormat="1" applyFont="1" applyFill="1" applyBorder="1" applyAlignment="1">
      <alignment horizontal="center" vertical="center"/>
    </xf>
    <xf numFmtId="164" fontId="0" fillId="8" borderId="0" xfId="0" applyNumberFormat="1" applyFill="1"/>
    <xf numFmtId="0" fontId="0" fillId="4" borderId="0" xfId="0" applyFill="1" applyAlignment="1">
      <alignment vertical="center"/>
    </xf>
    <xf numFmtId="0" fontId="0" fillId="0" borderId="0" xfId="0" applyAlignment="1">
      <alignment vertical="center"/>
    </xf>
    <xf numFmtId="0" fontId="0" fillId="5" borderId="0" xfId="0" applyFill="1" applyAlignment="1">
      <alignment vertical="center"/>
    </xf>
    <xf numFmtId="0" fontId="4" fillId="5" borderId="0" xfId="0" applyFont="1" applyFill="1" applyAlignment="1">
      <alignment vertical="center"/>
    </xf>
    <xf numFmtId="0" fontId="3" fillId="5" borderId="0" xfId="0" applyFont="1" applyFill="1" applyAlignment="1">
      <alignment vertical="center"/>
    </xf>
    <xf numFmtId="0" fontId="2" fillId="3" borderId="2" xfId="0" applyFont="1" applyFill="1" applyBorder="1" applyAlignment="1">
      <alignment horizontal="left" vertical="center"/>
    </xf>
    <xf numFmtId="0" fontId="2" fillId="3" borderId="4" xfId="0" applyFont="1" applyFill="1" applyBorder="1" applyAlignment="1">
      <alignment horizontal="left" vertical="center"/>
    </xf>
    <xf numFmtId="9" fontId="6" fillId="0" borderId="0" xfId="2" applyFont="1" applyAlignment="1">
      <alignment vertical="center"/>
    </xf>
    <xf numFmtId="9" fontId="7" fillId="0" borderId="0" xfId="2" applyFont="1" applyFill="1" applyBorder="1" applyAlignment="1">
      <alignment horizontal="center" vertical="center"/>
    </xf>
    <xf numFmtId="0" fontId="11" fillId="0" borderId="0" xfId="0" applyFont="1" applyAlignment="1">
      <alignment vertical="center"/>
    </xf>
    <xf numFmtId="164" fontId="0" fillId="0" borderId="8" xfId="0" applyNumberFormat="1" applyBorder="1" applyAlignment="1">
      <alignment horizontal="center" vertical="center"/>
    </xf>
    <xf numFmtId="0" fontId="0" fillId="0" borderId="0" xfId="0" applyAlignment="1">
      <alignment vertical="center" wrapText="1"/>
    </xf>
    <xf numFmtId="0" fontId="13" fillId="0" borderId="0" xfId="3"/>
    <xf numFmtId="0" fontId="0" fillId="9" borderId="9" xfId="0" applyFill="1" applyBorder="1" applyAlignment="1">
      <alignment horizontal="center"/>
    </xf>
    <xf numFmtId="0" fontId="0" fillId="9" borderId="0" xfId="0" applyFill="1" applyAlignment="1">
      <alignment horizontal="center"/>
    </xf>
    <xf numFmtId="0" fontId="0" fillId="9" borderId="10"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9" borderId="13" xfId="0" applyFill="1" applyBorder="1" applyAlignment="1">
      <alignment horizontal="center"/>
    </xf>
    <xf numFmtId="0" fontId="0" fillId="0" borderId="0" xfId="0" applyAlignment="1">
      <alignment horizontal="left" vertical="top" wrapText="1"/>
    </xf>
    <xf numFmtId="0" fontId="0" fillId="0" borderId="14" xfId="0" applyBorder="1" applyAlignment="1">
      <alignment horizontal="left" vertical="top" wrapText="1"/>
    </xf>
    <xf numFmtId="164" fontId="7" fillId="0" borderId="8" xfId="0" applyNumberFormat="1" applyFont="1" applyBorder="1" applyAlignment="1">
      <alignment horizontal="center" vertical="center"/>
    </xf>
    <xf numFmtId="0" fontId="7" fillId="0" borderId="1" xfId="0" applyFont="1" applyBorder="1" applyAlignment="1">
      <alignment horizontal="center" vertical="center"/>
    </xf>
    <xf numFmtId="9" fontId="7" fillId="0" borderId="8" xfId="2" applyFont="1" applyFill="1" applyBorder="1" applyAlignment="1">
      <alignment horizontal="center" vertical="center"/>
    </xf>
    <xf numFmtId="9" fontId="7" fillId="0" borderId="1" xfId="2" applyFont="1" applyFill="1" applyBorder="1" applyAlignment="1">
      <alignment horizontal="center" vertical="center"/>
    </xf>
    <xf numFmtId="164" fontId="7" fillId="3" borderId="8" xfId="0" applyNumberFormat="1" applyFont="1" applyFill="1" applyBorder="1" applyAlignment="1">
      <alignment horizontal="center" vertical="center"/>
    </xf>
    <xf numFmtId="0" fontId="7" fillId="3" borderId="1" xfId="0" applyFont="1" applyFill="1" applyBorder="1" applyAlignment="1">
      <alignment horizontal="center" vertical="center"/>
    </xf>
  </cellXfs>
  <cellStyles count="4">
    <cellStyle name="Hiperlink" xfId="3" builtinId="8"/>
    <cellStyle name="Normal" xfId="0" builtinId="0"/>
    <cellStyle name="Porcentagem" xfId="2" builtinId="5"/>
    <cellStyle name="Vírgula" xfId="1" builtinId="3"/>
  </cellStyles>
  <dxfs count="44">
    <dxf>
      <fill>
        <patternFill>
          <bgColor rgb="FFFF7171"/>
        </patternFill>
      </fill>
    </dxf>
    <dxf>
      <fill>
        <patternFill>
          <bgColor rgb="FF02AE91"/>
        </patternFill>
      </fill>
    </dxf>
    <dxf>
      <font>
        <color rgb="FFFF6161"/>
      </font>
    </dxf>
    <dxf>
      <fill>
        <patternFill>
          <bgColor rgb="FFFF7171"/>
        </patternFill>
      </fill>
    </dxf>
    <dxf>
      <fill>
        <patternFill>
          <bgColor rgb="FF02AE91"/>
        </patternFill>
      </fill>
    </dxf>
    <dxf>
      <font>
        <color rgb="FFFF6161"/>
      </font>
    </dxf>
    <dxf>
      <font>
        <b val="0"/>
        <i val="0"/>
        <strike val="0"/>
        <condense val="0"/>
        <extend val="0"/>
        <outline val="0"/>
        <shadow val="0"/>
        <u val="none"/>
        <vertAlign val="baseline"/>
        <sz val="11"/>
        <color rgb="FF11111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alignment horizontal="center" vertical="center"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dxf>
    <dxf>
      <border outline="0">
        <bottom style="thin">
          <color rgb="FF9B94A2"/>
        </bottom>
      </border>
    </dxf>
    <dxf>
      <font>
        <b/>
        <i val="0"/>
        <strike val="0"/>
        <condense val="0"/>
        <extend val="0"/>
        <outline val="0"/>
        <shadow val="0"/>
        <u val="none"/>
        <vertAlign val="baseline"/>
        <sz val="11"/>
        <color theme="0"/>
        <name val="Aptos Narrow"/>
        <family val="2"/>
        <scheme val="minor"/>
      </font>
      <fill>
        <patternFill patternType="solid">
          <fgColor indexed="64"/>
          <bgColor rgb="FF0B1926"/>
        </patternFill>
      </fill>
      <alignment horizontal="center" vertical="center" textRotation="0" wrapText="0" indent="0" justifyLastLine="0" shrinkToFit="0" readingOrder="0"/>
    </dxf>
    <dxf>
      <fill>
        <patternFill>
          <bgColor rgb="FFFF7171"/>
        </patternFill>
      </fill>
    </dxf>
    <dxf>
      <fill>
        <patternFill>
          <bgColor rgb="FF02AE91"/>
        </patternFill>
      </fill>
    </dxf>
    <dxf>
      <font>
        <color rgb="FFFF6161"/>
      </font>
    </dxf>
    <dxf>
      <fill>
        <patternFill>
          <bgColor rgb="FFFF7171"/>
        </patternFill>
      </fill>
    </dxf>
    <dxf>
      <fill>
        <patternFill>
          <bgColor rgb="FF02AE91"/>
        </patternFill>
      </fill>
    </dxf>
    <dxf>
      <font>
        <color rgb="FFFF6161"/>
      </font>
    </dxf>
    <dxf>
      <font>
        <color rgb="FFFF6161"/>
      </font>
    </dxf>
    <dxf>
      <fill>
        <patternFill>
          <bgColor rgb="FFFF7171"/>
        </patternFill>
      </fill>
    </dxf>
    <dxf>
      <fill>
        <patternFill>
          <bgColor rgb="FF02AE91"/>
        </patternFill>
      </fill>
    </dxf>
    <dxf>
      <font>
        <color rgb="FFFF6161"/>
      </font>
    </dxf>
    <dxf>
      <font>
        <b val="0"/>
        <i val="0"/>
        <strike val="0"/>
        <condense val="0"/>
        <extend val="0"/>
        <outline val="0"/>
        <shadow val="0"/>
        <u val="none"/>
        <vertAlign val="baseline"/>
        <sz val="11"/>
        <color rgb="FF111111"/>
        <name val="Aptos Narrow"/>
        <family val="2"/>
        <scheme val="minor"/>
      </font>
      <alignment vertical="center" textRotation="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alignment vertical="center" textRotation="0" indent="0" justifyLastLine="0" shrinkToFit="0" readingOrder="0"/>
    </dxf>
    <dxf>
      <border outline="0">
        <bottom style="thin">
          <color rgb="FF9B94A2"/>
        </bottom>
      </border>
    </dxf>
    <dxf>
      <font>
        <b/>
        <i val="0"/>
        <strike val="0"/>
        <condense val="0"/>
        <extend val="0"/>
        <outline val="0"/>
        <shadow val="0"/>
        <u val="none"/>
        <vertAlign val="baseline"/>
        <sz val="11"/>
        <color theme="0"/>
        <name val="Aptos Narrow"/>
        <family val="2"/>
        <scheme val="minor"/>
      </font>
      <fill>
        <patternFill patternType="solid">
          <fgColor indexed="64"/>
          <bgColor rgb="FF0B1926"/>
        </patternFill>
      </fill>
      <alignment horizontal="center" vertical="center" textRotation="0" wrapText="0" indent="0" justifyLastLine="0" shrinkToFit="0" readingOrder="0"/>
    </dxf>
    <dxf>
      <fill>
        <patternFill>
          <bgColor rgb="FFFF7171"/>
        </patternFill>
      </fill>
    </dxf>
    <dxf>
      <fill>
        <patternFill>
          <bgColor rgb="FF02AE91"/>
        </patternFill>
      </fill>
    </dxf>
    <dxf>
      <font>
        <color rgb="FFFF6161"/>
      </font>
    </dxf>
    <dxf>
      <font>
        <color rgb="FFFF6161"/>
      </font>
    </dxf>
  </dxfs>
  <tableStyles count="0" defaultTableStyle="TableStyleMedium2" defaultPivotStyle="PivotStyleLight16"/>
  <colors>
    <mruColors>
      <color rgb="FF0B1926"/>
      <color rgb="FF00E7F9"/>
      <color rgb="FF6443EF"/>
      <color rgb="FFDCD5FB"/>
      <color rgb="FFC5B9F9"/>
      <color rgb="FFFF6600"/>
      <color rgb="FFF0EFF1"/>
      <color rgb="FF02AE91"/>
      <color rgb="FFFF7171"/>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pt-BR">
                <a:solidFill>
                  <a:schemeClr val="bg1"/>
                </a:solidFill>
              </a:rPr>
              <a:t>Rentabilidade por Tipo de Investimento</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pt-BR"/>
        </a:p>
      </c:txPr>
    </c:title>
    <c:autoTitleDeleted val="0"/>
    <c:plotArea>
      <c:layout/>
      <c:barChart>
        <c:barDir val="col"/>
        <c:grouping val="clustered"/>
        <c:varyColors val="0"/>
        <c:ser>
          <c:idx val="0"/>
          <c:order val="0"/>
          <c:tx>
            <c:strRef>
              <c:f>Geral!$C$10</c:f>
              <c:strCache>
                <c:ptCount val="1"/>
                <c:pt idx="0">
                  <c:v>Investido</c:v>
                </c:pt>
              </c:strCache>
            </c:strRef>
          </c:tx>
          <c:spPr>
            <a:solidFill>
              <a:srgbClr val="00E7F9"/>
            </a:solidFill>
            <a:ln>
              <a:noFill/>
            </a:ln>
            <a:effectLst/>
          </c:spPr>
          <c:invertIfNegative val="0"/>
          <c:dLbls>
            <c:numFmt formatCode="#,##0,\ \k"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333333"/>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Geral!$B$11:$B$16</c:f>
              <c:strCache>
                <c:ptCount val="6"/>
                <c:pt idx="0">
                  <c:v>Renda Fixa</c:v>
                </c:pt>
                <c:pt idx="1">
                  <c:v>Tesouro Direto</c:v>
                </c:pt>
                <c:pt idx="2">
                  <c:v>Ações</c:v>
                </c:pt>
                <c:pt idx="3">
                  <c:v>Fundos</c:v>
                </c:pt>
                <c:pt idx="4">
                  <c:v>Cripto</c:v>
                </c:pt>
                <c:pt idx="5">
                  <c:v>Diversos</c:v>
                </c:pt>
              </c:strCache>
            </c:strRef>
          </c:cat>
          <c:val>
            <c:numRef>
              <c:f>Geral!$C$11:$C$16</c:f>
              <c:numCache>
                <c:formatCode>_-* #,##0_-;\-* #,##0_-;_-* "-"??_-;_-@_-</c:formatCode>
                <c:ptCount val="6"/>
                <c:pt idx="0">
                  <c:v>115000</c:v>
                </c:pt>
                <c:pt idx="1">
                  <c:v>760000</c:v>
                </c:pt>
                <c:pt idx="2">
                  <c:v>627795</c:v>
                </c:pt>
                <c:pt idx="3">
                  <c:v>635568</c:v>
                </c:pt>
                <c:pt idx="4">
                  <c:v>183344.55</c:v>
                </c:pt>
                <c:pt idx="5">
                  <c:v>115000</c:v>
                </c:pt>
              </c:numCache>
            </c:numRef>
          </c:val>
          <c:extLst>
            <c:ext xmlns:c16="http://schemas.microsoft.com/office/drawing/2014/chart" uri="{C3380CC4-5D6E-409C-BE32-E72D297353CC}">
              <c16:uniqueId val="{00000000-5FC0-4CA0-900A-45D47C5A2C59}"/>
            </c:ext>
          </c:extLst>
        </c:ser>
        <c:ser>
          <c:idx val="1"/>
          <c:order val="1"/>
          <c:tx>
            <c:strRef>
              <c:f>Geral!$D$10</c:f>
              <c:strCache>
                <c:ptCount val="1"/>
                <c:pt idx="0">
                  <c:v>Atual</c:v>
                </c:pt>
              </c:strCache>
            </c:strRef>
          </c:tx>
          <c:spPr>
            <a:solidFill>
              <a:srgbClr val="6443EF"/>
            </a:solidFill>
            <a:ln>
              <a:noFill/>
            </a:ln>
            <a:effectLst/>
          </c:spPr>
          <c:invertIfNegative val="0"/>
          <c:dLbls>
            <c:numFmt formatCode="#,##0,\ \k"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Geral!$B$11:$B$16</c:f>
              <c:strCache>
                <c:ptCount val="6"/>
                <c:pt idx="0">
                  <c:v>Renda Fixa</c:v>
                </c:pt>
                <c:pt idx="1">
                  <c:v>Tesouro Direto</c:v>
                </c:pt>
                <c:pt idx="2">
                  <c:v>Ações</c:v>
                </c:pt>
                <c:pt idx="3">
                  <c:v>Fundos</c:v>
                </c:pt>
                <c:pt idx="4">
                  <c:v>Cripto</c:v>
                </c:pt>
                <c:pt idx="5">
                  <c:v>Diversos</c:v>
                </c:pt>
              </c:strCache>
            </c:strRef>
          </c:cat>
          <c:val>
            <c:numRef>
              <c:f>Geral!$D$11:$D$16</c:f>
              <c:numCache>
                <c:formatCode>_-* #,##0_-;\-* #,##0_-;_-* "-"??_-;_-@_-</c:formatCode>
                <c:ptCount val="6"/>
                <c:pt idx="0">
                  <c:v>111200</c:v>
                </c:pt>
                <c:pt idx="1">
                  <c:v>831800</c:v>
                </c:pt>
                <c:pt idx="2">
                  <c:v>904265</c:v>
                </c:pt>
                <c:pt idx="3">
                  <c:v>586418</c:v>
                </c:pt>
                <c:pt idx="4">
                  <c:v>384847.83999999997</c:v>
                </c:pt>
                <c:pt idx="5">
                  <c:v>111200</c:v>
                </c:pt>
              </c:numCache>
            </c:numRef>
          </c:val>
          <c:extLst>
            <c:ext xmlns:c16="http://schemas.microsoft.com/office/drawing/2014/chart" uri="{C3380CC4-5D6E-409C-BE32-E72D297353CC}">
              <c16:uniqueId val="{00000001-5FC0-4CA0-900A-45D47C5A2C59}"/>
            </c:ext>
          </c:extLst>
        </c:ser>
        <c:dLbls>
          <c:showLegendKey val="0"/>
          <c:showVal val="0"/>
          <c:showCatName val="0"/>
          <c:showSerName val="0"/>
          <c:showPercent val="0"/>
          <c:showBubbleSize val="0"/>
        </c:dLbls>
        <c:gapWidth val="100"/>
        <c:axId val="2096035872"/>
        <c:axId val="2096036352"/>
      </c:barChart>
      <c:catAx>
        <c:axId val="209603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pt-BR"/>
          </a:p>
        </c:txPr>
        <c:crossAx val="2096036352"/>
        <c:crosses val="autoZero"/>
        <c:auto val="1"/>
        <c:lblAlgn val="ctr"/>
        <c:lblOffset val="100"/>
        <c:noMultiLvlLbl val="0"/>
      </c:catAx>
      <c:valAx>
        <c:axId val="2096036352"/>
        <c:scaling>
          <c:orientation val="minMax"/>
        </c:scaling>
        <c:delete val="0"/>
        <c:axPos val="l"/>
        <c:majorGridlines>
          <c:spPr>
            <a:ln w="9525" cap="flat" cmpd="sng" algn="ctr">
              <a:solidFill>
                <a:srgbClr val="333333"/>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pt-BR"/>
          </a:p>
        </c:txPr>
        <c:crossAx val="209603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pt-B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292929"/>
      </a:solidFill>
      <a:round/>
    </a:ln>
    <a:effectLst/>
  </c:spPr>
  <c:txPr>
    <a:bodyPr/>
    <a:lstStyle/>
    <a:p>
      <a:pPr>
        <a:defRPr lang="en-US"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pt-BR">
                <a:solidFill>
                  <a:schemeClr val="bg1"/>
                </a:solidFill>
              </a:rPr>
              <a:t>Distribuição</a:t>
            </a:r>
            <a:r>
              <a:rPr lang="pt-BR" baseline="0">
                <a:solidFill>
                  <a:schemeClr val="bg1"/>
                </a:solidFill>
              </a:rPr>
              <a:t> das Alocações</a:t>
            </a:r>
            <a:endParaRPr lang="pt-BR">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pt-BR"/>
        </a:p>
      </c:txPr>
    </c:title>
    <c:autoTitleDeleted val="0"/>
    <c:plotArea>
      <c:layout/>
      <c:doughnutChart>
        <c:varyColors val="1"/>
        <c:ser>
          <c:idx val="0"/>
          <c:order val="0"/>
          <c:tx>
            <c:strRef>
              <c:f>Geral!$D$10</c:f>
              <c:strCache>
                <c:ptCount val="1"/>
                <c:pt idx="0">
                  <c:v>Atual</c:v>
                </c:pt>
              </c:strCache>
            </c:strRef>
          </c:tx>
          <c:spPr>
            <a:ln>
              <a:noFill/>
            </a:ln>
          </c:spPr>
          <c:dPt>
            <c:idx val="0"/>
            <c:bubble3D val="0"/>
            <c:spPr>
              <a:solidFill>
                <a:schemeClr val="bg1"/>
              </a:solidFill>
              <a:ln w="19050">
                <a:noFill/>
              </a:ln>
              <a:effectLst/>
            </c:spPr>
            <c:extLst>
              <c:ext xmlns:c16="http://schemas.microsoft.com/office/drawing/2014/chart" uri="{C3380CC4-5D6E-409C-BE32-E72D297353CC}">
                <c16:uniqueId val="{00000001-DF5B-4C37-980A-34EF3929253A}"/>
              </c:ext>
            </c:extLst>
          </c:dPt>
          <c:dPt>
            <c:idx val="1"/>
            <c:bubble3D val="0"/>
            <c:spPr>
              <a:solidFill>
                <a:srgbClr val="6443EF"/>
              </a:solidFill>
              <a:ln w="19050">
                <a:noFill/>
              </a:ln>
              <a:effectLst/>
            </c:spPr>
            <c:extLst>
              <c:ext xmlns:c16="http://schemas.microsoft.com/office/drawing/2014/chart" uri="{C3380CC4-5D6E-409C-BE32-E72D297353CC}">
                <c16:uniqueId val="{00000003-DF5B-4C37-980A-34EF3929253A}"/>
              </c:ext>
            </c:extLst>
          </c:dPt>
          <c:dPt>
            <c:idx val="2"/>
            <c:bubble3D val="0"/>
            <c:spPr>
              <a:solidFill>
                <a:srgbClr val="00E7F9"/>
              </a:solidFill>
              <a:ln w="19050">
                <a:noFill/>
              </a:ln>
              <a:effectLst/>
            </c:spPr>
            <c:extLst>
              <c:ext xmlns:c16="http://schemas.microsoft.com/office/drawing/2014/chart" uri="{C3380CC4-5D6E-409C-BE32-E72D297353CC}">
                <c16:uniqueId val="{00000005-DF5B-4C37-980A-34EF3929253A}"/>
              </c:ext>
            </c:extLst>
          </c:dPt>
          <c:dPt>
            <c:idx val="3"/>
            <c:bubble3D val="0"/>
            <c:spPr>
              <a:solidFill>
                <a:schemeClr val="accent4"/>
              </a:solidFill>
              <a:ln w="19050">
                <a:noFill/>
              </a:ln>
              <a:effectLst/>
            </c:spPr>
            <c:extLst>
              <c:ext xmlns:c16="http://schemas.microsoft.com/office/drawing/2014/chart" uri="{C3380CC4-5D6E-409C-BE32-E72D297353CC}">
                <c16:uniqueId val="{00000007-DF5B-4C37-980A-34EF3929253A}"/>
              </c:ext>
            </c:extLst>
          </c:dPt>
          <c:dPt>
            <c:idx val="4"/>
            <c:bubble3D val="0"/>
            <c:spPr>
              <a:solidFill>
                <a:srgbClr val="FFFF00"/>
              </a:solidFill>
              <a:ln w="19050">
                <a:noFill/>
              </a:ln>
              <a:effectLst/>
            </c:spPr>
            <c:extLst>
              <c:ext xmlns:c16="http://schemas.microsoft.com/office/drawing/2014/chart" uri="{C3380CC4-5D6E-409C-BE32-E72D297353CC}">
                <c16:uniqueId val="{00000009-DF5B-4C37-980A-34EF3929253A}"/>
              </c:ext>
            </c:extLst>
          </c:dPt>
          <c:dPt>
            <c:idx val="5"/>
            <c:bubble3D val="0"/>
            <c:spPr>
              <a:solidFill>
                <a:srgbClr val="FF6600"/>
              </a:solidFill>
              <a:ln w="19050">
                <a:noFill/>
              </a:ln>
              <a:effectLst/>
            </c:spPr>
            <c:extLst>
              <c:ext xmlns:c16="http://schemas.microsoft.com/office/drawing/2014/chart" uri="{C3380CC4-5D6E-409C-BE32-E72D297353CC}">
                <c16:uniqueId val="{0000000B-DF5B-4C37-980A-34EF3929253A}"/>
              </c:ext>
            </c:extLst>
          </c:dPt>
          <c:dLbls>
            <c:dLbl>
              <c:idx val="0"/>
              <c:layout>
                <c:manualLayout>
                  <c:x val="0.10147653073750992"/>
                  <c:y val="-7.4729596853490662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F5B-4C37-980A-34EF3929253A}"/>
                </c:ext>
              </c:extLst>
            </c:dLbl>
            <c:dLbl>
              <c:idx val="1"/>
              <c:layout>
                <c:manualLayout>
                  <c:x val="0.16374622005370912"/>
                  <c:y val="-3.9331366764995086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DF5B-4C37-980A-34EF3929253A}"/>
                </c:ext>
              </c:extLst>
            </c:dLbl>
            <c:dLbl>
              <c:idx val="2"/>
              <c:layout>
                <c:manualLayout>
                  <c:x val="0.21448457622107792"/>
                  <c:y val="1.573254670599803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pt-BR"/>
                </a:p>
              </c:txPr>
              <c:showLegendKey val="0"/>
              <c:showVal val="0"/>
              <c:showCatName val="1"/>
              <c:showSerName val="0"/>
              <c:showPercent val="1"/>
              <c:showBubbleSize val="0"/>
              <c:separator>
</c:separator>
              <c:extLst>
                <c:ext xmlns:c15="http://schemas.microsoft.com/office/drawing/2012/chart" uri="{CE6537A1-D6FC-4f65-9D91-7224C49458BB}">
                  <c15:layout>
                    <c:manualLayout>
                      <c:w val="6.4633540426811589E-2"/>
                      <c:h val="0.11394296951819076"/>
                    </c:manualLayout>
                  </c15:layout>
                </c:ext>
                <c:ext xmlns:c16="http://schemas.microsoft.com/office/drawing/2014/chart" uri="{C3380CC4-5D6E-409C-BE32-E72D297353CC}">
                  <c16:uniqueId val="{00000005-DF5B-4C37-980A-34EF3929253A}"/>
                </c:ext>
              </c:extLst>
            </c:dLbl>
            <c:dLbl>
              <c:idx val="3"/>
              <c:layout>
                <c:manualLayout>
                  <c:x val="-0.13837708736933177"/>
                  <c:y val="-0.11012782694198625"/>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F5B-4C37-980A-34EF3929253A}"/>
                </c:ext>
              </c:extLst>
            </c:dLbl>
            <c:dLbl>
              <c:idx val="4"/>
              <c:layout>
                <c:manualLayout>
                  <c:x val="-0.11070166989546541"/>
                  <c:y val="-0.11012782694198625"/>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DF5B-4C37-980A-34EF3929253A}"/>
                </c:ext>
              </c:extLst>
            </c:dLbl>
            <c:dLbl>
              <c:idx val="5"/>
              <c:layout>
                <c:manualLayout>
                  <c:x val="-9.2251391579554476E-3"/>
                  <c:y val="-0.1179941002949852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DF5B-4C37-980A-34EF392925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Geral!$B$11:$B$16</c:f>
              <c:strCache>
                <c:ptCount val="6"/>
                <c:pt idx="0">
                  <c:v>Renda Fixa</c:v>
                </c:pt>
                <c:pt idx="1">
                  <c:v>Tesouro Direto</c:v>
                </c:pt>
                <c:pt idx="2">
                  <c:v>Ações</c:v>
                </c:pt>
                <c:pt idx="3">
                  <c:v>Fundos</c:v>
                </c:pt>
                <c:pt idx="4">
                  <c:v>Cripto</c:v>
                </c:pt>
                <c:pt idx="5">
                  <c:v>Diversos</c:v>
                </c:pt>
              </c:strCache>
            </c:strRef>
          </c:cat>
          <c:val>
            <c:numRef>
              <c:f>Geral!$D$11:$D$16</c:f>
              <c:numCache>
                <c:formatCode>_-* #,##0_-;\-* #,##0_-;_-* "-"??_-;_-@_-</c:formatCode>
                <c:ptCount val="6"/>
                <c:pt idx="0">
                  <c:v>111200</c:v>
                </c:pt>
                <c:pt idx="1">
                  <c:v>831800</c:v>
                </c:pt>
                <c:pt idx="2">
                  <c:v>904265</c:v>
                </c:pt>
                <c:pt idx="3">
                  <c:v>586418</c:v>
                </c:pt>
                <c:pt idx="4">
                  <c:v>384847.83999999997</c:v>
                </c:pt>
                <c:pt idx="5">
                  <c:v>111200</c:v>
                </c:pt>
              </c:numCache>
            </c:numRef>
          </c:val>
          <c:extLst>
            <c:ext xmlns:c16="http://schemas.microsoft.com/office/drawing/2014/chart" uri="{C3380CC4-5D6E-409C-BE32-E72D297353CC}">
              <c16:uniqueId val="{0000000C-DF5B-4C37-980A-34EF3929253A}"/>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292929"/>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pt-BR">
                <a:solidFill>
                  <a:schemeClr val="bg1"/>
                </a:solidFill>
              </a:rPr>
              <a:t>Valor Investido e</a:t>
            </a:r>
            <a:r>
              <a:rPr lang="pt-BR" baseline="0">
                <a:solidFill>
                  <a:schemeClr val="bg1"/>
                </a:solidFill>
              </a:rPr>
              <a:t> Atual por Ação</a:t>
            </a:r>
            <a:endParaRPr lang="pt-BR">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pt-BR"/>
        </a:p>
      </c:txPr>
    </c:title>
    <c:autoTitleDeleted val="0"/>
    <c:plotArea>
      <c:layout/>
      <c:barChart>
        <c:barDir val="col"/>
        <c:grouping val="clustered"/>
        <c:varyColors val="0"/>
        <c:ser>
          <c:idx val="1"/>
          <c:order val="1"/>
          <c:tx>
            <c:strRef>
              <c:f>Ações!$I$10</c:f>
              <c:strCache>
                <c:ptCount val="1"/>
                <c:pt idx="0">
                  <c:v>Atual</c:v>
                </c:pt>
              </c:strCache>
            </c:strRef>
          </c:tx>
          <c:spPr>
            <a:solidFill>
              <a:srgbClr val="6443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Ações!$B$11:$B$21</c:f>
              <c:strCache>
                <c:ptCount val="11"/>
                <c:pt idx="0">
                  <c:v>PETR4</c:v>
                </c:pt>
                <c:pt idx="1">
                  <c:v>BRFS3</c:v>
                </c:pt>
                <c:pt idx="2">
                  <c:v>ITUB4</c:v>
                </c:pt>
                <c:pt idx="3">
                  <c:v>KLBN11</c:v>
                </c:pt>
                <c:pt idx="4">
                  <c:v>VALE3</c:v>
                </c:pt>
                <c:pt idx="5">
                  <c:v>GOGL34</c:v>
                </c:pt>
                <c:pt idx="6">
                  <c:v>ALPA4</c:v>
                </c:pt>
                <c:pt idx="7">
                  <c:v>MGLU3</c:v>
                </c:pt>
                <c:pt idx="8">
                  <c:v>SMTO3</c:v>
                </c:pt>
                <c:pt idx="9">
                  <c:v>RENT3</c:v>
                </c:pt>
                <c:pt idx="10">
                  <c:v>VISA34</c:v>
                </c:pt>
              </c:strCache>
            </c:strRef>
          </c:cat>
          <c:val>
            <c:numRef>
              <c:f>Ações!$I$11:$I$21</c:f>
              <c:numCache>
                <c:formatCode>_-* #,##0_-;\-* #,##0_-;_-* "-"??_-;_-@_-</c:formatCode>
                <c:ptCount val="11"/>
                <c:pt idx="0">
                  <c:v>38100</c:v>
                </c:pt>
                <c:pt idx="1">
                  <c:v>41685</c:v>
                </c:pt>
                <c:pt idx="2">
                  <c:v>64120.000000000007</c:v>
                </c:pt>
                <c:pt idx="3">
                  <c:v>138480</c:v>
                </c:pt>
                <c:pt idx="4">
                  <c:v>111720</c:v>
                </c:pt>
                <c:pt idx="5">
                  <c:v>28950</c:v>
                </c:pt>
                <c:pt idx="6">
                  <c:v>18540</c:v>
                </c:pt>
                <c:pt idx="7">
                  <c:v>3279.9999999999995</c:v>
                </c:pt>
                <c:pt idx="8">
                  <c:v>123450</c:v>
                </c:pt>
                <c:pt idx="9">
                  <c:v>96689.999999999985</c:v>
                </c:pt>
                <c:pt idx="10">
                  <c:v>239250</c:v>
                </c:pt>
              </c:numCache>
            </c:numRef>
          </c:val>
          <c:extLst>
            <c:ext xmlns:c16="http://schemas.microsoft.com/office/drawing/2014/chart" uri="{C3380CC4-5D6E-409C-BE32-E72D297353CC}">
              <c16:uniqueId val="{00000000-EE1A-4C94-B2F4-D95CC03CFBCE}"/>
            </c:ext>
          </c:extLst>
        </c:ser>
        <c:dLbls>
          <c:showLegendKey val="0"/>
          <c:showVal val="0"/>
          <c:showCatName val="0"/>
          <c:showSerName val="0"/>
          <c:showPercent val="0"/>
          <c:showBubbleSize val="0"/>
        </c:dLbls>
        <c:gapWidth val="100"/>
        <c:axId val="184623983"/>
        <c:axId val="184622063"/>
      </c:barChart>
      <c:lineChart>
        <c:grouping val="standard"/>
        <c:varyColors val="0"/>
        <c:ser>
          <c:idx val="0"/>
          <c:order val="0"/>
          <c:tx>
            <c:strRef>
              <c:f>Ações!$H$10</c:f>
              <c:strCache>
                <c:ptCount val="1"/>
                <c:pt idx="0">
                  <c:v>Investido</c:v>
                </c:pt>
              </c:strCache>
            </c:strRef>
          </c:tx>
          <c:spPr>
            <a:ln w="28575" cap="rnd">
              <a:noFill/>
              <a:round/>
            </a:ln>
            <a:effectLst/>
          </c:spPr>
          <c:marker>
            <c:symbol val="circle"/>
            <c:size val="5"/>
            <c:spPr>
              <a:solidFill>
                <a:srgbClr val="00E7F9"/>
              </a:solidFill>
              <a:ln w="9525">
                <a:noFill/>
              </a:ln>
              <a:effectLst/>
            </c:spPr>
          </c:marker>
          <c:cat>
            <c:strRef>
              <c:f>Ações!$B$11:$B$21</c:f>
              <c:strCache>
                <c:ptCount val="11"/>
                <c:pt idx="0">
                  <c:v>PETR4</c:v>
                </c:pt>
                <c:pt idx="1">
                  <c:v>BRFS3</c:v>
                </c:pt>
                <c:pt idx="2">
                  <c:v>ITUB4</c:v>
                </c:pt>
                <c:pt idx="3">
                  <c:v>KLBN11</c:v>
                </c:pt>
                <c:pt idx="4">
                  <c:v>VALE3</c:v>
                </c:pt>
                <c:pt idx="5">
                  <c:v>GOGL34</c:v>
                </c:pt>
                <c:pt idx="6">
                  <c:v>ALPA4</c:v>
                </c:pt>
                <c:pt idx="7">
                  <c:v>MGLU3</c:v>
                </c:pt>
                <c:pt idx="8">
                  <c:v>SMTO3</c:v>
                </c:pt>
                <c:pt idx="9">
                  <c:v>RENT3</c:v>
                </c:pt>
                <c:pt idx="10">
                  <c:v>VISA34</c:v>
                </c:pt>
              </c:strCache>
            </c:strRef>
          </c:cat>
          <c:val>
            <c:numRef>
              <c:f>Ações!$H$11:$H$21</c:f>
              <c:numCache>
                <c:formatCode>_-* #,##0_-;\-* #,##0_-;_-* "-"??_-;_-@_-</c:formatCode>
                <c:ptCount val="11"/>
                <c:pt idx="0">
                  <c:v>14550</c:v>
                </c:pt>
                <c:pt idx="1">
                  <c:v>21825</c:v>
                </c:pt>
                <c:pt idx="2">
                  <c:v>54000</c:v>
                </c:pt>
                <c:pt idx="3">
                  <c:v>180000</c:v>
                </c:pt>
                <c:pt idx="4">
                  <c:v>29100</c:v>
                </c:pt>
                <c:pt idx="5">
                  <c:v>4365</c:v>
                </c:pt>
                <c:pt idx="6">
                  <c:v>43650</c:v>
                </c:pt>
                <c:pt idx="7">
                  <c:v>5820</c:v>
                </c:pt>
                <c:pt idx="8">
                  <c:v>72750</c:v>
                </c:pt>
                <c:pt idx="9">
                  <c:v>165360</c:v>
                </c:pt>
                <c:pt idx="10">
                  <c:v>36375</c:v>
                </c:pt>
              </c:numCache>
            </c:numRef>
          </c:val>
          <c:smooth val="0"/>
          <c:extLst>
            <c:ext xmlns:c16="http://schemas.microsoft.com/office/drawing/2014/chart" uri="{C3380CC4-5D6E-409C-BE32-E72D297353CC}">
              <c16:uniqueId val="{00000001-EE1A-4C94-B2F4-D95CC03CFBCE}"/>
            </c:ext>
          </c:extLst>
        </c:ser>
        <c:dLbls>
          <c:showLegendKey val="0"/>
          <c:showVal val="0"/>
          <c:showCatName val="0"/>
          <c:showSerName val="0"/>
          <c:showPercent val="0"/>
          <c:showBubbleSize val="0"/>
        </c:dLbls>
        <c:marker val="1"/>
        <c:smooth val="0"/>
        <c:axId val="184623983"/>
        <c:axId val="184622063"/>
      </c:lineChart>
      <c:catAx>
        <c:axId val="18462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2063"/>
        <c:crosses val="autoZero"/>
        <c:auto val="1"/>
        <c:lblAlgn val="ctr"/>
        <c:lblOffset val="100"/>
        <c:noMultiLvlLbl val="0"/>
      </c:catAx>
      <c:valAx>
        <c:axId val="184622063"/>
        <c:scaling>
          <c:orientation val="minMax"/>
        </c:scaling>
        <c:delete val="0"/>
        <c:axPos val="l"/>
        <c:majorGridlines>
          <c:spPr>
            <a:ln w="9525" cap="flat" cmpd="sng" algn="ctr">
              <a:solidFill>
                <a:srgbClr val="4D4D4D"/>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4D4D4D"/>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pt-BR">
                <a:solidFill>
                  <a:schemeClr val="bg1"/>
                </a:solidFill>
              </a:rPr>
              <a:t>Valor Investido e</a:t>
            </a:r>
            <a:r>
              <a:rPr lang="pt-BR" baseline="0">
                <a:solidFill>
                  <a:schemeClr val="bg1"/>
                </a:solidFill>
              </a:rPr>
              <a:t> Atual por Fundos</a:t>
            </a:r>
            <a:endParaRPr lang="pt-BR">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pt-BR"/>
        </a:p>
      </c:txPr>
    </c:title>
    <c:autoTitleDeleted val="0"/>
    <c:plotArea>
      <c:layout/>
      <c:barChart>
        <c:barDir val="col"/>
        <c:grouping val="clustered"/>
        <c:varyColors val="0"/>
        <c:ser>
          <c:idx val="1"/>
          <c:order val="1"/>
          <c:tx>
            <c:strRef>
              <c:f>Fundos!$H$9</c:f>
              <c:strCache>
                <c:ptCount val="1"/>
                <c:pt idx="0">
                  <c:v>Atual</c:v>
                </c:pt>
              </c:strCache>
            </c:strRef>
          </c:tx>
          <c:spPr>
            <a:solidFill>
              <a:srgbClr val="6443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Fundos!$B$10:$B$16</c:f>
              <c:strCache>
                <c:ptCount val="7"/>
                <c:pt idx="0">
                  <c:v>XPML11</c:v>
                </c:pt>
                <c:pt idx="1">
                  <c:v>HGLG11 </c:v>
                </c:pt>
                <c:pt idx="2">
                  <c:v>HGRE11 </c:v>
                </c:pt>
                <c:pt idx="3">
                  <c:v>KNRI11 </c:v>
                </c:pt>
                <c:pt idx="4">
                  <c:v>MXRF11 </c:v>
                </c:pt>
                <c:pt idx="5">
                  <c:v>VISC11 </c:v>
                </c:pt>
                <c:pt idx="6">
                  <c:v>XPLG11 </c:v>
                </c:pt>
              </c:strCache>
            </c:strRef>
          </c:cat>
          <c:val>
            <c:numRef>
              <c:f>Fundos!$H$10:$H$16</c:f>
              <c:numCache>
                <c:formatCode>_-* #,##0_-;\-* #,##0_-;_-* "-"??_-;_-@_-</c:formatCode>
                <c:ptCount val="7"/>
                <c:pt idx="0">
                  <c:v>97650</c:v>
                </c:pt>
                <c:pt idx="1">
                  <c:v>45408.000000000007</c:v>
                </c:pt>
                <c:pt idx="2">
                  <c:v>197380</c:v>
                </c:pt>
                <c:pt idx="3">
                  <c:v>131980</c:v>
                </c:pt>
                <c:pt idx="4">
                  <c:v>13620</c:v>
                </c:pt>
                <c:pt idx="5">
                  <c:v>55200</c:v>
                </c:pt>
                <c:pt idx="6">
                  <c:v>45180</c:v>
                </c:pt>
              </c:numCache>
            </c:numRef>
          </c:val>
          <c:extLst>
            <c:ext xmlns:c16="http://schemas.microsoft.com/office/drawing/2014/chart" uri="{C3380CC4-5D6E-409C-BE32-E72D297353CC}">
              <c16:uniqueId val="{00000002-E449-4706-9140-7D2E79369F5D}"/>
            </c:ext>
          </c:extLst>
        </c:ser>
        <c:dLbls>
          <c:showLegendKey val="0"/>
          <c:showVal val="0"/>
          <c:showCatName val="0"/>
          <c:showSerName val="0"/>
          <c:showPercent val="0"/>
          <c:showBubbleSize val="0"/>
        </c:dLbls>
        <c:gapWidth val="150"/>
        <c:axId val="184623983"/>
        <c:axId val="184622063"/>
      </c:barChart>
      <c:lineChart>
        <c:grouping val="standard"/>
        <c:varyColors val="0"/>
        <c:ser>
          <c:idx val="0"/>
          <c:order val="0"/>
          <c:tx>
            <c:strRef>
              <c:f>Fundos!$G$9</c:f>
              <c:strCache>
                <c:ptCount val="1"/>
                <c:pt idx="0">
                  <c:v>Investido</c:v>
                </c:pt>
              </c:strCache>
            </c:strRef>
          </c:tx>
          <c:spPr>
            <a:ln w="28575" cap="rnd">
              <a:noFill/>
              <a:round/>
            </a:ln>
            <a:effectLst/>
          </c:spPr>
          <c:marker>
            <c:symbol val="circle"/>
            <c:size val="5"/>
            <c:spPr>
              <a:solidFill>
                <a:srgbClr val="00E7F9"/>
              </a:solidFill>
              <a:ln w="9525">
                <a:noFill/>
              </a:ln>
              <a:effectLst/>
            </c:spPr>
          </c:marker>
          <c:cat>
            <c:strRef>
              <c:f>Fundos!$B$10:$B$16</c:f>
              <c:strCache>
                <c:ptCount val="7"/>
                <c:pt idx="0">
                  <c:v>XPML11</c:v>
                </c:pt>
                <c:pt idx="1">
                  <c:v>HGLG11 </c:v>
                </c:pt>
                <c:pt idx="2">
                  <c:v>HGRE11 </c:v>
                </c:pt>
                <c:pt idx="3">
                  <c:v>KNRI11 </c:v>
                </c:pt>
                <c:pt idx="4">
                  <c:v>MXRF11 </c:v>
                </c:pt>
                <c:pt idx="5">
                  <c:v>VISC11 </c:v>
                </c:pt>
                <c:pt idx="6">
                  <c:v>XPLG11 </c:v>
                </c:pt>
              </c:strCache>
            </c:strRef>
          </c:cat>
          <c:val>
            <c:numRef>
              <c:f>Fundos!$G$10:$G$16</c:f>
              <c:numCache>
                <c:formatCode>_-* #,##0_-;\-* #,##0_-;_-* "-"??_-;_-@_-</c:formatCode>
                <c:ptCount val="7"/>
                <c:pt idx="0">
                  <c:v>100000</c:v>
                </c:pt>
                <c:pt idx="1">
                  <c:v>51783.000000000007</c:v>
                </c:pt>
                <c:pt idx="2">
                  <c:v>230020</c:v>
                </c:pt>
                <c:pt idx="3">
                  <c:v>117200</c:v>
                </c:pt>
                <c:pt idx="4">
                  <c:v>14250</c:v>
                </c:pt>
                <c:pt idx="5">
                  <c:v>72300</c:v>
                </c:pt>
                <c:pt idx="6">
                  <c:v>50015</c:v>
                </c:pt>
              </c:numCache>
            </c:numRef>
          </c:val>
          <c:smooth val="0"/>
          <c:extLst>
            <c:ext xmlns:c16="http://schemas.microsoft.com/office/drawing/2014/chart" uri="{C3380CC4-5D6E-409C-BE32-E72D297353CC}">
              <c16:uniqueId val="{00000001-E449-4706-9140-7D2E79369F5D}"/>
            </c:ext>
          </c:extLst>
        </c:ser>
        <c:dLbls>
          <c:showLegendKey val="0"/>
          <c:showVal val="0"/>
          <c:showCatName val="0"/>
          <c:showSerName val="0"/>
          <c:showPercent val="0"/>
          <c:showBubbleSize val="0"/>
        </c:dLbls>
        <c:marker val="1"/>
        <c:smooth val="0"/>
        <c:axId val="184623983"/>
        <c:axId val="184622063"/>
      </c:lineChart>
      <c:catAx>
        <c:axId val="18462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2063"/>
        <c:crosses val="autoZero"/>
        <c:auto val="1"/>
        <c:lblAlgn val="ctr"/>
        <c:lblOffset val="100"/>
        <c:noMultiLvlLbl val="0"/>
      </c:catAx>
      <c:valAx>
        <c:axId val="184622063"/>
        <c:scaling>
          <c:orientation val="minMax"/>
        </c:scaling>
        <c:delete val="0"/>
        <c:axPos val="l"/>
        <c:majorGridlines>
          <c:spPr>
            <a:ln w="9525" cap="flat" cmpd="sng" algn="ctr">
              <a:solidFill>
                <a:srgbClr val="4D4D4D"/>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4D4D4D"/>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l.finclass.com/finclass/?pmp=FIN-VEX-PDF-X-BFIN-20220817-ORG-F0099-AS-PLANILHA_FIIS&amp;utm_source=PDFDIVULGACOMATERIAL&amp;utm_campaign=X&amp;utm_medium=BASEFINCLASS&amp;utm_content=ORGANICO&amp;utm_term=FIN-VEX-PDF-X-BFIN-20220817-ORG-F0099-AS-PLANILHA_FIIS" TargetMode="External"/></Relationships>
</file>

<file path=xl/drawings/_rels/drawing2.xml.rels><?xml version="1.0" encoding="UTF-8" standalone="yes"?>
<Relationships xmlns="http://schemas.openxmlformats.org/package/2006/relationships"><Relationship Id="rId8" Type="http://schemas.microsoft.com/office/2007/relationships/hdphoto" Target="../media/hdphoto3.wdp"/><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4.png"/><Relationship Id="rId12" Type="http://schemas.microsoft.com/office/2007/relationships/hdphoto" Target="../media/hdphoto4.wdp"/><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image" Target="../media/image6.png"/><Relationship Id="rId5" Type="http://schemas.openxmlformats.org/officeDocument/2006/relationships/chart" Target="../charts/chart1.xml"/><Relationship Id="rId10" Type="http://schemas.openxmlformats.org/officeDocument/2006/relationships/image" Target="../media/image5.png"/><Relationship Id="rId4" Type="http://schemas.microsoft.com/office/2007/relationships/hdphoto" Target="../media/hdphoto2.wdp"/><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2</xdr:col>
      <xdr:colOff>133120</xdr:colOff>
      <xdr:row>0</xdr:row>
      <xdr:rowOff>0</xdr:rowOff>
    </xdr:from>
    <xdr:to>
      <xdr:col>9</xdr:col>
      <xdr:colOff>141497</xdr:colOff>
      <xdr:row>2</xdr:row>
      <xdr:rowOff>1523</xdr:rowOff>
    </xdr:to>
    <xdr:sp macro="" textlink="">
      <xdr:nvSpPr>
        <xdr:cNvPr id="2" name="CaixaDeTexto 1">
          <a:extLst>
            <a:ext uri="{FF2B5EF4-FFF2-40B4-BE49-F238E27FC236}">
              <a16:creationId xmlns:a16="http://schemas.microsoft.com/office/drawing/2014/main" id="{08FFC13F-C9BC-42F0-803E-0494E48BA690}"/>
            </a:ext>
          </a:extLst>
        </xdr:cNvPr>
        <xdr:cNvSpPr txBox="1"/>
      </xdr:nvSpPr>
      <xdr:spPr>
        <a:xfrm>
          <a:off x="1057045" y="0"/>
          <a:ext cx="6504427" cy="687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600" b="1">
              <a:solidFill>
                <a:schemeClr val="bg1"/>
              </a:solidFill>
            </a:rPr>
            <a:t>Instruções Gerais</a:t>
          </a:r>
        </a:p>
        <a:p>
          <a:pPr algn="ctr"/>
          <a:endParaRPr lang="pt-BR" sz="2600" b="1" baseline="0">
            <a:solidFill>
              <a:schemeClr val="bg1"/>
            </a:solidFill>
          </a:endParaRPr>
        </a:p>
      </xdr:txBody>
    </xdr:sp>
    <xdr:clientData/>
  </xdr:twoCellAnchor>
  <xdr:twoCellAnchor editAs="oneCell">
    <xdr:from>
      <xdr:col>0</xdr:col>
      <xdr:colOff>12192</xdr:colOff>
      <xdr:row>0</xdr:row>
      <xdr:rowOff>42672</xdr:rowOff>
    </xdr:from>
    <xdr:to>
      <xdr:col>1</xdr:col>
      <xdr:colOff>57219</xdr:colOff>
      <xdr:row>1</xdr:row>
      <xdr:rowOff>469554</xdr:rowOff>
    </xdr:to>
    <xdr:pic>
      <xdr:nvPicPr>
        <xdr:cNvPr id="3" name="Imagem 2">
          <a:hlinkClick xmlns:r="http://schemas.openxmlformats.org/officeDocument/2006/relationships" r:id="rId1"/>
          <a:extLst>
            <a:ext uri="{FF2B5EF4-FFF2-40B4-BE49-F238E27FC236}">
              <a16:creationId xmlns:a16="http://schemas.microsoft.com/office/drawing/2014/main" id="{6C48C50C-4B2E-4484-8F63-3BE58B413B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92" y="42672"/>
          <a:ext cx="740352" cy="607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xdr:colOff>
      <xdr:row>7</xdr:row>
      <xdr:rowOff>53340</xdr:rowOff>
    </xdr:from>
    <xdr:to>
      <xdr:col>4</xdr:col>
      <xdr:colOff>401375</xdr:colOff>
      <xdr:row>10</xdr:row>
      <xdr:rowOff>167640</xdr:rowOff>
    </xdr:to>
    <xdr:grpSp>
      <xdr:nvGrpSpPr>
        <xdr:cNvPr id="9" name="Group 8">
          <a:extLst>
            <a:ext uri="{FF2B5EF4-FFF2-40B4-BE49-F238E27FC236}">
              <a16:creationId xmlns:a16="http://schemas.microsoft.com/office/drawing/2014/main" id="{7FC93844-EC4C-EEDA-702F-B78CC404FA6A}"/>
            </a:ext>
          </a:extLst>
        </xdr:cNvPr>
        <xdr:cNvGrpSpPr/>
      </xdr:nvGrpSpPr>
      <xdr:grpSpPr>
        <a:xfrm>
          <a:off x="191885" y="1902922"/>
          <a:ext cx="2156054" cy="654627"/>
          <a:chOff x="381000" y="1276350"/>
          <a:chExt cx="1895475" cy="685800"/>
        </a:xfrm>
        <a:solidFill>
          <a:srgbClr val="0B1926"/>
        </a:solidFill>
      </xdr:grpSpPr>
      <xdr:sp macro="" textlink="">
        <xdr:nvSpPr>
          <xdr:cNvPr id="4" name="Rectangle: Rounded Corners 3">
            <a:extLst>
              <a:ext uri="{FF2B5EF4-FFF2-40B4-BE49-F238E27FC236}">
                <a16:creationId xmlns:a16="http://schemas.microsoft.com/office/drawing/2014/main" id="{7776079C-0EBE-F89D-CCDD-1074DBB4AD26}"/>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D8DE3BDB-F184-9CA1-5ED2-D37D23A0809E}"/>
              </a:ext>
            </a:extLst>
          </xdr:cNvPr>
          <xdr:cNvSpPr txBox="1"/>
        </xdr:nvSpPr>
        <xdr:spPr>
          <a:xfrm>
            <a:off x="1227466" y="1643507"/>
            <a:ext cx="1000851"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Total Investido</a:t>
            </a:r>
          </a:p>
        </xdr:txBody>
      </xdr:sp>
      <xdr:sp macro="" textlink="Geral!C6">
        <xdr:nvSpPr>
          <xdr:cNvPr id="6" name="TextBox 5">
            <a:extLst>
              <a:ext uri="{FF2B5EF4-FFF2-40B4-BE49-F238E27FC236}">
                <a16:creationId xmlns:a16="http://schemas.microsoft.com/office/drawing/2014/main" id="{B9804B25-F27E-4DD9-B363-E69FBDC41BE3}"/>
              </a:ext>
            </a:extLst>
          </xdr:cNvPr>
          <xdr:cNvSpPr txBox="1"/>
        </xdr:nvSpPr>
        <xdr:spPr>
          <a:xfrm>
            <a:off x="1181100" y="1333501"/>
            <a:ext cx="994080" cy="40480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A9B8867-B949-413C-9B7E-6574E1C1E801}" type="TxLink">
              <a:rPr lang="en-US" sz="1800" b="1" i="0" u="none" strike="noStrike">
                <a:solidFill>
                  <a:srgbClr val="00E7F9"/>
                </a:solidFill>
                <a:latin typeface="Aptos Narrow"/>
              </a:rPr>
              <a:pPr/>
              <a:t> 2.436.708 </a:t>
            </a:fld>
            <a:endParaRPr lang="en-US" sz="3200" b="1">
              <a:solidFill>
                <a:srgbClr val="00E7F9"/>
              </a:solidFill>
            </a:endParaRPr>
          </a:p>
        </xdr:txBody>
      </xdr:sp>
      <xdr:pic>
        <xdr:nvPicPr>
          <xdr:cNvPr id="8" name="Picture 7">
            <a:extLst>
              <a:ext uri="{FF2B5EF4-FFF2-40B4-BE49-F238E27FC236}">
                <a16:creationId xmlns:a16="http://schemas.microsoft.com/office/drawing/2014/main" id="{0CB1401C-6EFA-009B-FB5D-E54F61BCDB93}"/>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676275" y="1417532"/>
            <a:ext cx="352425" cy="352425"/>
          </a:xfrm>
          <a:prstGeom prst="rect">
            <a:avLst/>
          </a:prstGeom>
          <a:grpFill/>
        </xdr:spPr>
      </xdr:pic>
    </xdr:grpSp>
    <xdr:clientData/>
  </xdr:twoCellAnchor>
  <xdr:twoCellAnchor>
    <xdr:from>
      <xdr:col>4</xdr:col>
      <xdr:colOff>494057</xdr:colOff>
      <xdr:row>7</xdr:row>
      <xdr:rowOff>59717</xdr:rowOff>
    </xdr:from>
    <xdr:to>
      <xdr:col>8</xdr:col>
      <xdr:colOff>244668</xdr:colOff>
      <xdr:row>11</xdr:row>
      <xdr:rowOff>836</xdr:rowOff>
    </xdr:to>
    <xdr:grpSp>
      <xdr:nvGrpSpPr>
        <xdr:cNvPr id="26" name="Agrupar 25">
          <a:extLst>
            <a:ext uri="{FF2B5EF4-FFF2-40B4-BE49-F238E27FC236}">
              <a16:creationId xmlns:a16="http://schemas.microsoft.com/office/drawing/2014/main" id="{07F51829-0FCE-2552-212C-913156C368DC}"/>
            </a:ext>
          </a:extLst>
        </xdr:cNvPr>
        <xdr:cNvGrpSpPr/>
      </xdr:nvGrpSpPr>
      <xdr:grpSpPr>
        <a:xfrm>
          <a:off x="2440621" y="1909299"/>
          <a:ext cx="2161302" cy="661555"/>
          <a:chOff x="2457036" y="1265168"/>
          <a:chExt cx="1905414" cy="685800"/>
        </a:xfrm>
        <a:solidFill>
          <a:srgbClr val="0B1926"/>
        </a:solidFill>
      </xdr:grpSpPr>
      <xdr:grpSp>
        <xdr:nvGrpSpPr>
          <xdr:cNvPr id="10" name="Group 9">
            <a:extLst>
              <a:ext uri="{FF2B5EF4-FFF2-40B4-BE49-F238E27FC236}">
                <a16:creationId xmlns:a16="http://schemas.microsoft.com/office/drawing/2014/main" id="{BF82C30E-1AE8-4EE4-96E1-BDE40B11B91E}"/>
              </a:ext>
            </a:extLst>
          </xdr:cNvPr>
          <xdr:cNvGrpSpPr/>
        </xdr:nvGrpSpPr>
        <xdr:grpSpPr>
          <a:xfrm>
            <a:off x="2457036" y="1265168"/>
            <a:ext cx="1905414" cy="685800"/>
            <a:chOff x="381000" y="1276350"/>
            <a:chExt cx="1895475" cy="685800"/>
          </a:xfrm>
          <a:grpFill/>
        </xdr:grpSpPr>
        <xdr:sp macro="" textlink="">
          <xdr:nvSpPr>
            <xdr:cNvPr id="11" name="Rectangle: Rounded Corners 10">
              <a:extLst>
                <a:ext uri="{FF2B5EF4-FFF2-40B4-BE49-F238E27FC236}">
                  <a16:creationId xmlns:a16="http://schemas.microsoft.com/office/drawing/2014/main" id="{1F889422-A916-142D-54DA-ACB4B8D4B10C}"/>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700153EC-1705-7CC1-B8FC-C498630144CE}"/>
                </a:ext>
              </a:extLst>
            </xdr:cNvPr>
            <xdr:cNvSpPr txBox="1"/>
          </xdr:nvSpPr>
          <xdr:spPr>
            <a:xfrm>
              <a:off x="1236660" y="1654769"/>
              <a:ext cx="950645"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Posição</a:t>
              </a:r>
              <a:r>
                <a:rPr lang="en-US" sz="1100" baseline="0">
                  <a:solidFill>
                    <a:schemeClr val="bg1">
                      <a:lumMod val="95000"/>
                    </a:schemeClr>
                  </a:solidFill>
                </a:rPr>
                <a:t> Atual</a:t>
              </a:r>
              <a:endParaRPr lang="en-US" sz="1100">
                <a:solidFill>
                  <a:schemeClr val="bg1">
                    <a:lumMod val="95000"/>
                  </a:schemeClr>
                </a:solidFill>
              </a:endParaRPr>
            </a:p>
          </xdr:txBody>
        </xdr:sp>
        <xdr:sp macro="" textlink="Geral!C7">
          <xdr:nvSpPr>
            <xdr:cNvPr id="13" name="TextBox 12">
              <a:extLst>
                <a:ext uri="{FF2B5EF4-FFF2-40B4-BE49-F238E27FC236}">
                  <a16:creationId xmlns:a16="http://schemas.microsoft.com/office/drawing/2014/main" id="{88A6F4C9-14E8-7585-2C7B-4DA0DD4205F4}"/>
                </a:ext>
              </a:extLst>
            </xdr:cNvPr>
            <xdr:cNvSpPr txBox="1"/>
          </xdr:nvSpPr>
          <xdr:spPr>
            <a:xfrm>
              <a:off x="1181100" y="1333501"/>
              <a:ext cx="794046" cy="40480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F39D78-A14D-453C-915A-B8A048544B4F}" type="TxLink">
                <a:rPr lang="en-US" sz="1800" b="1" i="0" u="none" strike="noStrike">
                  <a:solidFill>
                    <a:srgbClr val="00E7F9"/>
                  </a:solidFill>
                  <a:latin typeface="Aptos Narrow"/>
                </a:rPr>
                <a:pPr/>
                <a:t> 2.929.731 </a:t>
              </a:fld>
              <a:endParaRPr lang="en-US" sz="4800" b="1">
                <a:solidFill>
                  <a:srgbClr val="00E7F9"/>
                </a:solidFill>
              </a:endParaRPr>
            </a:p>
          </xdr:txBody>
        </xdr:sp>
      </xdr:grpSp>
      <xdr:pic>
        <xdr:nvPicPr>
          <xdr:cNvPr id="16" name="Picture 15">
            <a:extLst>
              <a:ext uri="{FF2B5EF4-FFF2-40B4-BE49-F238E27FC236}">
                <a16:creationId xmlns:a16="http://schemas.microsoft.com/office/drawing/2014/main" id="{7D2EE377-2D93-2E0C-4B7E-D55F7FD8CE3A}"/>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2742786" y="1406350"/>
            <a:ext cx="365263" cy="361950"/>
          </a:xfrm>
          <a:prstGeom prst="rect">
            <a:avLst/>
          </a:prstGeom>
          <a:grpFill/>
        </xdr:spPr>
      </xdr:pic>
    </xdr:grpSp>
    <xdr:clientData/>
  </xdr:twoCellAnchor>
  <xdr:twoCellAnchor>
    <xdr:from>
      <xdr:col>9</xdr:col>
      <xdr:colOff>520337</xdr:colOff>
      <xdr:row>12</xdr:row>
      <xdr:rowOff>18674</xdr:rowOff>
    </xdr:from>
    <xdr:to>
      <xdr:col>18</xdr:col>
      <xdr:colOff>121227</xdr:colOff>
      <xdr:row>28</xdr:row>
      <xdr:rowOff>180109</xdr:rowOff>
    </xdr:to>
    <xdr:graphicFrame macro="">
      <xdr:nvGraphicFramePr>
        <xdr:cNvPr id="7" name="Gráfico 6">
          <a:extLst>
            <a:ext uri="{FF2B5EF4-FFF2-40B4-BE49-F238E27FC236}">
              <a16:creationId xmlns:a16="http://schemas.microsoft.com/office/drawing/2014/main" id="{84B914B5-D1B1-471B-BF68-BD276203B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47625</xdr:colOff>
      <xdr:row>12</xdr:row>
      <xdr:rowOff>38099</xdr:rowOff>
    </xdr:from>
    <xdr:to>
      <xdr:col>9</xdr:col>
      <xdr:colOff>398318</xdr:colOff>
      <xdr:row>29</xdr:row>
      <xdr:rowOff>10391</xdr:rowOff>
    </xdr:to>
    <xdr:graphicFrame macro="">
      <xdr:nvGraphicFramePr>
        <xdr:cNvPr id="14" name="Gráfico 13">
          <a:extLst>
            <a:ext uri="{FF2B5EF4-FFF2-40B4-BE49-F238E27FC236}">
              <a16:creationId xmlns:a16="http://schemas.microsoft.com/office/drawing/2014/main" id="{CF43F65A-65AA-4D8A-AADA-4E297B7EE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358305</xdr:colOff>
      <xdr:row>7</xdr:row>
      <xdr:rowOff>49531</xdr:rowOff>
    </xdr:from>
    <xdr:to>
      <xdr:col>12</xdr:col>
      <xdr:colOff>31226</xdr:colOff>
      <xdr:row>10</xdr:row>
      <xdr:rowOff>163831</xdr:rowOff>
    </xdr:to>
    <xdr:grpSp>
      <xdr:nvGrpSpPr>
        <xdr:cNvPr id="27" name="Agrupar 26">
          <a:extLst>
            <a:ext uri="{FF2B5EF4-FFF2-40B4-BE49-F238E27FC236}">
              <a16:creationId xmlns:a16="http://schemas.microsoft.com/office/drawing/2014/main" id="{07594012-9640-3DD3-D058-D813C2F124ED}"/>
            </a:ext>
          </a:extLst>
        </xdr:cNvPr>
        <xdr:cNvGrpSpPr/>
      </xdr:nvGrpSpPr>
      <xdr:grpSpPr>
        <a:xfrm>
          <a:off x="4715560" y="1899113"/>
          <a:ext cx="2083611" cy="654627"/>
          <a:chOff x="4495800" y="1265168"/>
          <a:chExt cx="1905414" cy="685800"/>
        </a:xfrm>
        <a:solidFill>
          <a:srgbClr val="0B1926"/>
        </a:solidFill>
      </xdr:grpSpPr>
      <xdr:grpSp>
        <xdr:nvGrpSpPr>
          <xdr:cNvPr id="15" name="Group 9">
            <a:extLst>
              <a:ext uri="{FF2B5EF4-FFF2-40B4-BE49-F238E27FC236}">
                <a16:creationId xmlns:a16="http://schemas.microsoft.com/office/drawing/2014/main" id="{13F7655C-F39E-4712-9ABB-644F7BE6214E}"/>
              </a:ext>
            </a:extLst>
          </xdr:cNvPr>
          <xdr:cNvGrpSpPr/>
        </xdr:nvGrpSpPr>
        <xdr:grpSpPr>
          <a:xfrm>
            <a:off x="4495800" y="1265168"/>
            <a:ext cx="1905414" cy="685800"/>
            <a:chOff x="381000" y="1276350"/>
            <a:chExt cx="1895475" cy="685800"/>
          </a:xfrm>
          <a:grpFill/>
        </xdr:grpSpPr>
        <xdr:sp macro="" textlink="">
          <xdr:nvSpPr>
            <xdr:cNvPr id="17" name="Rectangle: Rounded Corners 10">
              <a:extLst>
                <a:ext uri="{FF2B5EF4-FFF2-40B4-BE49-F238E27FC236}">
                  <a16:creationId xmlns:a16="http://schemas.microsoft.com/office/drawing/2014/main" id="{04FA43DA-17CC-043C-F369-61DC286BCB11}"/>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1">
              <a:extLst>
                <a:ext uri="{FF2B5EF4-FFF2-40B4-BE49-F238E27FC236}">
                  <a16:creationId xmlns:a16="http://schemas.microsoft.com/office/drawing/2014/main" id="{AAA50FCC-6F72-AD16-A0D5-F5D7EEB8361C}"/>
                </a:ext>
              </a:extLst>
            </xdr:cNvPr>
            <xdr:cNvSpPr txBox="1"/>
          </xdr:nvSpPr>
          <xdr:spPr>
            <a:xfrm>
              <a:off x="1209675" y="1666030"/>
              <a:ext cx="757291"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Resultado</a:t>
              </a:r>
            </a:p>
          </xdr:txBody>
        </xdr:sp>
        <xdr:sp macro="" textlink="Geral!D6">
          <xdr:nvSpPr>
            <xdr:cNvPr id="19" name="TextBox 12">
              <a:extLst>
                <a:ext uri="{FF2B5EF4-FFF2-40B4-BE49-F238E27FC236}">
                  <a16:creationId xmlns:a16="http://schemas.microsoft.com/office/drawing/2014/main" id="{8452C1D1-FEC5-070D-2C85-DE39B53F4CD1}"/>
                </a:ext>
              </a:extLst>
            </xdr:cNvPr>
            <xdr:cNvSpPr txBox="1"/>
          </xdr:nvSpPr>
          <xdr:spPr>
            <a:xfrm>
              <a:off x="1055612" y="1357314"/>
              <a:ext cx="820410" cy="40480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D4C730-8DE5-4525-9AAB-B709BAE36ED2}" type="TxLink">
                <a:rPr lang="el-GR" sz="1800" b="1" i="0" u="none" strike="noStrike">
                  <a:solidFill>
                    <a:srgbClr val="00E7F9"/>
                  </a:solidFill>
                  <a:latin typeface="Aptos Narrow"/>
                </a:rPr>
                <a:pPr/>
                <a:t>Δ 493.023</a:t>
              </a:fld>
              <a:endParaRPr lang="en-US" sz="1800" b="1">
                <a:solidFill>
                  <a:srgbClr val="00E7F9"/>
                </a:solidFill>
              </a:endParaRPr>
            </a:p>
          </xdr:txBody>
        </xdr:sp>
      </xdr:grpSp>
      <xdr:pic>
        <xdr:nvPicPr>
          <xdr:cNvPr id="25" name="Imagem 24">
            <a:extLst>
              <a:ext uri="{FF2B5EF4-FFF2-40B4-BE49-F238E27FC236}">
                <a16:creationId xmlns:a16="http://schemas.microsoft.com/office/drawing/2014/main" id="{3D25AEFA-CB8D-9423-764C-83F8C4176731}"/>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4727712" y="1484015"/>
            <a:ext cx="254795" cy="266928"/>
          </a:xfrm>
          <a:prstGeom prst="rect">
            <a:avLst/>
          </a:prstGeom>
          <a:grpFill/>
        </xdr:spPr>
      </xdr:pic>
    </xdr:grpSp>
    <xdr:clientData/>
  </xdr:twoCellAnchor>
  <xdr:twoCellAnchor>
    <xdr:from>
      <xdr:col>1</xdr:col>
      <xdr:colOff>33129</xdr:colOff>
      <xdr:row>29</xdr:row>
      <xdr:rowOff>173935</xdr:rowOff>
    </xdr:from>
    <xdr:to>
      <xdr:col>18</xdr:col>
      <xdr:colOff>93518</xdr:colOff>
      <xdr:row>46</xdr:row>
      <xdr:rowOff>110836</xdr:rowOff>
    </xdr:to>
    <xdr:graphicFrame macro="">
      <xdr:nvGraphicFramePr>
        <xdr:cNvPr id="30" name="Gráfico 29">
          <a:extLst>
            <a:ext uri="{FF2B5EF4-FFF2-40B4-BE49-F238E27FC236}">
              <a16:creationId xmlns:a16="http://schemas.microsoft.com/office/drawing/2014/main" id="{41651B6F-A962-4230-BC43-50EB9E1E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1</xdr:rowOff>
    </xdr:from>
    <xdr:to>
      <xdr:col>19</xdr:col>
      <xdr:colOff>15902</xdr:colOff>
      <xdr:row>9</xdr:row>
      <xdr:rowOff>20122</xdr:rowOff>
    </xdr:to>
    <xdr:pic>
      <xdr:nvPicPr>
        <xdr:cNvPr id="32" name="Imagem 31">
          <a:extLst>
            <a:ext uri="{FF2B5EF4-FFF2-40B4-BE49-F238E27FC236}">
              <a16:creationId xmlns:a16="http://schemas.microsoft.com/office/drawing/2014/main" id="{0DAD5C94-4C15-201B-0F7E-B93732E13BD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1"/>
          <a:ext cx="11173239" cy="2288313"/>
        </a:xfrm>
        <a:prstGeom prst="rect">
          <a:avLst/>
        </a:prstGeom>
      </xdr:spPr>
    </xdr:pic>
    <xdr:clientData/>
  </xdr:twoCellAnchor>
  <xdr:twoCellAnchor>
    <xdr:from>
      <xdr:col>12</xdr:col>
      <xdr:colOff>129705</xdr:colOff>
      <xdr:row>7</xdr:row>
      <xdr:rowOff>55412</xdr:rowOff>
    </xdr:from>
    <xdr:to>
      <xdr:col>15</xdr:col>
      <xdr:colOff>417444</xdr:colOff>
      <xdr:row>10</xdr:row>
      <xdr:rowOff>169712</xdr:rowOff>
    </xdr:to>
    <xdr:grpSp>
      <xdr:nvGrpSpPr>
        <xdr:cNvPr id="34" name="Group 9">
          <a:extLst>
            <a:ext uri="{FF2B5EF4-FFF2-40B4-BE49-F238E27FC236}">
              <a16:creationId xmlns:a16="http://schemas.microsoft.com/office/drawing/2014/main" id="{08F0FE84-3BD0-46AD-6F77-E5FA8F6BCE82}"/>
            </a:ext>
          </a:extLst>
        </xdr:cNvPr>
        <xdr:cNvGrpSpPr/>
      </xdr:nvGrpSpPr>
      <xdr:grpSpPr>
        <a:xfrm>
          <a:off x="6897650" y="1904994"/>
          <a:ext cx="2095758" cy="654627"/>
          <a:chOff x="381000" y="1276350"/>
          <a:chExt cx="1895475" cy="685800"/>
        </a:xfrm>
        <a:solidFill>
          <a:srgbClr val="0B1926"/>
        </a:solidFill>
      </xdr:grpSpPr>
      <xdr:sp macro="" textlink="">
        <xdr:nvSpPr>
          <xdr:cNvPr id="36" name="Rectangle: Rounded Corners 10">
            <a:extLst>
              <a:ext uri="{FF2B5EF4-FFF2-40B4-BE49-F238E27FC236}">
                <a16:creationId xmlns:a16="http://schemas.microsoft.com/office/drawing/2014/main" id="{B01B90FD-30D9-67D9-CCFE-719F4969F201}"/>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11">
            <a:extLst>
              <a:ext uri="{FF2B5EF4-FFF2-40B4-BE49-F238E27FC236}">
                <a16:creationId xmlns:a16="http://schemas.microsoft.com/office/drawing/2014/main" id="{59098634-CEC6-E914-7C9B-E61290856DC6}"/>
              </a:ext>
            </a:extLst>
          </xdr:cNvPr>
          <xdr:cNvSpPr txBox="1"/>
        </xdr:nvSpPr>
        <xdr:spPr>
          <a:xfrm>
            <a:off x="1209675" y="1666031"/>
            <a:ext cx="790233"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Resultado %</a:t>
            </a:r>
          </a:p>
        </xdr:txBody>
      </xdr:sp>
      <xdr:sp macro="" textlink="Geral!E6">
        <xdr:nvSpPr>
          <xdr:cNvPr id="38" name="TextBox 12">
            <a:extLst>
              <a:ext uri="{FF2B5EF4-FFF2-40B4-BE49-F238E27FC236}">
                <a16:creationId xmlns:a16="http://schemas.microsoft.com/office/drawing/2014/main" id="{FC72A9CB-BD63-7D06-9586-F0E30392BA08}"/>
              </a:ext>
            </a:extLst>
          </xdr:cNvPr>
          <xdr:cNvSpPr txBox="1"/>
        </xdr:nvSpPr>
        <xdr:spPr>
          <a:xfrm>
            <a:off x="1269331" y="1357314"/>
            <a:ext cx="839032" cy="404808"/>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DBF284C-8986-411F-957A-3E6744ADB01D}" type="TxLink">
              <a:rPr lang="en-US" sz="1800" b="1" i="0" u="none" strike="noStrike">
                <a:solidFill>
                  <a:srgbClr val="00E7F9"/>
                </a:solidFill>
                <a:latin typeface="Aptos Narrow"/>
              </a:rPr>
              <a:pPr/>
              <a:t>20%</a:t>
            </a:fld>
            <a:endParaRPr lang="en-US" sz="2800" b="1">
              <a:solidFill>
                <a:srgbClr val="00E7F9"/>
              </a:solidFill>
            </a:endParaRPr>
          </a:p>
        </xdr:txBody>
      </xdr:sp>
    </xdr:grpSp>
    <xdr:clientData/>
  </xdr:twoCellAnchor>
  <xdr:twoCellAnchor editAs="oneCell">
    <xdr:from>
      <xdr:col>12</xdr:col>
      <xdr:colOff>381000</xdr:colOff>
      <xdr:row>8</xdr:row>
      <xdr:rowOff>99392</xdr:rowOff>
    </xdr:from>
    <xdr:to>
      <xdr:col>13</xdr:col>
      <xdr:colOff>15902</xdr:colOff>
      <xdr:row>9</xdr:row>
      <xdr:rowOff>149087</xdr:rowOff>
    </xdr:to>
    <xdr:pic>
      <xdr:nvPicPr>
        <xdr:cNvPr id="40" name="Imagem 39">
          <a:extLst>
            <a:ext uri="{FF2B5EF4-FFF2-40B4-BE49-F238E27FC236}">
              <a16:creationId xmlns:a16="http://schemas.microsoft.com/office/drawing/2014/main" id="{E519A484-B0E5-91C4-6E19-C629F3A3613D}"/>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7255565" y="2186609"/>
          <a:ext cx="240195" cy="240195"/>
        </a:xfrm>
        <a:prstGeom prst="rect">
          <a:avLst/>
        </a:prstGeom>
      </xdr:spPr>
    </xdr:pic>
    <xdr:clientData/>
  </xdr:twoCellAnchor>
  <xdr:twoCellAnchor>
    <xdr:from>
      <xdr:col>1</xdr:col>
      <xdr:colOff>66260</xdr:colOff>
      <xdr:row>47</xdr:row>
      <xdr:rowOff>107675</xdr:rowOff>
    </xdr:from>
    <xdr:to>
      <xdr:col>18</xdr:col>
      <xdr:colOff>86591</xdr:colOff>
      <xdr:row>64</xdr:row>
      <xdr:rowOff>55419</xdr:rowOff>
    </xdr:to>
    <xdr:graphicFrame macro="">
      <xdr:nvGraphicFramePr>
        <xdr:cNvPr id="43" name="Gráfico 42">
          <a:extLst>
            <a:ext uri="{FF2B5EF4-FFF2-40B4-BE49-F238E27FC236}">
              <a16:creationId xmlns:a16="http://schemas.microsoft.com/office/drawing/2014/main" id="{680F4C69-9390-4C8A-9232-8AD56AC50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381000</xdr:colOff>
      <xdr:row>2</xdr:row>
      <xdr:rowOff>0</xdr:rowOff>
    </xdr:from>
    <xdr:to>
      <xdr:col>10</xdr:col>
      <xdr:colOff>719492</xdr:colOff>
      <xdr:row>2</xdr:row>
      <xdr:rowOff>219075</xdr:rowOff>
    </xdr:to>
    <xdr:pic>
      <xdr:nvPicPr>
        <xdr:cNvPr id="2" name="Picture 1" descr="Investimentos Archives | Blog da Finclass">
          <a:extLst>
            <a:ext uri="{FF2B5EF4-FFF2-40B4-BE49-F238E27FC236}">
              <a16:creationId xmlns:a16="http://schemas.microsoft.com/office/drawing/2014/main" id="{B39E9B01-6ADD-4E4D-A0D0-97392FEF29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2450" y="381000"/>
          <a:ext cx="1243367"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9526</xdr:rowOff>
    </xdr:from>
    <xdr:to>
      <xdr:col>11</xdr:col>
      <xdr:colOff>28840</xdr:colOff>
      <xdr:row>6</xdr:row>
      <xdr:rowOff>251114</xdr:rowOff>
    </xdr:to>
    <xdr:pic>
      <xdr:nvPicPr>
        <xdr:cNvPr id="7" name="Imagem 6">
          <a:extLst>
            <a:ext uri="{FF2B5EF4-FFF2-40B4-BE49-F238E27FC236}">
              <a16:creationId xmlns:a16="http://schemas.microsoft.com/office/drawing/2014/main" id="{2A412DEE-E9F6-3803-53E8-C5345A70FF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9526"/>
          <a:ext cx="9588476" cy="19560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10</xdr:col>
      <xdr:colOff>628303</xdr:colOff>
      <xdr:row>7</xdr:row>
      <xdr:rowOff>83889</xdr:rowOff>
    </xdr:to>
    <xdr:pic>
      <xdr:nvPicPr>
        <xdr:cNvPr id="8" name="Imagem 7">
          <a:extLst>
            <a:ext uri="{FF2B5EF4-FFF2-40B4-BE49-F238E27FC236}">
              <a16:creationId xmlns:a16="http://schemas.microsoft.com/office/drawing/2014/main" id="{05661804-FBC2-2825-9DD4-ED2FB04CA3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083635" cy="22987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9</xdr:col>
      <xdr:colOff>892926</xdr:colOff>
      <xdr:row>5</xdr:row>
      <xdr:rowOff>207187</xdr:rowOff>
    </xdr:to>
    <xdr:pic>
      <xdr:nvPicPr>
        <xdr:cNvPr id="8" name="Imagem 7">
          <a:extLst>
            <a:ext uri="{FF2B5EF4-FFF2-40B4-BE49-F238E27FC236}">
              <a16:creationId xmlns:a16="http://schemas.microsoft.com/office/drawing/2014/main" id="{33309776-B509-345C-D4CC-8C40739CF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356273" cy="211599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1005146</xdr:colOff>
      <xdr:row>6</xdr:row>
      <xdr:rowOff>212477</xdr:rowOff>
    </xdr:to>
    <xdr:pic>
      <xdr:nvPicPr>
        <xdr:cNvPr id="5" name="Imagem 4">
          <a:extLst>
            <a:ext uri="{FF2B5EF4-FFF2-40B4-BE49-F238E27FC236}">
              <a16:creationId xmlns:a16="http://schemas.microsoft.com/office/drawing/2014/main" id="{B7AEF660-24C1-4962-6456-462644D6E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515474" cy="19487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10</xdr:col>
      <xdr:colOff>805297</xdr:colOff>
      <xdr:row>5</xdr:row>
      <xdr:rowOff>184360</xdr:rowOff>
    </xdr:to>
    <xdr:pic>
      <xdr:nvPicPr>
        <xdr:cNvPr id="9" name="Imagem 8">
          <a:extLst>
            <a:ext uri="{FF2B5EF4-FFF2-40B4-BE49-F238E27FC236}">
              <a16:creationId xmlns:a16="http://schemas.microsoft.com/office/drawing/2014/main" id="{9A14F2C1-AF79-6FA1-13D5-3C0E118E6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9602932" cy="19594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11</xdr:col>
      <xdr:colOff>8660</xdr:colOff>
      <xdr:row>8</xdr:row>
      <xdr:rowOff>51484</xdr:rowOff>
    </xdr:to>
    <xdr:pic>
      <xdr:nvPicPr>
        <xdr:cNvPr id="6" name="Imagem 5">
          <a:extLst>
            <a:ext uri="{FF2B5EF4-FFF2-40B4-BE49-F238E27FC236}">
              <a16:creationId xmlns:a16="http://schemas.microsoft.com/office/drawing/2014/main" id="{DB972BD4-734E-E12D-16B0-EB0A11FFEB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9810750" cy="200843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173182</xdr:rowOff>
    </xdr:from>
    <xdr:to>
      <xdr:col>11</xdr:col>
      <xdr:colOff>891885</xdr:colOff>
      <xdr:row>8</xdr:row>
      <xdr:rowOff>37691</xdr:rowOff>
    </xdr:to>
    <xdr:pic>
      <xdr:nvPicPr>
        <xdr:cNvPr id="4" name="Imagem 3">
          <a:extLst>
            <a:ext uri="{FF2B5EF4-FFF2-40B4-BE49-F238E27FC236}">
              <a16:creationId xmlns:a16="http://schemas.microsoft.com/office/drawing/2014/main" id="{7AEEEA46-1BA3-989D-274F-153C314A4A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73182"/>
          <a:ext cx="11092294" cy="2271736"/>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43">
  <a r="1">
    <v t="i">0</v>
  </a>
  <a r="1">
    <v>24.69</v>
  </a>
  <a r="1">
    <v>24.458400000000001</v>
  </a>
  <a r="1">
    <v>95.7</v>
  </a>
  <a r="1">
    <v>95.76</v>
  </a>
  <a r="1">
    <v>6.18</v>
  </a>
  <a r="1">
    <v>6.27</v>
  </a>
  <a r="1">
    <v>92</v>
  </a>
  <a r="1">
    <v>89.96</v>
  </a>
  <a r="1">
    <v>90.36</v>
  </a>
  <a r="1">
    <v>90.13</v>
  </a>
  <a r="1">
    <v>8.1999999999999993</v>
  </a>
  <a r="1">
    <v>8.3800000000000008</v>
  </a>
  <a r="1">
    <v>38.1</v>
  </a>
  <a r="1">
    <v>38.340000000000003</v>
  </a>
  <a r="1">
    <v>96.5</v>
  </a>
  <a r="1">
    <v>96.3</v>
  </a>
  <a r="1">
    <v>131.97999999999999</v>
  </a>
  <a r="1">
    <v>130</v>
  </a>
  <a r="1">
    <v>23.08</v>
  </a>
  <a r="1">
    <v>23.31</v>
  </a>
  <a r="1">
    <v>32.229999999999997</v>
  </a>
  <a r="1">
    <v>33.75</v>
  </a>
  <a r="1">
    <v>32.06</v>
  </a>
  <a r="1">
    <v>32.479999999999997</v>
  </a>
  <a r="1">
    <v>9.08</v>
  </a>
  <a r="1">
    <v>8.98</v>
  </a>
  <a r="1">
    <v>151.36000000000001</v>
  </a>
  <a r="1">
    <v>149.46</v>
  </a>
  <a r="1">
    <v>3903.63</v>
  </a>
  <a r="1">
    <v>3866.4</v>
  </a>
  <a r="1">
    <v>101345</v>
  </a>
  <a r="1">
    <v>99784</v>
  </a>
  <a r="1">
    <v>122.44</v>
  </a>
  <a r="1">
    <v>119.71</v>
  </a>
  <a r="1">
    <v>55.86</v>
  </a>
  <a r="1">
    <v>56.71</v>
  </a>
  <a r="1">
    <v>27.79</v>
  </a>
  <a r="1">
    <v>27.82</v>
  </a>
  <a r="1">
    <v>98.69</v>
  </a>
  <a r="1">
    <v>96</v>
  </a>
  <a r="1">
    <v>97.65</v>
  </a>
  <a r="1">
    <v>96.93</v>
  </a>
</arrayData>
</file>

<file path=xl/richData/rdrichvalue.xml><?xml version="1.0" encoding="utf-8"?>
<rvData xmlns="http://schemas.microsoft.com/office/spreadsheetml/2017/richdata" count="63">
  <rv s="0">
    <fb>38.1</fb>
    <v>0</v>
  </rv>
  <rv s="0">
    <fb>27.79</fb>
    <v>0</v>
  </rv>
  <rv s="0">
    <fb>32.06</fb>
    <v>0</v>
  </rv>
  <rv s="0">
    <fb>23.08</fb>
    <v>0</v>
  </rv>
  <rv s="0">
    <fb>55.86</fb>
    <v>0</v>
  </rv>
  <rv s="0">
    <fb>96.5</fb>
    <v>0</v>
  </rv>
  <rv s="0">
    <fb>6.18</fb>
    <v>0</v>
  </rv>
  <rv s="0">
    <fb>8.1999999999999993</fb>
    <v>0</v>
  </rv>
  <rv s="0">
    <fb>24.69</fb>
    <v>0</v>
  </rv>
  <rv s="0">
    <fb>32.229999999999997</fb>
    <v>0</v>
  </rv>
  <rv s="0">
    <fb>95.7</fb>
    <v>0</v>
  </rv>
  <rv s="0">
    <fb>97.65</fb>
    <v>0</v>
  </rv>
  <rv s="0">
    <fb>151.36000000000001</fb>
    <v>0</v>
  </rv>
  <rv s="0">
    <fb>98.69</fb>
    <v>0</v>
  </rv>
  <rv s="0">
    <fb>131.97999999999999</fb>
    <v>0</v>
  </rv>
  <rv s="0">
    <fb>9.08</fb>
    <v>0</v>
  </rv>
  <rv s="0">
    <fb>92</fb>
    <v>0</v>
  </rv>
  <rv s="0">
    <fb>90.36</fb>
    <v>0</v>
  </rv>
  <rv s="0">
    <fb>101345</fb>
    <v>1</v>
  </rv>
  <rv s="0">
    <fb>3903.63</fb>
    <v>1</v>
  </rv>
  <rv s="0">
    <fb>122.44</fb>
    <v>1</v>
  </rv>
  <rv s="1">
    <v>2</v>
    <v>SMTO3</v>
    <v>Daily</v>
    <v>45639</v>
    <v>45639</v>
    <v>0</v>
    <v>1</v>
    <v>638696448000000000,638698514451570327,0</v>
    <v>0</v>
    <v>apncxm</v>
    <v>BVMF:SMTO3</v>
    <v>1</v>
  </rv>
  <rv s="1">
    <v>2</v>
    <v>SMTO3</v>
    <v>Daily</v>
    <v>45638</v>
    <v>45638</v>
    <v>0</v>
    <v>1</v>
    <v>638695584000000000,638698514455162736,0</v>
    <v>0</v>
    <v>apncxm</v>
    <v>BVMF:SMTO3</v>
    <v>2</v>
  </rv>
  <rv s="1">
    <v>2</v>
    <v>VISA34</v>
    <v>Daily</v>
    <v>45639</v>
    <v>45639</v>
    <v>0</v>
    <v>1</v>
    <v>638696448000000000,638698514451399416,0</v>
    <v>0</v>
    <v>apnk52</v>
    <v>BVMF:VISA34</v>
    <v>3</v>
  </rv>
  <rv s="1">
    <v>2</v>
    <v>VISA34</v>
    <v>Daily</v>
    <v>45638</v>
    <v>45638</v>
    <v>0</v>
    <v>1</v>
    <v>638695584000000000,638698514455336763,0</v>
    <v>0</v>
    <v>apnk52</v>
    <v>BVMF:VISA34</v>
    <v>4</v>
  </rv>
  <rv s="1">
    <v>2</v>
    <v>ALPA4</v>
    <v>Daily</v>
    <v>45639</v>
    <v>45639</v>
    <v>0</v>
    <v>1</v>
    <v>638696448000000000,638698514451548851,0</v>
    <v>0</v>
    <v>aplvfr</v>
    <v>BVMF:ALPA4</v>
    <v>5</v>
  </rv>
  <rv s="1">
    <v>2</v>
    <v>ALPA4</v>
    <v>Daily</v>
    <v>45638</v>
    <v>45638</v>
    <v>0</v>
    <v>1</v>
    <v>638695584000000000,638698514455144656,0</v>
    <v>0</v>
    <v>aplvfr</v>
    <v>BVMF:ALPA4</v>
    <v>6</v>
  </rv>
  <rv s="1">
    <v>2</v>
    <v>VISC11 </v>
    <v>Daily</v>
    <v>45639</v>
    <v>45639</v>
    <v>0</v>
    <v>1</v>
    <v>638696448000000000,638698514457895506,0</v>
    <v>0</v>
    <v>apnk7w</v>
    <v>BVMF:VISC11</v>
    <v>7</v>
  </rv>
  <rv s="1">
    <v>2</v>
    <v>VISC11 </v>
    <v>Daily</v>
    <v>45638</v>
    <v>45638</v>
    <v>0</v>
    <v>1</v>
    <v>638695584000000000,638698514463092677,0</v>
    <v>0</v>
    <v>apnk7w</v>
    <v>BVMF:VISC11</v>
    <v>8</v>
  </rv>
  <rv s="1">
    <v>2</v>
    <v>XPLG11 </v>
    <v>Daily</v>
    <v>45639</v>
    <v>45639</v>
    <v>0</v>
    <v>1</v>
    <v>638696448000000000,638698514457908930,0</v>
    <v>0</v>
    <v>bglxzr</v>
    <v>BVMF:XPLG11</v>
    <v>9</v>
  </rv>
  <rv s="1">
    <v>2</v>
    <v>XPLG11 </v>
    <v>Daily</v>
    <v>45638</v>
    <v>45638</v>
    <v>0</v>
    <v>1</v>
    <v>638695584000000000,638698514463116037,0</v>
    <v>0</v>
    <v>bglxzr</v>
    <v>BVMF:XPLG11</v>
    <v>10</v>
  </rv>
  <rv s="1">
    <v>2</v>
    <v>MGLU3</v>
    <v>Daily</v>
    <v>45639</v>
    <v>45639</v>
    <v>0</v>
    <v>1</v>
    <v>638696448000000000,638698514451360546,0</v>
    <v>0</v>
    <v>apmxnm</v>
    <v>BVMF:MGLU3</v>
    <v>11</v>
  </rv>
  <rv s="1">
    <v>2</v>
    <v>MGLU3</v>
    <v>Daily</v>
    <v>45638</v>
    <v>45638</v>
    <v>0</v>
    <v>1</v>
    <v>638695584000000000,638698514455303229,0</v>
    <v>0</v>
    <v>apmxnm</v>
    <v>BVMF:MGLU3</v>
    <v>12</v>
  </rv>
  <rv s="1">
    <v>2</v>
    <v>PETR4</v>
    <v>Daily</v>
    <v>45639</v>
    <v>45639</v>
    <v>0</v>
    <v>1</v>
    <v>638696448000000000,638698514451423979,0</v>
    <v>0</v>
    <v>apn4gh</v>
    <v>BVMF:PETR4</v>
    <v>13</v>
  </rv>
  <rv s="1">
    <v>2</v>
    <v>PETR4</v>
    <v>Daily</v>
    <v>45638</v>
    <v>45638</v>
    <v>0</v>
    <v>1</v>
    <v>638695584000000000,638698514455362018,0</v>
    <v>0</v>
    <v>apn4gh</v>
    <v>BVMF:PETR4</v>
    <v>14</v>
  </rv>
  <rv s="1">
    <v>2</v>
    <v>GOGL34</v>
    <v>Daily</v>
    <v>45639</v>
    <v>45639</v>
    <v>0</v>
    <v>1</v>
    <v>638696448000000000,638698514451538893,0</v>
    <v>0</v>
    <v>apmo4c</v>
    <v>BVMF:GOGL34</v>
    <v>15</v>
  </rv>
  <rv s="1">
    <v>2</v>
    <v>GOGL34</v>
    <v>Daily</v>
    <v>45638</v>
    <v>45638</v>
    <v>0</v>
    <v>1</v>
    <v>638695584000000000,638698514455411862,0</v>
    <v>0</v>
    <v>apmo4c</v>
    <v>BVMF:GOGL34</v>
    <v>16</v>
  </rv>
  <rv s="1">
    <v>2</v>
    <v>KNRI11 </v>
    <v>Daily</v>
    <v>45639</v>
    <v>45639</v>
    <v>0</v>
    <v>1</v>
    <v>638696448000000000,638698514451335540,0</v>
    <v>0</v>
    <v>apmuh7</v>
    <v>BVMF:KNRI11</v>
    <v>17</v>
  </rv>
  <rv s="1">
    <v>2</v>
    <v>KNRI11 </v>
    <v>Daily</v>
    <v>45638</v>
    <v>45638</v>
    <v>0</v>
    <v>1</v>
    <v>638695584000000000,638698514455268256,0</v>
    <v>0</v>
    <v>apmuh7</v>
    <v>BVMF:KNRI11</v>
    <v>18</v>
  </rv>
  <rv s="1">
    <v>2</v>
    <v>KLBN11</v>
    <v>Daily</v>
    <v>45639</v>
    <v>45639</v>
    <v>0</v>
    <v>1</v>
    <v>638696448000000000,638698514457949008,0</v>
    <v>0</v>
    <v>apmtw7</v>
    <v>BVMF:KLBN11</v>
    <v>19</v>
  </rv>
  <rv s="1">
    <v>2</v>
    <v>KLBN11</v>
    <v>Daily</v>
    <v>45638</v>
    <v>45638</v>
    <v>0</v>
    <v>1</v>
    <v>638695584000000000,638698514463136250,0</v>
    <v>0</v>
    <v>apmtw7</v>
    <v>BVMF:KLBN11</v>
    <v>20</v>
  </rv>
  <rv s="1">
    <v>2</v>
    <v>RENT3</v>
    <v>Daily</v>
    <v>45639</v>
    <v>45639</v>
    <v>0</v>
    <v>1</v>
    <v>638696448000000000,638698514451380758,0</v>
    <v>0</v>
    <v>apn9fr</v>
    <v>BVMF:RENT3</v>
    <v>21</v>
  </rv>
  <rv s="1">
    <v>2</v>
    <v>RENT3</v>
    <v>Daily</v>
    <v>45638</v>
    <v>45638</v>
    <v>0</v>
    <v>1</v>
    <v>638695584000000000,638698514455313449,0</v>
    <v>0</v>
    <v>apn9fr</v>
    <v>BVMF:RENT3</v>
    <v>22</v>
  </rv>
  <rv s="1">
    <v>2</v>
    <v>ITUB4</v>
    <v>Daily</v>
    <v>45639</v>
    <v>45639</v>
    <v>0</v>
    <v>1</v>
    <v>638696448000000000,638698514457921197,0</v>
    <v>0</v>
    <v>apmscw</v>
    <v>BVMF:ITUB4</v>
    <v>23</v>
  </rv>
  <rv s="1">
    <v>2</v>
    <v>ITUB4</v>
    <v>Daily</v>
    <v>45638</v>
    <v>45638</v>
    <v>0</v>
    <v>1</v>
    <v>638695584000000000,638698514463118372,0</v>
    <v>0</v>
    <v>apmscw</v>
    <v>BVMF:ITUB4</v>
    <v>24</v>
  </rv>
  <rv s="1">
    <v>2</v>
    <v>MXRF11 </v>
    <v>Daily</v>
    <v>45639</v>
    <v>45639</v>
    <v>0</v>
    <v>1</v>
    <v>638696448000000000,638698514451342609,0</v>
    <v>0</v>
    <v>apn14c</v>
    <v>BVMF:MXRF11</v>
    <v>25</v>
  </rv>
  <rv s="1">
    <v>2</v>
    <v>MXRF11 </v>
    <v>Daily</v>
    <v>45638</v>
    <v>45638</v>
    <v>0</v>
    <v>1</v>
    <v>638695584000000000,638698514455283858,0</v>
    <v>0</v>
    <v>apn14c</v>
    <v>BVMF:MXRF11</v>
    <v>26</v>
  </rv>
  <rv s="1">
    <v>2</v>
    <v>HGLG11 </v>
    <v>Daily</v>
    <v>45639</v>
    <v>45639</v>
    <v>0</v>
    <v>1</v>
    <v>638696448000000000,638698514451474926,0</v>
    <v>0</v>
    <v>apmqh7</v>
    <v>BVMF:HGLG11</v>
    <v>27</v>
  </rv>
  <rv s="1">
    <v>2</v>
    <v>HGLG11 </v>
    <v>Daily</v>
    <v>45638</v>
    <v>45638</v>
    <v>0</v>
    <v>1</v>
    <v>638695584000000000,638698514455121420,0</v>
    <v>0</v>
    <v>apmqh7</v>
    <v>BVMF:HGLG11</v>
    <v>28</v>
  </rv>
  <rv s="1">
    <v>3</v>
    <v>ETH/USD</v>
    <v>Daily</v>
    <v>45639</v>
    <v>45639</v>
    <v>0</v>
    <v>1</v>
    <v>638696448000000000,638698514451606628,0</v>
    <v>0</v>
    <v>brjcfr</v>
    <v>ETHUSD</v>
    <v>29</v>
  </rv>
  <rv s="1">
    <v>3</v>
    <v>ETH/USD</v>
    <v>Daily</v>
    <v>45638</v>
    <v>45638</v>
    <v>0</v>
    <v>1</v>
    <v>638695584000000000,638698514455202717,0</v>
    <v>0</v>
    <v>brjcfr</v>
    <v>ETHUSD</v>
    <v>30</v>
  </rv>
  <rv s="1">
    <v>3</v>
    <v>BTC/USD</v>
    <v>Daily</v>
    <v>45639</v>
    <v>45639</v>
    <v>0</v>
    <v>1</v>
    <v>638696448000000000,638698514451439106,0</v>
    <v>0</v>
    <v>bo8l6h</v>
    <v>BTCUSD</v>
    <v>31</v>
  </rv>
  <rv s="1">
    <v>3</v>
    <v>BTC/USD</v>
    <v>Daily</v>
    <v>45638</v>
    <v>45638</v>
    <v>0</v>
    <v>1</v>
    <v>638695584000000000,638698514455093055,0</v>
    <v>0</v>
    <v>bo8l6h</v>
    <v>BTCUSD</v>
    <v>32</v>
  </rv>
  <rv s="1">
    <v>3</v>
    <v>LTC/USD</v>
    <v>Daily</v>
    <v>45639</v>
    <v>45639</v>
    <v>0</v>
    <v>1</v>
    <v>638696448000000000,638698514451462061,0</v>
    <v>0</v>
    <v>brjcoc</v>
    <v>LTCUSD</v>
    <v>33</v>
  </rv>
  <rv s="1">
    <v>3</v>
    <v>LTC/USD</v>
    <v>Daily</v>
    <v>45638</v>
    <v>45638</v>
    <v>0</v>
    <v>1</v>
    <v>638695584000000000,638698514455106051,0</v>
    <v>0</v>
    <v>brjcoc</v>
    <v>LTCUSD</v>
    <v>34</v>
  </rv>
  <rv s="1">
    <v>2</v>
    <v>VALE3</v>
    <v>Daily</v>
    <v>45639</v>
    <v>45639</v>
    <v>0</v>
    <v>1</v>
    <v>638696448000000000,638698514457963494,0</v>
    <v>0</v>
    <v>apnjsm</v>
    <v>BVMF:VALE3</v>
    <v>35</v>
  </rv>
  <rv s="1">
    <v>2</v>
    <v>VALE3</v>
    <v>Daily</v>
    <v>45638</v>
    <v>45638</v>
    <v>0</v>
    <v>1</v>
    <v>638695584000000000,638698514463150705,0</v>
    <v>0</v>
    <v>apnjsm</v>
    <v>BVMF:VALE3</v>
    <v>36</v>
  </rv>
  <rv s="1">
    <v>2</v>
    <v>BRFS3</v>
    <v>Daily</v>
    <v>45639</v>
    <v>45639</v>
    <v>0</v>
    <v>1</v>
    <v>638696448000000000,638698514451580276,0</v>
    <v>0</v>
    <v>apm3ur</v>
    <v>BVMF:BRFS3</v>
    <v>37</v>
  </rv>
  <rv s="1">
    <v>2</v>
    <v>BRFS3</v>
    <v>Daily</v>
    <v>45638</v>
    <v>45638</v>
    <v>0</v>
    <v>1</v>
    <v>638695584000000000,638698514455184468,0</v>
    <v>0</v>
    <v>apm3ur</v>
    <v>BVMF:BRFS3</v>
    <v>38</v>
  </rv>
  <rv s="1">
    <v>2</v>
    <v>HGRE11 </v>
    <v>Daily</v>
    <v>45639</v>
    <v>45639</v>
    <v>0</v>
    <v>1</v>
    <v>638696448000000000,638698514451004099,0</v>
    <v>0</v>
    <v>apmqk2</v>
    <v>BVMF:HGRE11</v>
    <v>39</v>
  </rv>
  <rv s="1">
    <v>2</v>
    <v>HGRE11 </v>
    <v>Daily</v>
    <v>45638</v>
    <v>45638</v>
    <v>0</v>
    <v>1</v>
    <v>638695584000000000,638698514454224531,0</v>
    <v>0</v>
    <v>apmqk2</v>
    <v>BVMF:HGRE11</v>
    <v>40</v>
  </rv>
  <rv s="1">
    <v>2</v>
    <v>XPML11</v>
    <v>Daily</v>
    <v>45639</v>
    <v>45639</v>
    <v>0</v>
    <v>1</v>
    <v>638696448000000000,638698514758479786,0</v>
    <v>0</v>
    <v>bgly3m</v>
    <v>BVMF:XPML11</v>
    <v>41</v>
  </rv>
  <rv s="1">
    <v>2</v>
    <v>XPML11</v>
    <v>Daily</v>
    <v>45638</v>
    <v>45638</v>
    <v>0</v>
    <v>1</v>
    <v>638695584000000000,638698514763766649,0</v>
    <v>0</v>
    <v>bgly3m</v>
    <v>BVMF:XPML11</v>
    <v>42</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4">
    <spb s="0">
      <v>1</v>
    </spb>
    <spb s="0">
      <v>2</v>
    </spb>
    <spb s="1">
      <v>3</v>
      <v>1</v>
    </spb>
    <spb s="1">
      <v>3</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1">
      <rpv i="0">_-[$R$-pt-BR] * #,##0.00_-;-[$R$-pt-BR] * #,##0.00_-;_-[$R$-pt-BR] * "-"??_-;_-@_-</rpv>
    </rSty>
    <rSty dxfid="1">
      <rpv i="0">_([$$-en-US]* #,##0.00_);_([$$-en-US]* (#,##0.00);_([$$-en-US]*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BC12D-E28B-4EAA-9F6D-A85FBCF04CDE}" name="Tabela1" displayName="Tabela1" ref="B10:K12" totalsRowShown="0" headerRowDxfId="39" dataDxfId="37" headerRowBorderDxfId="38">
  <autoFilter ref="B10:K12" xr:uid="{D0CBC12D-E28B-4EAA-9F6D-A85FBCF04CD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D450A9C-3E70-4E60-855D-DDAB0F9EBA60}" name="Data" dataDxfId="36"/>
    <tableColumn id="2" xr3:uid="{F36AC1B7-D6BB-4391-98FD-3D68C423CEC1}" name="Tipo" dataDxfId="35"/>
    <tableColumn id="3" xr3:uid="{86C14655-8963-44C3-B451-EC39466761E9}" name="Nome" dataDxfId="34"/>
    <tableColumn id="4" xr3:uid="{88E6D8A9-8765-4FB1-BF63-41BD4597CE37}" name="Data Vencimento" dataDxfId="33"/>
    <tableColumn id="5" xr3:uid="{92081044-5501-45C8-A61F-B488A9BB88CA}" name="Emissor" dataDxfId="32"/>
    <tableColumn id="6" xr3:uid="{5E702CC9-20FE-4AEF-A50C-36EC1208560F}" name="Corretora" dataDxfId="31"/>
    <tableColumn id="7" xr3:uid="{D9F6376B-0A99-4D45-8128-7C16CDBF3B32}" name="Investido" dataDxfId="30"/>
    <tableColumn id="8" xr3:uid="{33A09981-D5D7-4392-AD79-EB147BFA859B}" name="Atual" dataDxfId="29"/>
    <tableColumn id="9" xr3:uid="{CE68AEEF-9B99-4104-8D5F-83E582C897A8}" name="L/P" dataDxfId="28">
      <calculatedColumnFormula>I11-H11</calculatedColumnFormula>
    </tableColumn>
    <tableColumn id="10" xr3:uid="{08AF396C-4BE4-49EF-BD82-CAE6826AE3C9}" name="% L/P" dataDxfId="27">
      <calculatedColumnFormula>I11/H11-1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0ECEB3-1C72-4BA8-82FE-38EE735C8D79}" name="Tabela2" displayName="Tabela2" ref="B9:K16" totalsRowShown="0" headerRowDxfId="16" headerRowBorderDxfId="15">
  <autoFilter ref="B9:K16" xr:uid="{100ECEB3-1C72-4BA8-82FE-38EE735C8D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8D3544F-CD5D-4608-A64B-B4C9B7DBFBC8}" name="Ativo" dataDxfId="14"/>
    <tableColumn id="2" xr3:uid="{23505A10-4FC3-420C-B9C3-CE40275AD537}" name="Data" dataDxfId="13"/>
    <tableColumn id="3" xr3:uid="{B856D5F1-882D-410C-AF83-D56E964BB047}" name="Preço Médio"/>
    <tableColumn id="4" xr3:uid="{1E463823-863A-4E27-A8B4-A82D0EDB506B}" name="Quantidade" dataDxfId="12"/>
    <tableColumn id="5" xr3:uid="{42DE4896-2CE9-4B9C-A56E-AB5EC5525B10}" name="Preço Atual" dataDxfId="11">
      <calculatedColumnFormula array="1">IFERROR(_xlfn.STOCKHISTORY(B10,TODAY(),,0,0,1),IFERROR(_xlfn.STOCKHISTORY(B10,TODAY()-1,,0,0,1),IFERROR(_xlfn.STOCKHISTORY(B10,TODAY()-2,,0,0,1),_xlfn.STOCKHISTORY(B10,TODAY()-3,,0,0,1))))</calculatedColumnFormula>
    </tableColumn>
    <tableColumn id="6" xr3:uid="{4E27F975-FDA3-4140-9699-37AC16E29ADE}" name="Investido" dataDxfId="10">
      <calculatedColumnFormula>D10*E10</calculatedColumnFormula>
    </tableColumn>
    <tableColumn id="7" xr3:uid="{23D9FFDB-3812-468D-9207-4628E7F4F310}" name="Atual" dataDxfId="9">
      <calculatedColumnFormula>E10*F10</calculatedColumnFormula>
    </tableColumn>
    <tableColumn id="8" xr3:uid="{D0F137B2-E15E-45C0-B598-A6C9FC6D9EC9}" name="L/P" dataDxfId="8">
      <calculatedColumnFormula>H10-G10</calculatedColumnFormula>
    </tableColumn>
    <tableColumn id="9" xr3:uid="{C4F4A463-96A5-4742-AA37-B62FC84B0F07}" name="% L/P" dataDxfId="7">
      <calculatedColumnFormula>H10/G10-1</calculatedColumnFormula>
    </tableColumn>
    <tableColumn id="10" xr3:uid="{7A13B1E7-99FF-44A1-BA53-AAD8FA96036C}" name="% Carteira FII" dataDxfId="6">
      <calculatedColumnFormula>H10/$C$6</calculatedColumnFormula>
    </tableColumn>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B42ED-F471-46BD-BE6D-8A1E4166EF12}">
  <dimension ref="A1:L27"/>
  <sheetViews>
    <sheetView showGridLines="0" tabSelected="1" zoomScale="110" zoomScaleNormal="110" workbookViewId="0"/>
  </sheetViews>
  <sheetFormatPr defaultColWidth="9.109375" defaultRowHeight="15" customHeight="1" zeroHeight="1" x14ac:dyDescent="0.3"/>
  <cols>
    <col min="1" max="1" width="9.109375" customWidth="1"/>
    <col min="2" max="2" width="3" customWidth="1"/>
    <col min="3" max="8" width="9.109375" customWidth="1"/>
    <col min="9" max="9" width="30.44140625" customWidth="1"/>
    <col min="10" max="10" width="8.6640625" customWidth="1"/>
    <col min="11" max="11" width="6.6640625" customWidth="1"/>
    <col min="12" max="12" width="0.109375" hidden="1" customWidth="1"/>
    <col min="13" max="16383" width="0" hidden="1" customWidth="1"/>
    <col min="16384" max="16384" width="0.109375" customWidth="1"/>
  </cols>
  <sheetData>
    <row r="1" spans="1:12" ht="14.4" x14ac:dyDescent="0.3">
      <c r="A1" s="57" t="s">
        <v>66</v>
      </c>
      <c r="B1" s="58"/>
      <c r="C1" s="58"/>
      <c r="D1" s="58"/>
      <c r="E1" s="58"/>
      <c r="F1" s="58"/>
      <c r="G1" s="58"/>
      <c r="H1" s="58"/>
      <c r="I1" s="58"/>
      <c r="J1" s="58"/>
      <c r="K1" s="58"/>
      <c r="L1" s="59"/>
    </row>
    <row r="2" spans="1:12" ht="40.200000000000003" customHeight="1" thickBot="1" x14ac:dyDescent="0.35">
      <c r="A2" s="60"/>
      <c r="B2" s="61"/>
      <c r="C2" s="61"/>
      <c r="D2" s="61"/>
      <c r="E2" s="61"/>
      <c r="F2" s="61"/>
      <c r="G2" s="61"/>
      <c r="H2" s="61"/>
      <c r="I2" s="61"/>
      <c r="J2" s="61"/>
      <c r="K2" s="61"/>
      <c r="L2" s="62"/>
    </row>
    <row r="3" spans="1:12" s="64" customFormat="1" ht="17.25" customHeight="1" thickBot="1" x14ac:dyDescent="0.35">
      <c r="A3" s="63" t="s">
        <v>64</v>
      </c>
      <c r="B3" s="63"/>
      <c r="C3" s="63"/>
      <c r="D3" s="63"/>
      <c r="E3" s="63"/>
      <c r="F3" s="63"/>
      <c r="G3" s="63"/>
      <c r="H3" s="63"/>
      <c r="I3" s="63"/>
      <c r="J3" s="63"/>
      <c r="K3" s="63"/>
      <c r="L3" s="63"/>
    </row>
    <row r="4" spans="1:12" s="64" customFormat="1" ht="17.25" customHeight="1" thickBot="1" x14ac:dyDescent="0.35">
      <c r="A4" s="63"/>
      <c r="B4" s="63"/>
      <c r="C4" s="63"/>
      <c r="D4" s="63"/>
      <c r="E4" s="63"/>
      <c r="F4" s="63"/>
      <c r="G4" s="63"/>
      <c r="H4" s="63"/>
      <c r="I4" s="63"/>
      <c r="J4" s="63"/>
      <c r="K4" s="63"/>
      <c r="L4" s="63"/>
    </row>
    <row r="5" spans="1:12" s="64" customFormat="1" ht="17.25" customHeight="1" thickBot="1" x14ac:dyDescent="0.35">
      <c r="A5" s="63"/>
      <c r="B5" s="63"/>
      <c r="C5" s="63"/>
      <c r="D5" s="63"/>
      <c r="E5" s="63"/>
      <c r="F5" s="63"/>
      <c r="G5" s="63"/>
      <c r="H5" s="63"/>
      <c r="I5" s="63"/>
      <c r="J5" s="63"/>
      <c r="K5" s="63"/>
      <c r="L5" s="63"/>
    </row>
    <row r="6" spans="1:12" s="64" customFormat="1" ht="17.25" customHeight="1" thickBot="1" x14ac:dyDescent="0.35">
      <c r="A6" s="63"/>
      <c r="B6" s="63"/>
      <c r="C6" s="63"/>
      <c r="D6" s="63"/>
      <c r="E6" s="63"/>
      <c r="F6" s="63"/>
      <c r="G6" s="63"/>
      <c r="H6" s="63"/>
      <c r="I6" s="63"/>
      <c r="J6" s="63"/>
      <c r="K6" s="63"/>
      <c r="L6" s="63"/>
    </row>
    <row r="7" spans="1:12" s="64" customFormat="1" ht="17.25" customHeight="1" thickBot="1" x14ac:dyDescent="0.35">
      <c r="A7" s="63"/>
      <c r="B7" s="63"/>
      <c r="C7" s="63"/>
      <c r="D7" s="63"/>
      <c r="E7" s="63"/>
      <c r="F7" s="63"/>
      <c r="G7" s="63"/>
      <c r="H7" s="63"/>
      <c r="I7" s="63"/>
      <c r="J7" s="63"/>
      <c r="K7" s="63"/>
      <c r="L7" s="63"/>
    </row>
    <row r="8" spans="1:12" s="64" customFormat="1" ht="17.25" customHeight="1" thickBot="1" x14ac:dyDescent="0.35">
      <c r="A8" s="63"/>
      <c r="B8" s="63"/>
      <c r="C8" s="63"/>
      <c r="D8" s="63"/>
      <c r="E8" s="63"/>
      <c r="F8" s="63"/>
      <c r="G8" s="63"/>
      <c r="H8" s="63"/>
      <c r="I8" s="63"/>
      <c r="J8" s="63"/>
      <c r="K8" s="63"/>
      <c r="L8" s="63"/>
    </row>
    <row r="9" spans="1:12" s="64" customFormat="1" ht="17.25" customHeight="1" thickBot="1" x14ac:dyDescent="0.35">
      <c r="A9" s="63"/>
      <c r="B9" s="63"/>
      <c r="C9" s="63"/>
      <c r="D9" s="63"/>
      <c r="E9" s="63"/>
      <c r="F9" s="63"/>
      <c r="G9" s="63"/>
      <c r="H9" s="63"/>
      <c r="I9" s="63"/>
      <c r="J9" s="63"/>
      <c r="K9" s="63"/>
      <c r="L9" s="63"/>
    </row>
    <row r="10" spans="1:12" s="64" customFormat="1" ht="17.25" customHeight="1" thickBot="1" x14ac:dyDescent="0.35">
      <c r="A10" s="63"/>
      <c r="B10" s="63"/>
      <c r="C10" s="63"/>
      <c r="D10" s="63"/>
      <c r="E10" s="63"/>
      <c r="F10" s="63"/>
      <c r="G10" s="63"/>
      <c r="H10" s="63"/>
      <c r="I10" s="63"/>
      <c r="J10" s="63"/>
      <c r="K10" s="63"/>
      <c r="L10" s="63"/>
    </row>
    <row r="11" spans="1:12" s="64" customFormat="1" ht="17.25" customHeight="1" thickBot="1" x14ac:dyDescent="0.35">
      <c r="A11" s="63"/>
      <c r="B11" s="63"/>
      <c r="C11" s="63"/>
      <c r="D11" s="63"/>
      <c r="E11" s="63"/>
      <c r="F11" s="63"/>
      <c r="G11" s="63"/>
      <c r="H11" s="63"/>
      <c r="I11" s="63"/>
      <c r="J11" s="63"/>
      <c r="K11" s="63"/>
      <c r="L11" s="63"/>
    </row>
    <row r="12" spans="1:12" s="64" customFormat="1" ht="17.25" customHeight="1" thickBot="1" x14ac:dyDescent="0.35">
      <c r="A12" s="63"/>
      <c r="B12" s="63"/>
      <c r="C12" s="63"/>
      <c r="D12" s="63"/>
      <c r="E12" s="63"/>
      <c r="F12" s="63"/>
      <c r="G12" s="63"/>
      <c r="H12" s="63"/>
      <c r="I12" s="63"/>
      <c r="J12" s="63"/>
      <c r="K12" s="63"/>
      <c r="L12" s="63"/>
    </row>
    <row r="13" spans="1:12" s="64" customFormat="1" ht="17.25" customHeight="1" thickBot="1" x14ac:dyDescent="0.35">
      <c r="A13" s="63"/>
      <c r="B13" s="63"/>
      <c r="C13" s="63"/>
      <c r="D13" s="63"/>
      <c r="E13" s="63"/>
      <c r="F13" s="63"/>
      <c r="G13" s="63"/>
      <c r="H13" s="63"/>
      <c r="I13" s="63"/>
      <c r="J13" s="63"/>
      <c r="K13" s="63"/>
      <c r="L13" s="63"/>
    </row>
    <row r="14" spans="1:12" s="64" customFormat="1" ht="17.25" customHeight="1" thickBot="1" x14ac:dyDescent="0.35">
      <c r="A14" s="63"/>
      <c r="B14" s="63"/>
      <c r="C14" s="63"/>
      <c r="D14" s="63"/>
      <c r="E14" s="63"/>
      <c r="F14" s="63"/>
      <c r="G14" s="63"/>
      <c r="H14" s="63"/>
      <c r="I14" s="63"/>
      <c r="J14" s="63"/>
      <c r="K14" s="63"/>
      <c r="L14" s="63"/>
    </row>
    <row r="15" spans="1:12" s="64" customFormat="1" ht="17.25" customHeight="1" thickBot="1" x14ac:dyDescent="0.35">
      <c r="A15" s="63"/>
      <c r="B15" s="63"/>
      <c r="C15" s="63"/>
      <c r="D15" s="63"/>
      <c r="E15" s="63"/>
      <c r="F15" s="63"/>
      <c r="G15" s="63"/>
      <c r="H15" s="63"/>
      <c r="I15" s="63"/>
      <c r="J15" s="63"/>
      <c r="K15" s="63"/>
      <c r="L15" s="63"/>
    </row>
    <row r="16" spans="1:12" s="64" customFormat="1" ht="17.25" customHeight="1" thickBot="1" x14ac:dyDescent="0.35">
      <c r="A16" s="63"/>
      <c r="B16" s="63"/>
      <c r="C16" s="63"/>
      <c r="D16" s="63"/>
      <c r="E16" s="63"/>
      <c r="F16" s="63"/>
      <c r="G16" s="63"/>
      <c r="H16" s="63"/>
      <c r="I16" s="63"/>
      <c r="J16" s="63"/>
      <c r="K16" s="63"/>
      <c r="L16" s="63"/>
    </row>
    <row r="17" spans="1:12" s="64" customFormat="1" ht="17.25" customHeight="1" thickBot="1" x14ac:dyDescent="0.35">
      <c r="A17" s="63"/>
      <c r="B17" s="63"/>
      <c r="C17" s="63"/>
      <c r="D17" s="63"/>
      <c r="E17" s="63"/>
      <c r="F17" s="63"/>
      <c r="G17" s="63"/>
      <c r="H17" s="63"/>
      <c r="I17" s="63"/>
      <c r="J17" s="63"/>
      <c r="K17" s="63"/>
      <c r="L17" s="63"/>
    </row>
    <row r="18" spans="1:12" s="64" customFormat="1" ht="17.25" customHeight="1" thickBot="1" x14ac:dyDescent="0.35">
      <c r="A18" s="63"/>
      <c r="B18" s="63"/>
      <c r="C18" s="63"/>
      <c r="D18" s="63"/>
      <c r="E18" s="63"/>
      <c r="F18" s="63"/>
      <c r="G18" s="63"/>
      <c r="H18" s="63"/>
      <c r="I18" s="63"/>
      <c r="J18" s="63"/>
      <c r="K18" s="63"/>
      <c r="L18" s="63"/>
    </row>
    <row r="19" spans="1:12" s="64" customFormat="1" ht="17.25" customHeight="1" thickBot="1" x14ac:dyDescent="0.35">
      <c r="A19" s="63"/>
      <c r="B19" s="63"/>
      <c r="C19" s="63"/>
      <c r="D19" s="63"/>
      <c r="E19" s="63"/>
      <c r="F19" s="63"/>
      <c r="G19" s="63"/>
      <c r="H19" s="63"/>
      <c r="I19" s="63"/>
      <c r="J19" s="63"/>
      <c r="K19" s="63"/>
      <c r="L19" s="63"/>
    </row>
    <row r="20" spans="1:12" s="64" customFormat="1" ht="17.25" customHeight="1" thickBot="1" x14ac:dyDescent="0.35">
      <c r="A20" s="63"/>
      <c r="B20" s="63"/>
      <c r="C20" s="63"/>
      <c r="D20" s="63"/>
      <c r="E20" s="63"/>
      <c r="F20" s="63"/>
      <c r="G20" s="63"/>
      <c r="H20" s="63"/>
      <c r="I20" s="63"/>
      <c r="J20" s="63"/>
      <c r="K20" s="63"/>
      <c r="L20" s="63"/>
    </row>
    <row r="21" spans="1:12" s="64" customFormat="1" ht="17.25" customHeight="1" thickBot="1" x14ac:dyDescent="0.35">
      <c r="A21" s="63"/>
      <c r="B21" s="63"/>
      <c r="C21" s="63"/>
      <c r="D21" s="63"/>
      <c r="E21" s="63"/>
      <c r="F21" s="63"/>
      <c r="G21" s="63"/>
      <c r="H21" s="63"/>
      <c r="I21" s="63"/>
      <c r="J21" s="63"/>
      <c r="K21" s="63"/>
      <c r="L21" s="63"/>
    </row>
    <row r="22" spans="1:12" s="64" customFormat="1" ht="17.25" customHeight="1" thickBot="1" x14ac:dyDescent="0.35">
      <c r="A22" s="63"/>
      <c r="B22" s="63"/>
      <c r="C22" s="63"/>
      <c r="D22" s="63"/>
      <c r="E22" s="63"/>
      <c r="F22" s="63"/>
      <c r="G22" s="63"/>
      <c r="H22" s="63"/>
      <c r="I22" s="63"/>
      <c r="J22" s="63"/>
      <c r="K22" s="63"/>
      <c r="L22" s="63"/>
    </row>
    <row r="23" spans="1:12" s="64" customFormat="1" ht="17.25" customHeight="1" thickBot="1" x14ac:dyDescent="0.35">
      <c r="A23" s="63"/>
      <c r="B23" s="63"/>
      <c r="C23" s="63"/>
      <c r="D23" s="63"/>
      <c r="E23" s="63"/>
      <c r="F23" s="63"/>
      <c r="G23" s="63"/>
      <c r="H23" s="63"/>
      <c r="I23" s="63"/>
      <c r="J23" s="63"/>
      <c r="K23" s="63"/>
      <c r="L23" s="63"/>
    </row>
    <row r="24" spans="1:12" s="64" customFormat="1" ht="17.25" customHeight="1" thickBot="1" x14ac:dyDescent="0.35">
      <c r="A24" s="63"/>
      <c r="B24" s="63"/>
      <c r="C24" s="63"/>
      <c r="D24" s="63"/>
      <c r="E24" s="63"/>
      <c r="F24" s="63"/>
      <c r="G24" s="63"/>
      <c r="H24" s="63"/>
      <c r="I24" s="63"/>
      <c r="J24" s="63"/>
      <c r="K24" s="63"/>
      <c r="L24" s="63"/>
    </row>
    <row r="25" spans="1:12" s="64" customFormat="1" ht="17.25" customHeight="1" thickBot="1" x14ac:dyDescent="0.35">
      <c r="A25" s="63"/>
      <c r="B25" s="63"/>
      <c r="C25" s="63"/>
      <c r="D25" s="63"/>
      <c r="E25" s="63"/>
      <c r="F25" s="63"/>
      <c r="G25" s="63"/>
      <c r="H25" s="63"/>
      <c r="I25" s="63"/>
      <c r="J25" s="63"/>
      <c r="K25" s="63"/>
      <c r="L25" s="63"/>
    </row>
    <row r="26" spans="1:12" s="64" customFormat="1" ht="17.25" customHeight="1" thickBot="1" x14ac:dyDescent="0.35">
      <c r="A26" s="63"/>
      <c r="B26" s="63"/>
      <c r="C26" s="63"/>
      <c r="D26" s="63"/>
      <c r="E26" s="63"/>
      <c r="F26" s="63"/>
      <c r="G26" s="63"/>
      <c r="H26" s="63"/>
      <c r="I26" s="63"/>
      <c r="J26" s="63"/>
      <c r="K26" s="63"/>
      <c r="L26" s="63"/>
    </row>
    <row r="27" spans="1:12" s="64" customFormat="1" ht="17.25" customHeight="1" x14ac:dyDescent="0.3">
      <c r="A27" s="63"/>
      <c r="B27" s="63"/>
      <c r="C27" s="63"/>
      <c r="D27" s="63"/>
      <c r="E27" s="63"/>
      <c r="F27" s="63"/>
      <c r="G27" s="63"/>
      <c r="H27" s="63"/>
      <c r="I27" s="63"/>
      <c r="J27" s="63"/>
      <c r="K27" s="63"/>
      <c r="L27" s="63"/>
    </row>
  </sheetData>
  <mergeCells count="1">
    <mergeCell ref="A3:XFD27"/>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594F7-66AC-418D-A8E9-39994F8F51BC}">
  <sheetPr>
    <tabColor rgb="FF6443EF"/>
  </sheetPr>
  <dimension ref="A1:X71"/>
  <sheetViews>
    <sheetView showGridLines="0" zoomScale="110" zoomScaleNormal="110" workbookViewId="0">
      <selection activeCell="B71" sqref="B71"/>
    </sheetView>
  </sheetViews>
  <sheetFormatPr defaultColWidth="8.77734375" defaultRowHeight="14.4" x14ac:dyDescent="0.3"/>
  <cols>
    <col min="1" max="1" width="2" customWidth="1"/>
    <col min="19" max="19" width="9.21875" customWidth="1"/>
  </cols>
  <sheetData>
    <row r="1" spans="1:24" x14ac:dyDescent="0.3">
      <c r="A1" s="34"/>
      <c r="B1" s="34"/>
      <c r="C1" s="34"/>
      <c r="D1" s="34"/>
      <c r="E1" s="34"/>
      <c r="F1" s="34"/>
      <c r="G1" s="34"/>
      <c r="H1" s="34"/>
      <c r="I1" s="34"/>
      <c r="J1" s="34"/>
      <c r="K1" s="34"/>
      <c r="L1" s="34"/>
      <c r="M1" s="34"/>
      <c r="N1" s="34"/>
      <c r="O1" s="34"/>
      <c r="P1" s="34"/>
      <c r="Q1" s="34"/>
      <c r="R1" s="34"/>
      <c r="S1" s="34"/>
    </row>
    <row r="2" spans="1:24" x14ac:dyDescent="0.3">
      <c r="A2" s="34"/>
      <c r="B2" s="34"/>
      <c r="C2" s="34"/>
      <c r="D2" s="34"/>
      <c r="E2" s="34"/>
      <c r="F2" s="34"/>
      <c r="G2" s="34"/>
      <c r="H2" s="34"/>
      <c r="I2" s="34"/>
      <c r="J2" s="34"/>
      <c r="K2" s="34"/>
      <c r="L2" s="34"/>
      <c r="M2" s="34"/>
      <c r="N2" s="34"/>
      <c r="O2" s="34"/>
      <c r="P2" s="34"/>
      <c r="Q2" s="34"/>
      <c r="R2" s="34"/>
      <c r="S2" s="34"/>
      <c r="U2" s="55"/>
      <c r="V2" s="55"/>
      <c r="W2" s="55"/>
      <c r="X2" s="55"/>
    </row>
    <row r="3" spans="1:24" ht="21" x14ac:dyDescent="0.4">
      <c r="A3" s="34"/>
      <c r="B3" s="34"/>
      <c r="C3" s="34"/>
      <c r="D3" s="34"/>
      <c r="E3" s="34"/>
      <c r="F3" s="35"/>
      <c r="G3" s="34"/>
      <c r="H3" s="34"/>
      <c r="I3" s="34"/>
      <c r="J3" s="34"/>
      <c r="K3" s="34"/>
      <c r="L3" s="34"/>
      <c r="M3" s="34"/>
      <c r="N3" s="34"/>
      <c r="O3" s="34"/>
      <c r="P3" s="34"/>
      <c r="Q3" s="34"/>
      <c r="R3" s="34"/>
      <c r="S3" s="34"/>
      <c r="U3" s="55"/>
      <c r="V3" s="55"/>
      <c r="W3" s="55"/>
      <c r="X3" s="55"/>
    </row>
    <row r="4" spans="1:24" x14ac:dyDescent="0.3">
      <c r="A4" s="34"/>
      <c r="B4" s="34"/>
      <c r="C4" s="34"/>
      <c r="D4" s="34"/>
      <c r="E4" s="34"/>
      <c r="F4" s="34"/>
      <c r="G4" s="34"/>
      <c r="H4" s="34"/>
      <c r="I4" s="34"/>
      <c r="J4" s="34"/>
      <c r="K4" s="34"/>
      <c r="L4" s="34"/>
      <c r="M4" s="34"/>
      <c r="N4" s="34"/>
      <c r="O4" s="34"/>
      <c r="P4" s="34"/>
      <c r="Q4" s="34"/>
      <c r="R4" s="34"/>
      <c r="S4" s="34"/>
      <c r="U4" s="55"/>
      <c r="V4" s="55"/>
      <c r="W4" s="55"/>
      <c r="X4" s="55"/>
    </row>
    <row r="5" spans="1:24" x14ac:dyDescent="0.3">
      <c r="A5" s="34"/>
      <c r="B5" s="34"/>
      <c r="C5" s="34"/>
      <c r="D5" s="34"/>
      <c r="E5" s="34"/>
      <c r="F5" s="34"/>
      <c r="G5" s="34"/>
      <c r="H5" s="34"/>
      <c r="I5" s="34"/>
      <c r="J5" s="34"/>
      <c r="K5" s="34"/>
      <c r="L5" s="34"/>
      <c r="M5" s="34"/>
      <c r="N5" s="34"/>
      <c r="O5" s="34"/>
      <c r="P5" s="34"/>
      <c r="Q5" s="34"/>
      <c r="R5" s="34"/>
      <c r="S5" s="34"/>
    </row>
    <row r="6" spans="1:24" ht="54.75" customHeight="1" x14ac:dyDescent="0.3">
      <c r="A6" s="34"/>
      <c r="B6" s="34"/>
      <c r="C6" s="34"/>
      <c r="D6" s="34"/>
      <c r="E6" s="34"/>
      <c r="F6" s="34"/>
      <c r="G6" s="34"/>
      <c r="H6" s="34"/>
      <c r="I6" s="34"/>
      <c r="J6" s="34"/>
      <c r="K6" s="34"/>
      <c r="L6" s="34"/>
      <c r="M6" s="34"/>
      <c r="N6" s="34"/>
      <c r="O6" s="34"/>
      <c r="P6" s="34"/>
      <c r="Q6" s="34"/>
      <c r="R6" s="34"/>
      <c r="S6" s="34"/>
    </row>
    <row r="7" spans="1:24" ht="13.5" customHeight="1" x14ac:dyDescent="0.3"/>
    <row r="71" spans="2:2" x14ac:dyDescent="0.3">
      <c r="B71" s="5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CEDD-7AFE-440A-8E0B-86CCD30D0DA7}">
  <sheetPr>
    <tabColor rgb="FF6443EF"/>
  </sheetPr>
  <dimension ref="A1:K19"/>
  <sheetViews>
    <sheetView showGridLines="0" zoomScale="110" zoomScaleNormal="110" workbookViewId="0">
      <selection activeCell="H11" sqref="H11"/>
    </sheetView>
  </sheetViews>
  <sheetFormatPr defaultColWidth="8.77734375" defaultRowHeight="14.4" x14ac:dyDescent="0.3"/>
  <cols>
    <col min="1" max="1" width="5" customWidth="1"/>
    <col min="2" max="2" width="16.77734375" customWidth="1"/>
    <col min="3" max="5" width="13.44140625" customWidth="1"/>
    <col min="6" max="6" width="14" customWidth="1"/>
    <col min="7" max="10" width="13.44140625" customWidth="1"/>
    <col min="11" max="11" width="12" customWidth="1"/>
  </cols>
  <sheetData>
    <row r="1" spans="1:11" x14ac:dyDescent="0.3">
      <c r="A1" s="21"/>
      <c r="B1" s="21"/>
      <c r="C1" s="21"/>
      <c r="D1" s="21"/>
      <c r="E1" s="21"/>
      <c r="F1" s="21"/>
      <c r="G1" s="21"/>
      <c r="H1" s="21"/>
      <c r="I1" s="21"/>
      <c r="J1" s="21"/>
      <c r="K1" s="21"/>
    </row>
    <row r="2" spans="1:11" x14ac:dyDescent="0.3">
      <c r="A2" s="21"/>
      <c r="B2" s="21"/>
      <c r="C2" s="21"/>
      <c r="D2" s="21"/>
      <c r="E2" s="21"/>
      <c r="F2" s="21"/>
      <c r="G2" s="21"/>
      <c r="H2" s="21"/>
      <c r="I2" s="21"/>
      <c r="J2" s="21"/>
      <c r="K2" s="21"/>
    </row>
    <row r="3" spans="1:11" ht="21" x14ac:dyDescent="0.4">
      <c r="A3" s="21"/>
      <c r="B3" s="37" t="s">
        <v>0</v>
      </c>
      <c r="C3" s="23"/>
      <c r="D3" s="21"/>
      <c r="E3" s="21"/>
      <c r="F3" s="21"/>
      <c r="G3" s="21"/>
      <c r="H3" s="21"/>
      <c r="I3" s="21"/>
      <c r="J3" s="21"/>
      <c r="K3" s="21"/>
    </row>
    <row r="4" spans="1:11" x14ac:dyDescent="0.3">
      <c r="A4" s="21"/>
      <c r="B4" s="21"/>
      <c r="C4" s="21"/>
      <c r="D4" s="21"/>
      <c r="E4" s="21"/>
      <c r="F4" s="21"/>
      <c r="G4" s="21"/>
      <c r="H4" s="21"/>
      <c r="I4" s="21"/>
      <c r="J4" s="21"/>
      <c r="K4" s="21"/>
    </row>
    <row r="5" spans="1:11" ht="48" customHeight="1" x14ac:dyDescent="0.3">
      <c r="A5" s="21"/>
      <c r="B5" s="21"/>
      <c r="C5" s="21"/>
      <c r="D5" s="21"/>
      <c r="E5" s="21"/>
      <c r="F5" s="21"/>
      <c r="G5" s="21"/>
      <c r="H5" s="21"/>
      <c r="I5" s="21"/>
      <c r="J5" s="21"/>
      <c r="K5" s="21"/>
    </row>
    <row r="6" spans="1:11" ht="21" customHeight="1" x14ac:dyDescent="0.3">
      <c r="A6" s="21"/>
      <c r="B6" s="30" t="s">
        <v>1</v>
      </c>
      <c r="C6" s="31">
        <f>SUM(C11:C100)</f>
        <v>2436707.5499999998</v>
      </c>
      <c r="D6" s="65" t="str">
        <f ca="1">"Δ "&amp;TEXT(C7-C6,"#.#")</f>
        <v>Δ 493.023</v>
      </c>
      <c r="E6" s="67">
        <f ca="1">C7/C6-1</f>
        <v>0.20233174473481652</v>
      </c>
      <c r="F6" s="21"/>
      <c r="G6" s="21"/>
      <c r="H6" s="21"/>
      <c r="I6" s="21"/>
      <c r="J6" s="21"/>
      <c r="K6" s="21"/>
    </row>
    <row r="7" spans="1:11" ht="21" customHeight="1" x14ac:dyDescent="0.3">
      <c r="A7" s="21"/>
      <c r="B7" s="32" t="s">
        <v>2</v>
      </c>
      <c r="C7" s="33">
        <f ca="1">SUM(D11:D100)</f>
        <v>2929730.84</v>
      </c>
      <c r="D7" s="66"/>
      <c r="E7" s="68"/>
      <c r="F7" s="21"/>
      <c r="G7" s="21"/>
      <c r="H7" s="21"/>
      <c r="I7" s="21"/>
      <c r="J7" s="21"/>
      <c r="K7" s="21"/>
    </row>
    <row r="8" spans="1:11" x14ac:dyDescent="0.3">
      <c r="A8" s="21"/>
      <c r="B8" s="21"/>
      <c r="C8" s="21"/>
      <c r="D8" s="21"/>
      <c r="E8" s="21"/>
      <c r="F8" s="21"/>
      <c r="G8" s="21"/>
      <c r="H8" s="21"/>
      <c r="I8" s="21"/>
      <c r="J8" s="21"/>
      <c r="K8" s="21"/>
    </row>
    <row r="10" spans="1:11" ht="37.5" customHeight="1" x14ac:dyDescent="0.3">
      <c r="A10" s="25"/>
      <c r="B10" s="25" t="s">
        <v>3</v>
      </c>
      <c r="C10" s="25" t="s">
        <v>4</v>
      </c>
      <c r="D10" s="25" t="s">
        <v>5</v>
      </c>
      <c r="E10" s="25" t="s">
        <v>6</v>
      </c>
      <c r="F10" s="39" t="s">
        <v>7</v>
      </c>
      <c r="G10" s="38" t="s">
        <v>8</v>
      </c>
      <c r="H10" s="38" t="s">
        <v>9</v>
      </c>
      <c r="I10" s="25"/>
      <c r="J10" s="25"/>
      <c r="K10" s="25"/>
    </row>
    <row r="11" spans="1:11" ht="18" customHeight="1" x14ac:dyDescent="0.3">
      <c r="B11" s="3" t="s">
        <v>10</v>
      </c>
      <c r="C11" s="6">
        <f>'Renda Fixa'!C6</f>
        <v>115000</v>
      </c>
      <c r="D11" s="6">
        <f>'Renda Fixa'!C7</f>
        <v>111200</v>
      </c>
      <c r="E11" s="15">
        <f ca="1">D11/$C$7</f>
        <v>3.7955705173243835E-2</v>
      </c>
      <c r="F11" s="41">
        <v>0.3</v>
      </c>
      <c r="G11" s="40">
        <f ca="1">F11-E11</f>
        <v>0.26204429482675617</v>
      </c>
      <c r="H11" s="43">
        <f ca="1">$C$7*G11</f>
        <v>767719.25199999998</v>
      </c>
      <c r="J11" s="8"/>
      <c r="K11" s="9"/>
    </row>
    <row r="12" spans="1:11" ht="18" customHeight="1" x14ac:dyDescent="0.3">
      <c r="B12" s="3" t="s">
        <v>11</v>
      </c>
      <c r="C12" s="6">
        <f>'Tesouro Direto'!C6</f>
        <v>760000</v>
      </c>
      <c r="D12" s="6">
        <f>'Tesouro Direto'!C7</f>
        <v>831800</v>
      </c>
      <c r="E12" s="15">
        <f t="shared" ref="E12:E16" ca="1" si="0">D12/$C$7</f>
        <v>0.28391686657467824</v>
      </c>
      <c r="F12" s="42">
        <v>0.3</v>
      </c>
      <c r="G12" s="40">
        <f t="shared" ref="G12:G16" ca="1" si="1">F12-E12</f>
        <v>1.6083133425321749E-2</v>
      </c>
      <c r="H12" s="43">
        <f t="shared" ref="H12:H16" ca="1" si="2">$C$7*G12</f>
        <v>47119.251999999964</v>
      </c>
      <c r="J12" s="8"/>
      <c r="K12" s="9"/>
    </row>
    <row r="13" spans="1:11" ht="18" customHeight="1" x14ac:dyDescent="0.3">
      <c r="B13" s="3" t="s">
        <v>12</v>
      </c>
      <c r="C13" s="6">
        <f>Ações!C6</f>
        <v>627795</v>
      </c>
      <c r="D13" s="6">
        <f ca="1">Ações!C7</f>
        <v>904265</v>
      </c>
      <c r="E13" s="15">
        <f t="shared" ca="1" si="0"/>
        <v>0.30865122066981415</v>
      </c>
      <c r="F13" s="42">
        <v>0.1</v>
      </c>
      <c r="G13" s="40">
        <f t="shared" ca="1" si="1"/>
        <v>-0.20865122066981415</v>
      </c>
      <c r="H13" s="43">
        <f t="shared" ca="1" si="2"/>
        <v>-611291.91599999997</v>
      </c>
      <c r="J13" s="8"/>
      <c r="K13" s="9"/>
    </row>
    <row r="14" spans="1:11" ht="18" customHeight="1" x14ac:dyDescent="0.3">
      <c r="B14" s="3" t="s">
        <v>13</v>
      </c>
      <c r="C14" s="6">
        <f>Fundos!C5</f>
        <v>635568</v>
      </c>
      <c r="D14" s="6">
        <f ca="1">Fundos!C6</f>
        <v>586418</v>
      </c>
      <c r="E14" s="15">
        <f t="shared" ca="1" si="0"/>
        <v>0.20016104960686423</v>
      </c>
      <c r="F14" s="42">
        <v>0.05</v>
      </c>
      <c r="G14" s="40">
        <f t="shared" ca="1" si="1"/>
        <v>-0.15016104960686422</v>
      </c>
      <c r="H14" s="43">
        <f t="shared" ca="1" si="2"/>
        <v>-439931.45799999993</v>
      </c>
      <c r="J14" s="8"/>
      <c r="K14" s="9"/>
    </row>
    <row r="15" spans="1:11" ht="18" customHeight="1" x14ac:dyDescent="0.3">
      <c r="B15" s="3" t="s">
        <v>14</v>
      </c>
      <c r="C15" s="6">
        <f>Cripto!C7</f>
        <v>183344.55</v>
      </c>
      <c r="D15" s="6">
        <f ca="1">Cripto!C8</f>
        <v>384847.83999999997</v>
      </c>
      <c r="E15" s="15">
        <f t="shared" ca="1" si="0"/>
        <v>0.13135945280215572</v>
      </c>
      <c r="F15" s="42">
        <v>0.1</v>
      </c>
      <c r="G15" s="40">
        <f t="shared" ca="1" si="1"/>
        <v>-3.1359452802155713E-2</v>
      </c>
      <c r="H15" s="43">
        <f t="shared" ca="1" si="2"/>
        <v>-91874.756000000008</v>
      </c>
      <c r="J15" s="8"/>
      <c r="K15" s="9"/>
    </row>
    <row r="16" spans="1:11" ht="18" customHeight="1" x14ac:dyDescent="0.3">
      <c r="B16" s="3" t="s">
        <v>15</v>
      </c>
      <c r="C16" s="6">
        <f>Diversos!C6</f>
        <v>115000</v>
      </c>
      <c r="D16" s="6">
        <f>Diversos!C7</f>
        <v>111200</v>
      </c>
      <c r="E16" s="15">
        <f t="shared" ca="1" si="0"/>
        <v>3.7955705173243835E-2</v>
      </c>
      <c r="F16" s="42">
        <v>0.15</v>
      </c>
      <c r="G16" s="40">
        <f t="shared" ca="1" si="1"/>
        <v>0.11204429482675615</v>
      </c>
      <c r="H16" s="43">
        <f t="shared" ca="1" si="2"/>
        <v>328259.62599999993</v>
      </c>
      <c r="J16" s="8"/>
      <c r="K16" s="9"/>
    </row>
    <row r="17" spans="2:11" ht="18" customHeight="1" x14ac:dyDescent="0.3">
      <c r="B17" s="10"/>
      <c r="C17" s="6"/>
      <c r="D17" s="6"/>
      <c r="E17" s="6"/>
      <c r="F17" s="5"/>
      <c r="G17" s="6"/>
      <c r="H17" s="6"/>
      <c r="J17" s="8"/>
      <c r="K17" s="9"/>
    </row>
    <row r="18" spans="2:11" ht="18" customHeight="1" x14ac:dyDescent="0.3">
      <c r="B18" s="10"/>
      <c r="C18" s="6"/>
      <c r="D18" s="6"/>
      <c r="E18" s="6"/>
      <c r="F18" s="5"/>
      <c r="G18" s="6"/>
      <c r="H18" s="6"/>
      <c r="J18" s="8"/>
      <c r="K18" s="9"/>
    </row>
    <row r="19" spans="2:11" ht="18" customHeight="1" x14ac:dyDescent="0.3">
      <c r="B19" s="10"/>
      <c r="C19" s="6"/>
      <c r="D19" s="6"/>
      <c r="E19" s="6"/>
      <c r="F19" s="5"/>
      <c r="G19" s="6"/>
      <c r="H19" s="6"/>
      <c r="J19" s="8"/>
      <c r="K19" s="9"/>
    </row>
  </sheetData>
  <mergeCells count="2">
    <mergeCell ref="D6:D7"/>
    <mergeCell ref="E6:E7"/>
  </mergeCells>
  <conditionalFormatting sqref="D6:E7">
    <cfRule type="cellIs" dxfId="43" priority="1" operator="lessThan">
      <formula>0</formula>
    </cfRule>
  </conditionalFormatting>
  <conditionalFormatting sqref="J11:J19">
    <cfRule type="colorScale" priority="7">
      <colorScale>
        <cfvo type="min"/>
        <cfvo type="percentile" val="50"/>
        <cfvo type="max"/>
        <color rgb="FFF8696B"/>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E335-560A-4B5B-9469-E92E78F68273}">
  <sheetPr>
    <tabColor theme="0"/>
  </sheetPr>
  <dimension ref="A1:L19"/>
  <sheetViews>
    <sheetView showGridLines="0" zoomScale="110" zoomScaleNormal="110" workbookViewId="0">
      <selection activeCell="D14" sqref="D14"/>
    </sheetView>
  </sheetViews>
  <sheetFormatPr defaultColWidth="8.77734375" defaultRowHeight="14.4" x14ac:dyDescent="0.3"/>
  <cols>
    <col min="1" max="1" width="5" style="45" customWidth="1"/>
    <col min="2" max="2" width="16.77734375" style="45" customWidth="1"/>
    <col min="3" max="3" width="17" style="45" customWidth="1"/>
    <col min="4" max="4" width="33.44140625" style="45" customWidth="1"/>
    <col min="5" max="5" width="17.44140625" style="45" customWidth="1"/>
    <col min="6" max="11" width="13.44140625" style="45" customWidth="1"/>
    <col min="12" max="12" width="13.77734375" style="45" customWidth="1"/>
    <col min="13" max="16384" width="8.77734375" style="45"/>
  </cols>
  <sheetData>
    <row r="1" spans="1:12" x14ac:dyDescent="0.3">
      <c r="A1" s="44"/>
      <c r="B1" s="44"/>
      <c r="C1" s="44"/>
      <c r="D1" s="44"/>
      <c r="E1" s="44"/>
      <c r="F1" s="44"/>
      <c r="G1" s="44"/>
      <c r="H1" s="44"/>
      <c r="I1" s="44"/>
      <c r="J1" s="44"/>
      <c r="K1" s="44"/>
    </row>
    <row r="2" spans="1:12" x14ac:dyDescent="0.3">
      <c r="A2" s="44"/>
      <c r="B2" s="44"/>
      <c r="C2" s="44"/>
      <c r="D2" s="44"/>
      <c r="E2" s="44"/>
      <c r="F2" s="44"/>
      <c r="G2" s="44"/>
      <c r="H2" s="44"/>
      <c r="I2" s="44"/>
      <c r="J2" s="44"/>
      <c r="K2" s="44"/>
    </row>
    <row r="3" spans="1:12" ht="21" x14ac:dyDescent="0.3">
      <c r="A3" s="46"/>
      <c r="B3" s="47"/>
      <c r="C3" s="48"/>
      <c r="D3" s="46"/>
      <c r="E3" s="46"/>
      <c r="F3" s="46"/>
      <c r="G3" s="46"/>
      <c r="H3" s="46"/>
      <c r="I3" s="46"/>
      <c r="J3" s="46"/>
      <c r="K3" s="46"/>
    </row>
    <row r="4" spans="1:12" x14ac:dyDescent="0.3">
      <c r="A4" s="46"/>
      <c r="B4" s="46"/>
      <c r="C4" s="46"/>
      <c r="D4" s="46"/>
      <c r="E4" s="46"/>
      <c r="F4" s="46"/>
      <c r="G4" s="46"/>
      <c r="H4" s="46"/>
      <c r="I4" s="46"/>
      <c r="J4" s="46"/>
      <c r="K4" s="46"/>
    </row>
    <row r="5" spans="1:12" ht="72.75" customHeight="1" x14ac:dyDescent="0.3">
      <c r="A5" s="46"/>
      <c r="B5" s="46"/>
      <c r="C5" s="46"/>
      <c r="D5" s="46"/>
      <c r="E5" s="46"/>
      <c r="F5" s="46"/>
      <c r="G5" s="46"/>
      <c r="H5" s="46"/>
      <c r="I5" s="46"/>
      <c r="J5" s="46"/>
      <c r="K5" s="46"/>
    </row>
    <row r="6" spans="1:12" ht="18" customHeight="1" x14ac:dyDescent="0.3">
      <c r="A6" s="46"/>
      <c r="B6" s="49" t="s">
        <v>1</v>
      </c>
      <c r="C6" s="17">
        <f>SUM(H11:H100)</f>
        <v>115000</v>
      </c>
      <c r="D6" s="69" t="str">
        <f>"Δ "&amp;TEXT(C7-C6,"#.#")</f>
        <v>Δ -3.800</v>
      </c>
      <c r="E6" s="67">
        <f>C7/C6-1</f>
        <v>-3.3043478260869619E-2</v>
      </c>
      <c r="F6" s="46"/>
      <c r="G6" s="46"/>
      <c r="H6" s="46"/>
      <c r="I6" s="46"/>
      <c r="J6" s="46"/>
      <c r="K6" s="46"/>
    </row>
    <row r="7" spans="1:12" ht="18" customHeight="1" x14ac:dyDescent="0.3">
      <c r="A7" s="46"/>
      <c r="B7" s="50" t="s">
        <v>2</v>
      </c>
      <c r="C7" s="19">
        <f>SUM(I11:I100)</f>
        <v>111200</v>
      </c>
      <c r="D7" s="70"/>
      <c r="E7" s="68"/>
      <c r="F7" s="46"/>
      <c r="G7" s="46"/>
      <c r="H7" s="46"/>
      <c r="I7" s="46"/>
      <c r="J7" s="46"/>
      <c r="K7" s="46"/>
    </row>
    <row r="8" spans="1:12" x14ac:dyDescent="0.3">
      <c r="A8" s="46"/>
      <c r="B8" s="46"/>
      <c r="C8" s="46"/>
      <c r="D8" s="46"/>
      <c r="E8" s="46"/>
      <c r="F8" s="46"/>
      <c r="G8" s="46"/>
      <c r="H8" s="46"/>
      <c r="I8" s="46"/>
      <c r="J8" s="46"/>
      <c r="K8" s="46"/>
    </row>
    <row r="9" spans="1:12" ht="7.5" customHeight="1" x14ac:dyDescent="0.3"/>
    <row r="10" spans="1:12" ht="37.5" customHeight="1" x14ac:dyDescent="0.3">
      <c r="A10" s="25"/>
      <c r="B10" s="25" t="s">
        <v>16</v>
      </c>
      <c r="C10" s="25" t="s">
        <v>17</v>
      </c>
      <c r="D10" s="25" t="s">
        <v>18</v>
      </c>
      <c r="E10" s="26" t="s">
        <v>19</v>
      </c>
      <c r="F10" s="25" t="s">
        <v>20</v>
      </c>
      <c r="G10" s="26" t="s">
        <v>21</v>
      </c>
      <c r="H10" s="25" t="s">
        <v>4</v>
      </c>
      <c r="I10" s="25" t="s">
        <v>5</v>
      </c>
      <c r="J10" s="25" t="s">
        <v>22</v>
      </c>
      <c r="K10" s="25" t="s">
        <v>23</v>
      </c>
    </row>
    <row r="11" spans="1:12" ht="18" customHeight="1" x14ac:dyDescent="0.3">
      <c r="B11" s="4">
        <v>45566</v>
      </c>
      <c r="C11" s="11" t="s">
        <v>24</v>
      </c>
      <c r="D11" s="11" t="s">
        <v>25</v>
      </c>
      <c r="E11" s="13">
        <v>45931</v>
      </c>
      <c r="F11" s="12" t="s">
        <v>26</v>
      </c>
      <c r="G11" s="11" t="s">
        <v>26</v>
      </c>
      <c r="H11" s="12">
        <v>50000</v>
      </c>
      <c r="I11" s="12">
        <v>55600</v>
      </c>
      <c r="J11" s="7">
        <f>I11-H11</f>
        <v>5600</v>
      </c>
      <c r="K11" s="51">
        <f>I11/H11-1</f>
        <v>0.1120000000000001</v>
      </c>
    </row>
    <row r="12" spans="1:12" ht="18" customHeight="1" x14ac:dyDescent="0.3">
      <c r="B12" s="4">
        <v>44713</v>
      </c>
      <c r="C12" s="11" t="s">
        <v>24</v>
      </c>
      <c r="D12" s="11" t="s">
        <v>27</v>
      </c>
      <c r="E12" s="13">
        <v>45931</v>
      </c>
      <c r="F12" s="12" t="s">
        <v>26</v>
      </c>
      <c r="G12" s="11" t="s">
        <v>26</v>
      </c>
      <c r="H12" s="12">
        <v>65000</v>
      </c>
      <c r="I12" s="12">
        <v>55600</v>
      </c>
      <c r="J12" s="7">
        <f t="shared" ref="J12" si="0">I12-H12</f>
        <v>-9400</v>
      </c>
      <c r="K12" s="51">
        <f t="shared" ref="K12" si="1">I12/H12-1</f>
        <v>-0.14461538461538459</v>
      </c>
    </row>
    <row r="13" spans="1:12" ht="18" customHeight="1" x14ac:dyDescent="0.3">
      <c r="B13" s="4"/>
      <c r="C13" s="4"/>
      <c r="D13" s="11"/>
      <c r="E13" s="11"/>
      <c r="F13" s="13"/>
      <c r="G13" s="12"/>
      <c r="H13" s="11"/>
      <c r="I13" s="12"/>
      <c r="J13" s="12"/>
      <c r="L13" s="51"/>
    </row>
    <row r="14" spans="1:12" ht="18" customHeight="1" x14ac:dyDescent="0.3">
      <c r="B14" s="4"/>
      <c r="C14" s="4"/>
      <c r="D14" s="11"/>
      <c r="E14" s="11"/>
      <c r="F14" s="13"/>
      <c r="G14" s="12"/>
      <c r="H14" s="11"/>
      <c r="I14" s="12"/>
      <c r="J14" s="12"/>
      <c r="L14" s="51"/>
    </row>
    <row r="15" spans="1:12" ht="18" customHeight="1" x14ac:dyDescent="0.3">
      <c r="B15" s="4"/>
      <c r="C15" s="4"/>
      <c r="D15" s="11"/>
      <c r="E15" s="11"/>
      <c r="F15" s="13"/>
      <c r="G15" s="12"/>
      <c r="H15" s="11"/>
      <c r="I15" s="12"/>
      <c r="J15" s="12"/>
      <c r="L15" s="51"/>
    </row>
    <row r="16" spans="1:12" ht="18" customHeight="1" x14ac:dyDescent="0.3">
      <c r="B16" s="4"/>
      <c r="C16" s="4"/>
      <c r="D16" s="11"/>
      <c r="E16" s="11"/>
      <c r="F16" s="13"/>
      <c r="G16" s="12"/>
      <c r="H16" s="11"/>
      <c r="I16" s="12"/>
      <c r="J16" s="12"/>
      <c r="L16" s="51"/>
    </row>
    <row r="17" spans="2:12" ht="18" customHeight="1" x14ac:dyDescent="0.3">
      <c r="B17" s="4"/>
      <c r="C17" s="4"/>
      <c r="D17" s="11"/>
      <c r="E17" s="11"/>
      <c r="F17" s="13"/>
      <c r="G17" s="12"/>
      <c r="H17" s="11"/>
      <c r="I17" s="12"/>
      <c r="J17" s="12"/>
      <c r="L17" s="51"/>
    </row>
    <row r="18" spans="2:12" ht="18" customHeight="1" x14ac:dyDescent="0.3">
      <c r="B18" s="4"/>
      <c r="C18" s="4"/>
      <c r="D18" s="11"/>
      <c r="E18" s="11"/>
      <c r="F18" s="13"/>
      <c r="G18" s="12"/>
      <c r="H18" s="11"/>
      <c r="I18" s="12"/>
      <c r="J18" s="12"/>
      <c r="L18" s="51"/>
    </row>
    <row r="19" spans="2:12" ht="18" customHeight="1" x14ac:dyDescent="0.3">
      <c r="B19" s="10"/>
      <c r="C19" s="4"/>
      <c r="D19" s="11"/>
      <c r="E19" s="11"/>
      <c r="F19" s="11"/>
      <c r="G19" s="12"/>
      <c r="H19" s="11"/>
      <c r="I19" s="12"/>
      <c r="J19" s="12"/>
      <c r="L19" s="15"/>
    </row>
  </sheetData>
  <mergeCells count="2">
    <mergeCell ref="D6:D7"/>
    <mergeCell ref="E6:E7"/>
  </mergeCells>
  <conditionalFormatting sqref="D6:E7">
    <cfRule type="cellIs" dxfId="42" priority="1" operator="lessThan">
      <formula>0</formula>
    </cfRule>
  </conditionalFormatting>
  <conditionalFormatting sqref="J11:K225">
    <cfRule type="cellIs" dxfId="41" priority="2" operator="greaterThan">
      <formula>0</formula>
    </cfRule>
    <cfRule type="cellIs" dxfId="40" priority="3" operator="lessThan">
      <formula>0</formula>
    </cfRule>
  </conditionalFormatting>
  <conditionalFormatting sqref="L13:L18">
    <cfRule type="colorScale" priority="5">
      <colorScale>
        <cfvo type="min"/>
        <cfvo type="percentile" val="50"/>
        <cfvo type="max"/>
        <color rgb="FFF8696B"/>
        <color rgb="FFFCFCFF"/>
        <color rgb="FF63BE7B"/>
      </colorScale>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50D6-B80F-4347-9389-3A4E54DA8042}">
  <sheetPr>
    <tabColor theme="0"/>
  </sheetPr>
  <dimension ref="A1:L19"/>
  <sheetViews>
    <sheetView showGridLines="0" zoomScale="110" zoomScaleNormal="110" workbookViewId="0">
      <selection activeCell="E6" sqref="E6:E7"/>
    </sheetView>
  </sheetViews>
  <sheetFormatPr defaultColWidth="8.77734375" defaultRowHeight="14.4" x14ac:dyDescent="0.3"/>
  <cols>
    <col min="1" max="1" width="5" style="45" customWidth="1"/>
    <col min="2" max="2" width="16.77734375" style="45" customWidth="1"/>
    <col min="3" max="3" width="19.21875" style="45" bestFit="1" customWidth="1"/>
    <col min="4" max="4" width="35.21875" style="45" customWidth="1"/>
    <col min="5" max="6" width="12.21875" style="45" customWidth="1"/>
    <col min="7" max="11" width="13.44140625" style="45" customWidth="1"/>
    <col min="12" max="12" width="13.77734375" style="45" customWidth="1"/>
    <col min="13" max="16384" width="8.77734375" style="45"/>
  </cols>
  <sheetData>
    <row r="1" spans="1:12" x14ac:dyDescent="0.3">
      <c r="A1" s="46"/>
      <c r="B1" s="46"/>
      <c r="C1" s="46"/>
      <c r="D1" s="46"/>
      <c r="E1" s="46"/>
      <c r="F1" s="46"/>
      <c r="G1" s="46"/>
      <c r="H1" s="46"/>
      <c r="I1" s="46"/>
      <c r="J1" s="46"/>
    </row>
    <row r="2" spans="1:12" x14ac:dyDescent="0.3">
      <c r="A2" s="46"/>
      <c r="B2" s="46"/>
      <c r="C2" s="46"/>
      <c r="D2" s="46"/>
      <c r="E2" s="46"/>
      <c r="F2" s="46"/>
      <c r="G2" s="46"/>
      <c r="H2" s="46"/>
      <c r="I2" s="46"/>
      <c r="J2" s="46"/>
    </row>
    <row r="3" spans="1:12" ht="21" x14ac:dyDescent="0.3">
      <c r="A3" s="46"/>
      <c r="B3" s="47"/>
      <c r="C3" s="48"/>
      <c r="D3" s="46"/>
      <c r="E3" s="46"/>
      <c r="F3" s="46"/>
      <c r="G3" s="46"/>
      <c r="H3" s="46"/>
      <c r="I3" s="46"/>
      <c r="J3" s="46"/>
    </row>
    <row r="4" spans="1:12" x14ac:dyDescent="0.3">
      <c r="A4" s="46"/>
      <c r="B4" s="46"/>
      <c r="C4" s="46"/>
      <c r="D4" s="46"/>
      <c r="E4" s="46"/>
      <c r="F4" s="46"/>
      <c r="G4" s="46"/>
      <c r="H4" s="46"/>
      <c r="I4" s="46"/>
      <c r="J4" s="46"/>
    </row>
    <row r="5" spans="1:12" ht="84" customHeight="1" x14ac:dyDescent="0.3">
      <c r="A5" s="46"/>
      <c r="B5" s="46"/>
      <c r="C5" s="46"/>
      <c r="D5" s="46"/>
      <c r="E5" s="46"/>
      <c r="F5" s="46"/>
      <c r="G5" s="46"/>
      <c r="H5" s="46"/>
      <c r="I5" s="46"/>
      <c r="J5" s="46"/>
    </row>
    <row r="6" spans="1:12" ht="21" customHeight="1" x14ac:dyDescent="0.3">
      <c r="A6" s="46"/>
      <c r="B6" s="49" t="s">
        <v>1</v>
      </c>
      <c r="C6" s="17">
        <f>SUM(G11:G100)</f>
        <v>760000</v>
      </c>
      <c r="D6" s="69" t="str">
        <f>"Δ "&amp;TEXT(C7-C6,"#.#")</f>
        <v>Δ 71.800</v>
      </c>
      <c r="E6" s="67">
        <f>C7/C6-1</f>
        <v>9.4473684210526265E-2</v>
      </c>
      <c r="F6" s="52"/>
      <c r="G6" s="46"/>
      <c r="H6" s="46"/>
      <c r="I6" s="46"/>
      <c r="J6" s="46"/>
    </row>
    <row r="7" spans="1:12" ht="21" customHeight="1" x14ac:dyDescent="0.3">
      <c r="A7" s="46"/>
      <c r="B7" s="50" t="s">
        <v>2</v>
      </c>
      <c r="C7" s="19">
        <f>SUM(H11:H100)</f>
        <v>831800</v>
      </c>
      <c r="D7" s="70"/>
      <c r="E7" s="68"/>
      <c r="F7" s="52"/>
      <c r="G7" s="46"/>
      <c r="H7" s="46"/>
      <c r="I7" s="46"/>
      <c r="J7" s="46"/>
    </row>
    <row r="8" spans="1:12" ht="15" customHeight="1" x14ac:dyDescent="0.3">
      <c r="A8" s="46"/>
      <c r="B8" s="46"/>
      <c r="C8" s="46"/>
      <c r="D8" s="46"/>
      <c r="E8" s="46"/>
      <c r="F8" s="46"/>
      <c r="G8" s="46"/>
      <c r="H8" s="46"/>
      <c r="I8" s="46"/>
      <c r="J8" s="46"/>
    </row>
    <row r="9" spans="1:12" ht="6" customHeight="1" x14ac:dyDescent="0.3"/>
    <row r="10" spans="1:12" ht="37.5" customHeight="1" x14ac:dyDescent="0.3">
      <c r="A10" s="25"/>
      <c r="B10" s="25" t="s">
        <v>16</v>
      </c>
      <c r="C10" s="25" t="s">
        <v>17</v>
      </c>
      <c r="D10" s="25" t="s">
        <v>18</v>
      </c>
      <c r="E10" s="26" t="s">
        <v>19</v>
      </c>
      <c r="F10" s="26" t="s">
        <v>21</v>
      </c>
      <c r="G10" s="25" t="s">
        <v>4</v>
      </c>
      <c r="H10" s="25" t="s">
        <v>5</v>
      </c>
      <c r="I10" s="25" t="s">
        <v>22</v>
      </c>
      <c r="J10" s="25" t="s">
        <v>23</v>
      </c>
    </row>
    <row r="11" spans="1:12" s="53" customFormat="1" ht="20.25" customHeight="1" x14ac:dyDescent="0.3">
      <c r="A11" s="45"/>
      <c r="B11" s="4">
        <v>44713</v>
      </c>
      <c r="C11" s="4" t="s">
        <v>28</v>
      </c>
      <c r="D11" s="11" t="s">
        <v>29</v>
      </c>
      <c r="E11" s="13">
        <v>46388</v>
      </c>
      <c r="F11" s="13" t="s">
        <v>26</v>
      </c>
      <c r="G11" s="12">
        <v>350000</v>
      </c>
      <c r="H11" s="12">
        <v>365800</v>
      </c>
      <c r="I11" s="7">
        <f t="shared" ref="I11:I12" si="0">H11-G11</f>
        <v>15800</v>
      </c>
      <c r="J11" s="51">
        <f t="shared" ref="J11:J12" si="1">H11/G11-1</f>
        <v>4.5142857142857151E-2</v>
      </c>
    </row>
    <row r="12" spans="1:12" s="53" customFormat="1" ht="20.25" customHeight="1" x14ac:dyDescent="0.3">
      <c r="A12" s="45"/>
      <c r="B12" s="4">
        <v>44986</v>
      </c>
      <c r="C12" s="4" t="s">
        <v>28</v>
      </c>
      <c r="D12" s="11" t="s">
        <v>30</v>
      </c>
      <c r="E12" s="13">
        <v>49310</v>
      </c>
      <c r="F12" s="13" t="s">
        <v>31</v>
      </c>
      <c r="G12" s="12">
        <v>260000</v>
      </c>
      <c r="H12" s="12">
        <v>310000</v>
      </c>
      <c r="I12" s="7">
        <f t="shared" si="0"/>
        <v>50000</v>
      </c>
      <c r="J12" s="51">
        <f t="shared" si="1"/>
        <v>0.19230769230769229</v>
      </c>
    </row>
    <row r="13" spans="1:12" ht="18" customHeight="1" x14ac:dyDescent="0.3">
      <c r="B13" s="4">
        <v>45292</v>
      </c>
      <c r="C13" s="4" t="s">
        <v>32</v>
      </c>
      <c r="D13" s="11" t="s">
        <v>33</v>
      </c>
      <c r="E13" s="13">
        <v>46447</v>
      </c>
      <c r="F13" s="13" t="s">
        <v>34</v>
      </c>
      <c r="G13" s="12">
        <v>150000</v>
      </c>
      <c r="H13" s="12">
        <v>156000</v>
      </c>
      <c r="I13" s="7">
        <f t="shared" ref="I13" si="2">H13-G13</f>
        <v>6000</v>
      </c>
      <c r="J13" s="51">
        <f t="shared" ref="J13" si="3">H13/G13-1</f>
        <v>4.0000000000000036E-2</v>
      </c>
      <c r="L13" s="51"/>
    </row>
    <row r="14" spans="1:12" ht="18" customHeight="1" x14ac:dyDescent="0.3">
      <c r="B14" s="4"/>
      <c r="C14" s="4"/>
      <c r="D14" s="11"/>
      <c r="E14" s="11"/>
      <c r="F14" s="11"/>
      <c r="G14" s="12"/>
      <c r="H14" s="11"/>
      <c r="I14" s="12"/>
      <c r="J14" s="12"/>
      <c r="L14" s="51"/>
    </row>
    <row r="15" spans="1:12" ht="18" customHeight="1" x14ac:dyDescent="0.3">
      <c r="B15" s="4"/>
      <c r="C15" s="4"/>
      <c r="D15" s="11"/>
      <c r="E15" s="11"/>
      <c r="F15" s="11"/>
      <c r="G15" s="12"/>
      <c r="H15" s="11"/>
      <c r="I15" s="12"/>
      <c r="J15" s="12"/>
      <c r="L15" s="51"/>
    </row>
    <row r="16" spans="1:12" ht="18" customHeight="1" x14ac:dyDescent="0.3">
      <c r="B16" s="4"/>
      <c r="C16" s="4"/>
      <c r="D16" s="11"/>
      <c r="E16" s="11"/>
      <c r="F16" s="11"/>
      <c r="G16" s="12"/>
      <c r="H16" s="11"/>
      <c r="I16" s="12"/>
      <c r="J16" s="12"/>
      <c r="L16" s="51"/>
    </row>
    <row r="17" spans="2:12" ht="18" customHeight="1" x14ac:dyDescent="0.3">
      <c r="B17" s="4"/>
      <c r="C17" s="4"/>
      <c r="D17" s="11"/>
      <c r="E17" s="11"/>
      <c r="F17" s="11"/>
      <c r="G17" s="12"/>
      <c r="H17" s="11"/>
      <c r="I17" s="12"/>
      <c r="J17" s="12"/>
      <c r="L17" s="51"/>
    </row>
    <row r="18" spans="2:12" ht="18" customHeight="1" x14ac:dyDescent="0.3">
      <c r="B18" s="4"/>
      <c r="C18" s="4"/>
      <c r="D18" s="11"/>
      <c r="E18" s="11"/>
      <c r="F18" s="11"/>
      <c r="G18" s="12"/>
      <c r="H18" s="11"/>
      <c r="I18" s="12"/>
      <c r="J18" s="12"/>
      <c r="L18" s="51"/>
    </row>
    <row r="19" spans="2:12" ht="18" customHeight="1" x14ac:dyDescent="0.3">
      <c r="B19" s="10"/>
      <c r="C19" s="4"/>
      <c r="D19" s="11"/>
      <c r="E19" s="11"/>
      <c r="F19" s="11"/>
      <c r="G19" s="12"/>
      <c r="H19" s="11"/>
      <c r="I19" s="12"/>
      <c r="J19" s="12"/>
      <c r="L19" s="15"/>
    </row>
  </sheetData>
  <mergeCells count="2">
    <mergeCell ref="D6:D7"/>
    <mergeCell ref="E6:E7"/>
  </mergeCells>
  <conditionalFormatting sqref="D6:F7">
    <cfRule type="cellIs" dxfId="26" priority="1" operator="lessThan">
      <formula>0</formula>
    </cfRule>
  </conditionalFormatting>
  <conditionalFormatting sqref="I11:J13">
    <cfRule type="cellIs" dxfId="25" priority="2" operator="greaterThan">
      <formula>0</formula>
    </cfRule>
    <cfRule type="cellIs" dxfId="24" priority="3" operator="lessThan">
      <formula>0</formula>
    </cfRule>
  </conditionalFormatting>
  <conditionalFormatting sqref="L13:L18">
    <cfRule type="colorScale" priority="5">
      <colorScale>
        <cfvo type="min"/>
        <cfvo type="percentile" val="50"/>
        <cfvo type="max"/>
        <color rgb="FFF8696B"/>
        <color rgb="FFFCFCFF"/>
        <color rgb="FF63BE7B"/>
      </colorScale>
    </cfRule>
  </conditionalFormatting>
  <pageMargins left="0.7" right="0.7" top="0.75" bottom="0.75" header="0.3" footer="0.3"/>
  <pageSetup scale="22" orientation="portrait" r:id="rId1"/>
  <colBreaks count="1" manualBreakCount="1">
    <brk id="34" max="46"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CFB6-158F-4C91-8646-7B001FFCE0C8}">
  <sheetPr>
    <tabColor theme="0"/>
  </sheetPr>
  <dimension ref="A1:L21"/>
  <sheetViews>
    <sheetView showGridLines="0" zoomScale="110" zoomScaleNormal="110" workbookViewId="0">
      <selection activeCell="F14" sqref="F14"/>
    </sheetView>
  </sheetViews>
  <sheetFormatPr defaultColWidth="8.77734375" defaultRowHeight="14.4" x14ac:dyDescent="0.3"/>
  <cols>
    <col min="1" max="1" width="5" customWidth="1"/>
    <col min="2" max="2" width="16.77734375" customWidth="1"/>
    <col min="3" max="11" width="13.44140625" customWidth="1"/>
    <col min="12" max="12" width="13.21875" customWidth="1"/>
  </cols>
  <sheetData>
    <row r="1" spans="1:12" x14ac:dyDescent="0.3">
      <c r="A1" s="21"/>
      <c r="B1" s="21"/>
      <c r="C1" s="21"/>
      <c r="D1" s="21"/>
      <c r="E1" s="21"/>
      <c r="F1" s="21"/>
      <c r="G1" s="21"/>
      <c r="H1" s="21"/>
      <c r="I1" s="21"/>
      <c r="J1" s="21"/>
      <c r="K1" s="21"/>
      <c r="L1" s="21"/>
    </row>
    <row r="2" spans="1:12" x14ac:dyDescent="0.3">
      <c r="A2" s="21"/>
      <c r="B2" s="21"/>
      <c r="C2" s="21"/>
      <c r="D2" s="21"/>
      <c r="E2" s="21"/>
      <c r="F2" s="21"/>
      <c r="G2" s="21"/>
      <c r="H2" s="21"/>
      <c r="I2" s="21"/>
      <c r="J2" s="21"/>
      <c r="K2" s="21"/>
      <c r="L2" s="21"/>
    </row>
    <row r="3" spans="1:12" ht="21" x14ac:dyDescent="0.4">
      <c r="A3" s="21"/>
      <c r="B3" s="22"/>
      <c r="C3" s="23"/>
      <c r="D3" s="23"/>
      <c r="E3" s="21"/>
      <c r="F3" s="21"/>
      <c r="G3" s="21"/>
      <c r="H3" s="21"/>
      <c r="I3" s="21"/>
      <c r="J3" s="21"/>
      <c r="K3" s="21"/>
      <c r="L3" s="21"/>
    </row>
    <row r="4" spans="1:12" ht="45" customHeight="1" x14ac:dyDescent="0.3">
      <c r="A4" s="21"/>
      <c r="B4" s="21"/>
      <c r="C4" s="21"/>
      <c r="D4" s="21"/>
      <c r="E4" s="21"/>
      <c r="F4" s="21"/>
      <c r="G4" s="21"/>
      <c r="H4" s="21"/>
      <c r="I4" s="21"/>
      <c r="J4" s="21"/>
      <c r="K4" s="21"/>
      <c r="L4" s="21"/>
    </row>
    <row r="5" spans="1:12" ht="24" customHeight="1" x14ac:dyDescent="0.3">
      <c r="A5" s="21"/>
      <c r="B5" s="21"/>
      <c r="C5" s="21"/>
      <c r="D5" s="21"/>
      <c r="E5" s="21"/>
      <c r="F5" s="21"/>
      <c r="G5" s="21"/>
      <c r="H5" s="21"/>
      <c r="I5" s="21"/>
      <c r="J5" s="21"/>
      <c r="K5" s="21"/>
      <c r="L5" s="21"/>
    </row>
    <row r="6" spans="1:12" ht="18" customHeight="1" x14ac:dyDescent="0.3">
      <c r="A6" s="21"/>
      <c r="B6" s="30" t="s">
        <v>1</v>
      </c>
      <c r="C6" s="31">
        <f>SUM(H11:H102)</f>
        <v>627795</v>
      </c>
      <c r="D6" s="54"/>
      <c r="E6" s="65" t="str">
        <f ca="1">"Δ "&amp;TEXT(C7-C6,"#.#")</f>
        <v>Δ 276.470</v>
      </c>
      <c r="F6" s="67">
        <f ca="1">C7/C6-1</f>
        <v>0.44038260897267412</v>
      </c>
      <c r="G6" s="21"/>
      <c r="H6" s="21"/>
      <c r="I6" s="21"/>
      <c r="J6" s="21"/>
      <c r="K6" s="21"/>
      <c r="L6" s="21"/>
    </row>
    <row r="7" spans="1:12" ht="18" customHeight="1" x14ac:dyDescent="0.3">
      <c r="A7" s="21"/>
      <c r="B7" s="32" t="s">
        <v>2</v>
      </c>
      <c r="C7" s="33">
        <f ca="1">SUM(I11:I102)</f>
        <v>904265</v>
      </c>
      <c r="D7" s="33"/>
      <c r="E7" s="66"/>
      <c r="F7" s="68"/>
      <c r="G7" s="21"/>
      <c r="H7" s="21"/>
      <c r="I7" s="21"/>
      <c r="J7" s="21"/>
      <c r="K7" s="21"/>
      <c r="L7" s="21"/>
    </row>
    <row r="8" spans="1:12" ht="14.25" customHeight="1" x14ac:dyDescent="0.3">
      <c r="A8" s="21"/>
      <c r="B8" s="27"/>
      <c r="C8" s="28"/>
      <c r="D8" s="28"/>
      <c r="E8" s="29"/>
      <c r="F8" s="21"/>
      <c r="G8" s="21"/>
      <c r="H8" s="21"/>
      <c r="I8" s="21"/>
      <c r="J8" s="21"/>
      <c r="K8" s="21"/>
      <c r="L8" s="21"/>
    </row>
    <row r="9" spans="1:12" ht="7.5" customHeight="1" x14ac:dyDescent="0.3"/>
    <row r="10" spans="1:12" ht="37.5" customHeight="1" x14ac:dyDescent="0.3">
      <c r="A10" s="24"/>
      <c r="B10" s="25" t="s">
        <v>3</v>
      </c>
      <c r="C10" s="25" t="s">
        <v>16</v>
      </c>
      <c r="D10" s="25" t="s">
        <v>21</v>
      </c>
      <c r="E10" s="25" t="s">
        <v>35</v>
      </c>
      <c r="F10" s="25" t="s">
        <v>36</v>
      </c>
      <c r="G10" s="26" t="s">
        <v>37</v>
      </c>
      <c r="H10" s="25" t="s">
        <v>4</v>
      </c>
      <c r="I10" s="25" t="s">
        <v>5</v>
      </c>
      <c r="J10" s="25" t="s">
        <v>22</v>
      </c>
      <c r="K10" s="25" t="s">
        <v>23</v>
      </c>
      <c r="L10" s="26" t="s">
        <v>38</v>
      </c>
    </row>
    <row r="11" spans="1:12" ht="18" customHeight="1" x14ac:dyDescent="0.3">
      <c r="B11" s="3" t="s">
        <v>39</v>
      </c>
      <c r="C11" s="4">
        <v>45383</v>
      </c>
      <c r="D11" s="4" t="s">
        <v>31</v>
      </c>
      <c r="E11" s="5">
        <v>14.55</v>
      </c>
      <c r="F11" s="6">
        <v>1000</v>
      </c>
      <c r="G11" s="5" vm="1">
        <f ca="1">IFERROR(_xlfn.STOCKHISTORY(B11,TODAY(),,0,0,1),IFERROR(_xlfn.STOCKHISTORY(B11,TODAY()-1,,0,0,1),IFERROR(_xlfn.STOCKHISTORY(B11,TODAY()-2,,0,0,1),_xlfn.STOCKHISTORY(B11,TODAY()-3,,0,0,1))))</f>
        <v>38.1</v>
      </c>
      <c r="H11" s="6">
        <f>E11*F11</f>
        <v>14550</v>
      </c>
      <c r="I11" s="6">
        <f ca="1">F11*G11</f>
        <v>38100</v>
      </c>
      <c r="J11" s="7">
        <f ca="1">I11-H11</f>
        <v>23550</v>
      </c>
      <c r="K11" s="8">
        <f ca="1">I11/H11-1</f>
        <v>1.6185567010309279</v>
      </c>
      <c r="L11" s="9">
        <f t="shared" ref="L11:L21" ca="1" si="0">I11/$C$7</f>
        <v>4.2133666568981439E-2</v>
      </c>
    </row>
    <row r="12" spans="1:12" ht="18" customHeight="1" x14ac:dyDescent="0.3">
      <c r="B12" s="3" t="s">
        <v>40</v>
      </c>
      <c r="C12" s="4">
        <v>44228</v>
      </c>
      <c r="D12" s="4" t="s">
        <v>31</v>
      </c>
      <c r="E12" s="5">
        <v>14.55</v>
      </c>
      <c r="F12" s="6">
        <v>1500</v>
      </c>
      <c r="G12" s="5" vm="2">
        <f ca="1">IFERROR(_xlfn.STOCKHISTORY(B12,TODAY(),,0,0,1),IFERROR(_xlfn.STOCKHISTORY(B12,TODAY()-1,,0,0,1),IFERROR(_xlfn.STOCKHISTORY(B12,TODAY()-2,,0,0,1),_xlfn.STOCKHISTORY(B12,TODAY()-3,,0,0,1))))</f>
        <v>27.79</v>
      </c>
      <c r="H12" s="6">
        <f t="shared" ref="H12:H14" si="1">E12*F12</f>
        <v>21825</v>
      </c>
      <c r="I12" s="6">
        <f t="shared" ref="I12:I14" ca="1" si="2">F12*G12</f>
        <v>41685</v>
      </c>
      <c r="J12" s="7">
        <f t="shared" ref="J12:J14" ca="1" si="3">I12-H12</f>
        <v>19860</v>
      </c>
      <c r="K12" s="8">
        <f t="shared" ref="K12:K21" ca="1" si="4">I12/H12-1</f>
        <v>0.90996563573883171</v>
      </c>
      <c r="L12" s="9">
        <f t="shared" ca="1" si="0"/>
        <v>4.6098212360314729E-2</v>
      </c>
    </row>
    <row r="13" spans="1:12" ht="18" customHeight="1" x14ac:dyDescent="0.3">
      <c r="B13" s="3" t="s">
        <v>41</v>
      </c>
      <c r="C13" s="4">
        <v>45050</v>
      </c>
      <c r="D13" s="4" t="s">
        <v>31</v>
      </c>
      <c r="E13" s="5">
        <v>27</v>
      </c>
      <c r="F13" s="6">
        <v>2000</v>
      </c>
      <c r="G13" s="5" cm="1" vm="3">
        <f t="array" aca="1" ref="G13" ca="1">IFERROR(_xlfn.STOCKHISTORY(B13,TODAY(),,0,0,1),IFERROR(_xlfn.STOCKHISTORY(B13,TODAY()-1,,0,0,1),IFERROR(_xlfn.STOCKHISTORY(B13,TODAY()-2,,0,0,1),_xlfn.STOCKHISTORY(B13,TODAY()-3,,0,0,1))))</f>
        <v>32.06</v>
      </c>
      <c r="H13" s="6">
        <f t="shared" si="1"/>
        <v>54000</v>
      </c>
      <c r="I13" s="6">
        <f t="shared" ca="1" si="2"/>
        <v>64120.000000000007</v>
      </c>
      <c r="J13" s="7">
        <f t="shared" ca="1" si="3"/>
        <v>10120.000000000007</v>
      </c>
      <c r="K13" s="8">
        <f t="shared" ca="1" si="4"/>
        <v>0.18740740740740747</v>
      </c>
      <c r="L13" s="9">
        <f t="shared" ca="1" si="0"/>
        <v>7.0908417333414436E-2</v>
      </c>
    </row>
    <row r="14" spans="1:12" ht="18" customHeight="1" x14ac:dyDescent="0.3">
      <c r="B14" s="3" t="s">
        <v>42</v>
      </c>
      <c r="C14" s="4">
        <v>45383</v>
      </c>
      <c r="D14" s="4" t="s">
        <v>31</v>
      </c>
      <c r="E14" s="5">
        <v>30</v>
      </c>
      <c r="F14" s="6">
        <v>6000</v>
      </c>
      <c r="G14" s="5" cm="1" vm="4">
        <f t="array" aca="1" ref="G14" ca="1">IFERROR(_xlfn.STOCKHISTORY(B14,TODAY(),,0,0,1),IFERROR(_xlfn.STOCKHISTORY(B14,TODAY()-1,,0,0,1),IFERROR(_xlfn.STOCKHISTORY(B14,TODAY()-2,,0,0,1),_xlfn.STOCKHISTORY(B14,TODAY()-3,,0,0,1))))</f>
        <v>23.08</v>
      </c>
      <c r="H14" s="6">
        <f t="shared" si="1"/>
        <v>180000</v>
      </c>
      <c r="I14" s="6">
        <f t="shared" ca="1" si="2"/>
        <v>138480</v>
      </c>
      <c r="J14" s="7">
        <f t="shared" ca="1" si="3"/>
        <v>-41520</v>
      </c>
      <c r="K14" s="8">
        <f t="shared" ca="1" si="4"/>
        <v>-0.23066666666666669</v>
      </c>
      <c r="L14" s="9">
        <f t="shared" ca="1" si="0"/>
        <v>0.15314094872631365</v>
      </c>
    </row>
    <row r="15" spans="1:12" ht="18" customHeight="1" x14ac:dyDescent="0.3">
      <c r="B15" s="3" t="s">
        <v>43</v>
      </c>
      <c r="C15" s="4">
        <v>44228</v>
      </c>
      <c r="D15" s="4" t="s">
        <v>31</v>
      </c>
      <c r="E15" s="5">
        <v>14.55</v>
      </c>
      <c r="F15" s="6">
        <v>2000</v>
      </c>
      <c r="G15" s="5" cm="1" vm="5">
        <f t="array" aca="1" ref="G15" ca="1">IFERROR(_xlfn.STOCKHISTORY(B15,TODAY(),,0,0,1),IFERROR(_xlfn.STOCKHISTORY(B15,TODAY()-1,,0,0,1),IFERROR(_xlfn.STOCKHISTORY(B15,TODAY()-2,,0,0,1),_xlfn.STOCKHISTORY(B15,TODAY()-3,,0,0,1))))</f>
        <v>55.86</v>
      </c>
      <c r="H15" s="6">
        <f t="shared" ref="H15:H21" si="5">E15*F15</f>
        <v>29100</v>
      </c>
      <c r="I15" s="6">
        <f t="shared" ref="I15:I21" ca="1" si="6">F15*G15</f>
        <v>111720</v>
      </c>
      <c r="J15" s="7">
        <f t="shared" ref="J15:J21" ca="1" si="7">I15-H15</f>
        <v>82620</v>
      </c>
      <c r="K15" s="8">
        <f t="shared" ca="1" si="4"/>
        <v>2.8391752577319589</v>
      </c>
      <c r="L15" s="9">
        <f t="shared" ca="1" si="0"/>
        <v>0.12354785378180069</v>
      </c>
    </row>
    <row r="16" spans="1:12" ht="18" customHeight="1" x14ac:dyDescent="0.3">
      <c r="B16" s="3" t="s">
        <v>44</v>
      </c>
      <c r="C16" s="4">
        <v>45050</v>
      </c>
      <c r="D16" s="4" t="s">
        <v>31</v>
      </c>
      <c r="E16" s="5">
        <v>14.55</v>
      </c>
      <c r="F16" s="6">
        <v>300</v>
      </c>
      <c r="G16" s="5" cm="1" vm="6">
        <f t="array" aca="1" ref="G16" ca="1">IFERROR(_xlfn.STOCKHISTORY(B16,TODAY(),,0,0,1),IFERROR(_xlfn.STOCKHISTORY(B16,TODAY()-1,,0,0,1),IFERROR(_xlfn.STOCKHISTORY(B16,TODAY()-2,,0,0,1),_xlfn.STOCKHISTORY(B16,TODAY()-3,,0,0,1))))</f>
        <v>96.5</v>
      </c>
      <c r="H16" s="6">
        <f t="shared" si="5"/>
        <v>4365</v>
      </c>
      <c r="I16" s="6">
        <f t="shared" ca="1" si="6"/>
        <v>28950</v>
      </c>
      <c r="J16" s="7">
        <f t="shared" ca="1" si="7"/>
        <v>24585</v>
      </c>
      <c r="K16" s="8">
        <f t="shared" ca="1" si="4"/>
        <v>5.6323024054982822</v>
      </c>
      <c r="L16" s="9">
        <f t="shared" ca="1" si="0"/>
        <v>3.2014951369344166E-2</v>
      </c>
    </row>
    <row r="17" spans="2:12" ht="18" customHeight="1" x14ac:dyDescent="0.3">
      <c r="B17" s="3" t="s">
        <v>45</v>
      </c>
      <c r="C17" s="4">
        <v>45383</v>
      </c>
      <c r="D17" s="4" t="s">
        <v>31</v>
      </c>
      <c r="E17" s="5">
        <v>14.55</v>
      </c>
      <c r="F17" s="6">
        <v>3000</v>
      </c>
      <c r="G17" s="5" cm="1" vm="7">
        <f t="array" aca="1" ref="G17" ca="1">IFERROR(_xlfn.STOCKHISTORY(B17,TODAY(),,0,0,1),IFERROR(_xlfn.STOCKHISTORY(B17,TODAY()-1,,0,0,1),IFERROR(_xlfn.STOCKHISTORY(B17,TODAY()-2,,0,0,1),_xlfn.STOCKHISTORY(B17,TODAY()-3,,0,0,1))))</f>
        <v>6.18</v>
      </c>
      <c r="H17" s="6">
        <f t="shared" si="5"/>
        <v>43650</v>
      </c>
      <c r="I17" s="6">
        <f t="shared" ca="1" si="6"/>
        <v>18540</v>
      </c>
      <c r="J17" s="7">
        <f t="shared" ca="1" si="7"/>
        <v>-25110</v>
      </c>
      <c r="K17" s="8">
        <f t="shared" ca="1" si="4"/>
        <v>-0.57525773195876284</v>
      </c>
      <c r="L17" s="9">
        <f t="shared" ca="1" si="0"/>
        <v>2.0502839322543723E-2</v>
      </c>
    </row>
    <row r="18" spans="2:12" ht="18" customHeight="1" x14ac:dyDescent="0.3">
      <c r="B18" s="3" t="s">
        <v>46</v>
      </c>
      <c r="C18" s="4">
        <v>44228</v>
      </c>
      <c r="D18" s="4" t="s">
        <v>31</v>
      </c>
      <c r="E18" s="5">
        <v>14.55</v>
      </c>
      <c r="F18" s="6">
        <v>400</v>
      </c>
      <c r="G18" s="5" cm="1" vm="8">
        <f t="array" aca="1" ref="G18" ca="1">IFERROR(_xlfn.STOCKHISTORY(B18,TODAY(),,0,0,1),IFERROR(_xlfn.STOCKHISTORY(B18,TODAY()-1,,0,0,1),IFERROR(_xlfn.STOCKHISTORY(B18,TODAY()-2,,0,0,1),_xlfn.STOCKHISTORY(B18,TODAY()-3,,0,0,1))))</f>
        <v>8.1999999999999993</v>
      </c>
      <c r="H18" s="6">
        <f t="shared" si="5"/>
        <v>5820</v>
      </c>
      <c r="I18" s="6">
        <f t="shared" ca="1" si="6"/>
        <v>3279.9999999999995</v>
      </c>
      <c r="J18" s="7">
        <f t="shared" ca="1" si="7"/>
        <v>-2540.0000000000005</v>
      </c>
      <c r="K18" s="8">
        <f t="shared" ca="1" si="4"/>
        <v>-0.43642611683848809</v>
      </c>
      <c r="L18" s="9">
        <f t="shared" ca="1" si="0"/>
        <v>3.6272552846787166E-3</v>
      </c>
    </row>
    <row r="19" spans="2:12" ht="18" customHeight="1" x14ac:dyDescent="0.3">
      <c r="B19" s="3" t="s">
        <v>47</v>
      </c>
      <c r="C19" s="4">
        <v>45050</v>
      </c>
      <c r="D19" s="4" t="s">
        <v>31</v>
      </c>
      <c r="E19" s="5">
        <v>14.55</v>
      </c>
      <c r="F19" s="6">
        <v>5000</v>
      </c>
      <c r="G19" s="5" cm="1" vm="9">
        <f t="array" aca="1" ref="G19" ca="1">IFERROR(_xlfn.STOCKHISTORY(B19,TODAY(),,0,0,1),IFERROR(_xlfn.STOCKHISTORY(B19,TODAY()-1,,0,0,1),IFERROR(_xlfn.STOCKHISTORY(B19,TODAY()-2,,0,0,1),_xlfn.STOCKHISTORY(B19,TODAY()-3,,0,0,1))))</f>
        <v>24.69</v>
      </c>
      <c r="H19" s="6">
        <f t="shared" si="5"/>
        <v>72750</v>
      </c>
      <c r="I19" s="6">
        <f t="shared" ca="1" si="6"/>
        <v>123450</v>
      </c>
      <c r="J19" s="7">
        <f t="shared" ca="1" si="7"/>
        <v>50700</v>
      </c>
      <c r="K19" s="8">
        <f t="shared" ca="1" si="4"/>
        <v>0.69690721649484533</v>
      </c>
      <c r="L19" s="9">
        <f t="shared" ca="1" si="0"/>
        <v>0.1365197149065816</v>
      </c>
    </row>
    <row r="20" spans="2:12" ht="18" customHeight="1" x14ac:dyDescent="0.3">
      <c r="B20" s="3" t="s">
        <v>48</v>
      </c>
      <c r="C20" s="4">
        <v>45383</v>
      </c>
      <c r="D20" s="4" t="s">
        <v>31</v>
      </c>
      <c r="E20" s="5">
        <v>55.12</v>
      </c>
      <c r="F20" s="6">
        <v>3000</v>
      </c>
      <c r="G20" s="5" cm="1" vm="10">
        <f t="array" aca="1" ref="G20" ca="1">IFERROR(_xlfn.STOCKHISTORY(B20,TODAY(),,0,0,1),IFERROR(_xlfn.STOCKHISTORY(B20,TODAY()-1,,0,0,1),IFERROR(_xlfn.STOCKHISTORY(B20,TODAY()-2,,0,0,1),_xlfn.STOCKHISTORY(B20,TODAY()-3,,0,0,1))))</f>
        <v>32.229999999999997</v>
      </c>
      <c r="H20" s="6">
        <f t="shared" si="5"/>
        <v>165360</v>
      </c>
      <c r="I20" s="6">
        <f t="shared" ca="1" si="6"/>
        <v>96689.999999999985</v>
      </c>
      <c r="J20" s="7">
        <f t="shared" ca="1" si="7"/>
        <v>-68670.000000000015</v>
      </c>
      <c r="K20" s="8">
        <f t="shared" ca="1" si="4"/>
        <v>-0.41527576197387528</v>
      </c>
      <c r="L20" s="9">
        <f t="shared" ca="1" si="0"/>
        <v>0.10692661996206862</v>
      </c>
    </row>
    <row r="21" spans="2:12" ht="18" customHeight="1" x14ac:dyDescent="0.3">
      <c r="B21" s="3" t="s">
        <v>49</v>
      </c>
      <c r="C21" s="4">
        <v>44228</v>
      </c>
      <c r="D21" s="4" t="s">
        <v>31</v>
      </c>
      <c r="E21" s="5">
        <v>14.55</v>
      </c>
      <c r="F21" s="6">
        <v>2500</v>
      </c>
      <c r="G21" s="5" cm="1" vm="11">
        <f t="array" aca="1" ref="G21" ca="1">IFERROR(_xlfn.STOCKHISTORY(B21,TODAY(),,0,0,1),IFERROR(_xlfn.STOCKHISTORY(B21,TODAY()-1,,0,0,1),IFERROR(_xlfn.STOCKHISTORY(B21,TODAY()-2,,0,0,1),_xlfn.STOCKHISTORY(B21,TODAY()-3,,0,0,1))))</f>
        <v>95.7</v>
      </c>
      <c r="H21" s="6">
        <f t="shared" si="5"/>
        <v>36375</v>
      </c>
      <c r="I21" s="6">
        <f t="shared" ca="1" si="6"/>
        <v>239250</v>
      </c>
      <c r="J21" s="7">
        <f t="shared" ca="1" si="7"/>
        <v>202875</v>
      </c>
      <c r="K21" s="8">
        <f t="shared" ca="1" si="4"/>
        <v>5.5773195876288657</v>
      </c>
      <c r="L21" s="9">
        <f t="shared" ca="1" si="0"/>
        <v>0.26457952038395827</v>
      </c>
    </row>
  </sheetData>
  <mergeCells count="2">
    <mergeCell ref="E6:E7"/>
    <mergeCell ref="F6:F7"/>
  </mergeCells>
  <conditionalFormatting sqref="E6:E8">
    <cfRule type="cellIs" dxfId="23" priority="4" operator="lessThan">
      <formula>0</formula>
    </cfRule>
  </conditionalFormatting>
  <conditionalFormatting sqref="F6:F7">
    <cfRule type="cellIs" dxfId="22" priority="1" operator="lessThan">
      <formula>0</formula>
    </cfRule>
  </conditionalFormatting>
  <conditionalFormatting sqref="J11:K21">
    <cfRule type="cellIs" dxfId="21" priority="2" operator="greaterThan">
      <formula>0</formula>
    </cfRule>
    <cfRule type="cellIs" dxfId="20" priority="3" operator="lessThan">
      <formula>0</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A3E7-D008-4845-B4E0-9316A8C2CB3A}">
  <sheetPr>
    <tabColor theme="0"/>
  </sheetPr>
  <dimension ref="A1:K21"/>
  <sheetViews>
    <sheetView showGridLines="0" zoomScale="110" zoomScaleNormal="110" workbookViewId="0">
      <selection activeCell="D11" sqref="D11"/>
    </sheetView>
  </sheetViews>
  <sheetFormatPr defaultColWidth="8.77734375" defaultRowHeight="14.4" x14ac:dyDescent="0.3"/>
  <cols>
    <col min="1" max="1" width="6" customWidth="1"/>
    <col min="2" max="2" width="16.77734375" customWidth="1"/>
    <col min="3" max="10" width="13.44140625" customWidth="1"/>
    <col min="11" max="11" width="14.21875" customWidth="1"/>
  </cols>
  <sheetData>
    <row r="1" spans="1:11" x14ac:dyDescent="0.3">
      <c r="A1" s="21"/>
      <c r="B1" s="21"/>
      <c r="C1" s="21"/>
      <c r="D1" s="21"/>
      <c r="E1" s="21"/>
      <c r="F1" s="21"/>
      <c r="G1" s="21"/>
      <c r="H1" s="21"/>
      <c r="I1" s="21"/>
      <c r="J1" s="21"/>
      <c r="K1" s="21"/>
    </row>
    <row r="2" spans="1:11" x14ac:dyDescent="0.3">
      <c r="A2" s="21"/>
      <c r="B2" s="21"/>
      <c r="C2" s="21"/>
      <c r="D2" s="21"/>
      <c r="E2" s="21"/>
      <c r="F2" s="21"/>
      <c r="G2" s="21"/>
      <c r="H2" s="21"/>
      <c r="I2" s="21"/>
      <c r="J2" s="21"/>
      <c r="K2" s="21"/>
    </row>
    <row r="3" spans="1:11" ht="75.75" customHeight="1" x14ac:dyDescent="0.4">
      <c r="A3" s="21"/>
      <c r="B3" s="22"/>
      <c r="C3" s="23"/>
      <c r="D3" s="21"/>
      <c r="E3" s="21"/>
      <c r="F3" s="21"/>
      <c r="G3" s="21"/>
      <c r="H3" s="21"/>
      <c r="I3" s="21"/>
      <c r="J3" s="21"/>
      <c r="K3" s="21"/>
    </row>
    <row r="4" spans="1:11" x14ac:dyDescent="0.3">
      <c r="A4" s="21"/>
      <c r="B4" s="21"/>
      <c r="C4" s="21"/>
      <c r="D4" s="21"/>
      <c r="E4" s="21"/>
      <c r="F4" s="21"/>
      <c r="G4" s="21"/>
      <c r="H4" s="21"/>
      <c r="I4" s="21"/>
      <c r="J4" s="21"/>
      <c r="K4" s="21"/>
    </row>
    <row r="5" spans="1:11" ht="18.75" customHeight="1" x14ac:dyDescent="0.3">
      <c r="A5" s="21"/>
      <c r="B5" s="30" t="s">
        <v>1</v>
      </c>
      <c r="C5" s="31">
        <f>SUM(G10:G87)</f>
        <v>635568</v>
      </c>
      <c r="D5" s="65" t="str">
        <f ca="1">"Δ "&amp;TEXT(C6-C5,"#.#")</f>
        <v>Δ -49.150</v>
      </c>
      <c r="E5" s="67">
        <f ca="1">C6/C5-1</f>
        <v>-7.7332401883040025E-2</v>
      </c>
      <c r="F5" s="21"/>
      <c r="G5" s="21"/>
      <c r="H5" s="21"/>
      <c r="I5" s="21"/>
      <c r="J5" s="21"/>
      <c r="K5" s="21"/>
    </row>
    <row r="6" spans="1:11" ht="18.75" customHeight="1" x14ac:dyDescent="0.3">
      <c r="A6" s="21"/>
      <c r="B6" s="32" t="s">
        <v>2</v>
      </c>
      <c r="C6" s="33">
        <f ca="1">SUM(H10:H87)</f>
        <v>586418</v>
      </c>
      <c r="D6" s="66"/>
      <c r="E6" s="68"/>
      <c r="F6" s="21"/>
      <c r="G6" s="21"/>
      <c r="H6" s="21"/>
      <c r="I6" s="21"/>
      <c r="J6" s="21"/>
      <c r="K6" s="21"/>
    </row>
    <row r="7" spans="1:11" x14ac:dyDescent="0.3">
      <c r="A7" s="21"/>
      <c r="B7" s="21"/>
      <c r="C7" s="21"/>
      <c r="D7" s="21"/>
      <c r="E7" s="21"/>
      <c r="F7" s="21"/>
      <c r="G7" s="21"/>
      <c r="H7" s="21"/>
      <c r="I7" s="21"/>
      <c r="J7" s="21"/>
      <c r="K7" s="21"/>
    </row>
    <row r="8" spans="1:11" ht="5.25" customHeight="1" x14ac:dyDescent="0.3"/>
    <row r="9" spans="1:11" ht="37.5" customHeight="1" x14ac:dyDescent="0.3">
      <c r="A9" s="25"/>
      <c r="B9" s="25" t="s">
        <v>3</v>
      </c>
      <c r="C9" s="25" t="s">
        <v>16</v>
      </c>
      <c r="D9" s="25" t="s">
        <v>35</v>
      </c>
      <c r="E9" s="25" t="s">
        <v>36</v>
      </c>
      <c r="F9" s="26" t="s">
        <v>37</v>
      </c>
      <c r="G9" s="25" t="s">
        <v>4</v>
      </c>
      <c r="H9" s="25" t="s">
        <v>5</v>
      </c>
      <c r="I9" s="25" t="s">
        <v>22</v>
      </c>
      <c r="J9" s="25" t="s">
        <v>23</v>
      </c>
      <c r="K9" s="25" t="s">
        <v>50</v>
      </c>
    </row>
    <row r="10" spans="1:11" ht="16.5" customHeight="1" x14ac:dyDescent="0.3">
      <c r="B10" s="3" t="s">
        <v>65</v>
      </c>
      <c r="C10" s="4">
        <v>44958</v>
      </c>
      <c r="D10" s="5">
        <v>100</v>
      </c>
      <c r="E10" s="6">
        <v>1000</v>
      </c>
      <c r="F10" s="5" cm="1" vm="12">
        <f t="array" aca="1" ref="F10" ca="1">IFERROR(_xlfn.STOCKHISTORY(B10,TODAY(),,0,0,1),IFERROR(_xlfn.STOCKHISTORY(B10,TODAY()-1,,0,0,1),IFERROR(_xlfn.STOCKHISTORY(B10,TODAY()-2,,0,0,1),_xlfn.STOCKHISTORY(B10,TODAY()-3,,0,0,1))))</f>
        <v>97.65</v>
      </c>
      <c r="G10" s="6">
        <f>D10*E10</f>
        <v>100000</v>
      </c>
      <c r="H10" s="6">
        <f ca="1">E10*F10</f>
        <v>97650</v>
      </c>
      <c r="I10" s="7">
        <f ca="1">H10-G10</f>
        <v>-2350</v>
      </c>
      <c r="J10" s="8">
        <f ca="1">H10/G10-1</f>
        <v>-2.3499999999999965E-2</v>
      </c>
      <c r="K10" s="9">
        <f t="shared" ref="K10" ca="1" si="0">H10/$C$6</f>
        <v>0.16651944517392031</v>
      </c>
    </row>
    <row r="11" spans="1:11" ht="16.5" customHeight="1" x14ac:dyDescent="0.3">
      <c r="B11" s="3" t="s">
        <v>51</v>
      </c>
      <c r="C11" s="36">
        <v>45108</v>
      </c>
      <c r="D11">
        <v>172.61</v>
      </c>
      <c r="E11" s="6">
        <v>300</v>
      </c>
      <c r="F11" s="5" cm="1" vm="13">
        <f t="array" aca="1" ref="F11" ca="1">IFERROR(_xlfn.STOCKHISTORY(B11,TODAY(),,0,0,1),IFERROR(_xlfn.STOCKHISTORY(B11,TODAY()-1,,0,0,1),IFERROR(_xlfn.STOCKHISTORY(B11,TODAY()-2,,0,0,1),_xlfn.STOCKHISTORY(B11,TODAY()-3,,0,0,1))))</f>
        <v>151.36000000000001</v>
      </c>
      <c r="G11" s="6">
        <f t="shared" ref="G11:G16" si="1">D11*E11</f>
        <v>51783.000000000007</v>
      </c>
      <c r="H11" s="6">
        <f t="shared" ref="H11:H16" ca="1" si="2">E11*F11</f>
        <v>45408.000000000007</v>
      </c>
      <c r="I11" s="7">
        <f t="shared" ref="I11:I16" ca="1" si="3">H11-G11</f>
        <v>-6375</v>
      </c>
      <c r="J11" s="8">
        <f t="shared" ref="J11:J16" ca="1" si="4">H11/G11-1</f>
        <v>-0.12310990093273855</v>
      </c>
      <c r="K11" s="9">
        <f t="shared" ref="K11:K16" ca="1" si="5">H11/$C$6</f>
        <v>7.7432820957064774E-2</v>
      </c>
    </row>
    <row r="12" spans="1:11" ht="16.5" customHeight="1" x14ac:dyDescent="0.3">
      <c r="B12" s="3" t="s">
        <v>52</v>
      </c>
      <c r="C12" s="36">
        <v>45108</v>
      </c>
      <c r="D12">
        <v>115.01</v>
      </c>
      <c r="E12" s="6">
        <v>2000</v>
      </c>
      <c r="F12" s="5" cm="1" vm="14">
        <f t="array" aca="1" ref="F12" ca="1">IFERROR(_xlfn.STOCKHISTORY(B12,TODAY(),,0,0,1),IFERROR(_xlfn.STOCKHISTORY(B12,TODAY()-1,,0,0,1),IFERROR(_xlfn.STOCKHISTORY(B12,TODAY()-2,,0,0,1),_xlfn.STOCKHISTORY(B12,TODAY()-3,,0,0,1))))</f>
        <v>98.69</v>
      </c>
      <c r="G12" s="6">
        <f t="shared" si="1"/>
        <v>230020</v>
      </c>
      <c r="H12" s="6">
        <f t="shared" ca="1" si="2"/>
        <v>197380</v>
      </c>
      <c r="I12" s="7">
        <f t="shared" ca="1" si="3"/>
        <v>-32640</v>
      </c>
      <c r="J12" s="8">
        <f t="shared" ca="1" si="4"/>
        <v>-0.14190070428658375</v>
      </c>
      <c r="K12" s="9">
        <f t="shared" ca="1" si="5"/>
        <v>0.33658584831979921</v>
      </c>
    </row>
    <row r="13" spans="1:11" ht="16.5" customHeight="1" x14ac:dyDescent="0.3">
      <c r="B13" s="3" t="s">
        <v>53</v>
      </c>
      <c r="C13" s="36">
        <v>45294</v>
      </c>
      <c r="D13">
        <v>117.2</v>
      </c>
      <c r="E13" s="6">
        <v>1000</v>
      </c>
      <c r="F13" s="5" cm="1" vm="15">
        <f t="array" aca="1" ref="F13" ca="1">IFERROR(_xlfn.STOCKHISTORY(B13,TODAY(),,0,0,1),IFERROR(_xlfn.STOCKHISTORY(B13,TODAY()-1,,0,0,1),IFERROR(_xlfn.STOCKHISTORY(B13,TODAY()-2,,0,0,1),_xlfn.STOCKHISTORY(B13,TODAY()-3,,0,0,1))))</f>
        <v>131.97999999999999</v>
      </c>
      <c r="G13" s="6">
        <f t="shared" si="1"/>
        <v>117200</v>
      </c>
      <c r="H13" s="6">
        <f t="shared" ca="1" si="2"/>
        <v>131980</v>
      </c>
      <c r="I13" s="7">
        <f t="shared" ca="1" si="3"/>
        <v>14780</v>
      </c>
      <c r="J13" s="8">
        <f t="shared" ca="1" si="4"/>
        <v>0.12610921501706485</v>
      </c>
      <c r="K13" s="9">
        <f t="shared" ca="1" si="5"/>
        <v>0.22506130439379418</v>
      </c>
    </row>
    <row r="14" spans="1:11" ht="16.5" customHeight="1" x14ac:dyDescent="0.3">
      <c r="B14" s="3" t="s">
        <v>54</v>
      </c>
      <c r="C14" s="36">
        <v>45174</v>
      </c>
      <c r="D14">
        <v>9.5</v>
      </c>
      <c r="E14" s="6">
        <v>1500</v>
      </c>
      <c r="F14" s="5" cm="1" vm="16">
        <f t="array" aca="1" ref="F14" ca="1">IFERROR(_xlfn.STOCKHISTORY(B14,TODAY(),,0,0,1),IFERROR(_xlfn.STOCKHISTORY(B14,TODAY()-1,,0,0,1),IFERROR(_xlfn.STOCKHISTORY(B14,TODAY()-2,,0,0,1),_xlfn.STOCKHISTORY(B14,TODAY()-3,,0,0,1))))</f>
        <v>9.08</v>
      </c>
      <c r="G14" s="6">
        <f t="shared" si="1"/>
        <v>14250</v>
      </c>
      <c r="H14" s="6">
        <f t="shared" ca="1" si="2"/>
        <v>13620</v>
      </c>
      <c r="I14" s="7">
        <f t="shared" ca="1" si="3"/>
        <v>-630</v>
      </c>
      <c r="J14" s="8">
        <f t="shared" ca="1" si="4"/>
        <v>-4.4210526315789478E-2</v>
      </c>
      <c r="K14" s="9">
        <f t="shared" ca="1" si="5"/>
        <v>2.3225753643305629E-2</v>
      </c>
    </row>
    <row r="15" spans="1:11" ht="16.5" customHeight="1" x14ac:dyDescent="0.3">
      <c r="B15" s="3" t="s">
        <v>55</v>
      </c>
      <c r="C15" s="36">
        <v>44598</v>
      </c>
      <c r="D15">
        <v>120.5</v>
      </c>
      <c r="E15" s="6">
        <v>600</v>
      </c>
      <c r="F15" s="5" cm="1" vm="17">
        <f t="array" aca="1" ref="F15" ca="1">IFERROR(_xlfn.STOCKHISTORY(B15,TODAY(),,0,0,1),IFERROR(_xlfn.STOCKHISTORY(B15,TODAY()-1,,0,0,1),IFERROR(_xlfn.STOCKHISTORY(B15,TODAY()-2,,0,0,1),_xlfn.STOCKHISTORY(B15,TODAY()-3,,0,0,1))))</f>
        <v>92</v>
      </c>
      <c r="G15" s="6">
        <f t="shared" si="1"/>
        <v>72300</v>
      </c>
      <c r="H15" s="6">
        <f t="shared" ca="1" si="2"/>
        <v>55200</v>
      </c>
      <c r="I15" s="7">
        <f t="shared" ca="1" si="3"/>
        <v>-17100</v>
      </c>
      <c r="J15" s="8">
        <f t="shared" ca="1" si="4"/>
        <v>-0.23651452282157681</v>
      </c>
      <c r="K15" s="9">
        <f t="shared" ca="1" si="5"/>
        <v>9.4130807717362014E-2</v>
      </c>
    </row>
    <row r="16" spans="1:11" ht="16.5" customHeight="1" x14ac:dyDescent="0.3">
      <c r="B16" s="3" t="s">
        <v>56</v>
      </c>
      <c r="C16" s="36">
        <v>44866</v>
      </c>
      <c r="D16">
        <v>100.03</v>
      </c>
      <c r="E16" s="6">
        <v>500</v>
      </c>
      <c r="F16" s="5" cm="1" vm="18">
        <f t="array" aca="1" ref="F16" ca="1">IFERROR(_xlfn.STOCKHISTORY(B16,TODAY(),,0,0,1),IFERROR(_xlfn.STOCKHISTORY(B16,TODAY()-1,,0,0,1),IFERROR(_xlfn.STOCKHISTORY(B16,TODAY()-2,,0,0,1),_xlfn.STOCKHISTORY(B16,TODAY()-3,,0,0,1))))</f>
        <v>90.36</v>
      </c>
      <c r="G16" s="6">
        <f t="shared" si="1"/>
        <v>50015</v>
      </c>
      <c r="H16" s="6">
        <f t="shared" ca="1" si="2"/>
        <v>45180</v>
      </c>
      <c r="I16" s="7">
        <f t="shared" ca="1" si="3"/>
        <v>-4835</v>
      </c>
      <c r="J16" s="8">
        <f t="shared" ca="1" si="4"/>
        <v>-9.6670998700389865E-2</v>
      </c>
      <c r="K16" s="9">
        <f t="shared" ca="1" si="5"/>
        <v>7.7044019794753907E-2</v>
      </c>
    </row>
    <row r="17" spans="5:6" x14ac:dyDescent="0.3">
      <c r="E17" s="6"/>
      <c r="F17" s="6"/>
    </row>
    <row r="18" spans="5:6" x14ac:dyDescent="0.3">
      <c r="E18" s="6"/>
      <c r="F18" s="6"/>
    </row>
    <row r="19" spans="5:6" x14ac:dyDescent="0.3">
      <c r="E19" s="6"/>
      <c r="F19" s="6"/>
    </row>
    <row r="20" spans="5:6" x14ac:dyDescent="0.3">
      <c r="E20" s="6"/>
      <c r="F20" s="6"/>
    </row>
    <row r="21" spans="5:6" x14ac:dyDescent="0.3">
      <c r="E21" s="6"/>
      <c r="F21" s="6"/>
    </row>
  </sheetData>
  <mergeCells count="2">
    <mergeCell ref="D5:D6"/>
    <mergeCell ref="E5:E6"/>
  </mergeCells>
  <conditionalFormatting sqref="D5:E6">
    <cfRule type="cellIs" dxfId="19" priority="1" operator="lessThan">
      <formula>0</formula>
    </cfRule>
  </conditionalFormatting>
  <conditionalFormatting sqref="I10:J16">
    <cfRule type="cellIs" dxfId="18" priority="2" operator="greaterThan">
      <formula>0</formula>
    </cfRule>
    <cfRule type="cellIs" dxfId="17" priority="3" operator="lessThan">
      <formula>0</formula>
    </cfRule>
  </conditionalFormatting>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2DB2B-C042-4345-A01D-6B132982081C}">
  <sheetPr>
    <tabColor theme="0"/>
  </sheetPr>
  <dimension ref="A3:L19"/>
  <sheetViews>
    <sheetView showGridLines="0" zoomScale="110" zoomScaleNormal="110" workbookViewId="0">
      <selection activeCell="F12" sqref="F12"/>
    </sheetView>
  </sheetViews>
  <sheetFormatPr defaultColWidth="8.77734375" defaultRowHeight="14.4" x14ac:dyDescent="0.3"/>
  <cols>
    <col min="1" max="1" width="5" customWidth="1"/>
    <col min="2" max="2" width="16.77734375" customWidth="1"/>
    <col min="3" max="12" width="13.77734375" customWidth="1"/>
  </cols>
  <sheetData>
    <row r="3" spans="1:12" ht="21" x14ac:dyDescent="0.4">
      <c r="B3" s="2"/>
      <c r="C3" s="1"/>
    </row>
    <row r="4" spans="1:12" x14ac:dyDescent="0.3">
      <c r="A4" s="21"/>
      <c r="B4" s="21"/>
      <c r="C4" s="21"/>
      <c r="D4" s="21"/>
      <c r="E4" s="21"/>
      <c r="F4" s="21"/>
      <c r="G4" s="21"/>
      <c r="H4" s="21"/>
      <c r="I4" s="21"/>
      <c r="J4" s="21"/>
      <c r="K4" s="21"/>
    </row>
    <row r="5" spans="1:12" x14ac:dyDescent="0.3">
      <c r="A5" s="21"/>
      <c r="B5" s="21"/>
      <c r="C5" s="21"/>
      <c r="D5" s="21"/>
      <c r="E5" s="21"/>
      <c r="F5" s="21"/>
      <c r="G5" s="21"/>
      <c r="H5" s="21"/>
      <c r="I5" s="21"/>
      <c r="J5" s="21"/>
      <c r="K5" s="21"/>
    </row>
    <row r="6" spans="1:12" ht="37.5" customHeight="1" x14ac:dyDescent="0.3">
      <c r="A6" s="21"/>
      <c r="B6" s="21"/>
      <c r="C6" s="21"/>
      <c r="D6" s="21"/>
      <c r="E6" s="21"/>
      <c r="F6" s="21"/>
      <c r="G6" s="21"/>
      <c r="H6" s="21"/>
      <c r="I6" s="21"/>
      <c r="J6" s="21"/>
      <c r="K6" s="21"/>
    </row>
    <row r="7" spans="1:12" ht="18" customHeight="1" x14ac:dyDescent="0.3">
      <c r="A7" s="21"/>
      <c r="B7" s="30" t="s">
        <v>1</v>
      </c>
      <c r="C7" s="31">
        <f>SUM(G12:G100)</f>
        <v>183344.55</v>
      </c>
      <c r="D7" s="65" t="str">
        <f ca="1">"Δ "&amp;TEXT(C8-C7,"#.#")</f>
        <v>Δ 201.503</v>
      </c>
      <c r="E7" s="67">
        <f ca="1">C8/C7-1</f>
        <v>1.0990416131813028</v>
      </c>
      <c r="F7" s="21"/>
      <c r="G7" s="21"/>
      <c r="H7" s="21"/>
      <c r="I7" s="21"/>
      <c r="J7" s="21"/>
      <c r="K7" s="21"/>
    </row>
    <row r="8" spans="1:12" ht="18" customHeight="1" x14ac:dyDescent="0.3">
      <c r="A8" s="21"/>
      <c r="B8" s="32" t="s">
        <v>2</v>
      </c>
      <c r="C8" s="33">
        <f ca="1">SUM(H12:H100)</f>
        <v>384847.83999999997</v>
      </c>
      <c r="D8" s="66"/>
      <c r="E8" s="68"/>
      <c r="F8" s="21"/>
      <c r="G8" s="21"/>
      <c r="H8" s="21"/>
      <c r="I8" s="21"/>
      <c r="J8" s="21"/>
      <c r="K8" s="21"/>
    </row>
    <row r="9" spans="1:12" x14ac:dyDescent="0.3">
      <c r="A9" s="21"/>
      <c r="B9" s="21"/>
      <c r="C9" s="21"/>
      <c r="D9" s="21"/>
      <c r="E9" s="21"/>
      <c r="F9" s="21"/>
      <c r="G9" s="21"/>
      <c r="H9" s="21"/>
      <c r="I9" s="21"/>
      <c r="J9" s="21"/>
      <c r="K9" s="21"/>
    </row>
    <row r="10" spans="1:12" ht="5.25" customHeight="1" x14ac:dyDescent="0.3"/>
    <row r="11" spans="1:12" ht="37.5" customHeight="1" x14ac:dyDescent="0.3">
      <c r="A11" s="25"/>
      <c r="B11" s="25" t="s">
        <v>17</v>
      </c>
      <c r="C11" s="25" t="s">
        <v>16</v>
      </c>
      <c r="D11" s="25" t="s">
        <v>35</v>
      </c>
      <c r="E11" s="25" t="s">
        <v>36</v>
      </c>
      <c r="F11" s="26" t="s">
        <v>37</v>
      </c>
      <c r="G11" s="25" t="s">
        <v>4</v>
      </c>
      <c r="H11" s="25" t="s">
        <v>5</v>
      </c>
      <c r="I11" s="25" t="s">
        <v>22</v>
      </c>
      <c r="J11" s="25" t="s">
        <v>23</v>
      </c>
      <c r="K11" s="26" t="s">
        <v>57</v>
      </c>
    </row>
    <row r="12" spans="1:12" ht="18" customHeight="1" x14ac:dyDescent="0.3">
      <c r="B12" s="3" t="s">
        <v>58</v>
      </c>
      <c r="C12" s="4">
        <v>43922</v>
      </c>
      <c r="D12" s="5">
        <v>51693.5</v>
      </c>
      <c r="E12" s="14">
        <v>2.5</v>
      </c>
      <c r="F12" s="5" cm="1" vm="19">
        <f t="array" aca="1" ref="F12" ca="1">IFERROR(_xlfn.STOCKHISTORY(B12,TODAY(),,0,0,1),IFERROR(_xlfn.STOCKHISTORY(B12,TODAY()-1,,0,0,1),IFERROR(_xlfn.STOCKHISTORY(B12,TODAY()-2,,0,0,1),_xlfn.STOCKHISTORY(B12,TODAY()-3,,0,0,1))))</f>
        <v>101345</v>
      </c>
      <c r="G12" s="6">
        <f t="shared" ref="G12:H14" si="0">D12*E12</f>
        <v>129233.75</v>
      </c>
      <c r="H12" s="6">
        <f t="shared" ca="1" si="0"/>
        <v>253362.5</v>
      </c>
      <c r="I12" s="7">
        <f ca="1">H12-G12</f>
        <v>124128.75</v>
      </c>
      <c r="J12" s="8">
        <f ca="1">H12/G12-1</f>
        <v>0.9604979349434648</v>
      </c>
      <c r="K12" s="9">
        <f t="shared" ref="K12" ca="1" si="1">H12/$C$8</f>
        <v>0.6583446070530109</v>
      </c>
    </row>
    <row r="13" spans="1:12" ht="18" customHeight="1" x14ac:dyDescent="0.3">
      <c r="B13" s="3" t="s">
        <v>59</v>
      </c>
      <c r="C13" s="4">
        <v>44287</v>
      </c>
      <c r="D13" s="5">
        <v>1200.5999999999999</v>
      </c>
      <c r="E13" s="14">
        <v>18</v>
      </c>
      <c r="F13" s="5" cm="1" vm="20">
        <f t="array" aca="1" ref="F13" ca="1">IFERROR(_xlfn.STOCKHISTORY(B13,TODAY(),,0,0,1),IFERROR(_xlfn.STOCKHISTORY(B13,TODAY()-1,,0,0,1),IFERROR(_xlfn.STOCKHISTORY(B13,TODAY()-2,,0,0,1),_xlfn.STOCKHISTORY(B13,TODAY()-3,,0,0,1))))</f>
        <v>3903.63</v>
      </c>
      <c r="G13" s="6">
        <f t="shared" si="0"/>
        <v>21610.799999999999</v>
      </c>
      <c r="H13" s="6">
        <f t="shared" ca="1" si="0"/>
        <v>70265.34</v>
      </c>
      <c r="I13" s="7">
        <f ca="1">H13-G13</f>
        <v>48654.539999999994</v>
      </c>
      <c r="J13" s="8">
        <f ca="1">H13/G13-1</f>
        <v>2.2513993003498252</v>
      </c>
      <c r="K13" s="9">
        <f t="shared" ref="K13" ca="1" si="2">H13/$C$8</f>
        <v>0.18257953584980496</v>
      </c>
      <c r="L13" s="8"/>
    </row>
    <row r="14" spans="1:12" ht="18" customHeight="1" x14ac:dyDescent="0.3">
      <c r="B14" s="3" t="s">
        <v>60</v>
      </c>
      <c r="C14" s="4">
        <v>45017</v>
      </c>
      <c r="D14" s="5">
        <v>65</v>
      </c>
      <c r="E14" s="14">
        <v>500</v>
      </c>
      <c r="F14" s="5" cm="1" vm="21">
        <f t="array" aca="1" ref="F14" ca="1">IFERROR(_xlfn.STOCKHISTORY(B14,TODAY(),,0,0,1),IFERROR(_xlfn.STOCKHISTORY(B14,TODAY()-1,,0,0,1),IFERROR(_xlfn.STOCKHISTORY(B14,TODAY()-2,,0,0,1),_xlfn.STOCKHISTORY(B14,TODAY()-3,,0,0,1))))</f>
        <v>122.44</v>
      </c>
      <c r="G14" s="6">
        <f t="shared" si="0"/>
        <v>32500</v>
      </c>
      <c r="H14" s="6">
        <f t="shared" ca="1" si="0"/>
        <v>61220</v>
      </c>
      <c r="I14" s="7">
        <f ca="1">H14-G14</f>
        <v>28720</v>
      </c>
      <c r="J14" s="8">
        <f ca="1">H14/G14-1</f>
        <v>0.88369230769230778</v>
      </c>
      <c r="K14" s="9">
        <f t="shared" ref="K14" ca="1" si="3">H14/$C$8</f>
        <v>0.15907585709718419</v>
      </c>
      <c r="L14" s="8"/>
    </row>
    <row r="15" spans="1:12" ht="18" customHeight="1" x14ac:dyDescent="0.3">
      <c r="B15" s="4"/>
      <c r="C15" s="4"/>
      <c r="D15" s="11"/>
      <c r="E15" s="11"/>
      <c r="F15" s="13"/>
      <c r="G15" s="12"/>
      <c r="H15" s="11"/>
      <c r="I15" s="12"/>
      <c r="J15" s="12"/>
      <c r="L15" s="8"/>
    </row>
    <row r="16" spans="1:12" ht="18" customHeight="1" x14ac:dyDescent="0.3">
      <c r="B16" s="4"/>
      <c r="C16" s="4"/>
      <c r="D16" s="11"/>
      <c r="E16" s="11"/>
      <c r="F16" s="13"/>
      <c r="G16" s="12"/>
      <c r="H16" s="11"/>
      <c r="I16" s="12"/>
      <c r="J16" s="12"/>
      <c r="L16" s="8"/>
    </row>
    <row r="17" spans="2:12" ht="18" customHeight="1" x14ac:dyDescent="0.3">
      <c r="B17" s="4"/>
      <c r="C17" s="4"/>
      <c r="D17" s="11"/>
      <c r="E17" s="11"/>
      <c r="F17" s="13"/>
      <c r="G17" s="12"/>
      <c r="H17" s="11"/>
      <c r="I17" s="12"/>
      <c r="J17" s="12"/>
      <c r="L17" s="8"/>
    </row>
    <row r="18" spans="2:12" ht="18" customHeight="1" x14ac:dyDescent="0.3">
      <c r="B18" s="4"/>
      <c r="C18" s="4"/>
      <c r="D18" s="11"/>
      <c r="E18" s="11"/>
      <c r="F18" s="13"/>
      <c r="G18" s="12"/>
      <c r="H18" s="11"/>
      <c r="I18" s="12"/>
      <c r="J18" s="12"/>
      <c r="L18" s="8"/>
    </row>
    <row r="19" spans="2:12" ht="18" customHeight="1" x14ac:dyDescent="0.3">
      <c r="B19" s="10"/>
      <c r="C19" s="4"/>
      <c r="D19" s="11"/>
      <c r="E19" s="11"/>
      <c r="F19" s="11"/>
      <c r="G19" s="12"/>
      <c r="H19" s="11"/>
      <c r="I19" s="12"/>
      <c r="J19" s="12"/>
      <c r="L19" s="9"/>
    </row>
  </sheetData>
  <mergeCells count="2">
    <mergeCell ref="D7:D8"/>
    <mergeCell ref="E7:E8"/>
  </mergeCells>
  <conditionalFormatting sqref="D7:E8">
    <cfRule type="cellIs" dxfId="5" priority="1" operator="lessThan">
      <formula>0</formula>
    </cfRule>
  </conditionalFormatting>
  <conditionalFormatting sqref="I12:J14">
    <cfRule type="cellIs" dxfId="4" priority="2" operator="greaterThan">
      <formula>0</formula>
    </cfRule>
    <cfRule type="cellIs" dxfId="3" priority="3" operator="lessThan">
      <formula>0</formula>
    </cfRule>
  </conditionalFormatting>
  <conditionalFormatting sqref="L13:L18">
    <cfRule type="colorScale" priority="6">
      <colorScale>
        <cfvo type="min"/>
        <cfvo type="percentile" val="50"/>
        <cfvo type="max"/>
        <color rgb="FFF8696B"/>
        <color rgb="FFFCFCFF"/>
        <color rgb="FF63BE7B"/>
      </colorScale>
    </cfRule>
  </conditionalFormatting>
  <dataValidations count="1">
    <dataValidation type="list" allowBlank="1" showInputMessage="1" showErrorMessage="1" sqref="C15:C262" xr:uid="{1ECFE5E4-7D04-4E7F-B903-2924747A9C80}">
      <formula1>"Aporte,Retirada"</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93192-64AE-49AD-A4E1-53D20283424F}">
  <sheetPr>
    <tabColor theme="0"/>
  </sheetPr>
  <dimension ref="A1:L19"/>
  <sheetViews>
    <sheetView showGridLines="0" zoomScale="110" zoomScaleNormal="110" workbookViewId="0">
      <selection activeCell="H23" sqref="H23"/>
    </sheetView>
  </sheetViews>
  <sheetFormatPr defaultColWidth="8.77734375" defaultRowHeight="14.4" x14ac:dyDescent="0.3"/>
  <cols>
    <col min="1" max="1" width="5" customWidth="1"/>
    <col min="2" max="2" width="16.77734375" customWidth="1"/>
    <col min="3" max="3" width="17" customWidth="1"/>
    <col min="4" max="4" width="20.21875" customWidth="1"/>
    <col min="5" max="11" width="13.44140625" customWidth="1"/>
    <col min="12" max="12" width="13.77734375" customWidth="1"/>
  </cols>
  <sheetData>
    <row r="1" spans="1:12" x14ac:dyDescent="0.3">
      <c r="A1" s="20"/>
      <c r="B1" s="20"/>
      <c r="C1" s="20"/>
      <c r="D1" s="20"/>
      <c r="E1" s="20"/>
      <c r="F1" s="20"/>
      <c r="G1" s="20"/>
      <c r="H1" s="20"/>
      <c r="I1" s="20"/>
      <c r="J1" s="20"/>
      <c r="K1" s="20"/>
    </row>
    <row r="2" spans="1:12" x14ac:dyDescent="0.3">
      <c r="A2" s="20"/>
      <c r="B2" s="20"/>
      <c r="C2" s="20"/>
      <c r="D2" s="20"/>
      <c r="E2" s="20"/>
      <c r="F2" s="20"/>
      <c r="G2" s="20"/>
      <c r="H2" s="20"/>
      <c r="I2" s="20"/>
      <c r="J2" s="20"/>
      <c r="K2" s="20"/>
    </row>
    <row r="3" spans="1:12" ht="21" x14ac:dyDescent="0.4">
      <c r="A3" s="21"/>
      <c r="B3" s="22"/>
      <c r="C3" s="23"/>
      <c r="D3" s="21"/>
      <c r="E3" s="21"/>
      <c r="F3" s="21"/>
      <c r="G3" s="21"/>
      <c r="H3" s="21"/>
      <c r="I3" s="21"/>
      <c r="J3" s="21"/>
      <c r="K3" s="21"/>
    </row>
    <row r="4" spans="1:12" x14ac:dyDescent="0.3">
      <c r="A4" s="21"/>
      <c r="B4" s="21"/>
      <c r="C4" s="21"/>
      <c r="D4" s="21"/>
      <c r="E4" s="21"/>
      <c r="F4" s="21"/>
      <c r="G4" s="21"/>
      <c r="H4" s="21"/>
      <c r="I4" s="21"/>
      <c r="J4" s="21"/>
      <c r="K4" s="21"/>
    </row>
    <row r="5" spans="1:12" ht="72.75" customHeight="1" x14ac:dyDescent="0.3">
      <c r="A5" s="21"/>
      <c r="B5" s="21"/>
      <c r="C5" s="21"/>
      <c r="D5" s="21"/>
      <c r="E5" s="21"/>
      <c r="F5" s="21"/>
      <c r="G5" s="21"/>
      <c r="H5" s="21"/>
      <c r="I5" s="21"/>
      <c r="J5" s="21"/>
      <c r="K5" s="21"/>
    </row>
    <row r="6" spans="1:12" ht="18" customHeight="1" x14ac:dyDescent="0.3">
      <c r="A6" s="21"/>
      <c r="B6" s="16" t="s">
        <v>1</v>
      </c>
      <c r="C6" s="17">
        <f>SUM(H11:H100)</f>
        <v>115000</v>
      </c>
      <c r="D6" s="69" t="str">
        <f>"Δ "&amp;TEXT(C7-C6,"#.#")</f>
        <v>Δ -3.800</v>
      </c>
      <c r="E6" s="67">
        <f>C7/C6-1</f>
        <v>-3.3043478260869619E-2</v>
      </c>
      <c r="F6" s="21"/>
      <c r="G6" s="21"/>
      <c r="H6" s="21"/>
      <c r="I6" s="21"/>
      <c r="J6" s="21"/>
      <c r="K6" s="21"/>
    </row>
    <row r="7" spans="1:12" ht="18" customHeight="1" x14ac:dyDescent="0.3">
      <c r="A7" s="21"/>
      <c r="B7" s="18" t="s">
        <v>2</v>
      </c>
      <c r="C7" s="19">
        <f>SUM(I11:I100)</f>
        <v>111200</v>
      </c>
      <c r="D7" s="70"/>
      <c r="E7" s="68"/>
      <c r="F7" s="21"/>
      <c r="G7" s="21"/>
      <c r="H7" s="21"/>
      <c r="I7" s="21"/>
      <c r="J7" s="21"/>
      <c r="K7" s="21"/>
    </row>
    <row r="8" spans="1:12" x14ac:dyDescent="0.3">
      <c r="A8" s="21"/>
      <c r="B8" s="21"/>
      <c r="C8" s="21"/>
      <c r="D8" s="21"/>
      <c r="E8" s="21"/>
      <c r="F8" s="21"/>
      <c r="G8" s="21"/>
      <c r="H8" s="21"/>
      <c r="I8" s="21"/>
      <c r="J8" s="21"/>
      <c r="K8" s="21"/>
    </row>
    <row r="9" spans="1:12" ht="7.5" customHeight="1" x14ac:dyDescent="0.3"/>
    <row r="10" spans="1:12" ht="37.5" customHeight="1" x14ac:dyDescent="0.3">
      <c r="A10" s="25"/>
      <c r="B10" s="25" t="s">
        <v>16</v>
      </c>
      <c r="C10" s="25" t="s">
        <v>17</v>
      </c>
      <c r="D10" s="25" t="s">
        <v>18</v>
      </c>
      <c r="E10" s="26"/>
      <c r="F10" s="25" t="s">
        <v>20</v>
      </c>
      <c r="G10" s="26" t="s">
        <v>21</v>
      </c>
      <c r="H10" s="25" t="s">
        <v>4</v>
      </c>
      <c r="I10" s="25" t="s">
        <v>5</v>
      </c>
      <c r="J10" s="25" t="s">
        <v>22</v>
      </c>
      <c r="K10" s="25" t="s">
        <v>23</v>
      </c>
    </row>
    <row r="11" spans="1:12" ht="18" customHeight="1" x14ac:dyDescent="0.3">
      <c r="B11" s="4">
        <v>45566</v>
      </c>
      <c r="C11" s="11" t="s">
        <v>61</v>
      </c>
      <c r="D11" s="11" t="s">
        <v>62</v>
      </c>
      <c r="E11" s="13"/>
      <c r="F11" s="12" t="s">
        <v>26</v>
      </c>
      <c r="G11" s="11" t="s">
        <v>26</v>
      </c>
      <c r="H11" s="12">
        <v>50000</v>
      </c>
      <c r="I11" s="12">
        <v>55600</v>
      </c>
      <c r="J11" s="7">
        <f>I11-H11</f>
        <v>5600</v>
      </c>
      <c r="K11" s="8">
        <f>I11/H11-1</f>
        <v>0.1120000000000001</v>
      </c>
    </row>
    <row r="12" spans="1:12" ht="18" customHeight="1" x14ac:dyDescent="0.3">
      <c r="B12" s="4">
        <v>44713</v>
      </c>
      <c r="C12" s="11" t="s">
        <v>63</v>
      </c>
      <c r="D12" s="11" t="s">
        <v>62</v>
      </c>
      <c r="E12" s="13"/>
      <c r="F12" s="12" t="s">
        <v>26</v>
      </c>
      <c r="G12" s="11" t="s">
        <v>26</v>
      </c>
      <c r="H12" s="12">
        <v>65000</v>
      </c>
      <c r="I12" s="12">
        <v>55600</v>
      </c>
      <c r="J12" s="7">
        <f t="shared" ref="J12" si="0">I12-H12</f>
        <v>-9400</v>
      </c>
      <c r="K12" s="8">
        <f t="shared" ref="K12" si="1">I12/H12-1</f>
        <v>-0.14461538461538459</v>
      </c>
    </row>
    <row r="13" spans="1:12" ht="18" customHeight="1" x14ac:dyDescent="0.3">
      <c r="B13" s="4"/>
      <c r="C13" s="4"/>
      <c r="D13" s="11"/>
      <c r="E13" s="11"/>
      <c r="F13" s="13"/>
      <c r="G13" s="12"/>
      <c r="H13" s="11"/>
      <c r="I13" s="12"/>
      <c r="J13" s="12"/>
      <c r="L13" s="8"/>
    </row>
    <row r="14" spans="1:12" ht="18" customHeight="1" x14ac:dyDescent="0.3">
      <c r="B14" s="4"/>
      <c r="C14" s="4"/>
      <c r="D14" s="11"/>
      <c r="E14" s="11"/>
      <c r="F14" s="13"/>
      <c r="G14" s="12"/>
      <c r="H14" s="11"/>
      <c r="I14" s="12"/>
      <c r="J14" s="12"/>
      <c r="L14" s="8"/>
    </row>
    <row r="15" spans="1:12" ht="18" customHeight="1" x14ac:dyDescent="0.3">
      <c r="B15" s="4"/>
      <c r="C15" s="4"/>
      <c r="D15" s="11"/>
      <c r="E15" s="11"/>
      <c r="F15" s="13"/>
      <c r="G15" s="12"/>
      <c r="H15" s="11"/>
      <c r="I15" s="12"/>
      <c r="J15" s="12"/>
      <c r="L15" s="8"/>
    </row>
    <row r="16" spans="1:12" ht="18" customHeight="1" x14ac:dyDescent="0.3">
      <c r="B16" s="4"/>
      <c r="C16" s="4"/>
      <c r="D16" s="11"/>
      <c r="E16" s="11"/>
      <c r="F16" s="13"/>
      <c r="G16" s="12"/>
      <c r="H16" s="11"/>
      <c r="I16" s="12"/>
      <c r="J16" s="12"/>
      <c r="L16" s="8"/>
    </row>
    <row r="17" spans="2:12" ht="18" customHeight="1" x14ac:dyDescent="0.3">
      <c r="B17" s="4"/>
      <c r="C17" s="4"/>
      <c r="D17" s="11"/>
      <c r="E17" s="11"/>
      <c r="F17" s="13"/>
      <c r="G17" s="12"/>
      <c r="H17" s="11"/>
      <c r="I17" s="12"/>
      <c r="J17" s="12"/>
      <c r="L17" s="8"/>
    </row>
    <row r="18" spans="2:12" ht="18" customHeight="1" x14ac:dyDescent="0.3">
      <c r="B18" s="4"/>
      <c r="C18" s="4"/>
      <c r="D18" s="11"/>
      <c r="E18" s="11"/>
      <c r="F18" s="13"/>
      <c r="G18" s="12"/>
      <c r="H18" s="11"/>
      <c r="I18" s="12"/>
      <c r="J18" s="12"/>
      <c r="L18" s="8"/>
    </row>
    <row r="19" spans="2:12" ht="18" customHeight="1" x14ac:dyDescent="0.3">
      <c r="B19" s="10"/>
      <c r="C19" s="4"/>
      <c r="D19" s="11"/>
      <c r="E19" s="11"/>
      <c r="F19" s="11"/>
      <c r="G19" s="12"/>
      <c r="H19" s="11"/>
      <c r="I19" s="12"/>
      <c r="J19" s="12"/>
      <c r="L19" s="9"/>
    </row>
  </sheetData>
  <mergeCells count="2">
    <mergeCell ref="D6:D7"/>
    <mergeCell ref="E6:E7"/>
  </mergeCells>
  <conditionalFormatting sqref="D6:E7">
    <cfRule type="cellIs" dxfId="2" priority="1" operator="lessThan">
      <formula>0</formula>
    </cfRule>
  </conditionalFormatting>
  <conditionalFormatting sqref="J11:K12">
    <cfRule type="cellIs" dxfId="1" priority="2" operator="greaterThan">
      <formula>0</formula>
    </cfRule>
    <cfRule type="cellIs" dxfId="0" priority="3" operator="lessThan">
      <formula>0</formula>
    </cfRule>
  </conditionalFormatting>
  <conditionalFormatting sqref="L15:L18">
    <cfRule type="colorScale" priority="4">
      <colorScale>
        <cfvo type="min"/>
        <cfvo type="percentile" val="50"/>
        <cfvo type="max"/>
        <color rgb="FFF8696B"/>
        <color rgb="FFFCFCFF"/>
        <color rgb="FF63BE7B"/>
      </colorScale>
    </cfRule>
  </conditionalFormatting>
  <pageMargins left="0.7" right="0.7" top="0.75" bottom="0.75" header="0.3" footer="0.3"/>
  <drawing r:id="rId1"/>
</worksheet>
</file>

<file path=docMetadata/LabelInfo.xml><?xml version="1.0" encoding="utf-8"?>
<clbl:labelList xmlns:clbl="http://schemas.microsoft.com/office/2020/mipLabelMetadata">
  <clbl:label id="{b97ea58d-47e6-47cc-9ab7-39ab03def869}" enabled="1" method="Standard" siteId="{505cca53-5750-4134-9501-8d52d5df3cd1}"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9</vt:i4>
      </vt:variant>
      <vt:variant>
        <vt:lpstr>Intervalos Nomeados</vt:lpstr>
      </vt:variant>
      <vt:variant>
        <vt:i4>1</vt:i4>
      </vt:variant>
    </vt:vector>
  </HeadingPairs>
  <TitlesOfParts>
    <vt:vector size="10" baseType="lpstr">
      <vt:lpstr>Instruções gerais</vt:lpstr>
      <vt:lpstr>Dashboard</vt:lpstr>
      <vt:lpstr>Geral</vt:lpstr>
      <vt:lpstr>Renda Fixa</vt:lpstr>
      <vt:lpstr>Tesouro Direto</vt:lpstr>
      <vt:lpstr>Ações</vt:lpstr>
      <vt:lpstr>Fundos</vt:lpstr>
      <vt:lpstr>Cripto</vt:lpstr>
      <vt:lpstr>Diversos</vt:lpstr>
      <vt:lpstr>'Tesouro Direto'!Area_de_impressao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Karine Lago</dc:creator>
  <cp:keywords/>
  <dc:description/>
  <cp:lastModifiedBy>SILVA, VINICIUS (154)</cp:lastModifiedBy>
  <cp:revision/>
  <dcterms:created xsi:type="dcterms:W3CDTF">2024-04-07T15:18:32Z</dcterms:created>
  <dcterms:modified xsi:type="dcterms:W3CDTF">2024-12-15T09:27:16Z</dcterms:modified>
  <cp:category/>
  <cp:contentStatus/>
</cp:coreProperties>
</file>