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nt\Downloads\"/>
    </mc:Choice>
  </mc:AlternateContent>
  <xr:revisionPtr revIDLastSave="0" documentId="13_ncr:1_{DD3922CD-3B29-467F-B80D-8CEC5F5D97A8}" xr6:coauthVersionLast="47" xr6:coauthVersionMax="47" xr10:uidLastSave="{00000000-0000-0000-0000-000000000000}"/>
  <bookViews>
    <workbookView xWindow="-120" yWindow="-16320" windowWidth="29040" windowHeight="15720" xr2:uid="{63A4E403-B249-475F-9E6A-77BC324EEA0D}"/>
  </bookViews>
  <sheets>
    <sheet name="Cálculo" sheetId="1" r:id="rId1"/>
    <sheet name="Atividades" sheetId="3" r:id="rId2"/>
    <sheet name="Necessidades de Acessibilidad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3" l="1"/>
  <c r="G20" i="3"/>
  <c r="G25" i="3"/>
  <c r="G14" i="3"/>
  <c r="G5" i="3"/>
  <c r="B7" i="1"/>
  <c r="B8" i="1" s="1"/>
  <c r="G2" i="1" l="1"/>
  <c r="G3" i="1"/>
  <c r="H3" i="1" s="1"/>
  <c r="G4" i="1"/>
  <c r="H4" i="1" s="1"/>
  <c r="G5" i="1"/>
  <c r="H5" i="1" s="1"/>
  <c r="G6" i="1"/>
  <c r="H6" i="1" s="1"/>
  <c r="A9" i="1"/>
  <c r="H2" i="1" l="1"/>
  <c r="J2" i="1"/>
  <c r="K2" i="1" s="1"/>
  <c r="I5" i="1"/>
  <c r="J4" i="1"/>
  <c r="J5" i="1"/>
  <c r="J6" i="1"/>
  <c r="I3" i="1"/>
  <c r="I4" i="1"/>
  <c r="I6" i="1"/>
  <c r="J3" i="1"/>
  <c r="K4" i="1" l="1"/>
  <c r="K3" i="1"/>
  <c r="K5" i="1"/>
  <c r="K6" i="1"/>
</calcChain>
</file>

<file path=xl/sharedStrings.xml><?xml version="1.0" encoding="utf-8"?>
<sst xmlns="http://schemas.openxmlformats.org/spreadsheetml/2006/main" count="135" uniqueCount="71">
  <si>
    <t>Parâmetros</t>
  </si>
  <si>
    <t>Encontros</t>
  </si>
  <si>
    <t>Minutos p/ encontro</t>
  </si>
  <si>
    <t>Minutos de desconto</t>
  </si>
  <si>
    <t>Valor</t>
  </si>
  <si>
    <t>Tempo total (min)</t>
  </si>
  <si>
    <t>Total total (h)</t>
  </si>
  <si>
    <t>Estágio</t>
  </si>
  <si>
    <t>Duração (min)</t>
  </si>
  <si>
    <t>Duração (h)</t>
  </si>
  <si>
    <t>Empatizar</t>
  </si>
  <si>
    <t>Definir</t>
  </si>
  <si>
    <t>Idealizar</t>
  </si>
  <si>
    <t>Prototipar</t>
  </si>
  <si>
    <t>Testar</t>
  </si>
  <si>
    <t>Atividade</t>
  </si>
  <si>
    <t>Obrigatória</t>
  </si>
  <si>
    <t>Sim</t>
  </si>
  <si>
    <t>Não</t>
  </si>
  <si>
    <t>Encontro Inicial</t>
  </si>
  <si>
    <t>Encontro Final</t>
  </si>
  <si>
    <t xml:space="preserve"> </t>
  </si>
  <si>
    <t>Aprendizado sobre característica de acessibilidade</t>
  </si>
  <si>
    <t>Versão</t>
  </si>
  <si>
    <t>Descrição</t>
  </si>
  <si>
    <t>Curta</t>
  </si>
  <si>
    <t>Longa</t>
  </si>
  <si>
    <t>Selecionada</t>
  </si>
  <si>
    <t>O professor apresenta e divide as características entre cada grupo, seguido de uma aula expositiva explicando sobre as necessidades de cada uma, e como interagem com dispositivos computacionais.</t>
  </si>
  <si>
    <t>Cada grupo deve apresentar para a turma tudo que aprendeu sobre a característica de acessibilidae escolhida, de forma com que o conhecimento seja compartilhado entre os grupos.</t>
  </si>
  <si>
    <t>Total:</t>
  </si>
  <si>
    <t xml:space="preserve">Aprendizado sobre acessibilidade e diretrizes </t>
  </si>
  <si>
    <t>Aula expositiva apresentando os conceitos legais e formais de acessibilidade, e também apresentando o conceito de diretrizes, com foco no WCAG.</t>
  </si>
  <si>
    <t>Abrir as diretrizes do WCAG, e selecionar as que o grupo acredita que devem ser seguidas para que as pessoas com a característica de acessibilidade do grupo consigam utilizar uma interface.</t>
  </si>
  <si>
    <t>Acessibilidade no desenvolvimento de software</t>
  </si>
  <si>
    <t>Aula expositiva sobre como a acessibilidade deve ser encaixada em todos os estágios do desenvolvimento de software e como ela pode ser encaixada em cada um deles.</t>
  </si>
  <si>
    <t>Cada grupo deve se reunir e definir pontos chave da aplicação que vão prototipar, como o seu propósito e quais medidas serão tomadas para garantir acessibilidade ao público alvo.</t>
  </si>
  <si>
    <t>Cada grupo deve apresentar para a turma tudo que foi definido para a sua aplicação.</t>
  </si>
  <si>
    <t>Aprendizado sobre prototipação</t>
  </si>
  <si>
    <t>Desenvolvimento acessível na prática</t>
  </si>
  <si>
    <t>Aula expositiva sobre a importância de prototipar, e também às diferentes formas que software pode ser prototipado. Inclusive protótipo em papel, que vai ser o que a turma vai desenvolver.</t>
  </si>
  <si>
    <t>Aula expositiva com exemplos práticos de acessibilidade sendo inserida em código em diferentes linguagens e frameworks.</t>
  </si>
  <si>
    <t>Desenvolvimento do protótipo em papel da aplicação planejada.</t>
  </si>
  <si>
    <t>Cada grupo deve apresentar para a turma o protótipo desenvolvido.</t>
  </si>
  <si>
    <t>Aprendizado sobre testes</t>
  </si>
  <si>
    <t>Aula expositiva sobre testes, tipos de testes, conceito e persona, cenário de teste e realização de teste. Foco para a realização de teste com protótipo em papel.</t>
  </si>
  <si>
    <t>Definição do cenário de teste e persona e realização de testes do cenário definido com o protótipo em papel.</t>
  </si>
  <si>
    <t>Cada grupo deve apresentar para a turma os achados dos testes.</t>
  </si>
  <si>
    <t>Cada grupo escolhe uma característica, contanto que não repetida. Cada grupo deve pesquisar na internet o máximo de informação possível sobre a característica escolhida, para entender melhor sobre as dificuldades enfrentadas por esse grupo de pessoas. Por último, Pesquisar e assistir na internet vídeos de como as pessoas com essa característica utiliza computadores, celulares e etc. Como que fazem coisas do dia a dia, como ler e enviar emails, e também como consomem conteúdo, como jogam videogame.</t>
  </si>
  <si>
    <t>Duração mínima (min)</t>
  </si>
  <si>
    <t>Cada grupo deve apresentar para a turma as diretrizes identificadas na atividade de associação de diretrizes</t>
  </si>
  <si>
    <t>Id</t>
  </si>
  <si>
    <t>Depende</t>
  </si>
  <si>
    <t>4.3 ou 4.4</t>
  </si>
  <si>
    <t>5.2 ou 5.3</t>
  </si>
  <si>
    <t>Aula expositiva apresentando os conceitos legais e formais de acessibilidade, e também apresentando o conceito de diretrizes, com foco no WCAG e um momento de interação apresentando interfaces e procurando juntos aos alunos possíveis falhas de design que possam atrapalhar usuários com diferentes características de acessibilidade.</t>
  </si>
  <si>
    <t>Atividade de apresentação para a turma</t>
  </si>
  <si>
    <t>Associação de diretrizes</t>
  </si>
  <si>
    <t>Idealizar a aplicação</t>
  </si>
  <si>
    <t>Prototipar a aplicação</t>
  </si>
  <si>
    <t>Testar a aplicação</t>
  </si>
  <si>
    <t>Surdez</t>
  </si>
  <si>
    <t>Cegueira</t>
  </si>
  <si>
    <t>Dislexia</t>
  </si>
  <si>
    <t>Baixo Letramento</t>
  </si>
  <si>
    <t>Idosos</t>
  </si>
  <si>
    <t>Baixa Visão</t>
  </si>
  <si>
    <t>Autismo</t>
  </si>
  <si>
    <t>Dificuldade de Aprendizagem</t>
  </si>
  <si>
    <t>Deficiência Motora</t>
  </si>
  <si>
    <t>Dificuldades Intelectuais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</si>
</sst>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164" fontId="1" fillId="0" borderId="2" xfId="0" applyNumberFormat="1" applyFont="1" applyBorder="1"/>
    <xf numFmtId="0" fontId="1" fillId="2" borderId="2" xfId="0" applyFont="1" applyFill="1" applyBorder="1"/>
    <xf numFmtId="164" fontId="1" fillId="2" borderId="2" xfId="0" applyNumberFormat="1" applyFont="1" applyFill="1" applyBorder="1"/>
    <xf numFmtId="0" fontId="2" fillId="3" borderId="2" xfId="0" applyFont="1" applyFill="1" applyBorder="1"/>
    <xf numFmtId="49" fontId="1" fillId="0" borderId="4" xfId="0" applyNumberFormat="1" applyFont="1" applyBorder="1"/>
    <xf numFmtId="49" fontId="1" fillId="0" borderId="2" xfId="0" applyNumberFormat="1" applyFont="1" applyBorder="1"/>
    <xf numFmtId="49" fontId="1" fillId="0" borderId="5" xfId="0" applyNumberFormat="1" applyFont="1" applyBorder="1"/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wrapText="1"/>
    </xf>
    <xf numFmtId="0" fontId="5" fillId="0" borderId="2" xfId="0" applyFont="1" applyBorder="1" applyAlignment="1">
      <alignment wrapText="1"/>
    </xf>
    <xf numFmtId="0" fontId="4" fillId="3" borderId="0" xfId="0" applyFont="1" applyFill="1"/>
    <xf numFmtId="0" fontId="3" fillId="0" borderId="3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5" xfId="0" applyBorder="1" applyAlignment="1">
      <alignment horizontal="right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right" vertical="center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h]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A969A9-69BD-4EC9-A6E4-8C4AB3D8ECE2}" name="Table2" displayName="Table2" ref="A1:B4" totalsRowShown="0" headerRowDxfId="11" dataDxfId="10">
  <autoFilter ref="A1:B4" xr:uid="{D3A969A9-69BD-4EC9-A6E4-8C4AB3D8ECE2}"/>
  <tableColumns count="2">
    <tableColumn id="1" xr3:uid="{3BF50BA8-7471-4BB7-89BD-BF95D0902FF4}" name="Parâmetros" dataDxfId="9"/>
    <tableColumn id="2" xr3:uid="{EA4DBB5D-6934-4F88-9E75-B939FB169281}" name="Valor" dataDxfId="8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C72898B-D1D8-4ECC-9F6C-92500563409B}" name="Table4" displayName="Table4" ref="F1:K6" totalsRowShown="0" headerRowDxfId="7" dataDxfId="6">
  <autoFilter ref="F1:K6" xr:uid="{6C72898B-D1D8-4ECC-9F6C-92500563409B}"/>
  <tableColumns count="6">
    <tableColumn id="1" xr3:uid="{2F095AFC-6A6D-41A5-B0A3-0224906B521D}" name="Estágio" dataDxfId="5"/>
    <tableColumn id="2" xr3:uid="{D2B22EB5-44B4-44F9-98E2-A89F312C2926}" name="Duração (min)" dataDxfId="4"/>
    <tableColumn id="3" xr3:uid="{455E6E7C-9E7A-4D9F-A6F7-587F781812CC}" name="Duração (h)" dataDxfId="3">
      <calculatedColumnFormula>G2/1440</calculatedColumnFormula>
    </tableColumn>
    <tableColumn id="4" xr3:uid="{668C3144-BF0E-410A-98B1-E4EAA459E9C7}" name="Encontro Inicial" dataDxfId="2"/>
    <tableColumn id="5" xr3:uid="{0FB8D775-EC1E-40D5-BD86-89952DC59585}" name="Encontro Final" dataDxfId="1"/>
    <tableColumn id="6" xr3:uid="{B57E42E5-169B-4D81-B2A3-42569BAF8842}" name="Encontros" dataDxfId="0">
      <calculatedColumnFormula>IF(I2 = J2, J2, I2&amp;" e "&amp;J2)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B0A52-2F6C-46E0-ABC5-377A3DD00B3B}">
  <dimension ref="A1:K9"/>
  <sheetViews>
    <sheetView tabSelected="1" zoomScale="115" zoomScaleNormal="115" workbookViewId="0">
      <selection activeCell="B16" sqref="B16"/>
    </sheetView>
  </sheetViews>
  <sheetFormatPr defaultRowHeight="21" x14ac:dyDescent="0.4"/>
  <cols>
    <col min="1" max="1" width="27.109375" style="1" customWidth="1"/>
    <col min="2" max="2" width="25.33203125" style="1" customWidth="1"/>
    <col min="3" max="5" width="8.88671875" style="1"/>
    <col min="6" max="6" width="15.21875" style="1" customWidth="1"/>
    <col min="7" max="7" width="21.44140625" style="1" customWidth="1"/>
    <col min="8" max="8" width="18.109375" style="1" customWidth="1"/>
    <col min="9" max="9" width="19" style="1" hidden="1" customWidth="1"/>
    <col min="10" max="10" width="28.44140625" style="1" hidden="1" customWidth="1"/>
    <col min="11" max="11" width="18.44140625" style="1" customWidth="1"/>
    <col min="12" max="16384" width="8.88671875" style="1"/>
  </cols>
  <sheetData>
    <row r="1" spans="1:11" x14ac:dyDescent="0.4">
      <c r="A1" s="1" t="s">
        <v>0</v>
      </c>
      <c r="B1" s="1" t="s">
        <v>4</v>
      </c>
      <c r="F1" s="1" t="s">
        <v>7</v>
      </c>
      <c r="G1" s="1" t="s">
        <v>8</v>
      </c>
      <c r="H1" s="1" t="s">
        <v>9</v>
      </c>
      <c r="I1" s="1" t="s">
        <v>19</v>
      </c>
      <c r="J1" s="1" t="s">
        <v>20</v>
      </c>
      <c r="K1" s="1" t="s">
        <v>1</v>
      </c>
    </row>
    <row r="2" spans="1:11" x14ac:dyDescent="0.4">
      <c r="A2" s="1" t="s">
        <v>1</v>
      </c>
      <c r="B2" s="2">
        <v>3</v>
      </c>
      <c r="F2" s="3" t="s">
        <v>10</v>
      </c>
      <c r="G2" s="3">
        <f>B7*12.5%</f>
        <v>33.75</v>
      </c>
      <c r="H2" s="4">
        <f t="shared" ref="H2:H6" si="0">G2/1440</f>
        <v>2.34375E-2</v>
      </c>
      <c r="I2" s="3">
        <v>1</v>
      </c>
      <c r="J2" s="3">
        <f>CEILING((G2) / ((B3 - B4)), 1)</f>
        <v>1</v>
      </c>
      <c r="K2" s="8">
        <f t="shared" ref="K2:K6" si="1">IF(I2 = J2, J2, I2&amp;" e "&amp;J2)</f>
        <v>1</v>
      </c>
    </row>
    <row r="3" spans="1:11" x14ac:dyDescent="0.4">
      <c r="A3" s="1" t="s">
        <v>2</v>
      </c>
      <c r="B3" s="2">
        <v>100</v>
      </c>
      <c r="F3" s="3" t="s">
        <v>11</v>
      </c>
      <c r="G3" s="3">
        <f>B7*12.5%</f>
        <v>33.75</v>
      </c>
      <c r="H3" s="4">
        <f t="shared" si="0"/>
        <v>2.34375E-2</v>
      </c>
      <c r="I3" s="3">
        <f>FLOOR((G2) / ((B3 - B4)) + 1, 1)</f>
        <v>1</v>
      </c>
      <c r="J3" s="3">
        <f>CEILING((G2 + G3) / ((B3 - B4)), 1)</f>
        <v>1</v>
      </c>
      <c r="K3" s="9">
        <f t="shared" si="1"/>
        <v>1</v>
      </c>
    </row>
    <row r="4" spans="1:11" x14ac:dyDescent="0.4">
      <c r="A4" s="1" t="s">
        <v>3</v>
      </c>
      <c r="B4" s="2">
        <v>10</v>
      </c>
      <c r="F4" s="3" t="s">
        <v>12</v>
      </c>
      <c r="G4" s="3">
        <f>B7*25%</f>
        <v>67.5</v>
      </c>
      <c r="H4" s="4">
        <f t="shared" si="0"/>
        <v>4.6875E-2</v>
      </c>
      <c r="I4" s="3">
        <f>FLOOR((G2 + G3) / ((B3 - B4)) + 1, 1)</f>
        <v>1</v>
      </c>
      <c r="J4" s="3">
        <f>CEILING((G2 + G3 + G4) / ((B3 - B4)), 1)</f>
        <v>2</v>
      </c>
      <c r="K4" s="9" t="str">
        <f t="shared" si="1"/>
        <v>1 e 2</v>
      </c>
    </row>
    <row r="5" spans="1:11" x14ac:dyDescent="0.4">
      <c r="F5" s="3" t="s">
        <v>13</v>
      </c>
      <c r="G5" s="3">
        <f>B7*25%</f>
        <v>67.5</v>
      </c>
      <c r="H5" s="4">
        <f t="shared" si="0"/>
        <v>4.6875E-2</v>
      </c>
      <c r="I5" s="3">
        <f>FLOOR((G2 + G3 + G4) / ((B3 - B4)) + 1, 1)</f>
        <v>2</v>
      </c>
      <c r="J5" s="3">
        <f>CEILING((G2 + G3 + G4 + G5) / ((B3 - B4)), 1)</f>
        <v>3</v>
      </c>
      <c r="K5" s="9" t="str">
        <f t="shared" si="1"/>
        <v>2 e 3</v>
      </c>
    </row>
    <row r="6" spans="1:11" x14ac:dyDescent="0.4">
      <c r="F6" s="3" t="s">
        <v>14</v>
      </c>
      <c r="G6" s="3">
        <f>B7*25%</f>
        <v>67.5</v>
      </c>
      <c r="H6" s="4">
        <f t="shared" si="0"/>
        <v>4.6875E-2</v>
      </c>
      <c r="I6" s="3">
        <f>FLOOR((G2 + G3 + G4 + G5) / ((B3 - B4)) + 1, 1)</f>
        <v>3</v>
      </c>
      <c r="J6" s="3">
        <f>CEILING((G2 + G3 + G4 + G5 + G6) / ((B3 - B4)), 1)</f>
        <v>3</v>
      </c>
      <c r="K6" s="10">
        <f t="shared" si="1"/>
        <v>3</v>
      </c>
    </row>
    <row r="7" spans="1:11" x14ac:dyDescent="0.4">
      <c r="A7" s="7" t="s">
        <v>5</v>
      </c>
      <c r="B7" s="5">
        <f>B2*(B3-B4)</f>
        <v>270</v>
      </c>
    </row>
    <row r="8" spans="1:11" x14ac:dyDescent="0.4">
      <c r="A8" s="7" t="s">
        <v>6</v>
      </c>
      <c r="B8" s="6">
        <f>B7/1440</f>
        <v>0.1875</v>
      </c>
      <c r="H8" s="1" t="s">
        <v>21</v>
      </c>
    </row>
    <row r="9" spans="1:11" x14ac:dyDescent="0.4">
      <c r="A9" s="22" t="str">
        <f>IF(B7 &gt;= 180, "", "Tempo total deve ser ao menos 180min")</f>
        <v/>
      </c>
      <c r="B9" s="22"/>
    </row>
  </sheetData>
  <mergeCells count="1">
    <mergeCell ref="A9:B9"/>
  </mergeCells>
  <dataValidations count="4">
    <dataValidation type="whole" operator="greaterThanOrEqual" allowBlank="1" showInputMessage="1" showErrorMessage="1" prompt="A quantidade de encontros que ocorrerão com a turma" sqref="B2" xr:uid="{7ED9FC61-1C7E-4FE1-84EB-86E0A1A08654}">
      <formula1>1</formula1>
    </dataValidation>
    <dataValidation type="whole" operator="greaterThanOrEqual" allowBlank="1" showInputMessage="1" showErrorMessage="1" prompt="Duração de cada encontro" sqref="B3" xr:uid="{71508DC3-084B-4D5E-9880-90ED0DE90EB2}">
      <formula1>30</formula1>
    </dataValidation>
    <dataValidation type="whole" operator="greaterThanOrEqual" allowBlank="1" showInputMessage="1" showErrorMessage="1" prompt="Minutos de desconto são os que a aula não estará sendo executada, como pausas para descanso, e tolerância para a chegada de todos os alunos." sqref="B4" xr:uid="{9621CF1B-733D-4837-9427-66D16362ACDA}">
      <formula1>0</formula1>
    </dataValidation>
    <dataValidation type="whole" operator="greaterThanOrEqual" allowBlank="1" showInputMessage="1" showErrorMessage="1" sqref="B7" xr:uid="{0D9F82B3-F382-4C33-9603-5DE7BE9EDBE2}">
      <formula1>180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34F92-A261-435E-9D35-4893426ADD49}">
  <dimension ref="A1:I25"/>
  <sheetViews>
    <sheetView zoomScale="70" zoomScaleNormal="70" workbookViewId="0">
      <selection activeCell="F16" sqref="F16"/>
    </sheetView>
  </sheetViews>
  <sheetFormatPr defaultRowHeight="14.4" x14ac:dyDescent="0.3"/>
  <cols>
    <col min="1" max="2" width="12" customWidth="1"/>
    <col min="3" max="3" width="53.44140625" customWidth="1"/>
    <col min="4" max="4" width="11" customWidth="1"/>
    <col min="6" max="6" width="13.33203125" customWidth="1"/>
    <col min="7" max="7" width="19.77734375" customWidth="1"/>
    <col min="8" max="8" width="80.33203125" customWidth="1"/>
    <col min="9" max="9" width="9.5546875" customWidth="1"/>
  </cols>
  <sheetData>
    <row r="1" spans="1:9" s="21" customFormat="1" x14ac:dyDescent="0.3">
      <c r="A1" s="21" t="s">
        <v>7</v>
      </c>
      <c r="B1" s="21" t="s">
        <v>51</v>
      </c>
      <c r="C1" s="21" t="s">
        <v>15</v>
      </c>
      <c r="D1" s="21" t="s">
        <v>16</v>
      </c>
      <c r="E1" s="21" t="s">
        <v>23</v>
      </c>
      <c r="F1" s="21" t="s">
        <v>27</v>
      </c>
      <c r="G1" s="21" t="s">
        <v>49</v>
      </c>
      <c r="H1" s="21" t="s">
        <v>24</v>
      </c>
      <c r="I1" s="21" t="s">
        <v>52</v>
      </c>
    </row>
    <row r="2" spans="1:9" ht="43.2" x14ac:dyDescent="0.3">
      <c r="A2" s="23" t="s">
        <v>10</v>
      </c>
      <c r="B2" s="11">
        <v>1.1000000000000001</v>
      </c>
      <c r="C2" s="23" t="s">
        <v>22</v>
      </c>
      <c r="D2" s="23" t="s">
        <v>17</v>
      </c>
      <c r="E2" s="11" t="s">
        <v>25</v>
      </c>
      <c r="F2" s="11" t="s">
        <v>17</v>
      </c>
      <c r="G2" s="11">
        <v>20</v>
      </c>
      <c r="H2" s="13" t="s">
        <v>28</v>
      </c>
      <c r="I2" s="18"/>
    </row>
    <row r="3" spans="1:9" ht="86.4" x14ac:dyDescent="0.3">
      <c r="A3" s="23"/>
      <c r="B3" s="11">
        <v>1.2</v>
      </c>
      <c r="C3" s="23"/>
      <c r="D3" s="23"/>
      <c r="E3" s="11" t="s">
        <v>26</v>
      </c>
      <c r="F3" s="11" t="s">
        <v>18</v>
      </c>
      <c r="G3" s="11">
        <v>30</v>
      </c>
      <c r="H3" s="13" t="s">
        <v>48</v>
      </c>
      <c r="I3" s="12"/>
    </row>
    <row r="4" spans="1:9" ht="54" customHeight="1" x14ac:dyDescent="0.3">
      <c r="A4" s="23"/>
      <c r="B4" s="11">
        <v>1.3</v>
      </c>
      <c r="C4" s="11" t="s">
        <v>56</v>
      </c>
      <c r="D4" s="11" t="s">
        <v>18</v>
      </c>
      <c r="E4" s="11" t="s">
        <v>26</v>
      </c>
      <c r="F4" s="11" t="s">
        <v>18</v>
      </c>
      <c r="G4" s="11">
        <v>30</v>
      </c>
      <c r="H4" s="13" t="s">
        <v>29</v>
      </c>
      <c r="I4" s="11">
        <v>1.2</v>
      </c>
    </row>
    <row r="5" spans="1:9" x14ac:dyDescent="0.3">
      <c r="A5" s="23"/>
      <c r="B5" s="16"/>
      <c r="C5" s="25" t="s">
        <v>30</v>
      </c>
      <c r="D5" s="25"/>
      <c r="E5" s="25"/>
      <c r="F5" s="25"/>
      <c r="G5" s="14">
        <f>SUMIF(F2:F4, "Sim", G2:G4)</f>
        <v>20</v>
      </c>
    </row>
    <row r="6" spans="1:9" ht="28.8" x14ac:dyDescent="0.3">
      <c r="A6" s="23" t="s">
        <v>11</v>
      </c>
      <c r="B6" s="11">
        <v>2.1</v>
      </c>
      <c r="C6" s="23" t="s">
        <v>31</v>
      </c>
      <c r="D6" s="26" t="s">
        <v>17</v>
      </c>
      <c r="E6" s="11" t="s">
        <v>25</v>
      </c>
      <c r="F6" s="11" t="s">
        <v>17</v>
      </c>
      <c r="G6" s="11">
        <v>20</v>
      </c>
      <c r="H6" s="13" t="s">
        <v>32</v>
      </c>
      <c r="I6" s="12"/>
    </row>
    <row r="7" spans="1:9" ht="79.2" customHeight="1" x14ac:dyDescent="0.3">
      <c r="A7" s="23"/>
      <c r="B7" s="11">
        <v>2.2000000000000002</v>
      </c>
      <c r="C7" s="23"/>
      <c r="D7" s="27"/>
      <c r="E7" s="11" t="s">
        <v>26</v>
      </c>
      <c r="F7" s="11" t="s">
        <v>18</v>
      </c>
      <c r="G7" s="11">
        <v>40</v>
      </c>
      <c r="H7" s="20" t="s">
        <v>55</v>
      </c>
      <c r="I7" s="12"/>
    </row>
    <row r="8" spans="1:9" ht="46.8" customHeight="1" x14ac:dyDescent="0.3">
      <c r="A8" s="23"/>
      <c r="B8" s="11">
        <v>2.2999999999999998</v>
      </c>
      <c r="C8" s="11" t="s">
        <v>57</v>
      </c>
      <c r="D8" s="11" t="s">
        <v>18</v>
      </c>
      <c r="E8" s="11" t="s">
        <v>25</v>
      </c>
      <c r="F8" s="11" t="s">
        <v>17</v>
      </c>
      <c r="G8" s="11">
        <v>20</v>
      </c>
      <c r="H8" s="20" t="s">
        <v>33</v>
      </c>
      <c r="I8" s="12"/>
    </row>
    <row r="9" spans="1:9" ht="54" customHeight="1" x14ac:dyDescent="0.3">
      <c r="A9" s="23"/>
      <c r="B9" s="11">
        <v>2.4</v>
      </c>
      <c r="C9" s="11" t="s">
        <v>56</v>
      </c>
      <c r="D9" s="11" t="s">
        <v>18</v>
      </c>
      <c r="E9" s="11" t="s">
        <v>26</v>
      </c>
      <c r="F9" s="11" t="s">
        <v>18</v>
      </c>
      <c r="G9" s="11">
        <v>30</v>
      </c>
      <c r="H9" s="17" t="s">
        <v>50</v>
      </c>
      <c r="I9" s="11">
        <v>2.2999999999999998</v>
      </c>
    </row>
    <row r="10" spans="1:9" x14ac:dyDescent="0.3">
      <c r="A10" s="23"/>
      <c r="B10" s="16"/>
      <c r="C10" s="25" t="s">
        <v>30</v>
      </c>
      <c r="D10" s="25"/>
      <c r="E10" s="25"/>
      <c r="F10" s="25"/>
      <c r="G10" s="14">
        <f>SUMIF(F6:F9, "Sim", G6:G9)</f>
        <v>40</v>
      </c>
    </row>
    <row r="11" spans="1:9" ht="28.8" x14ac:dyDescent="0.3">
      <c r="A11" s="23" t="s">
        <v>12</v>
      </c>
      <c r="B11" s="11">
        <v>3.1</v>
      </c>
      <c r="C11" s="11" t="s">
        <v>34</v>
      </c>
      <c r="D11" s="11" t="s">
        <v>17</v>
      </c>
      <c r="E11" s="11" t="s">
        <v>25</v>
      </c>
      <c r="F11" s="11" t="s">
        <v>17</v>
      </c>
      <c r="G11" s="11">
        <v>15</v>
      </c>
      <c r="H11" s="13" t="s">
        <v>35</v>
      </c>
      <c r="I11" s="12"/>
    </row>
    <row r="12" spans="1:9" ht="28.8" x14ac:dyDescent="0.3">
      <c r="A12" s="23"/>
      <c r="B12" s="11">
        <v>3.2</v>
      </c>
      <c r="C12" s="11" t="s">
        <v>58</v>
      </c>
      <c r="D12" s="11" t="s">
        <v>17</v>
      </c>
      <c r="E12" s="11" t="s">
        <v>25</v>
      </c>
      <c r="F12" s="11" t="s">
        <v>17</v>
      </c>
      <c r="G12" s="11">
        <v>30</v>
      </c>
      <c r="H12" s="13" t="s">
        <v>36</v>
      </c>
      <c r="I12" s="12"/>
    </row>
    <row r="13" spans="1:9" ht="23.4" customHeight="1" x14ac:dyDescent="0.3">
      <c r="A13" s="23"/>
      <c r="B13" s="11">
        <v>3.3</v>
      </c>
      <c r="C13" s="11" t="s">
        <v>56</v>
      </c>
      <c r="D13" s="11" t="s">
        <v>18</v>
      </c>
      <c r="E13" s="11" t="s">
        <v>26</v>
      </c>
      <c r="F13" s="11" t="s">
        <v>18</v>
      </c>
      <c r="G13" s="11">
        <v>30</v>
      </c>
      <c r="H13" s="13" t="s">
        <v>37</v>
      </c>
      <c r="I13" s="11">
        <v>3.2</v>
      </c>
    </row>
    <row r="14" spans="1:9" x14ac:dyDescent="0.3">
      <c r="A14" s="23"/>
      <c r="B14" s="16"/>
      <c r="C14" s="25" t="s">
        <v>30</v>
      </c>
      <c r="D14" s="25"/>
      <c r="E14" s="25"/>
      <c r="F14" s="25"/>
      <c r="G14" s="14">
        <f>SUMIF(F11:F13, "Sim", G11:G13)</f>
        <v>45</v>
      </c>
    </row>
    <row r="15" spans="1:9" ht="43.2" x14ac:dyDescent="0.3">
      <c r="A15" s="23" t="s">
        <v>13</v>
      </c>
      <c r="B15" s="15">
        <v>4.0999999999999996</v>
      </c>
      <c r="C15" s="15" t="s">
        <v>38</v>
      </c>
      <c r="D15" s="11" t="s">
        <v>17</v>
      </c>
      <c r="E15" s="11" t="s">
        <v>25</v>
      </c>
      <c r="F15" s="11" t="s">
        <v>17</v>
      </c>
      <c r="G15" s="11">
        <v>15</v>
      </c>
      <c r="H15" s="19" t="s">
        <v>40</v>
      </c>
      <c r="I15" s="12"/>
    </row>
    <row r="16" spans="1:9" ht="28.8" x14ac:dyDescent="0.3">
      <c r="A16" s="23"/>
      <c r="B16" s="15">
        <v>4.2</v>
      </c>
      <c r="C16" s="15" t="s">
        <v>39</v>
      </c>
      <c r="D16" s="11" t="s">
        <v>18</v>
      </c>
      <c r="E16" s="11" t="s">
        <v>25</v>
      </c>
      <c r="F16" s="11" t="s">
        <v>17</v>
      </c>
      <c r="G16" s="11">
        <v>30</v>
      </c>
      <c r="H16" s="19" t="s">
        <v>41</v>
      </c>
      <c r="I16" s="12"/>
    </row>
    <row r="17" spans="1:9" ht="29.4" customHeight="1" x14ac:dyDescent="0.3">
      <c r="A17" s="23"/>
      <c r="B17" s="11">
        <v>4.3</v>
      </c>
      <c r="C17" s="26" t="s">
        <v>59</v>
      </c>
      <c r="D17" s="26" t="s">
        <v>17</v>
      </c>
      <c r="E17" s="11" t="s">
        <v>25</v>
      </c>
      <c r="F17" s="11" t="s">
        <v>17</v>
      </c>
      <c r="G17" s="11">
        <v>30</v>
      </c>
      <c r="H17" s="29" t="s">
        <v>42</v>
      </c>
      <c r="I17" s="12"/>
    </row>
    <row r="18" spans="1:9" ht="29.4" customHeight="1" x14ac:dyDescent="0.3">
      <c r="A18" s="23"/>
      <c r="B18" s="11">
        <v>4.4000000000000004</v>
      </c>
      <c r="C18" s="27"/>
      <c r="D18" s="27"/>
      <c r="E18" s="11" t="s">
        <v>26</v>
      </c>
      <c r="F18" s="11" t="s">
        <v>18</v>
      </c>
      <c r="G18" s="11">
        <v>60</v>
      </c>
      <c r="H18" s="30"/>
      <c r="I18" s="12"/>
    </row>
    <row r="19" spans="1:9" ht="25.8" customHeight="1" x14ac:dyDescent="0.3">
      <c r="A19" s="23"/>
      <c r="B19" s="15">
        <v>4.5</v>
      </c>
      <c r="C19" s="11" t="s">
        <v>56</v>
      </c>
      <c r="D19" s="11" t="s">
        <v>18</v>
      </c>
      <c r="E19" s="11" t="s">
        <v>26</v>
      </c>
      <c r="F19" s="11" t="s">
        <v>18</v>
      </c>
      <c r="G19" s="11">
        <v>30</v>
      </c>
      <c r="H19" s="19" t="s">
        <v>43</v>
      </c>
      <c r="I19" s="11" t="s">
        <v>53</v>
      </c>
    </row>
    <row r="20" spans="1:9" x14ac:dyDescent="0.3">
      <c r="A20" s="23"/>
      <c r="B20" s="16"/>
      <c r="C20" s="28" t="s">
        <v>30</v>
      </c>
      <c r="D20" s="28"/>
      <c r="E20" s="28"/>
      <c r="F20" s="28"/>
      <c r="G20" s="14">
        <f>SUMIF(F15:F19, "Sim", G15:G19)</f>
        <v>75</v>
      </c>
    </row>
    <row r="21" spans="1:9" ht="28.8" x14ac:dyDescent="0.3">
      <c r="A21" s="23" t="s">
        <v>14</v>
      </c>
      <c r="B21" s="11">
        <v>5.0999999999999996</v>
      </c>
      <c r="C21" s="11" t="s">
        <v>44</v>
      </c>
      <c r="D21" s="11" t="s">
        <v>17</v>
      </c>
      <c r="E21" s="11" t="s">
        <v>25</v>
      </c>
      <c r="F21" s="11" t="s">
        <v>17</v>
      </c>
      <c r="G21" s="11">
        <v>15</v>
      </c>
      <c r="H21" s="13" t="s">
        <v>45</v>
      </c>
      <c r="I21" s="12"/>
    </row>
    <row r="22" spans="1:9" ht="28.8" customHeight="1" x14ac:dyDescent="0.3">
      <c r="A22" s="23"/>
      <c r="B22" s="11">
        <v>5.2</v>
      </c>
      <c r="C22" s="26" t="s">
        <v>60</v>
      </c>
      <c r="D22" s="26" t="s">
        <v>17</v>
      </c>
      <c r="E22" s="11" t="s">
        <v>25</v>
      </c>
      <c r="F22" s="11" t="s">
        <v>17</v>
      </c>
      <c r="G22" s="11">
        <v>30</v>
      </c>
      <c r="H22" s="31" t="s">
        <v>46</v>
      </c>
      <c r="I22" s="12"/>
    </row>
    <row r="23" spans="1:9" ht="30.6" customHeight="1" x14ac:dyDescent="0.3">
      <c r="A23" s="23"/>
      <c r="B23" s="11">
        <v>5.3</v>
      </c>
      <c r="C23" s="27"/>
      <c r="D23" s="27"/>
      <c r="E23" s="11" t="s">
        <v>26</v>
      </c>
      <c r="F23" s="11" t="s">
        <v>18</v>
      </c>
      <c r="G23" s="11">
        <v>60</v>
      </c>
      <c r="H23" s="32"/>
      <c r="I23" s="12"/>
    </row>
    <row r="24" spans="1:9" x14ac:dyDescent="0.3">
      <c r="A24" s="23"/>
      <c r="B24" s="15">
        <v>5.4</v>
      </c>
      <c r="C24" s="11" t="s">
        <v>56</v>
      </c>
      <c r="D24" s="11" t="s">
        <v>18</v>
      </c>
      <c r="E24" s="11" t="s">
        <v>26</v>
      </c>
      <c r="F24" s="11" t="s">
        <v>18</v>
      </c>
      <c r="G24" s="11">
        <v>30</v>
      </c>
      <c r="H24" s="13" t="s">
        <v>47</v>
      </c>
      <c r="I24" s="11" t="s">
        <v>54</v>
      </c>
    </row>
    <row r="25" spans="1:9" x14ac:dyDescent="0.3">
      <c r="A25" s="23"/>
      <c r="B25" s="11"/>
      <c r="C25" s="24" t="s">
        <v>30</v>
      </c>
      <c r="D25" s="24"/>
      <c r="E25" s="24"/>
      <c r="F25" s="24"/>
      <c r="G25" s="12">
        <f>SUMIF(F21:F24, "Sim", G21:G24)</f>
        <v>45</v>
      </c>
    </row>
  </sheetData>
  <mergeCells count="20">
    <mergeCell ref="C22:C23"/>
    <mergeCell ref="D22:D23"/>
    <mergeCell ref="H17:H18"/>
    <mergeCell ref="H22:H23"/>
    <mergeCell ref="A21:A25"/>
    <mergeCell ref="C25:F25"/>
    <mergeCell ref="C5:F5"/>
    <mergeCell ref="A2:A5"/>
    <mergeCell ref="C6:C7"/>
    <mergeCell ref="A6:A10"/>
    <mergeCell ref="C10:F10"/>
    <mergeCell ref="C2:C3"/>
    <mergeCell ref="D2:D3"/>
    <mergeCell ref="D6:D7"/>
    <mergeCell ref="C14:F14"/>
    <mergeCell ref="A11:A14"/>
    <mergeCell ref="A15:A20"/>
    <mergeCell ref="C20:F20"/>
    <mergeCell ref="C17:C18"/>
    <mergeCell ref="D17:D1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CB702-1200-4038-96A2-4D760D46247D}">
  <dimension ref="A1:A10"/>
  <sheetViews>
    <sheetView workbookViewId="0">
      <selection activeCell="A14" sqref="A14"/>
    </sheetView>
  </sheetViews>
  <sheetFormatPr defaultRowHeight="14.4" x14ac:dyDescent="0.3"/>
  <cols>
    <col min="1" max="1" width="36.88671875" customWidth="1"/>
    <col min="2" max="2" width="34.33203125" customWidth="1"/>
  </cols>
  <sheetData>
    <row r="1" spans="1:1" x14ac:dyDescent="0.3">
      <c r="A1" t="s">
        <v>61</v>
      </c>
    </row>
    <row r="2" spans="1:1" x14ac:dyDescent="0.3">
      <c r="A2" t="s">
        <v>62</v>
      </c>
    </row>
    <row r="3" spans="1:1" x14ac:dyDescent="0.3">
      <c r="A3" t="s">
        <v>66</v>
      </c>
    </row>
    <row r="4" spans="1:1" x14ac:dyDescent="0.3">
      <c r="A4" t="s">
        <v>63</v>
      </c>
    </row>
    <row r="5" spans="1:1" x14ac:dyDescent="0.3">
      <c r="A5" t="s">
        <v>64</v>
      </c>
    </row>
    <row r="6" spans="1:1" x14ac:dyDescent="0.3">
      <c r="A6" t="s">
        <v>65</v>
      </c>
    </row>
    <row r="7" spans="1:1" x14ac:dyDescent="0.3">
      <c r="A7" t="s">
        <v>69</v>
      </c>
    </row>
    <row r="8" spans="1:1" x14ac:dyDescent="0.3">
      <c r="A8" t="s">
        <v>67</v>
      </c>
    </row>
    <row r="9" spans="1:1" x14ac:dyDescent="0.3">
      <c r="A9" t="s">
        <v>68</v>
      </c>
    </row>
    <row r="10" spans="1:1" x14ac:dyDescent="0.3">
      <c r="A10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Cálculo</vt:lpstr>
      <vt:lpstr>Atividades</vt:lpstr>
      <vt:lpstr>Necessidades de Acessibilidade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Silva</dc:creator>
  <cp:lastModifiedBy>Alan Silva</cp:lastModifiedBy>
  <dcterms:created xsi:type="dcterms:W3CDTF">2023-04-22T13:24:22Z</dcterms:created>
  <dcterms:modified xsi:type="dcterms:W3CDTF">2023-07-24T00:00:31Z</dcterms:modified>
</cp:coreProperties>
</file>