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0490" windowHeight="7530"/>
  </bookViews>
  <sheets>
    <sheet name="Spreadsheet Cashflow Forecast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2" i="1" l="1"/>
  <c r="I34" i="1"/>
  <c r="F34" i="1"/>
  <c r="I31" i="1"/>
  <c r="I25" i="1"/>
  <c r="F25" i="1"/>
  <c r="O22" i="1"/>
  <c r="L22" i="1"/>
  <c r="H22" i="1"/>
  <c r="Q33" i="1" l="1"/>
  <c r="Q30" i="1"/>
  <c r="Q29" i="1"/>
  <c r="Q27" i="1"/>
  <c r="Q28" i="1"/>
  <c r="Q35" i="1"/>
  <c r="Q32" i="1"/>
  <c r="Q26" i="1"/>
  <c r="K4" i="1"/>
  <c r="N4" i="1"/>
  <c r="Q24" i="1"/>
  <c r="R24" i="1" s="1"/>
  <c r="E25" i="1" s="1"/>
  <c r="E26" i="1" l="1"/>
  <c r="R26" i="1" s="1"/>
  <c r="R27" i="1" s="1"/>
  <c r="E28" i="1" s="1"/>
  <c r="R28" i="1" s="1"/>
  <c r="R29" i="1" s="1"/>
  <c r="E30" i="1" s="1"/>
  <c r="R30" i="1" s="1"/>
  <c r="E31" i="1" s="1"/>
  <c r="E32" i="1" s="1"/>
  <c r="R32" i="1" s="1"/>
  <c r="E33" i="1" s="1"/>
  <c r="R33" i="1" s="1"/>
  <c r="E34" i="1" s="1"/>
  <c r="E35" i="1" s="1"/>
  <c r="R35" i="1" s="1"/>
  <c r="Q4" i="1"/>
  <c r="O10" i="1" l="1"/>
  <c r="O18" i="1"/>
  <c r="O17" i="1"/>
</calcChain>
</file>

<file path=xl/sharedStrings.xml><?xml version="1.0" encoding="utf-8"?>
<sst xmlns="http://schemas.openxmlformats.org/spreadsheetml/2006/main" count="34" uniqueCount="34">
  <si>
    <t>SPREADSHEET CASHFLOW FORECAST</t>
  </si>
  <si>
    <t xml:space="preserve"> Total Cash Inflows</t>
  </si>
  <si>
    <t xml:space="preserve"> Total Cash Outflows</t>
  </si>
  <si>
    <t xml:space="preserve"> Total Net Cash Flow</t>
  </si>
  <si>
    <t>CLOSING BALANCE</t>
  </si>
  <si>
    <t>Opening Balance</t>
  </si>
  <si>
    <t>Closing Balance</t>
  </si>
  <si>
    <t>DETAILED DATA</t>
  </si>
  <si>
    <t>Yearly Total:</t>
  </si>
  <si>
    <t>Month</t>
  </si>
  <si>
    <t xml:space="preserve"> Opening Balance </t>
  </si>
  <si>
    <t xml:space="preserve"> Cash Inflows </t>
  </si>
  <si>
    <t xml:space="preserve"> Sales Revenue </t>
  </si>
  <si>
    <t xml:space="preserve"> Other Inflows </t>
  </si>
  <si>
    <t xml:space="preserve"> Cash Outflows </t>
  </si>
  <si>
    <t xml:space="preserve"> Operating Expenses </t>
  </si>
  <si>
    <t xml:space="preserve"> Loan Payments </t>
  </si>
  <si>
    <t xml:space="preserve"> Taxes </t>
  </si>
  <si>
    <t xml:space="preserve"> Capital Expenditures </t>
  </si>
  <si>
    <t xml:space="preserve"> Other Expenses </t>
  </si>
  <si>
    <t xml:space="preserve"> Net Cash Flow </t>
  </si>
  <si>
    <t xml:space="preserve"> Closing Balance 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</si>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</sst>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20" x14ac:knownFonts="1">
    <font>
      <sz val="10"/>
      <color rgb="FF000000"/>
      <name val="Arial"/>
      <scheme val="minor"/>
    </font>
    <font>
      <sz val="10"/>
      <color rgb="FF000000"/>
      <name val="Calibri"/>
    </font>
    <font>
      <b/>
      <sz val="35"/>
      <color rgb="FFFFFFFF"/>
      <name val="Impact"/>
    </font>
    <font>
      <b/>
      <sz val="10"/>
      <color rgb="FFFFFFFF"/>
      <name val="Calibri"/>
    </font>
    <font>
      <sz val="37"/>
      <color rgb="FFFFFBF1"/>
      <name val="Impact"/>
    </font>
    <font>
      <b/>
      <sz val="10"/>
      <color rgb="FF474235"/>
      <name val="Calibri"/>
    </font>
    <font>
      <sz val="20"/>
      <color rgb="FFBD8E40"/>
      <name val="Impact"/>
    </font>
    <font>
      <sz val="10"/>
      <color rgb="FFFFFFFF"/>
      <name val="Calibri"/>
    </font>
    <font>
      <sz val="25"/>
      <color rgb="FFFFFFFF"/>
      <name val="Calibri"/>
    </font>
    <font>
      <sz val="25"/>
      <color rgb="FFFFC86C"/>
      <name val="Impact"/>
    </font>
    <font>
      <sz val="10"/>
      <color rgb="FFFFC86C"/>
      <name val="Calibri"/>
    </font>
    <font>
      <sz val="10"/>
      <color rgb="FFFFC86C"/>
      <name val="Arial"/>
      <scheme val="minor"/>
    </font>
    <font>
      <sz val="10"/>
      <color rgb="FF746D59"/>
      <name val="Calibri"/>
    </font>
    <font>
      <sz val="10"/>
      <color rgb="FF6A614B"/>
      <name val="Calibri"/>
    </font>
    <font>
      <b/>
      <sz val="10"/>
      <color rgb="FF000000"/>
      <name val="Calibri"/>
    </font>
    <font>
      <b/>
      <sz val="11"/>
      <color rgb="FF434343"/>
      <name val="Calibri"/>
    </font>
    <font>
      <sz val="10"/>
      <name val="Arial"/>
    </font>
    <font>
      <b/>
      <sz val="10"/>
      <color rgb="FFBD8E40"/>
      <name val="Calibri"/>
    </font>
    <font>
      <b/>
      <sz val="10"/>
      <color rgb="FF434343"/>
      <name val="Calibri"/>
    </font>
    <font>
      <b/>
      <sz val="10"/>
      <color rgb="FF6A614B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A614B"/>
        <bgColor rgb="FF6A614B"/>
      </patternFill>
    </fill>
    <fill>
      <patternFill patternType="solid">
        <fgColor rgb="FFFFFBF1"/>
        <bgColor rgb="FFFFFBF1"/>
      </patternFill>
    </fill>
    <fill>
      <patternFill patternType="solid">
        <fgColor rgb="FFDAD8D0"/>
        <bgColor rgb="FFDAD8D0"/>
      </patternFill>
    </fill>
    <fill>
      <patternFill patternType="solid">
        <fgColor rgb="FFF6F4EE"/>
        <bgColor rgb="FFF6F4EE"/>
      </patternFill>
    </fill>
    <fill>
      <patternFill patternType="solid">
        <fgColor rgb="FFF9F6EF"/>
        <bgColor rgb="FFF9F6EF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746D59"/>
      </bottom>
      <diagonal/>
    </border>
    <border>
      <left/>
      <right style="thin">
        <color rgb="FFCDC6B2"/>
      </right>
      <top/>
      <bottom style="thin">
        <color rgb="FFCDC6B2"/>
      </bottom>
      <diagonal/>
    </border>
    <border>
      <left style="thin">
        <color rgb="FFCDC6B2"/>
      </left>
      <right style="thin">
        <color rgb="FFCDC6B2"/>
      </right>
      <top/>
      <bottom style="thin">
        <color rgb="FFCDC6B2"/>
      </bottom>
      <diagonal/>
    </border>
    <border>
      <left style="thin">
        <color rgb="FFCDC6B2"/>
      </left>
      <right/>
      <top/>
      <bottom style="thin">
        <color rgb="FFCDC6B2"/>
      </bottom>
      <diagonal/>
    </border>
    <border>
      <left/>
      <right style="thin">
        <color rgb="FFCDC6B2"/>
      </right>
      <top style="thin">
        <color rgb="FFCDC6B2"/>
      </top>
      <bottom style="thin">
        <color rgb="FFCDC6B2"/>
      </bottom>
      <diagonal/>
    </border>
    <border>
      <left style="thin">
        <color rgb="FFCDC6B2"/>
      </left>
      <right style="thin">
        <color rgb="FFCDC6B2"/>
      </right>
      <top style="thin">
        <color rgb="FFCDC6B2"/>
      </top>
      <bottom style="thin">
        <color rgb="FFCDC6B2"/>
      </bottom>
      <diagonal/>
    </border>
    <border>
      <left style="thin">
        <color rgb="FFCDC6B2"/>
      </left>
      <right/>
      <top style="thin">
        <color rgb="FFCDC6B2"/>
      </top>
      <bottom style="thin">
        <color rgb="FFCDC6B2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4" fontId="3" fillId="3" borderId="0" xfId="0" applyNumberFormat="1" applyFont="1" applyFill="1" applyAlignment="1">
      <alignment horizontal="left" vertical="center" wrapText="1"/>
    </xf>
    <xf numFmtId="44" fontId="3" fillId="3" borderId="0" xfId="0" applyNumberFormat="1" applyFont="1" applyFill="1" applyAlignment="1">
      <alignment horizontal="right" vertical="center" wrapText="1"/>
    </xf>
    <xf numFmtId="164" fontId="3" fillId="3" borderId="0" xfId="0" applyNumberFormat="1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44" fontId="7" fillId="3" borderId="0" xfId="0" applyNumberFormat="1" applyFont="1" applyFill="1" applyAlignment="1">
      <alignment horizontal="center" vertical="center"/>
    </xf>
    <xf numFmtId="44" fontId="7" fillId="3" borderId="0" xfId="0" applyNumberFormat="1" applyFont="1" applyFill="1" applyAlignment="1">
      <alignment horizontal="center" vertical="center" wrapText="1"/>
    </xf>
    <xf numFmtId="44" fontId="8" fillId="3" borderId="0" xfId="0" applyNumberFormat="1" applyFont="1" applyFill="1" applyAlignment="1">
      <alignment horizontal="center" vertical="center" wrapText="1"/>
    </xf>
    <xf numFmtId="44" fontId="10" fillId="3" borderId="0" xfId="0" applyNumberFormat="1" applyFont="1" applyFill="1" applyAlignment="1">
      <alignment horizontal="center" vertical="center" wrapText="1"/>
    </xf>
    <xf numFmtId="0" fontId="11" fillId="3" borderId="0" xfId="0" applyFont="1" applyFill="1"/>
    <xf numFmtId="44" fontId="12" fillId="3" borderId="0" xfId="0" applyNumberFormat="1" applyFont="1" applyFill="1" applyAlignment="1">
      <alignment horizontal="center" vertical="center" wrapText="1"/>
    </xf>
    <xf numFmtId="44" fontId="13" fillId="3" borderId="0" xfId="0" applyNumberFormat="1" applyFont="1" applyFill="1" applyAlignment="1">
      <alignment horizontal="center" vertical="center" wrapText="1"/>
    </xf>
    <xf numFmtId="44" fontId="12" fillId="3" borderId="0" xfId="0" applyNumberFormat="1" applyFont="1" applyFill="1" applyAlignment="1">
      <alignment horizontal="center" vertical="center"/>
    </xf>
    <xf numFmtId="44" fontId="8" fillId="3" borderId="0" xfId="0" applyNumberFormat="1" applyFont="1" applyFill="1" applyAlignment="1">
      <alignment horizontal="center" vertical="center"/>
    </xf>
    <xf numFmtId="44" fontId="13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center" vertical="center" wrapText="1"/>
    </xf>
    <xf numFmtId="0" fontId="17" fillId="4" borderId="0" xfId="0" applyFont="1" applyFill="1" applyAlignment="1">
      <alignment vertical="center" wrapText="1"/>
    </xf>
    <xf numFmtId="44" fontId="17" fillId="4" borderId="0" xfId="0" applyNumberFormat="1" applyFont="1" applyFill="1" applyAlignment="1">
      <alignment horizontal="center" vertical="center" wrapText="1"/>
    </xf>
    <xf numFmtId="0" fontId="18" fillId="5" borderId="0" xfId="0" applyFont="1" applyFill="1" applyAlignment="1">
      <alignment horizontal="center" vertical="center" wrapText="1"/>
    </xf>
    <xf numFmtId="44" fontId="18" fillId="5" borderId="0" xfId="0" applyNumberFormat="1" applyFont="1" applyFill="1" applyAlignment="1">
      <alignment horizontal="center" vertical="center" wrapText="1"/>
    </xf>
    <xf numFmtId="44" fontId="14" fillId="2" borderId="0" xfId="0" applyNumberFormat="1" applyFont="1" applyFill="1" applyAlignment="1">
      <alignment horizontal="center" vertical="center" wrapText="1"/>
    </xf>
    <xf numFmtId="44" fontId="14" fillId="3" borderId="0" xfId="0" applyNumberFormat="1" applyFont="1" applyFill="1" applyAlignment="1">
      <alignment horizontal="center" vertical="center" wrapText="1"/>
    </xf>
    <xf numFmtId="0" fontId="14" fillId="3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18" fillId="6" borderId="2" xfId="0" applyFont="1" applyFill="1" applyBorder="1" applyAlignment="1">
      <alignment horizontal="left" vertical="center" wrapText="1"/>
    </xf>
    <xf numFmtId="44" fontId="1" fillId="2" borderId="3" xfId="0" applyNumberFormat="1" applyFont="1" applyFill="1" applyBorder="1" applyAlignment="1">
      <alignment horizontal="center" vertical="center" wrapText="1"/>
    </xf>
    <xf numFmtId="44" fontId="19" fillId="7" borderId="3" xfId="0" applyNumberFormat="1" applyFont="1" applyFill="1" applyBorder="1" applyAlignment="1">
      <alignment horizontal="center" vertical="center" wrapText="1"/>
    </xf>
    <xf numFmtId="44" fontId="19" fillId="7" borderId="4" xfId="0" applyNumberFormat="1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left" vertical="center" wrapText="1"/>
    </xf>
    <xf numFmtId="44" fontId="1" fillId="2" borderId="6" xfId="0" applyNumberFormat="1" applyFont="1" applyFill="1" applyBorder="1" applyAlignment="1">
      <alignment horizontal="center" vertical="center" wrapText="1"/>
    </xf>
    <xf numFmtId="44" fontId="19" fillId="7" borderId="6" xfId="0" applyNumberFormat="1" applyFont="1" applyFill="1" applyBorder="1" applyAlignment="1">
      <alignment horizontal="center" vertical="center" wrapText="1"/>
    </xf>
    <xf numFmtId="44" fontId="19" fillId="7" borderId="7" xfId="0" applyNumberFormat="1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44" fontId="17" fillId="4" borderId="0" xfId="0" applyNumberFormat="1" applyFont="1" applyFill="1" applyAlignment="1">
      <alignment horizontal="center" vertical="center" wrapText="1"/>
    </xf>
    <xf numFmtId="44" fontId="1" fillId="2" borderId="4" xfId="0" applyNumberFormat="1" applyFont="1" applyFill="1" applyBorder="1" applyAlignment="1">
      <alignment horizontal="center" vertical="center" wrapText="1"/>
    </xf>
    <xf numFmtId="0" fontId="16" fillId="0" borderId="2" xfId="0" applyFont="1" applyBorder="1"/>
    <xf numFmtId="44" fontId="1" fillId="2" borderId="7" xfId="0" applyNumberFormat="1" applyFont="1" applyFill="1" applyBorder="1" applyAlignment="1">
      <alignment horizontal="center" vertical="center" wrapText="1"/>
    </xf>
    <xf numFmtId="44" fontId="1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/>
    <xf numFmtId="44" fontId="18" fillId="5" borderId="0" xfId="0" applyNumberFormat="1" applyFont="1" applyFill="1" applyAlignment="1">
      <alignment horizontal="center" vertical="center" wrapText="1"/>
    </xf>
    <xf numFmtId="0" fontId="0" fillId="0" borderId="0" xfId="0"/>
    <xf numFmtId="44" fontId="3" fillId="3" borderId="0" xfId="0" applyNumberFormat="1" applyFont="1" applyFill="1" applyAlignment="1">
      <alignment horizontal="center" vertical="center" wrapText="1"/>
    </xf>
    <xf numFmtId="164" fontId="9" fillId="3" borderId="0" xfId="0" applyNumberFormat="1" applyFont="1" applyFill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6" fillId="0" borderId="1" xfId="0" applyFont="1" applyBorder="1"/>
    <xf numFmtId="44" fontId="17" fillId="4" borderId="0" xfId="0" applyNumberFormat="1" applyFont="1" applyFill="1" applyAlignment="1">
      <alignment horizontal="center" vertical="center" wrapText="1"/>
    </xf>
    <xf numFmtId="0" fontId="4" fillId="3" borderId="0" xfId="0" applyFont="1" applyFill="1" applyAlignment="1">
      <alignment horizontal="left" vertical="center" wrapText="1"/>
    </xf>
    <xf numFmtId="44" fontId="5" fillId="4" borderId="0" xfId="0" applyNumberFormat="1" applyFont="1" applyFill="1" applyAlignment="1">
      <alignment horizontal="left" vertical="center" wrapText="1"/>
    </xf>
    <xf numFmtId="164" fontId="6" fillId="4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xMode val="edge"/>
          <c:yMode val="edge"/>
          <c:x val="0"/>
          <c:y val="0"/>
          <c:w val="1"/>
          <c:h val="1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CDC6B2"/>
              </a:solidFill>
            </c:spPr>
            <c:extLst>
              <c:ext xmlns:c16="http://schemas.microsoft.com/office/drawing/2014/chart" uri="{C3380CC4-5D6E-409C-BE32-E72D297353CC}">
                <c16:uniqueId val="{00000001-8FFF-4D62-9F1A-C087B7B06870}"/>
              </c:ext>
            </c:extLst>
          </c:dPt>
          <c:dPt>
            <c:idx val="1"/>
            <c:bubble3D val="0"/>
            <c:spPr>
              <a:solidFill>
                <a:srgbClr val="E6A83F"/>
              </a:solidFill>
            </c:spPr>
            <c:extLst>
              <c:ext xmlns:c16="http://schemas.microsoft.com/office/drawing/2014/chart" uri="{C3380CC4-5D6E-409C-BE32-E72D297353CC}">
                <c16:uniqueId val="{00000003-8FFF-4D62-9F1A-C087B7B06870}"/>
              </c:ext>
            </c:extLst>
          </c:dPt>
          <c:cat>
            <c:strRef>
              <c:f>'Spreadsheet Cashflow Forecast'!$N$17:$N$18</c:f>
              <c:strCache>
                <c:ptCount val="2"/>
                <c:pt idx="0">
                  <c:v>Opening Balance</c:v>
                </c:pt>
                <c:pt idx="1">
                  <c:v>Closing Balance</c:v>
                </c:pt>
              </c:strCache>
            </c:strRef>
          </c:cat>
          <c:val>
            <c:numRef>
              <c:f>'Spreadsheet Cashflow Forecast'!$O$17:$O$18</c:f>
              <c:numCache>
                <c:formatCode>_("$"* #,##0.00_);_("$"* \(#,##0.00\);_("$"* "-"??_);_(@_)</c:formatCode>
                <c:ptCount val="2"/>
                <c:pt idx="0">
                  <c:v>500000</c:v>
                </c:pt>
                <c:pt idx="1">
                  <c:v>230000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FF-4D62-9F1A-C087B7B06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plotVisOnly val="1"/>
    <c:dispBlanksAs val="zero"/>
    <c:showDLblsOverMax val="1"/>
  </c:chart>
  <c:spPr>
    <a:solidFill>
      <a:srgbClr val="FFFFFF">
        <a:alpha val="0"/>
      </a:srgbClr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>
        <c:manualLayout>
          <c:layoutTarget val="inner"/>
          <c:xMode val="edge"/>
          <c:yMode val="edge"/>
          <c:x val="6.4924425883228679E-2"/>
          <c:y val="0.16270055028168207"/>
          <c:w val="0.93507557411677134"/>
          <c:h val="0.74617018667059143"/>
        </c:manualLayout>
      </c:layout>
      <c:lineChart>
        <c:grouping val="standard"/>
        <c:varyColors val="1"/>
        <c:ser>
          <c:idx val="0"/>
          <c:order val="0"/>
          <c:tx>
            <c:v>Cash nflows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'Spreadsheet Cashflow Forecast'!$D$24:$D$35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'Spreadsheet Cashflow Forecast'!$F$24:$F$35</c:f>
              <c:numCache>
                <c:formatCode>_("$"* #,##0.00_);_("$"* \(#,##0.00\);_("$"* "-"??_);_(@_)</c:formatCode>
                <c:ptCount val="12"/>
                <c:pt idx="0">
                  <c:v>70000</c:v>
                </c:pt>
                <c:pt idx="1">
                  <c:v>80000</c:v>
                </c:pt>
                <c:pt idx="2">
                  <c:v>85000</c:v>
                </c:pt>
                <c:pt idx="3">
                  <c:v>90000</c:v>
                </c:pt>
                <c:pt idx="4">
                  <c:v>95000</c:v>
                </c:pt>
                <c:pt idx="5">
                  <c:v>100000</c:v>
                </c:pt>
                <c:pt idx="6">
                  <c:v>110000</c:v>
                </c:pt>
                <c:pt idx="7">
                  <c:v>115000</c:v>
                </c:pt>
                <c:pt idx="8">
                  <c:v>120000</c:v>
                </c:pt>
                <c:pt idx="9">
                  <c:v>105000</c:v>
                </c:pt>
                <c:pt idx="10">
                  <c:v>110000</c:v>
                </c:pt>
                <c:pt idx="11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33-462B-A3E7-EAB0F7DFF196}"/>
            </c:ext>
          </c:extLst>
        </c:ser>
        <c:ser>
          <c:idx val="1"/>
          <c:order val="1"/>
          <c:tx>
            <c:v>Cash Outflow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'Spreadsheet Cashflow Forecast'!$D$24:$D$35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'Spreadsheet Cashflow Forecast'!$I$24:$I$35</c:f>
              <c:numCache>
                <c:formatCode>_("$"* #,##0.00_);_("$"* \(#,##0.00\);_("$"* "-"??_);_(@_)</c:formatCode>
                <c:ptCount val="12"/>
                <c:pt idx="0">
                  <c:v>532000</c:v>
                </c:pt>
                <c:pt idx="1">
                  <c:v>82500</c:v>
                </c:pt>
                <c:pt idx="2">
                  <c:v>83000</c:v>
                </c:pt>
                <c:pt idx="3">
                  <c:v>83500</c:v>
                </c:pt>
                <c:pt idx="4">
                  <c:v>84000</c:v>
                </c:pt>
                <c:pt idx="5">
                  <c:v>84500</c:v>
                </c:pt>
                <c:pt idx="6">
                  <c:v>85500</c:v>
                </c:pt>
                <c:pt idx="7">
                  <c:v>86000</c:v>
                </c:pt>
                <c:pt idx="8">
                  <c:v>86500</c:v>
                </c:pt>
                <c:pt idx="9">
                  <c:v>87000</c:v>
                </c:pt>
                <c:pt idx="10">
                  <c:v>87500</c:v>
                </c:pt>
                <c:pt idx="11">
                  <c:v>88000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33-462B-A3E7-EAB0F7DFF196}"/>
            </c:ext>
          </c:extLst>
        </c:ser>
        <c:ser>
          <c:idx val="2"/>
          <c:order val="2"/>
          <c:tx>
            <c:v>Net Cash Flow</c:v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'Spreadsheet Cashflow Forecast'!$D$24:$D$35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'Spreadsheet Cashflow Forecast'!$Q$24:$Q$35</c:f>
              <c:numCache>
                <c:formatCode>_("$"* #,##0.00_);_("$"* \(#,##0.00\);_("$"* "-"??_);_(@_)</c:formatCode>
                <c:ptCount val="12"/>
                <c:pt idx="0">
                  <c:v>-462000</c:v>
                </c:pt>
                <c:pt idx="1">
                  <c:v>2500</c:v>
                </c:pt>
                <c:pt idx="2">
                  <c:v>2000</c:v>
                </c:pt>
                <c:pt idx="3">
                  <c:v>6500</c:v>
                </c:pt>
                <c:pt idx="4">
                  <c:v>11000</c:v>
                </c:pt>
                <c:pt idx="5">
                  <c:v>15500</c:v>
                </c:pt>
                <c:pt idx="6">
                  <c:v>24500</c:v>
                </c:pt>
                <c:pt idx="7">
                  <c:v>29000</c:v>
                </c:pt>
                <c:pt idx="8">
                  <c:v>33500</c:v>
                </c:pt>
                <c:pt idx="9">
                  <c:v>18000</c:v>
                </c:pt>
                <c:pt idx="10">
                  <c:v>22500</c:v>
                </c:pt>
                <c:pt idx="11">
                  <c:v>32000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33-462B-A3E7-EAB0F7DFF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954520"/>
        <c:axId val="652030903"/>
      </c:lineChart>
      <c:catAx>
        <c:axId val="565954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652030903"/>
        <c:crosses val="autoZero"/>
        <c:auto val="1"/>
        <c:lblAlgn val="ctr"/>
        <c:lblOffset val="100"/>
        <c:noMultiLvlLbl val="1"/>
      </c:catAx>
      <c:valAx>
        <c:axId val="652030903"/>
        <c:scaling>
          <c:orientation val="minMax"/>
        </c:scaling>
        <c:delete val="0"/>
        <c:axPos val="l"/>
        <c:majorGridlines>
          <c:spPr>
            <a:ln>
              <a:solidFill>
                <a:srgbClr val="746D59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  <c:crossAx val="5659545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>
                <a:solidFill>
                  <a:schemeClr val="bg1"/>
                </a:solidFill>
              </a:defRPr>
            </a:pPr>
            <a:endParaRPr lang="en-US"/>
          </a:p>
        </c:txPr>
      </c:legendEntry>
      <c:layout>
        <c:manualLayout>
          <c:xMode val="edge"/>
          <c:yMode val="edge"/>
          <c:x val="0.34841055077420313"/>
          <c:y val="3.1308411214953272E-2"/>
          <c:w val="0.31241290971225283"/>
          <c:h val="0.11437911382572506"/>
        </c:manualLayout>
      </c:layout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>
        <a:alpha val="0"/>
      </a:srgbClr>
    </a:solidFill>
    <a:ln>
      <a:noFill/>
    </a:ln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</xdr:colOff>
      <xdr:row>6</xdr:row>
      <xdr:rowOff>9525</xdr:rowOff>
    </xdr:from>
    <xdr:ext cx="4171950" cy="28194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</xdr:col>
      <xdr:colOff>0</xdr:colOff>
      <xdr:row>5</xdr:row>
      <xdr:rowOff>38100</xdr:rowOff>
    </xdr:from>
    <xdr:ext cx="9086850" cy="305752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41"/>
  <sheetViews>
    <sheetView showGridLines="0" tabSelected="1" topLeftCell="A11" zoomScale="85" zoomScaleNormal="85" workbookViewId="0">
      <selection activeCell="V19" sqref="V19"/>
    </sheetView>
  </sheetViews>
  <sheetFormatPr defaultColWidth="12.5703125" defaultRowHeight="15.75" customHeight="1" x14ac:dyDescent="0.2"/>
  <cols>
    <col min="1" max="1" width="3" customWidth="1"/>
    <col min="2" max="2" width="1.28515625" customWidth="1"/>
    <col min="3" max="3" width="1.85546875" customWidth="1"/>
    <col min="5" max="8" width="14.5703125" customWidth="1"/>
    <col min="9" max="9" width="15.140625" customWidth="1"/>
    <col min="10" max="10" width="16.85546875" customWidth="1"/>
    <col min="11" max="12" width="15.140625" customWidth="1"/>
    <col min="13" max="13" width="1.42578125" customWidth="1"/>
    <col min="14" max="15" width="14.7109375" customWidth="1"/>
    <col min="16" max="16" width="1.42578125" customWidth="1"/>
    <col min="17" max="17" width="15.85546875" customWidth="1"/>
    <col min="18" max="18" width="15.140625" customWidth="1"/>
    <col min="19" max="19" width="1.5703125" customWidth="1"/>
    <col min="20" max="20" width="1.28515625" customWidth="1"/>
    <col min="21" max="21" width="3.5703125" customWidth="1"/>
  </cols>
  <sheetData>
    <row r="1" spans="1:21" ht="12.75" x14ac:dyDescent="0.2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1"/>
    </row>
    <row r="2" spans="1:21" ht="10.5" customHeight="1" x14ac:dyDescent="0.2">
      <c r="A2" s="1"/>
      <c r="B2" s="3"/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1"/>
    </row>
    <row r="3" spans="1:21" ht="16.5" customHeight="1" x14ac:dyDescent="0.2">
      <c r="A3" s="1"/>
      <c r="B3" s="3"/>
      <c r="C3" s="50" t="s">
        <v>0</v>
      </c>
      <c r="D3" s="44"/>
      <c r="E3" s="44"/>
      <c r="F3" s="44"/>
      <c r="G3" s="44"/>
      <c r="H3" s="44"/>
      <c r="I3" s="44"/>
      <c r="J3" s="44"/>
      <c r="K3" s="51" t="s">
        <v>1</v>
      </c>
      <c r="L3" s="44"/>
      <c r="M3" s="4"/>
      <c r="N3" s="51" t="s">
        <v>2</v>
      </c>
      <c r="O3" s="44"/>
      <c r="P3" s="4"/>
      <c r="Q3" s="51" t="s">
        <v>3</v>
      </c>
      <c r="R3" s="44"/>
      <c r="S3" s="4"/>
      <c r="T3" s="4"/>
      <c r="U3" s="1"/>
    </row>
    <row r="4" spans="1:21" ht="35.25" customHeight="1" x14ac:dyDescent="0.2">
      <c r="A4" s="1"/>
      <c r="B4" s="3"/>
      <c r="C4" s="44"/>
      <c r="D4" s="44"/>
      <c r="E4" s="44"/>
      <c r="F4" s="44"/>
      <c r="G4" s="44"/>
      <c r="H4" s="44"/>
      <c r="I4" s="44"/>
      <c r="J4" s="44"/>
      <c r="K4" s="52">
        <f>SUM($F$24:$F$35)</f>
        <v>1200000</v>
      </c>
      <c r="L4" s="44"/>
      <c r="M4" s="5"/>
      <c r="N4" s="52">
        <f>SUM($I$24:$I$35)</f>
        <v>1470000</v>
      </c>
      <c r="O4" s="44"/>
      <c r="P4" s="5"/>
      <c r="Q4" s="52">
        <f>SUM($Q$24:$Q$35)</f>
        <v>-265000</v>
      </c>
      <c r="R4" s="44"/>
      <c r="S4" s="6"/>
      <c r="T4" s="6"/>
      <c r="U4" s="1"/>
    </row>
    <row r="5" spans="1:21" ht="8.25" customHeight="1" x14ac:dyDescent="0.2">
      <c r="A5" s="1"/>
      <c r="B5" s="7"/>
      <c r="C5" s="7"/>
      <c r="D5" s="7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1"/>
    </row>
    <row r="6" spans="1:21" ht="19.5" customHeight="1" x14ac:dyDescent="0.2">
      <c r="A6" s="1"/>
      <c r="B6" s="7"/>
      <c r="C6" s="7"/>
      <c r="D6" s="7"/>
      <c r="E6" s="8"/>
      <c r="F6" s="8"/>
      <c r="G6" s="8"/>
      <c r="H6" s="8"/>
      <c r="I6" s="8"/>
      <c r="J6" s="8"/>
      <c r="K6" s="8"/>
      <c r="L6" s="9"/>
      <c r="M6" s="9"/>
      <c r="N6" s="45" t="s">
        <v>4</v>
      </c>
      <c r="O6" s="44"/>
      <c r="P6" s="44"/>
      <c r="Q6" s="44"/>
      <c r="R6" s="44"/>
      <c r="S6" s="4"/>
      <c r="T6" s="9"/>
      <c r="U6" s="1"/>
    </row>
    <row r="7" spans="1:21" ht="18.75" customHeight="1" x14ac:dyDescent="0.2">
      <c r="A7" s="1"/>
      <c r="B7" s="7"/>
      <c r="C7" s="7"/>
      <c r="D7" s="7"/>
      <c r="E7" s="8"/>
      <c r="F7" s="8"/>
      <c r="G7" s="8"/>
      <c r="H7" s="8"/>
      <c r="I7" s="8"/>
      <c r="J7" s="8"/>
      <c r="K7" s="8"/>
      <c r="L7" s="9"/>
      <c r="M7" s="9"/>
      <c r="N7" s="9"/>
      <c r="O7" s="9"/>
      <c r="P7" s="9"/>
      <c r="Q7" s="9"/>
      <c r="R7" s="9"/>
      <c r="S7" s="9"/>
      <c r="T7" s="9"/>
      <c r="U7" s="1"/>
    </row>
    <row r="8" spans="1:21" ht="18.75" customHeight="1" x14ac:dyDescent="0.2">
      <c r="A8" s="1"/>
      <c r="B8" s="7"/>
      <c r="C8" s="7"/>
      <c r="D8" s="7"/>
      <c r="E8" s="8"/>
      <c r="F8" s="8"/>
      <c r="G8" s="8"/>
      <c r="H8" s="8"/>
      <c r="I8" s="8"/>
      <c r="J8" s="8"/>
      <c r="K8" s="8"/>
      <c r="L8" s="9"/>
      <c r="M8" s="9"/>
      <c r="N8" s="9"/>
      <c r="O8" s="9"/>
      <c r="P8" s="9"/>
      <c r="Q8" s="9"/>
      <c r="R8" s="9"/>
      <c r="S8" s="9"/>
      <c r="T8" s="9"/>
      <c r="U8" s="1"/>
    </row>
    <row r="9" spans="1:21" ht="18.75" customHeight="1" x14ac:dyDescent="0.2">
      <c r="A9" s="1"/>
      <c r="B9" s="7"/>
      <c r="C9" s="7"/>
      <c r="D9" s="7"/>
      <c r="E9" s="8"/>
      <c r="F9" s="8"/>
      <c r="G9" s="8"/>
      <c r="H9" s="8"/>
      <c r="I9" s="8"/>
      <c r="J9" s="8"/>
      <c r="K9" s="8"/>
      <c r="L9" s="9"/>
      <c r="M9" s="9"/>
      <c r="N9" s="9"/>
      <c r="O9" s="9"/>
      <c r="P9" s="9"/>
      <c r="Q9" s="9"/>
      <c r="R9" s="9"/>
      <c r="S9" s="9"/>
      <c r="T9" s="9"/>
      <c r="U9" s="1"/>
    </row>
    <row r="10" spans="1:21" ht="18.75" customHeight="1" x14ac:dyDescent="0.2">
      <c r="A10" s="1"/>
      <c r="B10" s="7"/>
      <c r="C10" s="7"/>
      <c r="D10" s="7"/>
      <c r="E10" s="8"/>
      <c r="F10" s="8"/>
      <c r="G10" s="8"/>
      <c r="H10" s="8"/>
      <c r="I10" s="8"/>
      <c r="J10" s="8"/>
      <c r="K10" s="8"/>
      <c r="L10" s="9"/>
      <c r="M10" s="9"/>
      <c r="N10" s="10"/>
      <c r="O10" s="46">
        <f>SUM($R$24:$R$35)</f>
        <v>1260500</v>
      </c>
      <c r="P10" s="44"/>
      <c r="Q10" s="44"/>
      <c r="R10" s="11"/>
      <c r="S10" s="11"/>
      <c r="T10" s="11"/>
      <c r="U10" s="1"/>
    </row>
    <row r="11" spans="1:21" ht="18.75" customHeight="1" x14ac:dyDescent="0.2">
      <c r="A11" s="1"/>
      <c r="B11" s="7"/>
      <c r="C11" s="7"/>
      <c r="D11" s="7"/>
      <c r="E11" s="8"/>
      <c r="F11" s="8"/>
      <c r="G11" s="8"/>
      <c r="H11" s="8"/>
      <c r="I11" s="8"/>
      <c r="J11" s="8"/>
      <c r="K11" s="8"/>
      <c r="L11" s="9"/>
      <c r="M11" s="9"/>
      <c r="N11" s="10"/>
      <c r="O11" s="44"/>
      <c r="P11" s="44"/>
      <c r="Q11" s="44"/>
      <c r="R11" s="11"/>
      <c r="S11" s="11"/>
      <c r="T11" s="11"/>
      <c r="U11" s="1"/>
    </row>
    <row r="12" spans="1:21" ht="18.75" customHeight="1" x14ac:dyDescent="0.2">
      <c r="A12" s="1"/>
      <c r="B12" s="7"/>
      <c r="C12" s="7"/>
      <c r="D12" s="7"/>
      <c r="E12" s="8"/>
      <c r="F12" s="8"/>
      <c r="G12" s="8"/>
      <c r="H12" s="8"/>
      <c r="I12" s="8"/>
      <c r="J12" s="8"/>
      <c r="K12" s="8"/>
      <c r="L12" s="9"/>
      <c r="M12" s="9"/>
      <c r="N12" s="10"/>
      <c r="O12" s="44"/>
      <c r="P12" s="44"/>
      <c r="Q12" s="44"/>
      <c r="R12" s="12"/>
      <c r="S12" s="12"/>
      <c r="T12" s="11"/>
      <c r="U12" s="1"/>
    </row>
    <row r="13" spans="1:21" ht="18.75" customHeight="1" x14ac:dyDescent="0.2">
      <c r="A13" s="1"/>
      <c r="B13" s="7"/>
      <c r="C13" s="7"/>
      <c r="D13" s="7"/>
      <c r="E13" s="8"/>
      <c r="F13" s="8"/>
      <c r="G13" s="8"/>
      <c r="H13" s="8"/>
      <c r="I13" s="8"/>
      <c r="J13" s="8"/>
      <c r="K13" s="8"/>
      <c r="L13" s="9"/>
      <c r="M13" s="9"/>
      <c r="N13" s="10"/>
      <c r="O13" s="44"/>
      <c r="P13" s="44"/>
      <c r="Q13" s="44"/>
      <c r="R13" s="11"/>
      <c r="S13" s="11"/>
      <c r="T13" s="11"/>
      <c r="U13" s="1"/>
    </row>
    <row r="14" spans="1:21" ht="18.75" customHeight="1" x14ac:dyDescent="0.2">
      <c r="A14" s="1"/>
      <c r="B14" s="7"/>
      <c r="C14" s="7"/>
      <c r="D14" s="7"/>
      <c r="E14" s="8"/>
      <c r="F14" s="8"/>
      <c r="G14" s="8"/>
      <c r="H14" s="8"/>
      <c r="I14" s="8"/>
      <c r="J14" s="8"/>
      <c r="K14" s="8"/>
      <c r="L14" s="9"/>
      <c r="M14" s="9"/>
      <c r="N14" s="10"/>
      <c r="O14" s="44"/>
      <c r="P14" s="44"/>
      <c r="Q14" s="44"/>
      <c r="R14" s="11"/>
      <c r="S14" s="11"/>
      <c r="T14" s="11"/>
      <c r="U14" s="1"/>
    </row>
    <row r="15" spans="1:21" ht="18.75" customHeight="1" x14ac:dyDescent="0.2">
      <c r="A15" s="1"/>
      <c r="B15" s="7"/>
      <c r="C15" s="7"/>
      <c r="D15" s="7"/>
      <c r="E15" s="8"/>
      <c r="F15" s="8"/>
      <c r="G15" s="8"/>
      <c r="H15" s="8"/>
      <c r="I15" s="8"/>
      <c r="J15" s="8"/>
      <c r="K15" s="8"/>
      <c r="L15" s="9"/>
      <c r="M15" s="9"/>
      <c r="N15" s="10"/>
      <c r="O15" s="44"/>
      <c r="P15" s="44"/>
      <c r="Q15" s="44"/>
      <c r="R15" s="11"/>
      <c r="S15" s="11"/>
      <c r="T15" s="11"/>
      <c r="U15" s="1"/>
    </row>
    <row r="16" spans="1:21" ht="18.75" customHeight="1" x14ac:dyDescent="0.2">
      <c r="A16" s="1"/>
      <c r="B16" s="7"/>
      <c r="C16" s="7"/>
      <c r="D16" s="7"/>
      <c r="E16" s="8"/>
      <c r="F16" s="8"/>
      <c r="G16" s="8"/>
      <c r="H16" s="8"/>
      <c r="I16" s="8"/>
      <c r="J16" s="8"/>
      <c r="K16" s="8"/>
      <c r="L16" s="9"/>
      <c r="M16" s="9"/>
      <c r="N16" s="10"/>
      <c r="O16" s="10"/>
      <c r="P16" s="10"/>
      <c r="Q16" s="10"/>
      <c r="R16" s="9"/>
      <c r="S16" s="9"/>
      <c r="T16" s="9"/>
      <c r="U16" s="1"/>
    </row>
    <row r="17" spans="1:21" ht="18.75" customHeight="1" x14ac:dyDescent="0.2">
      <c r="A17" s="1"/>
      <c r="B17" s="7"/>
      <c r="C17" s="7"/>
      <c r="D17" s="7"/>
      <c r="E17" s="8"/>
      <c r="F17" s="8"/>
      <c r="G17" s="8"/>
      <c r="H17" s="8"/>
      <c r="I17" s="8"/>
      <c r="J17" s="8"/>
      <c r="K17" s="8"/>
      <c r="L17" s="13"/>
      <c r="M17" s="13"/>
      <c r="N17" s="14" t="s">
        <v>5</v>
      </c>
      <c r="O17" s="14">
        <f>E22</f>
        <v>500000</v>
      </c>
      <c r="P17" s="10"/>
      <c r="Q17" s="10"/>
      <c r="R17" s="9"/>
      <c r="S17" s="9"/>
      <c r="T17" s="9"/>
      <c r="U17" s="1"/>
    </row>
    <row r="18" spans="1:21" ht="18.75" customHeight="1" x14ac:dyDescent="0.2">
      <c r="A18" s="1"/>
      <c r="B18" s="7"/>
      <c r="C18" s="7"/>
      <c r="D18" s="7"/>
      <c r="E18" s="8"/>
      <c r="F18" s="8"/>
      <c r="G18" s="8"/>
      <c r="H18" s="8"/>
      <c r="I18" s="8"/>
      <c r="J18" s="8"/>
      <c r="K18" s="8"/>
      <c r="L18" s="15"/>
      <c r="M18" s="15"/>
      <c r="N18" s="14" t="s">
        <v>6</v>
      </c>
      <c r="O18" s="14">
        <f>R22</f>
        <v>230000</v>
      </c>
      <c r="P18" s="16"/>
      <c r="Q18" s="16"/>
      <c r="R18" s="8"/>
      <c r="S18" s="8"/>
      <c r="T18" s="8"/>
      <c r="U18" s="1"/>
    </row>
    <row r="19" spans="1:21" ht="8.25" customHeight="1" x14ac:dyDescent="0.2">
      <c r="A19" s="1"/>
      <c r="B19" s="7"/>
      <c r="C19" s="7"/>
      <c r="D19" s="7"/>
      <c r="E19" s="8"/>
      <c r="F19" s="8"/>
      <c r="G19" s="8"/>
      <c r="H19" s="8"/>
      <c r="I19" s="8"/>
      <c r="J19" s="8"/>
      <c r="K19" s="8"/>
      <c r="L19" s="15"/>
      <c r="M19" s="15"/>
      <c r="N19" s="17"/>
      <c r="O19" s="17"/>
      <c r="P19" s="16"/>
      <c r="Q19" s="16"/>
      <c r="R19" s="8"/>
      <c r="S19" s="8"/>
      <c r="T19" s="8"/>
      <c r="U19" s="1"/>
    </row>
    <row r="20" spans="1:21" ht="6" customHeight="1" x14ac:dyDescent="0.2">
      <c r="A20" s="1"/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8"/>
      <c r="U20" s="1"/>
    </row>
    <row r="21" spans="1:21" ht="18.75" customHeight="1" thickBot="1" x14ac:dyDescent="0.25">
      <c r="A21" s="1"/>
      <c r="B21" s="18"/>
      <c r="C21" s="19"/>
      <c r="D21" s="47" t="s">
        <v>7</v>
      </c>
      <c r="E21" s="48"/>
      <c r="F21" s="48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19"/>
      <c r="T21" s="18"/>
      <c r="U21" s="1"/>
    </row>
    <row r="22" spans="1:21" ht="18.75" customHeight="1" x14ac:dyDescent="0.2">
      <c r="A22" s="1"/>
      <c r="B22" s="18"/>
      <c r="C22" s="19"/>
      <c r="D22" s="20" t="s">
        <v>8</v>
      </c>
      <c r="E22" s="21">
        <v>500000</v>
      </c>
      <c r="F22" s="21">
        <v>1120000</v>
      </c>
      <c r="G22" s="37">
        <v>1120650</v>
      </c>
      <c r="H22" s="21">
        <f t="shared" ref="E22:L22" si="0">SUM(H24:H35)</f>
        <v>0</v>
      </c>
      <c r="I22" s="21">
        <v>1070500</v>
      </c>
      <c r="J22" s="21">
        <v>817000</v>
      </c>
      <c r="K22" s="21">
        <v>144000</v>
      </c>
      <c r="L22" s="21">
        <f t="shared" si="0"/>
        <v>37500</v>
      </c>
      <c r="M22" s="49">
        <f>SUM(M24:N35)</f>
        <v>478500</v>
      </c>
      <c r="N22" s="44"/>
      <c r="O22" s="49">
        <f>SUM(O24:O35)</f>
        <v>13500</v>
      </c>
      <c r="P22" s="44"/>
      <c r="Q22" s="21">
        <v>50150</v>
      </c>
      <c r="R22" s="21">
        <v>230000</v>
      </c>
      <c r="S22" s="19"/>
      <c r="T22" s="18"/>
      <c r="U22" s="1"/>
    </row>
    <row r="23" spans="1:21" ht="26.25" customHeight="1" x14ac:dyDescent="0.2">
      <c r="A23" s="1"/>
      <c r="B23" s="18"/>
      <c r="C23" s="19"/>
      <c r="D23" s="22" t="s">
        <v>9</v>
      </c>
      <c r="E23" s="23" t="s">
        <v>10</v>
      </c>
      <c r="F23" s="23" t="s">
        <v>11</v>
      </c>
      <c r="G23" s="23" t="s">
        <v>12</v>
      </c>
      <c r="H23" s="23" t="s">
        <v>13</v>
      </c>
      <c r="I23" s="23" t="s">
        <v>14</v>
      </c>
      <c r="J23" s="23" t="s">
        <v>15</v>
      </c>
      <c r="K23" s="23" t="s">
        <v>16</v>
      </c>
      <c r="L23" s="23" t="s">
        <v>17</v>
      </c>
      <c r="M23" s="43" t="s">
        <v>18</v>
      </c>
      <c r="N23" s="44"/>
      <c r="O23" s="43" t="s">
        <v>19</v>
      </c>
      <c r="P23" s="44"/>
      <c r="Q23" s="23" t="s">
        <v>20</v>
      </c>
      <c r="R23" s="23" t="s">
        <v>21</v>
      </c>
      <c r="S23" s="24"/>
      <c r="T23" s="25"/>
      <c r="U23" s="1"/>
    </row>
    <row r="24" spans="1:21" ht="21" customHeight="1" x14ac:dyDescent="0.2">
      <c r="A24" s="1"/>
      <c r="B24" s="26"/>
      <c r="C24" s="27"/>
      <c r="D24" s="28" t="s">
        <v>22</v>
      </c>
      <c r="E24" s="29">
        <v>500000</v>
      </c>
      <c r="F24" s="30">
        <v>70000</v>
      </c>
      <c r="G24" s="29">
        <v>70000</v>
      </c>
      <c r="H24" s="29">
        <v>0</v>
      </c>
      <c r="I24" s="30">
        <v>532000</v>
      </c>
      <c r="J24" s="29">
        <v>60000</v>
      </c>
      <c r="K24" s="29">
        <v>12000</v>
      </c>
      <c r="L24" s="29">
        <v>2500</v>
      </c>
      <c r="M24" s="38">
        <v>450000</v>
      </c>
      <c r="N24" s="39"/>
      <c r="O24" s="38">
        <v>7500</v>
      </c>
      <c r="P24" s="39"/>
      <c r="Q24" s="30">
        <f t="shared" ref="Q24:Q35" si="1">IF(F24="","",(F24-I24))</f>
        <v>-462000</v>
      </c>
      <c r="R24" s="31">
        <f t="shared" ref="R24:R35" si="2">IF(E24="","",(E24+Q24))</f>
        <v>38000</v>
      </c>
      <c r="S24" s="24"/>
      <c r="T24" s="25"/>
      <c r="U24" s="1"/>
    </row>
    <row r="25" spans="1:21" ht="21" customHeight="1" x14ac:dyDescent="0.2">
      <c r="A25" s="1"/>
      <c r="B25" s="26"/>
      <c r="C25" s="27"/>
      <c r="D25" s="32" t="s">
        <v>23</v>
      </c>
      <c r="E25" s="33">
        <f t="shared" ref="E25:E35" si="3">R24</f>
        <v>38000</v>
      </c>
      <c r="F25" s="34">
        <f t="shared" ref="F24:F35" si="4">IF(G25="","",SUM(G25:H25))</f>
        <v>80000</v>
      </c>
      <c r="G25" s="29">
        <v>80000</v>
      </c>
      <c r="H25" s="29">
        <v>0</v>
      </c>
      <c r="I25" s="34">
        <f t="shared" ref="I24:I35" si="5">IF(J25="","",SUM(J25:O25))</f>
        <v>82500</v>
      </c>
      <c r="J25" s="29">
        <v>62000</v>
      </c>
      <c r="K25" s="29">
        <v>12000</v>
      </c>
      <c r="L25" s="33">
        <v>2500</v>
      </c>
      <c r="M25" s="40">
        <v>5000</v>
      </c>
      <c r="N25" s="41"/>
      <c r="O25" s="40">
        <v>1000</v>
      </c>
      <c r="P25" s="42"/>
      <c r="Q25" s="34">
        <v>2500</v>
      </c>
      <c r="R25" s="35">
        <v>35500</v>
      </c>
      <c r="S25" s="24"/>
      <c r="T25" s="25"/>
      <c r="U25" s="1"/>
    </row>
    <row r="26" spans="1:21" ht="21" customHeight="1" x14ac:dyDescent="0.2">
      <c r="A26" s="1"/>
      <c r="B26" s="26"/>
      <c r="C26" s="27"/>
      <c r="D26" s="32" t="s">
        <v>24</v>
      </c>
      <c r="E26" s="33">
        <f t="shared" si="3"/>
        <v>35500</v>
      </c>
      <c r="F26" s="34">
        <v>85000</v>
      </c>
      <c r="G26" s="29">
        <v>85000</v>
      </c>
      <c r="H26" s="29">
        <v>0</v>
      </c>
      <c r="I26" s="34">
        <v>83000</v>
      </c>
      <c r="J26" s="29">
        <v>63000</v>
      </c>
      <c r="K26" s="29">
        <v>12000</v>
      </c>
      <c r="L26" s="33">
        <v>2500</v>
      </c>
      <c r="M26" s="40">
        <v>5000</v>
      </c>
      <c r="N26" s="41"/>
      <c r="O26" s="40">
        <v>500</v>
      </c>
      <c r="P26" s="42"/>
      <c r="Q26" s="34">
        <f t="shared" si="1"/>
        <v>2000</v>
      </c>
      <c r="R26" s="35">
        <f t="shared" si="2"/>
        <v>37500</v>
      </c>
      <c r="S26" s="24"/>
      <c r="T26" s="25"/>
      <c r="U26" s="1"/>
    </row>
    <row r="27" spans="1:21" ht="21" customHeight="1" x14ac:dyDescent="0.2">
      <c r="A27" s="1"/>
      <c r="B27" s="26"/>
      <c r="C27" s="27"/>
      <c r="D27" s="32" t="s">
        <v>25</v>
      </c>
      <c r="E27" s="33">
        <v>37500</v>
      </c>
      <c r="F27" s="34">
        <v>90000</v>
      </c>
      <c r="G27" s="33">
        <v>90000</v>
      </c>
      <c r="H27" s="29">
        <v>0</v>
      </c>
      <c r="I27" s="34">
        <v>83500</v>
      </c>
      <c r="J27" s="33">
        <v>64000</v>
      </c>
      <c r="K27" s="29">
        <v>12000</v>
      </c>
      <c r="L27" s="33">
        <v>3000</v>
      </c>
      <c r="M27" s="40">
        <v>4000</v>
      </c>
      <c r="N27" s="41"/>
      <c r="O27" s="40">
        <v>500</v>
      </c>
      <c r="P27" s="42"/>
      <c r="Q27" s="34">
        <f t="shared" si="1"/>
        <v>6500</v>
      </c>
      <c r="R27" s="35">
        <f t="shared" si="2"/>
        <v>44000</v>
      </c>
      <c r="S27" s="24"/>
      <c r="T27" s="25"/>
      <c r="U27" s="1"/>
    </row>
    <row r="28" spans="1:21" ht="21" customHeight="1" x14ac:dyDescent="0.2">
      <c r="A28" s="1"/>
      <c r="B28" s="26"/>
      <c r="C28" s="27"/>
      <c r="D28" s="32" t="s">
        <v>26</v>
      </c>
      <c r="E28" s="33">
        <f t="shared" si="3"/>
        <v>44000</v>
      </c>
      <c r="F28" s="34">
        <v>95000</v>
      </c>
      <c r="G28" s="33">
        <v>95000</v>
      </c>
      <c r="H28" s="29">
        <v>0</v>
      </c>
      <c r="I28" s="34">
        <v>84000</v>
      </c>
      <c r="J28" s="33">
        <v>65000</v>
      </c>
      <c r="K28" s="29">
        <v>12000</v>
      </c>
      <c r="L28" s="33">
        <v>3000</v>
      </c>
      <c r="M28" s="40">
        <v>3500</v>
      </c>
      <c r="N28" s="41"/>
      <c r="O28" s="40">
        <v>500</v>
      </c>
      <c r="P28" s="42"/>
      <c r="Q28" s="34">
        <f t="shared" si="1"/>
        <v>11000</v>
      </c>
      <c r="R28" s="35">
        <f t="shared" si="2"/>
        <v>55000</v>
      </c>
      <c r="S28" s="24"/>
      <c r="T28" s="25"/>
      <c r="U28" s="1"/>
    </row>
    <row r="29" spans="1:21" ht="21" customHeight="1" x14ac:dyDescent="0.2">
      <c r="A29" s="1"/>
      <c r="B29" s="26"/>
      <c r="C29" s="27"/>
      <c r="D29" s="32" t="s">
        <v>27</v>
      </c>
      <c r="E29" s="33">
        <v>55000</v>
      </c>
      <c r="F29" s="34">
        <v>100000</v>
      </c>
      <c r="G29" s="33">
        <v>100000</v>
      </c>
      <c r="H29" s="29">
        <v>0</v>
      </c>
      <c r="I29" s="34">
        <v>84500</v>
      </c>
      <c r="J29" s="33">
        <v>66000</v>
      </c>
      <c r="K29" s="29">
        <v>12000</v>
      </c>
      <c r="L29" s="33">
        <v>3000</v>
      </c>
      <c r="M29" s="40">
        <v>3000</v>
      </c>
      <c r="N29" s="41"/>
      <c r="O29" s="40">
        <v>500</v>
      </c>
      <c r="P29" s="42"/>
      <c r="Q29" s="34">
        <f t="shared" si="1"/>
        <v>15500</v>
      </c>
      <c r="R29" s="35">
        <f t="shared" si="2"/>
        <v>70500</v>
      </c>
      <c r="S29" s="24"/>
      <c r="T29" s="25"/>
      <c r="U29" s="1"/>
    </row>
    <row r="30" spans="1:21" ht="21" customHeight="1" x14ac:dyDescent="0.2">
      <c r="A30" s="1"/>
      <c r="B30" s="26"/>
      <c r="C30" s="27"/>
      <c r="D30" s="32" t="s">
        <v>28</v>
      </c>
      <c r="E30" s="33">
        <f t="shared" si="3"/>
        <v>70500</v>
      </c>
      <c r="F30" s="34">
        <v>110000</v>
      </c>
      <c r="G30" s="33">
        <v>100000</v>
      </c>
      <c r="H30" s="29">
        <v>0</v>
      </c>
      <c r="I30" s="34">
        <v>85500</v>
      </c>
      <c r="J30" s="33">
        <v>67000</v>
      </c>
      <c r="K30" s="29">
        <v>12000</v>
      </c>
      <c r="L30" s="33">
        <v>3500</v>
      </c>
      <c r="M30" s="40">
        <v>2500</v>
      </c>
      <c r="N30" s="41"/>
      <c r="O30" s="40">
        <v>500</v>
      </c>
      <c r="P30" s="42"/>
      <c r="Q30" s="34">
        <f t="shared" si="1"/>
        <v>24500</v>
      </c>
      <c r="R30" s="35">
        <f t="shared" si="2"/>
        <v>95000</v>
      </c>
      <c r="S30" s="24"/>
      <c r="T30" s="25"/>
      <c r="U30" s="1"/>
    </row>
    <row r="31" spans="1:21" ht="21" customHeight="1" x14ac:dyDescent="0.2">
      <c r="A31" s="1"/>
      <c r="B31" s="26"/>
      <c r="C31" s="27"/>
      <c r="D31" s="32" t="s">
        <v>29</v>
      </c>
      <c r="E31" s="33">
        <f t="shared" si="3"/>
        <v>95000</v>
      </c>
      <c r="F31" s="34">
        <v>115000</v>
      </c>
      <c r="G31" s="33">
        <v>115000</v>
      </c>
      <c r="H31" s="29">
        <v>0</v>
      </c>
      <c r="I31" s="34">
        <f t="shared" si="5"/>
        <v>86000</v>
      </c>
      <c r="J31" s="33">
        <v>68000</v>
      </c>
      <c r="K31" s="29">
        <v>12000</v>
      </c>
      <c r="L31" s="33">
        <v>3500</v>
      </c>
      <c r="M31" s="40">
        <v>2000</v>
      </c>
      <c r="N31" s="41"/>
      <c r="O31" s="40">
        <v>500</v>
      </c>
      <c r="P31" s="42"/>
      <c r="Q31" s="34">
        <v>29000</v>
      </c>
      <c r="R31" s="35">
        <v>124000</v>
      </c>
      <c r="S31" s="24"/>
      <c r="T31" s="25"/>
      <c r="U31" s="1"/>
    </row>
    <row r="32" spans="1:21" ht="21" customHeight="1" x14ac:dyDescent="0.2">
      <c r="A32" s="1"/>
      <c r="B32" s="26"/>
      <c r="C32" s="27"/>
      <c r="D32" s="32" t="s">
        <v>30</v>
      </c>
      <c r="E32" s="33">
        <f t="shared" si="3"/>
        <v>124000</v>
      </c>
      <c r="F32" s="34">
        <v>120000</v>
      </c>
      <c r="G32" s="33">
        <v>120000</v>
      </c>
      <c r="H32" s="29">
        <v>0</v>
      </c>
      <c r="I32" s="34">
        <v>86500</v>
      </c>
      <c r="J32" s="33">
        <v>69000</v>
      </c>
      <c r="K32" s="29">
        <v>12000</v>
      </c>
      <c r="L32" s="33">
        <v>3500</v>
      </c>
      <c r="M32" s="38">
        <v>1500</v>
      </c>
      <c r="N32" s="39"/>
      <c r="O32" s="40">
        <v>500</v>
      </c>
      <c r="P32" s="42"/>
      <c r="Q32" s="34">
        <f t="shared" si="1"/>
        <v>33500</v>
      </c>
      <c r="R32" s="35">
        <f t="shared" si="2"/>
        <v>157500</v>
      </c>
      <c r="S32" s="24"/>
      <c r="T32" s="25"/>
      <c r="U32" s="1"/>
    </row>
    <row r="33" spans="1:21" ht="21" customHeight="1" x14ac:dyDescent="0.2">
      <c r="A33" s="1"/>
      <c r="B33" s="26"/>
      <c r="C33" s="27"/>
      <c r="D33" s="32" t="s">
        <v>31</v>
      </c>
      <c r="E33" s="33">
        <f t="shared" si="3"/>
        <v>157500</v>
      </c>
      <c r="F33" s="34">
        <v>105000</v>
      </c>
      <c r="G33" s="33">
        <v>105000</v>
      </c>
      <c r="H33" s="29">
        <v>0</v>
      </c>
      <c r="I33" s="34">
        <v>87000</v>
      </c>
      <c r="J33" s="33">
        <v>70000</v>
      </c>
      <c r="K33" s="29">
        <v>12000</v>
      </c>
      <c r="L33" s="33">
        <v>3500</v>
      </c>
      <c r="M33" s="38">
        <v>1000</v>
      </c>
      <c r="N33" s="39"/>
      <c r="O33" s="40">
        <v>500</v>
      </c>
      <c r="P33" s="42"/>
      <c r="Q33" s="34">
        <f t="shared" si="1"/>
        <v>18000</v>
      </c>
      <c r="R33" s="35">
        <f t="shared" si="2"/>
        <v>175500</v>
      </c>
      <c r="S33" s="24"/>
      <c r="T33" s="25"/>
      <c r="U33" s="1"/>
    </row>
    <row r="34" spans="1:21" ht="21" customHeight="1" x14ac:dyDescent="0.2">
      <c r="A34" s="1"/>
      <c r="B34" s="26"/>
      <c r="C34" s="27"/>
      <c r="D34" s="32" t="s">
        <v>32</v>
      </c>
      <c r="E34" s="33">
        <f t="shared" si="3"/>
        <v>175500</v>
      </c>
      <c r="F34" s="34">
        <f t="shared" si="4"/>
        <v>110000</v>
      </c>
      <c r="G34" s="33">
        <v>110000</v>
      </c>
      <c r="H34" s="29">
        <v>0</v>
      </c>
      <c r="I34" s="34">
        <f t="shared" si="5"/>
        <v>87500</v>
      </c>
      <c r="J34" s="33">
        <v>71000</v>
      </c>
      <c r="K34" s="29">
        <v>12000</v>
      </c>
      <c r="L34" s="33">
        <v>3500</v>
      </c>
      <c r="M34" s="38">
        <v>500</v>
      </c>
      <c r="N34" s="39"/>
      <c r="O34" s="40">
        <v>500</v>
      </c>
      <c r="P34" s="42"/>
      <c r="Q34" s="34">
        <v>22500</v>
      </c>
      <c r="R34" s="35">
        <v>198000</v>
      </c>
      <c r="S34" s="24"/>
      <c r="T34" s="25"/>
      <c r="U34" s="1"/>
    </row>
    <row r="35" spans="1:21" ht="21" customHeight="1" x14ac:dyDescent="0.2">
      <c r="A35" s="1"/>
      <c r="B35" s="26"/>
      <c r="C35" s="27"/>
      <c r="D35" s="32" t="s">
        <v>33</v>
      </c>
      <c r="E35" s="33">
        <f t="shared" si="3"/>
        <v>198000</v>
      </c>
      <c r="F35" s="34">
        <v>120000</v>
      </c>
      <c r="G35" s="33">
        <v>120000</v>
      </c>
      <c r="H35" s="29">
        <v>0</v>
      </c>
      <c r="I35" s="34">
        <v>88000</v>
      </c>
      <c r="J35" s="33">
        <v>72000</v>
      </c>
      <c r="K35" s="29">
        <v>12000</v>
      </c>
      <c r="L35" s="33">
        <v>3500</v>
      </c>
      <c r="M35" s="38">
        <v>500</v>
      </c>
      <c r="N35" s="39"/>
      <c r="O35" s="40">
        <v>500</v>
      </c>
      <c r="P35" s="42"/>
      <c r="Q35" s="34">
        <f t="shared" si="1"/>
        <v>32000</v>
      </c>
      <c r="R35" s="35">
        <f t="shared" si="2"/>
        <v>230000</v>
      </c>
      <c r="S35" s="24"/>
      <c r="T35" s="25"/>
      <c r="U35" s="1"/>
    </row>
    <row r="36" spans="1:21" ht="13.5" customHeight="1" x14ac:dyDescent="0.2">
      <c r="A36" s="1"/>
      <c r="B36" s="26"/>
      <c r="C36" s="27"/>
      <c r="D36" s="27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5"/>
      <c r="U36" s="1"/>
    </row>
    <row r="37" spans="1:21" ht="6.75" customHeight="1" x14ac:dyDescent="0.2">
      <c r="A37" s="1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1"/>
    </row>
    <row r="38" spans="1:21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spans="1:21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spans="1:21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</sheetData>
  <mergeCells count="38">
    <mergeCell ref="C3:J4"/>
    <mergeCell ref="K3:L3"/>
    <mergeCell ref="N3:O3"/>
    <mergeCell ref="Q3:R3"/>
    <mergeCell ref="K4:L4"/>
    <mergeCell ref="N4:O4"/>
    <mergeCell ref="Q4:R4"/>
    <mergeCell ref="N6:R6"/>
    <mergeCell ref="O10:Q15"/>
    <mergeCell ref="D21:R21"/>
    <mergeCell ref="M22:N22"/>
    <mergeCell ref="O22:P22"/>
    <mergeCell ref="M23:N23"/>
    <mergeCell ref="O23:P23"/>
    <mergeCell ref="O28:P28"/>
    <mergeCell ref="O29:P29"/>
    <mergeCell ref="O30:P30"/>
    <mergeCell ref="M24:N24"/>
    <mergeCell ref="O24:P24"/>
    <mergeCell ref="M25:N25"/>
    <mergeCell ref="O25:P25"/>
    <mergeCell ref="M26:N26"/>
    <mergeCell ref="O26:P26"/>
    <mergeCell ref="O27:P27"/>
    <mergeCell ref="O31:P31"/>
    <mergeCell ref="O32:P32"/>
    <mergeCell ref="O33:P33"/>
    <mergeCell ref="O34:P34"/>
    <mergeCell ref="O35:P35"/>
    <mergeCell ref="M34:N34"/>
    <mergeCell ref="M35:N35"/>
    <mergeCell ref="M27:N27"/>
    <mergeCell ref="M28:N28"/>
    <mergeCell ref="M29:N29"/>
    <mergeCell ref="M30:N30"/>
    <mergeCell ref="M31:N31"/>
    <mergeCell ref="M32:N32"/>
    <mergeCell ref="M33:N33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16A5B077892C4ABE076980A7D78D07" ma:contentTypeVersion="13" ma:contentTypeDescription="Create a new document." ma:contentTypeScope="" ma:versionID="dac014f232244b3ff533b4b64c6667f4">
  <xsd:schema xmlns:xsd="http://www.w3.org/2001/XMLSchema" xmlns:xs="http://www.w3.org/2001/XMLSchema" xmlns:p="http://schemas.microsoft.com/office/2006/metadata/properties" xmlns:ns2="790dddb9-6390-403f-98b3-47949d380b61" xmlns:ns3="a15c196e-1845-4b58-8755-d3691d2473a1" targetNamespace="http://schemas.microsoft.com/office/2006/metadata/properties" ma:root="true" ma:fieldsID="2bf3efe77f5de9bf1a46e306e9ff4158" ns2:_="" ns3:_="">
    <xsd:import namespace="790dddb9-6390-403f-98b3-47949d380b61"/>
    <xsd:import namespace="a15c196e-1845-4b58-8755-d3691d2473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0dddb9-6390-403f-98b3-47949d380b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07ed373-0d48-45e2-9f92-3017cfc5a9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5c196e-1845-4b58-8755-d3691d2473a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b93df25-6056-49ca-b1e4-e683e23abcdf}" ma:internalName="TaxCatchAll" ma:showField="CatchAllData" ma:web="a15c196e-1845-4b58-8755-d3691d2473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15c196e-1845-4b58-8755-d3691d2473a1" xsi:nil="true"/>
    <lcf76f155ced4ddcb4097134ff3c332f xmlns="790dddb9-6390-403f-98b3-47949d380b6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27E70F12-39B3-4CA3-BC4E-4D1C9E71DD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DDCB7E-CC06-4BA8-B698-9A28B70582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0dddb9-6390-403f-98b3-47949d380b61"/>
    <ds:schemaRef ds:uri="a15c196e-1845-4b58-8755-d3691d2473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B25880-E05C-40CA-BF44-3F77F0ED9E7A}">
  <ds:schemaRefs>
    <ds:schemaRef ds:uri="http://schemas.microsoft.com/office/2006/metadata/properties"/>
    <ds:schemaRef ds:uri="http://schemas.microsoft.com/office/infopath/2007/PartnerControls"/>
    <ds:schemaRef ds:uri="a15c196e-1845-4b58-8755-d3691d2473a1"/>
    <ds:schemaRef ds:uri="790dddb9-6390-403f-98b3-47949d380b61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Spreadsheet Cashflow 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Maher</cp:lastModifiedBy>
  <dcterms:modified xsi:type="dcterms:W3CDTF">2025-09-25T12:34:51Z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0x0101002716A5B077892C4ABE076980A7D78D07</vt:lpwstr>
  </property>
</Properties>
</file>