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6876cc2438bd37/Desktop/TRABAJO/UNI/6TO SEMESTRE/ANALISIS_RIESGO_25/Tareas/"/>
    </mc:Choice>
  </mc:AlternateContent>
  <xr:revisionPtr revIDLastSave="15" documentId="8_{B19FE45A-FEF6-43B5-90DE-A39592AA86A0}" xr6:coauthVersionLast="47" xr6:coauthVersionMax="47" xr10:uidLastSave="{7B25491D-089F-4B60-BC59-1E08123D3EE4}"/>
  <bookViews>
    <workbookView xWindow="-120" yWindow="-120" windowWidth="29040" windowHeight="15720" activeTab="2" xr2:uid="{D429BFDC-8945-4EA2-A829-BA0A46C9D357}"/>
  </bookViews>
  <sheets>
    <sheet name="Ejercicio 1" sheetId="1" r:id="rId1"/>
    <sheet name="Ejercicio 2" sheetId="2" r:id="rId2"/>
    <sheet name="B&amp;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E3" i="3"/>
  <c r="E5" i="3" s="1"/>
  <c r="E6" i="3" s="1"/>
  <c r="F21" i="1"/>
  <c r="E19" i="1"/>
  <c r="E8" i="1"/>
  <c r="D17" i="1"/>
  <c r="E11" i="1" s="1"/>
  <c r="F11" i="1" s="1"/>
  <c r="C8" i="1"/>
  <c r="D8" i="1"/>
  <c r="D8" i="2"/>
  <c r="D9" i="2"/>
  <c r="D10" i="2"/>
  <c r="D11" i="2"/>
  <c r="D12" i="2"/>
  <c r="D13" i="2"/>
  <c r="D14" i="2"/>
  <c r="D15" i="2"/>
  <c r="D16" i="2"/>
  <c r="D17" i="2"/>
  <c r="D18" i="2"/>
  <c r="D19" i="2"/>
  <c r="C9" i="2"/>
  <c r="C10" i="2"/>
  <c r="C11" i="2"/>
  <c r="C12" i="2"/>
  <c r="C13" i="2"/>
  <c r="C14" i="2"/>
  <c r="C15" i="2"/>
  <c r="C16" i="2"/>
  <c r="C17" i="2"/>
  <c r="C18" i="2"/>
  <c r="C19" i="2"/>
  <c r="C8" i="2"/>
  <c r="C15" i="1"/>
  <c r="D15" i="1" s="1"/>
  <c r="C9" i="1"/>
  <c r="C10" i="1"/>
  <c r="D10" i="1" s="1"/>
  <c r="C11" i="1"/>
  <c r="D11" i="1" s="1"/>
  <c r="C12" i="1"/>
  <c r="D12" i="1" s="1"/>
  <c r="C13" i="1"/>
  <c r="D13" i="1" s="1"/>
  <c r="C14" i="1"/>
  <c r="D14" i="1" s="1"/>
  <c r="E9" i="1" l="1"/>
  <c r="F9" i="1" s="1"/>
  <c r="E13" i="1"/>
  <c r="F13" i="1" s="1"/>
  <c r="F8" i="1"/>
  <c r="E15" i="1"/>
  <c r="F15" i="1" s="1"/>
  <c r="E14" i="1"/>
  <c r="F14" i="1" s="1"/>
  <c r="E12" i="1"/>
  <c r="F12" i="1" s="1"/>
  <c r="E10" i="1"/>
  <c r="F10" i="1" s="1"/>
  <c r="E4" i="3"/>
  <c r="D21" i="2"/>
  <c r="E11" i="2" s="1"/>
  <c r="F11" i="2" s="1"/>
  <c r="E12" i="2"/>
  <c r="F12" i="2" s="1"/>
  <c r="E13" i="2"/>
  <c r="F13" i="2" s="1"/>
  <c r="E15" i="2"/>
  <c r="F15" i="2" s="1"/>
  <c r="E16" i="2"/>
  <c r="F16" i="2" s="1"/>
  <c r="E17" i="2"/>
  <c r="F17" i="2" s="1"/>
  <c r="E18" i="2"/>
  <c r="F18" i="2" s="1"/>
  <c r="E10" i="2"/>
  <c r="F10" i="2" s="1"/>
  <c r="D9" i="1"/>
  <c r="E9" i="2" l="1"/>
  <c r="F9" i="2" s="1"/>
  <c r="E19" i="2"/>
  <c r="F19" i="2" s="1"/>
  <c r="E14" i="2"/>
  <c r="F14" i="2" s="1"/>
  <c r="E8" i="2"/>
  <c r="F8" i="2" s="1"/>
  <c r="E23" i="2" s="1"/>
  <c r="F25" i="2" l="1"/>
</calcChain>
</file>

<file path=xl/sharedStrings.xml><?xml version="1.0" encoding="utf-8"?>
<sst xmlns="http://schemas.openxmlformats.org/spreadsheetml/2006/main" count="34" uniqueCount="23">
  <si>
    <t>Valor Nominal:</t>
  </si>
  <si>
    <t>t</t>
  </si>
  <si>
    <t>Pago</t>
  </si>
  <si>
    <t>VP</t>
  </si>
  <si>
    <t>B =</t>
  </si>
  <si>
    <t>Tasa cupón:</t>
  </si>
  <si>
    <t>Tasa de interés:</t>
  </si>
  <si>
    <t>Wt</t>
  </si>
  <si>
    <t xml:space="preserve">D (años) = </t>
  </si>
  <si>
    <t>t(Wt)</t>
  </si>
  <si>
    <t>D* =</t>
  </si>
  <si>
    <t>Posición</t>
  </si>
  <si>
    <t>Ecuación</t>
  </si>
  <si>
    <t>d1</t>
  </si>
  <si>
    <t>Delta</t>
  </si>
  <si>
    <t>Long Call</t>
  </si>
  <si>
    <t>N (d1)</t>
  </si>
  <si>
    <t>Short Call</t>
  </si>
  <si>
    <t>- N (d1)</t>
  </si>
  <si>
    <t>Long Put</t>
  </si>
  <si>
    <t>N (d1) - 1</t>
  </si>
  <si>
    <t>Short Put</t>
  </si>
  <si>
    <t>1 - N (d1)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</si>
</sst>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%"/>
    <numFmt numFmtId="165" formatCode="0.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44" fontId="0" fillId="2" borderId="0" xfId="1" applyFont="1" applyFill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right"/>
    </xf>
    <xf numFmtId="44" fontId="0" fillId="4" borderId="0" xfId="1" applyFont="1" applyFill="1"/>
    <xf numFmtId="164" fontId="0" fillId="2" borderId="0" xfId="2" applyNumberFormat="1" applyFont="1" applyFill="1"/>
    <xf numFmtId="165" fontId="0" fillId="2" borderId="1" xfId="0" applyNumberFormat="1" applyFill="1" applyBorder="1" applyAlignment="1">
      <alignment horizontal="center"/>
    </xf>
    <xf numFmtId="2" fontId="0" fillId="4" borderId="0" xfId="0" applyNumberFormat="1" applyFill="1"/>
    <xf numFmtId="165" fontId="0" fillId="4" borderId="0" xfId="0" applyNumberFormat="1" applyFill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46E0-3D75-49F6-9B7A-85F4C605FEED}">
  <dimension ref="B2:F21"/>
  <sheetViews>
    <sheetView zoomScale="130" zoomScaleNormal="130" workbookViewId="0">
      <selection activeCell="I14" sqref="I14"/>
    </sheetView>
  </sheetViews>
  <sheetFormatPr baseColWidth="10" defaultColWidth="11.5703125" defaultRowHeight="15" x14ac:dyDescent="0.25"/>
  <cols>
    <col min="1" max="16384" width="11.5703125" style="1"/>
  </cols>
  <sheetData>
    <row r="2" spans="2:6" x14ac:dyDescent="0.25">
      <c r="B2" s="1" t="s">
        <v>0</v>
      </c>
      <c r="D2" s="2">
        <v>55000</v>
      </c>
    </row>
    <row r="3" spans="2:6" x14ac:dyDescent="0.25">
      <c r="B3" s="1" t="s">
        <v>5</v>
      </c>
      <c r="D3" s="8">
        <v>0.05</v>
      </c>
    </row>
    <row r="4" spans="2:6" x14ac:dyDescent="0.25">
      <c r="B4" s="1" t="s">
        <v>6</v>
      </c>
      <c r="D4" s="8">
        <v>6.5000000000000002E-2</v>
      </c>
    </row>
    <row r="7" spans="2:6" x14ac:dyDescent="0.25">
      <c r="B7" s="5" t="s">
        <v>1</v>
      </c>
      <c r="C7" s="5" t="s">
        <v>2</v>
      </c>
      <c r="D7" s="5" t="s">
        <v>3</v>
      </c>
      <c r="E7" s="5" t="s">
        <v>7</v>
      </c>
      <c r="F7" s="5" t="s">
        <v>9</v>
      </c>
    </row>
    <row r="8" spans="2:6" x14ac:dyDescent="0.25">
      <c r="B8" s="3">
        <v>1</v>
      </c>
      <c r="C8" s="4">
        <f>$D$2*$D$3</f>
        <v>2750</v>
      </c>
      <c r="D8" s="4">
        <f>C8/(1+$D$4)^(B8/2)</f>
        <v>2664.7587071133007</v>
      </c>
      <c r="E8" s="9">
        <f>D8/$D$17</f>
        <v>4.3052179708758236E-2</v>
      </c>
      <c r="F8" s="3">
        <f>B8*E8</f>
        <v>4.3052179708758236E-2</v>
      </c>
    </row>
    <row r="9" spans="2:6" x14ac:dyDescent="0.25">
      <c r="B9" s="3">
        <v>2</v>
      </c>
      <c r="C9" s="4">
        <f t="shared" ref="C9:C14" si="0">$D$2*$D$3</f>
        <v>2750</v>
      </c>
      <c r="D9" s="4">
        <f>C9/(1+$D$4)^(B9/2)</f>
        <v>2582.1596244131456</v>
      </c>
      <c r="E9" s="9">
        <f t="shared" ref="E9:E15" si="1">D9/$D$17</f>
        <v>4.1717698450589119E-2</v>
      </c>
      <c r="F9" s="3">
        <f t="shared" ref="F9:F15" si="2">B9*E9</f>
        <v>8.3435396901178238E-2</v>
      </c>
    </row>
    <row r="10" spans="2:6" x14ac:dyDescent="0.25">
      <c r="B10" s="3">
        <v>3</v>
      </c>
      <c r="C10" s="4">
        <f t="shared" si="0"/>
        <v>2750</v>
      </c>
      <c r="D10" s="4">
        <f t="shared" ref="D10:D12" si="3">C10/(1+$D$4)^(B10/2)</f>
        <v>2502.1208517495784</v>
      </c>
      <c r="E10" s="9">
        <f t="shared" si="1"/>
        <v>4.0424581886157968E-2</v>
      </c>
      <c r="F10" s="3">
        <f t="shared" si="2"/>
        <v>0.1212737456584739</v>
      </c>
    </row>
    <row r="11" spans="2:6" x14ac:dyDescent="0.25">
      <c r="B11" s="3">
        <v>4</v>
      </c>
      <c r="C11" s="4">
        <f t="shared" si="0"/>
        <v>2750</v>
      </c>
      <c r="D11" s="4">
        <f t="shared" si="3"/>
        <v>2424.5630276179772</v>
      </c>
      <c r="E11" s="9">
        <f t="shared" si="1"/>
        <v>3.9171547840928751E-2</v>
      </c>
      <c r="F11" s="3">
        <f t="shared" si="2"/>
        <v>0.156686191363715</v>
      </c>
    </row>
    <row r="12" spans="2:6" x14ac:dyDescent="0.25">
      <c r="B12" s="3">
        <v>5</v>
      </c>
      <c r="C12" s="4">
        <f t="shared" si="0"/>
        <v>2750</v>
      </c>
      <c r="D12" s="4">
        <f t="shared" si="3"/>
        <v>2349.409250469088</v>
      </c>
      <c r="E12" s="9">
        <f t="shared" si="1"/>
        <v>3.7957353883716405E-2</v>
      </c>
      <c r="F12" s="3">
        <f t="shared" si="2"/>
        <v>0.18978676941858202</v>
      </c>
    </row>
    <row r="13" spans="2:6" x14ac:dyDescent="0.25">
      <c r="B13" s="3">
        <v>6</v>
      </c>
      <c r="C13" s="4">
        <f t="shared" si="0"/>
        <v>2750</v>
      </c>
      <c r="D13" s="4">
        <f>C13/(1+$D$4)^(B13/2)</f>
        <v>2276.585002458195</v>
      </c>
      <c r="E13" s="9">
        <f t="shared" si="1"/>
        <v>3.6780796094768788E-2</v>
      </c>
      <c r="F13" s="3">
        <f t="shared" si="2"/>
        <v>0.22068477656861274</v>
      </c>
    </row>
    <row r="14" spans="2:6" x14ac:dyDescent="0.25">
      <c r="B14" s="3">
        <v>7</v>
      </c>
      <c r="C14" s="4">
        <f t="shared" si="0"/>
        <v>2750</v>
      </c>
      <c r="D14" s="4">
        <f>C14/(1+$D$4)^(B14/2)</f>
        <v>2206.018075557829</v>
      </c>
      <c r="E14" s="9">
        <f t="shared" si="1"/>
        <v>3.5640707872034182E-2</v>
      </c>
      <c r="F14" s="3">
        <f t="shared" si="2"/>
        <v>0.24948495510423926</v>
      </c>
    </row>
    <row r="15" spans="2:6" x14ac:dyDescent="0.25">
      <c r="B15" s="3">
        <v>8</v>
      </c>
      <c r="C15" s="4">
        <f>$D$2*(1+$D$3)</f>
        <v>57750</v>
      </c>
      <c r="D15" s="4">
        <f>C15/(1+$D$4)^(B15/2)</f>
        <v>44890.408499175675</v>
      </c>
      <c r="E15" s="9">
        <f t="shared" si="1"/>
        <v>0.72525513426304655</v>
      </c>
      <c r="F15" s="3">
        <f t="shared" si="2"/>
        <v>5.8020410741043724</v>
      </c>
    </row>
    <row r="17" spans="3:6" x14ac:dyDescent="0.25">
      <c r="C17" s="6" t="s">
        <v>4</v>
      </c>
      <c r="D17" s="7">
        <f>SUM(D8:D15)</f>
        <v>61896.023038554791</v>
      </c>
    </row>
    <row r="19" spans="3:6" x14ac:dyDescent="0.25">
      <c r="D19" s="6" t="s">
        <v>8</v>
      </c>
      <c r="E19" s="10">
        <f>SUM(F8:F15)/2</f>
        <v>3.4332225444139661</v>
      </c>
    </row>
    <row r="21" spans="3:6" x14ac:dyDescent="0.25">
      <c r="E21" s="6" t="s">
        <v>10</v>
      </c>
      <c r="F21" s="11">
        <f>E19/(1+D4)</f>
        <v>3.2236831402948041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D26A-95C2-4632-9735-70754E3678C8}">
  <dimension ref="B2:F25"/>
  <sheetViews>
    <sheetView workbookViewId="0">
      <selection activeCell="L19" sqref="L19"/>
    </sheetView>
  </sheetViews>
  <sheetFormatPr baseColWidth="10" defaultColWidth="11.5703125" defaultRowHeight="15" x14ac:dyDescent="0.25"/>
  <cols>
    <col min="1" max="16384" width="11.5703125" style="1"/>
  </cols>
  <sheetData>
    <row r="2" spans="2:6" x14ac:dyDescent="0.25">
      <c r="B2" s="1" t="s">
        <v>0</v>
      </c>
      <c r="D2" s="2">
        <v>13000</v>
      </c>
    </row>
    <row r="3" spans="2:6" x14ac:dyDescent="0.25">
      <c r="B3" s="1" t="s">
        <v>5</v>
      </c>
      <c r="D3" s="8">
        <v>0.01</v>
      </c>
    </row>
    <row r="4" spans="2:6" x14ac:dyDescent="0.25">
      <c r="B4" s="1" t="s">
        <v>6</v>
      </c>
      <c r="D4" s="8">
        <v>3.5000000000000003E-2</v>
      </c>
    </row>
    <row r="7" spans="2:6" x14ac:dyDescent="0.25">
      <c r="B7" s="5" t="s">
        <v>1</v>
      </c>
      <c r="C7" s="5" t="s">
        <v>2</v>
      </c>
      <c r="D7" s="5" t="s">
        <v>3</v>
      </c>
      <c r="E7" s="5" t="s">
        <v>7</v>
      </c>
      <c r="F7" s="5" t="s">
        <v>9</v>
      </c>
    </row>
    <row r="8" spans="2:6" x14ac:dyDescent="0.25">
      <c r="B8" s="3">
        <v>1</v>
      </c>
      <c r="C8" s="4">
        <f>$D$2*$D$3</f>
        <v>130</v>
      </c>
      <c r="D8" s="4">
        <f>C8/(1+$D$4)^(B8)</f>
        <v>125.60386473429952</v>
      </c>
      <c r="E8" s="9">
        <f>D8/$D$21</f>
        <v>1.2739482783450056E-2</v>
      </c>
      <c r="F8" s="3">
        <f>B8*E8</f>
        <v>1.2739482783450056E-2</v>
      </c>
    </row>
    <row r="9" spans="2:6" x14ac:dyDescent="0.25">
      <c r="B9" s="3">
        <v>2</v>
      </c>
      <c r="C9" s="4">
        <f t="shared" ref="C9:C18" si="0">$D$2*$D$3</f>
        <v>130</v>
      </c>
      <c r="D9" s="4">
        <f t="shared" ref="D9:D19" si="1">C9/(1+$D$4)^(B9)</f>
        <v>121.3563910476324</v>
      </c>
      <c r="E9" s="9">
        <f t="shared" ref="E9:E19" si="2">D9/$D$21</f>
        <v>1.2308679017826143E-2</v>
      </c>
      <c r="F9" s="3">
        <f t="shared" ref="F9:F19" si="3">B9*E9</f>
        <v>2.4617358035652286E-2</v>
      </c>
    </row>
    <row r="10" spans="2:6" x14ac:dyDescent="0.25">
      <c r="B10" s="3">
        <v>3</v>
      </c>
      <c r="C10" s="4">
        <f t="shared" si="0"/>
        <v>130</v>
      </c>
      <c r="D10" s="4">
        <f t="shared" si="1"/>
        <v>117.2525517368429</v>
      </c>
      <c r="E10" s="9">
        <f t="shared" si="2"/>
        <v>1.1892443495484196E-2</v>
      </c>
      <c r="F10" s="3">
        <f t="shared" si="3"/>
        <v>3.5677330486452587E-2</v>
      </c>
    </row>
    <row r="11" spans="2:6" x14ac:dyDescent="0.25">
      <c r="B11" s="3">
        <v>4</v>
      </c>
      <c r="C11" s="4">
        <f t="shared" si="0"/>
        <v>130</v>
      </c>
      <c r="D11" s="4">
        <f t="shared" si="1"/>
        <v>113.28748960081441</v>
      </c>
      <c r="E11" s="9">
        <f t="shared" si="2"/>
        <v>1.1490283570516133E-2</v>
      </c>
      <c r="F11" s="3">
        <f t="shared" si="3"/>
        <v>4.5961134282064532E-2</v>
      </c>
    </row>
    <row r="12" spans="2:6" x14ac:dyDescent="0.25">
      <c r="B12" s="3">
        <v>5</v>
      </c>
      <c r="C12" s="4">
        <f t="shared" si="0"/>
        <v>130</v>
      </c>
      <c r="D12" s="4">
        <f t="shared" si="1"/>
        <v>109.45651169160814</v>
      </c>
      <c r="E12" s="9">
        <f t="shared" si="2"/>
        <v>1.1101723256537329E-2</v>
      </c>
      <c r="F12" s="3">
        <f t="shared" si="3"/>
        <v>5.5508616282686642E-2</v>
      </c>
    </row>
    <row r="13" spans="2:6" x14ac:dyDescent="0.25">
      <c r="B13" s="3">
        <v>6</v>
      </c>
      <c r="C13" s="4">
        <f t="shared" si="0"/>
        <v>130</v>
      </c>
      <c r="D13" s="4">
        <f t="shared" si="1"/>
        <v>105.75508376000786</v>
      </c>
      <c r="E13" s="9">
        <f t="shared" si="2"/>
        <v>1.0726302663321089E-2</v>
      </c>
      <c r="F13" s="3">
        <f t="shared" si="3"/>
        <v>6.4357815979926541E-2</v>
      </c>
    </row>
    <row r="14" spans="2:6" x14ac:dyDescent="0.25">
      <c r="B14" s="3">
        <v>7</v>
      </c>
      <c r="C14" s="4">
        <f t="shared" si="0"/>
        <v>130</v>
      </c>
      <c r="D14" s="4">
        <f t="shared" si="1"/>
        <v>102.17882488889649</v>
      </c>
      <c r="E14" s="9">
        <f t="shared" si="2"/>
        <v>1.0363577452484144E-2</v>
      </c>
      <c r="F14" s="3">
        <f t="shared" si="3"/>
        <v>7.2545042167389009E-2</v>
      </c>
    </row>
    <row r="15" spans="2:6" x14ac:dyDescent="0.25">
      <c r="B15" s="3">
        <v>8</v>
      </c>
      <c r="C15" s="4">
        <f t="shared" si="0"/>
        <v>130</v>
      </c>
      <c r="D15" s="4">
        <f t="shared" si="1"/>
        <v>98.723502308112572</v>
      </c>
      <c r="E15" s="9">
        <f t="shared" si="2"/>
        <v>1.0013118311578886E-2</v>
      </c>
      <c r="F15" s="3">
        <f t="shared" si="3"/>
        <v>8.0104946492631085E-2</v>
      </c>
    </row>
    <row r="16" spans="2:6" x14ac:dyDescent="0.25">
      <c r="B16" s="3">
        <v>9</v>
      </c>
      <c r="C16" s="4">
        <f t="shared" si="0"/>
        <v>130</v>
      </c>
      <c r="D16" s="4">
        <f t="shared" si="1"/>
        <v>95.385026384649848</v>
      </c>
      <c r="E16" s="9">
        <f t="shared" si="2"/>
        <v>9.6745104459699405E-3</v>
      </c>
      <c r="F16" s="3">
        <f t="shared" si="3"/>
        <v>8.7070594013729463E-2</v>
      </c>
    </row>
    <row r="17" spans="2:6" x14ac:dyDescent="0.25">
      <c r="B17" s="3">
        <v>10</v>
      </c>
      <c r="C17" s="4">
        <f t="shared" si="0"/>
        <v>130</v>
      </c>
      <c r="D17" s="4">
        <f t="shared" si="1"/>
        <v>92.159445782270382</v>
      </c>
      <c r="E17" s="9">
        <f t="shared" si="2"/>
        <v>9.3473530878936621E-3</v>
      </c>
      <c r="F17" s="3">
        <f t="shared" si="3"/>
        <v>9.3473530878936617E-2</v>
      </c>
    </row>
    <row r="18" spans="2:6" x14ac:dyDescent="0.25">
      <c r="B18" s="3">
        <v>11</v>
      </c>
      <c r="C18" s="4">
        <f t="shared" si="0"/>
        <v>130</v>
      </c>
      <c r="D18" s="4">
        <f t="shared" si="1"/>
        <v>89.042942784802307</v>
      </c>
      <c r="E18" s="9">
        <f t="shared" si="2"/>
        <v>9.0312590221194814E-3</v>
      </c>
      <c r="F18" s="3">
        <f t="shared" si="3"/>
        <v>9.9343849243314297E-2</v>
      </c>
    </row>
    <row r="19" spans="2:6" x14ac:dyDescent="0.25">
      <c r="B19" s="3">
        <v>12</v>
      </c>
      <c r="C19" s="4">
        <f>$D$2*(1+$D$3)</f>
        <v>13130</v>
      </c>
      <c r="D19" s="4">
        <f t="shared" si="1"/>
        <v>8689.2147065362642</v>
      </c>
      <c r="E19" s="9">
        <f t="shared" si="2"/>
        <v>0.88131126689281891</v>
      </c>
      <c r="F19" s="3">
        <f t="shared" si="3"/>
        <v>10.575735202713826</v>
      </c>
    </row>
    <row r="21" spans="2:6" x14ac:dyDescent="0.25">
      <c r="C21" s="6" t="s">
        <v>4</v>
      </c>
      <c r="D21" s="7">
        <f>SUM(D8:D19)</f>
        <v>9859.4163412562011</v>
      </c>
    </row>
    <row r="23" spans="2:6" x14ac:dyDescent="0.25">
      <c r="D23" s="6" t="s">
        <v>8</v>
      </c>
      <c r="E23" s="10">
        <f>SUM(F8:F19)</f>
        <v>11.24713490336006</v>
      </c>
    </row>
    <row r="25" spans="2:6" x14ac:dyDescent="0.25">
      <c r="E25" s="6" t="s">
        <v>10</v>
      </c>
      <c r="F25" s="11">
        <f>E23/(1+D4)</f>
        <v>10.866797008077354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9B60-884B-4EA9-AD18-E51155E14AB8}">
  <dimension ref="A1:G7"/>
  <sheetViews>
    <sheetView tabSelected="1" zoomScale="190" zoomScaleNormal="190" workbookViewId="0">
      <selection activeCell="F9" sqref="F9"/>
    </sheetView>
  </sheetViews>
  <sheetFormatPr baseColWidth="10" defaultRowHeight="15" x14ac:dyDescent="0.25"/>
  <sheetData>
    <row r="1" spans="1:7" x14ac:dyDescent="0.25">
      <c r="A1" s="1"/>
      <c r="B1" s="1"/>
      <c r="C1" s="1"/>
      <c r="D1" s="1"/>
      <c r="E1" s="1"/>
      <c r="F1" s="1"/>
    </row>
    <row r="2" spans="1:7" x14ac:dyDescent="0.25">
      <c r="A2" s="1"/>
      <c r="B2" s="12" t="s">
        <v>11</v>
      </c>
      <c r="C2" s="12" t="s">
        <v>12</v>
      </c>
      <c r="D2" s="12" t="s">
        <v>13</v>
      </c>
      <c r="E2" s="12" t="s">
        <v>14</v>
      </c>
      <c r="F2" s="1"/>
    </row>
    <row r="3" spans="1:7" x14ac:dyDescent="0.25">
      <c r="A3" s="1"/>
      <c r="B3" s="13" t="s">
        <v>15</v>
      </c>
      <c r="C3" s="13" t="s">
        <v>16</v>
      </c>
      <c r="D3" s="13">
        <v>-0.75970000000000004</v>
      </c>
      <c r="E3" s="14">
        <f>NORMSDIST(D3)</f>
        <v>0.22371696438020022</v>
      </c>
      <c r="F3" s="1"/>
      <c r="G3">
        <f>NORMSDIST(-0.759)</f>
        <v>0.22392627839382601</v>
      </c>
    </row>
    <row r="4" spans="1:7" x14ac:dyDescent="0.25">
      <c r="A4" s="1"/>
      <c r="B4" s="13" t="s">
        <v>17</v>
      </c>
      <c r="C4" s="15" t="s">
        <v>18</v>
      </c>
      <c r="D4" s="13">
        <v>-0.75970000000000004</v>
      </c>
      <c r="E4" s="14">
        <f>-E3</f>
        <v>-0.22371696438020022</v>
      </c>
      <c r="F4" s="1"/>
    </row>
    <row r="5" spans="1:7" x14ac:dyDescent="0.25">
      <c r="A5" s="1"/>
      <c r="B5" s="13" t="s">
        <v>19</v>
      </c>
      <c r="C5" s="15" t="s">
        <v>20</v>
      </c>
      <c r="D5" s="13">
        <v>-0.75970000000000004</v>
      </c>
      <c r="E5" s="14">
        <f>E3-1</f>
        <v>-0.77628303561979983</v>
      </c>
      <c r="F5" s="1"/>
    </row>
    <row r="6" spans="1:7" x14ac:dyDescent="0.25">
      <c r="A6" s="1"/>
      <c r="B6" s="13" t="s">
        <v>21</v>
      </c>
      <c r="C6" s="15" t="s">
        <v>22</v>
      </c>
      <c r="D6" s="13">
        <v>-0.75970000000000004</v>
      </c>
      <c r="E6" s="14">
        <f>-E5</f>
        <v>0.77628303561979983</v>
      </c>
      <c r="F6" s="1"/>
    </row>
    <row r="7" spans="1:7" x14ac:dyDescent="0.25">
      <c r="A7" s="1"/>
      <c r="B7" s="1"/>
      <c r="C7" s="1"/>
      <c r="D7" s="1"/>
      <c r="E7" s="1"/>
      <c r="F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B&amp;S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Gómez Jiménez</dc:creator>
  <cp:lastModifiedBy>Samuel Gómez Jiménez</cp:lastModifiedBy>
  <dcterms:created xsi:type="dcterms:W3CDTF">2025-04-22T13:48:24Z</dcterms:created>
  <dcterms:modified xsi:type="dcterms:W3CDTF">2025-05-13T12:05:31Z</dcterms:modified>
</cp:coreProperties>
</file>