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\UNI\6TO SEMESTRE\SERIES\SERIES_DE_TIEMPO\MODULO 1\"/>
    </mc:Choice>
  </mc:AlternateContent>
  <xr:revisionPtr revIDLastSave="0" documentId="13_ncr:1_{AB472171-4C17-48B5-B615-3DA422CEFDDC}" xr6:coauthVersionLast="47" xr6:coauthVersionMax="47" xr10:uidLastSave="{00000000-0000-0000-0000-000000000000}"/>
  <bookViews>
    <workbookView xWindow="-108" yWindow="-108" windowWidth="23256" windowHeight="12456" activeTab="4" xr2:uid="{33917992-9C43-4574-B945-21537F6D2B4B}"/>
  </bookViews>
  <sheets>
    <sheet name="Datos originales" sheetId="1" r:id="rId1"/>
    <sheet name="Business" sheetId="3" r:id="rId2"/>
    <sheet name="Holidays" sheetId="2" r:id="rId3"/>
    <sheet name="Other" sheetId="4" r:id="rId4"/>
    <sheet name="Visiting" sheetId="5" r:id="rId5"/>
  </sheets>
  <definedNames>
    <definedName name="DatosExternos_1" localSheetId="1" hidden="1">Business!$A$1:$G$81</definedName>
    <definedName name="DatosExternos_1" localSheetId="2" hidden="1">Holidays!$A$1:$G$81</definedName>
    <definedName name="DatosExternos_1" localSheetId="3" hidden="1">Other!$A$1:$G$81</definedName>
    <definedName name="DatosExternos_1" localSheetId="4" hidden="1">Visiting!$A$1:$G$81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5" l="1"/>
  <c r="P2" i="5"/>
  <c r="L30" i="5" s="1"/>
  <c r="M30" i="5" s="1"/>
  <c r="J14" i="5"/>
  <c r="K10" i="5"/>
  <c r="J10" i="5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10" i="4"/>
  <c r="M10" i="2"/>
  <c r="L29" i="5"/>
  <c r="M29" i="5" s="1"/>
  <c r="L39" i="5"/>
  <c r="M39" i="5" s="1"/>
  <c r="L15" i="5"/>
  <c r="M15" i="5" s="1"/>
  <c r="P5" i="5"/>
  <c r="L21" i="5" s="1"/>
  <c r="M21" i="5" s="1"/>
  <c r="P3" i="5"/>
  <c r="L35" i="5" s="1"/>
  <c r="M35" i="5" s="1"/>
  <c r="P4" i="5"/>
  <c r="L44" i="5" s="1"/>
  <c r="M44" i="5" s="1"/>
  <c r="K11" i="5"/>
  <c r="K12" i="5"/>
  <c r="K13" i="5"/>
  <c r="K14" i="5"/>
  <c r="K15" i="5"/>
  <c r="K16" i="5"/>
  <c r="K67" i="5"/>
  <c r="K68" i="5"/>
  <c r="K69" i="5"/>
  <c r="K70" i="5"/>
  <c r="K71" i="5"/>
  <c r="K72" i="5"/>
  <c r="K73" i="5"/>
  <c r="J11" i="5"/>
  <c r="J12" i="5"/>
  <c r="J13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10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6" i="5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10" i="4"/>
  <c r="L11" i="4"/>
  <c r="L12" i="4"/>
  <c r="L13" i="4"/>
  <c r="L14" i="4"/>
  <c r="L15" i="4"/>
  <c r="L16" i="4"/>
  <c r="L17" i="4"/>
  <c r="P4" i="4"/>
  <c r="P3" i="4"/>
  <c r="P2" i="4"/>
  <c r="P5" i="4"/>
  <c r="K67" i="4"/>
  <c r="K68" i="4"/>
  <c r="K69" i="4"/>
  <c r="K70" i="4"/>
  <c r="K71" i="4"/>
  <c r="K72" i="4"/>
  <c r="K73" i="4"/>
  <c r="J10" i="3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10" i="4"/>
  <c r="K10" i="4"/>
  <c r="K11" i="4"/>
  <c r="K12" i="4"/>
  <c r="K13" i="4"/>
  <c r="K14" i="4"/>
  <c r="K15" i="4"/>
  <c r="K16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10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6" i="4"/>
  <c r="L20" i="3"/>
  <c r="M20" i="3" s="1"/>
  <c r="L21" i="3"/>
  <c r="M21" i="3"/>
  <c r="L25" i="3"/>
  <c r="M25" i="3"/>
  <c r="L27" i="3"/>
  <c r="M27" i="3" s="1"/>
  <c r="L29" i="3"/>
  <c r="M29" i="3" s="1"/>
  <c r="L31" i="3"/>
  <c r="M31" i="3"/>
  <c r="L33" i="3"/>
  <c r="M33" i="3"/>
  <c r="L36" i="3"/>
  <c r="M36" i="3" s="1"/>
  <c r="L37" i="3"/>
  <c r="M37" i="3"/>
  <c r="L43" i="3"/>
  <c r="M43" i="3" s="1"/>
  <c r="L45" i="3"/>
  <c r="M45" i="3" s="1"/>
  <c r="L47" i="3"/>
  <c r="M47" i="3"/>
  <c r="L49" i="3"/>
  <c r="M49" i="3"/>
  <c r="L52" i="3"/>
  <c r="M52" i="3" s="1"/>
  <c r="L53" i="3"/>
  <c r="M53" i="3"/>
  <c r="L57" i="3"/>
  <c r="M57" i="3"/>
  <c r="L59" i="3"/>
  <c r="M59" i="3" s="1"/>
  <c r="L61" i="3"/>
  <c r="M61" i="3" s="1"/>
  <c r="L63" i="3"/>
  <c r="M63" i="3"/>
  <c r="L65" i="3"/>
  <c r="M65" i="3"/>
  <c r="L68" i="3"/>
  <c r="M68" i="3" s="1"/>
  <c r="L69" i="3"/>
  <c r="M69" i="3"/>
  <c r="L11" i="3"/>
  <c r="M11" i="3" s="1"/>
  <c r="L13" i="3"/>
  <c r="M13" i="3" s="1"/>
  <c r="L15" i="3"/>
  <c r="M15" i="3"/>
  <c r="L17" i="3"/>
  <c r="M17" i="3" s="1"/>
  <c r="P5" i="3"/>
  <c r="L41" i="3" s="1"/>
  <c r="M41" i="3" s="1"/>
  <c r="P3" i="3"/>
  <c r="L23" i="3" s="1"/>
  <c r="M23" i="3" s="1"/>
  <c r="P4" i="3"/>
  <c r="L32" i="3" s="1"/>
  <c r="M32" i="3" s="1"/>
  <c r="P2" i="3"/>
  <c r="L18" i="3" s="1"/>
  <c r="M18" i="3" s="1"/>
  <c r="P2" i="2"/>
  <c r="K70" i="3"/>
  <c r="K67" i="3"/>
  <c r="K68" i="3"/>
  <c r="K69" i="3"/>
  <c r="K71" i="3"/>
  <c r="K72" i="3"/>
  <c r="K73" i="3"/>
  <c r="K10" i="3"/>
  <c r="K11" i="3"/>
  <c r="K12" i="3"/>
  <c r="K13" i="3"/>
  <c r="K14" i="3"/>
  <c r="K15" i="3"/>
  <c r="K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11" i="3"/>
  <c r="J12" i="3"/>
  <c r="J13" i="3"/>
  <c r="J14" i="3"/>
  <c r="J15" i="3"/>
  <c r="J16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1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6" i="3"/>
  <c r="L10" i="2"/>
  <c r="K10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J25" i="2" s="1"/>
  <c r="I26" i="2"/>
  <c r="J26" i="2" s="1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J73" i="2" s="1"/>
  <c r="I10" i="2"/>
  <c r="H7" i="2"/>
  <c r="H8" i="2"/>
  <c r="H9" i="2"/>
  <c r="H10" i="2"/>
  <c r="H11" i="2"/>
  <c r="H12" i="2"/>
  <c r="J15" i="2" s="1"/>
  <c r="H13" i="2"/>
  <c r="J16" i="2" s="1"/>
  <c r="H14" i="2"/>
  <c r="J17" i="2" s="1"/>
  <c r="H15" i="2"/>
  <c r="H16" i="2"/>
  <c r="H17" i="2"/>
  <c r="H18" i="2"/>
  <c r="H19" i="2"/>
  <c r="J19" i="2" s="1"/>
  <c r="H20" i="2"/>
  <c r="J20" i="2" s="1"/>
  <c r="H21" i="2"/>
  <c r="J23" i="2" s="1"/>
  <c r="H22" i="2"/>
  <c r="J24" i="2" s="1"/>
  <c r="H23" i="2"/>
  <c r="H24" i="2"/>
  <c r="J27" i="2" s="1"/>
  <c r="H25" i="2"/>
  <c r="J28" i="2" s="1"/>
  <c r="H26" i="2"/>
  <c r="H27" i="2"/>
  <c r="H28" i="2"/>
  <c r="J31" i="2" s="1"/>
  <c r="H29" i="2"/>
  <c r="J32" i="2" s="1"/>
  <c r="H30" i="2"/>
  <c r="J33" i="2" s="1"/>
  <c r="H31" i="2"/>
  <c r="H32" i="2"/>
  <c r="H33" i="2"/>
  <c r="H34" i="2"/>
  <c r="H35" i="2"/>
  <c r="H36" i="2"/>
  <c r="H37" i="2"/>
  <c r="J40" i="2" s="1"/>
  <c r="H38" i="2"/>
  <c r="J41" i="2" s="1"/>
  <c r="H39" i="2"/>
  <c r="H40" i="2"/>
  <c r="H41" i="2"/>
  <c r="H42" i="2"/>
  <c r="J43" i="2" s="1"/>
  <c r="H43" i="2"/>
  <c r="J44" i="2" s="1"/>
  <c r="H44" i="2"/>
  <c r="J47" i="2" s="1"/>
  <c r="H45" i="2"/>
  <c r="J48" i="2" s="1"/>
  <c r="H46" i="2"/>
  <c r="J49" i="2" s="1"/>
  <c r="H47" i="2"/>
  <c r="H48" i="2"/>
  <c r="H49" i="2"/>
  <c r="J52" i="2" s="1"/>
  <c r="H50" i="2"/>
  <c r="H51" i="2"/>
  <c r="H52" i="2"/>
  <c r="J55" i="2" s="1"/>
  <c r="H53" i="2"/>
  <c r="J56" i="2" s="1"/>
  <c r="H54" i="2"/>
  <c r="J57" i="2" s="1"/>
  <c r="H55" i="2"/>
  <c r="H56" i="2"/>
  <c r="H57" i="2"/>
  <c r="H58" i="2"/>
  <c r="H59" i="2"/>
  <c r="H60" i="2"/>
  <c r="J59" i="2" s="1"/>
  <c r="H61" i="2"/>
  <c r="J60" i="2" s="1"/>
  <c r="H62" i="2"/>
  <c r="J65" i="2" s="1"/>
  <c r="H63" i="2"/>
  <c r="H64" i="2"/>
  <c r="H65" i="2"/>
  <c r="J67" i="2" s="1"/>
  <c r="H66" i="2"/>
  <c r="J68" i="2" s="1"/>
  <c r="H67" i="2"/>
  <c r="H68" i="2"/>
  <c r="J71" i="2" s="1"/>
  <c r="H69" i="2"/>
  <c r="J72" i="2" s="1"/>
  <c r="H70" i="2"/>
  <c r="H71" i="2"/>
  <c r="H72" i="2"/>
  <c r="H73" i="2"/>
  <c r="H74" i="2"/>
  <c r="H75" i="2"/>
  <c r="H76" i="2"/>
  <c r="H77" i="2"/>
  <c r="H6" i="2"/>
  <c r="K73" i="2"/>
  <c r="J12" i="2"/>
  <c r="J39" i="2"/>
  <c r="J51" i="2"/>
  <c r="J64" i="2"/>
  <c r="J18" i="2"/>
  <c r="K67" i="2"/>
  <c r="K68" i="2"/>
  <c r="K69" i="2"/>
  <c r="K70" i="2"/>
  <c r="K71" i="2"/>
  <c r="K72" i="2"/>
  <c r="K11" i="2"/>
  <c r="K12" i="2"/>
  <c r="K13" i="2"/>
  <c r="K14" i="2"/>
  <c r="K15" i="2"/>
  <c r="K16" i="2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L66" i="5" l="1"/>
  <c r="M66" i="5" s="1"/>
  <c r="L42" i="5"/>
  <c r="M42" i="5" s="1"/>
  <c r="L13" i="5"/>
  <c r="M13" i="5" s="1"/>
  <c r="L43" i="5"/>
  <c r="M43" i="5" s="1"/>
  <c r="L25" i="5"/>
  <c r="M25" i="5" s="1"/>
  <c r="L65" i="5"/>
  <c r="M65" i="5" s="1"/>
  <c r="L38" i="5"/>
  <c r="M38" i="5" s="1"/>
  <c r="M10" i="5"/>
  <c r="L61" i="5"/>
  <c r="M61" i="5" s="1"/>
  <c r="L33" i="5"/>
  <c r="M33" i="5" s="1"/>
  <c r="L57" i="5"/>
  <c r="M57" i="5" s="1"/>
  <c r="L37" i="5"/>
  <c r="M37" i="5" s="1"/>
  <c r="L12" i="5"/>
  <c r="M12" i="5" s="1"/>
  <c r="L71" i="5"/>
  <c r="M71" i="5" s="1"/>
  <c r="L70" i="5"/>
  <c r="M70" i="5" s="1"/>
  <c r="L49" i="5"/>
  <c r="M49" i="5" s="1"/>
  <c r="L16" i="5"/>
  <c r="M16" i="5" s="1"/>
  <c r="L69" i="5"/>
  <c r="M69" i="5" s="1"/>
  <c r="L48" i="5"/>
  <c r="M48" i="5" s="1"/>
  <c r="L34" i="5"/>
  <c r="M34" i="5" s="1"/>
  <c r="L20" i="5"/>
  <c r="M20" i="5" s="1"/>
  <c r="L52" i="5"/>
  <c r="M52" i="5" s="1"/>
  <c r="L46" i="5"/>
  <c r="M46" i="5" s="1"/>
  <c r="L14" i="5"/>
  <c r="M14" i="5" s="1"/>
  <c r="L73" i="5"/>
  <c r="M73" i="5" s="1"/>
  <c r="L64" i="5"/>
  <c r="M64" i="5" s="1"/>
  <c r="L55" i="5"/>
  <c r="M55" i="5" s="1"/>
  <c r="L50" i="5"/>
  <c r="M50" i="5" s="1"/>
  <c r="L41" i="5"/>
  <c r="M41" i="5" s="1"/>
  <c r="L32" i="5"/>
  <c r="M32" i="5" s="1"/>
  <c r="L23" i="5"/>
  <c r="M23" i="5" s="1"/>
  <c r="L18" i="5"/>
  <c r="M18" i="5" s="1"/>
  <c r="L11" i="5"/>
  <c r="M11" i="5" s="1"/>
  <c r="L56" i="5"/>
  <c r="M56" i="5" s="1"/>
  <c r="L47" i="5"/>
  <c r="M47" i="5" s="1"/>
  <c r="L24" i="5"/>
  <c r="M24" i="5" s="1"/>
  <c r="L60" i="5"/>
  <c r="M60" i="5" s="1"/>
  <c r="L51" i="5"/>
  <c r="M51" i="5" s="1"/>
  <c r="L28" i="5"/>
  <c r="M28" i="5" s="1"/>
  <c r="L19" i="5"/>
  <c r="M19" i="5" s="1"/>
  <c r="L17" i="5"/>
  <c r="M17" i="5" s="1"/>
  <c r="L68" i="5"/>
  <c r="M68" i="5" s="1"/>
  <c r="L59" i="5"/>
  <c r="M59" i="5" s="1"/>
  <c r="L54" i="5"/>
  <c r="M54" i="5" s="1"/>
  <c r="L45" i="5"/>
  <c r="M45" i="5" s="1"/>
  <c r="L36" i="5"/>
  <c r="M36" i="5" s="1"/>
  <c r="L27" i="5"/>
  <c r="M27" i="5" s="1"/>
  <c r="L22" i="5"/>
  <c r="M22" i="5" s="1"/>
  <c r="L72" i="5"/>
  <c r="M72" i="5" s="1"/>
  <c r="L63" i="5"/>
  <c r="M63" i="5" s="1"/>
  <c r="L58" i="5"/>
  <c r="M58" i="5" s="1"/>
  <c r="L40" i="5"/>
  <c r="M40" i="5" s="1"/>
  <c r="L31" i="5"/>
  <c r="M31" i="5" s="1"/>
  <c r="L26" i="5"/>
  <c r="M26" i="5" s="1"/>
  <c r="L67" i="5"/>
  <c r="M67" i="5" s="1"/>
  <c r="L62" i="5"/>
  <c r="M62" i="5" s="1"/>
  <c r="L53" i="5"/>
  <c r="M53" i="5" s="1"/>
  <c r="L70" i="3"/>
  <c r="M70" i="3" s="1"/>
  <c r="L54" i="3"/>
  <c r="M54" i="3" s="1"/>
  <c r="L22" i="3"/>
  <c r="M22" i="3" s="1"/>
  <c r="L72" i="3"/>
  <c r="M72" i="3" s="1"/>
  <c r="L58" i="3"/>
  <c r="M58" i="3" s="1"/>
  <c r="L40" i="3"/>
  <c r="M40" i="3" s="1"/>
  <c r="L26" i="3"/>
  <c r="M26" i="3" s="1"/>
  <c r="L12" i="3"/>
  <c r="M12" i="3" s="1"/>
  <c r="L67" i="3"/>
  <c r="M67" i="3" s="1"/>
  <c r="L62" i="3"/>
  <c r="M62" i="3" s="1"/>
  <c r="L44" i="3"/>
  <c r="M44" i="3" s="1"/>
  <c r="L35" i="3"/>
  <c r="M35" i="3" s="1"/>
  <c r="L30" i="3"/>
  <c r="M30" i="3" s="1"/>
  <c r="L16" i="3"/>
  <c r="M16" i="3" s="1"/>
  <c r="L71" i="3"/>
  <c r="M71" i="3" s="1"/>
  <c r="L66" i="3"/>
  <c r="M66" i="3" s="1"/>
  <c r="L48" i="3"/>
  <c r="M48" i="3" s="1"/>
  <c r="L39" i="3"/>
  <c r="M39" i="3" s="1"/>
  <c r="L34" i="3"/>
  <c r="M34" i="3" s="1"/>
  <c r="L38" i="3"/>
  <c r="M38" i="3" s="1"/>
  <c r="L10" i="3"/>
  <c r="M10" i="3" s="1"/>
  <c r="L56" i="3"/>
  <c r="M56" i="3" s="1"/>
  <c r="L42" i="3"/>
  <c r="M42" i="3" s="1"/>
  <c r="L24" i="3"/>
  <c r="M24" i="3" s="1"/>
  <c r="L14" i="3"/>
  <c r="M14" i="3" s="1"/>
  <c r="L60" i="3"/>
  <c r="M60" i="3" s="1"/>
  <c r="L51" i="3"/>
  <c r="M51" i="3" s="1"/>
  <c r="L46" i="3"/>
  <c r="M46" i="3" s="1"/>
  <c r="L28" i="3"/>
  <c r="M28" i="3" s="1"/>
  <c r="L19" i="3"/>
  <c r="M19" i="3" s="1"/>
  <c r="L73" i="3"/>
  <c r="M73" i="3" s="1"/>
  <c r="L64" i="3"/>
  <c r="M64" i="3" s="1"/>
  <c r="L55" i="3"/>
  <c r="M55" i="3" s="1"/>
  <c r="L50" i="3"/>
  <c r="M50" i="3" s="1"/>
  <c r="J58" i="2"/>
  <c r="J50" i="2"/>
  <c r="J42" i="2"/>
  <c r="J34" i="2"/>
  <c r="J63" i="2"/>
  <c r="J36" i="2"/>
  <c r="P4" i="2" s="1"/>
  <c r="J11" i="2"/>
  <c r="J35" i="2"/>
  <c r="J66" i="2"/>
  <c r="J62" i="2"/>
  <c r="J54" i="2"/>
  <c r="J46" i="2"/>
  <c r="J38" i="2"/>
  <c r="J30" i="2"/>
  <c r="J22" i="2"/>
  <c r="J14" i="2"/>
  <c r="J69" i="2"/>
  <c r="J61" i="2"/>
  <c r="J53" i="2"/>
  <c r="J45" i="2"/>
  <c r="J37" i="2"/>
  <c r="J29" i="2"/>
  <c r="J21" i="2"/>
  <c r="J13" i="2"/>
  <c r="L52" i="2" l="1"/>
  <c r="M52" i="2" s="1"/>
  <c r="L12" i="2"/>
  <c r="M12" i="2" s="1"/>
  <c r="L48" i="2"/>
  <c r="M48" i="2" s="1"/>
  <c r="L64" i="2"/>
  <c r="M64" i="2" s="1"/>
  <c r="L44" i="2"/>
  <c r="M44" i="2" s="1"/>
  <c r="L72" i="2"/>
  <c r="M72" i="2" s="1"/>
  <c r="L36" i="2"/>
  <c r="M36" i="2" s="1"/>
  <c r="L24" i="2"/>
  <c r="M24" i="2" s="1"/>
  <c r="L56" i="2"/>
  <c r="M56" i="2" s="1"/>
  <c r="L68" i="2"/>
  <c r="M68" i="2" s="1"/>
  <c r="L20" i="2"/>
  <c r="M20" i="2" s="1"/>
  <c r="L28" i="2"/>
  <c r="M28" i="2" s="1"/>
  <c r="L16" i="2"/>
  <c r="M16" i="2" s="1"/>
  <c r="L60" i="2"/>
  <c r="M60" i="2" s="1"/>
  <c r="L32" i="2"/>
  <c r="M32" i="2" s="1"/>
  <c r="L40" i="2"/>
  <c r="M40" i="2" s="1"/>
  <c r="J70" i="2"/>
  <c r="P5" i="2"/>
  <c r="P3" i="2"/>
  <c r="L22" i="2" l="1"/>
  <c r="M22" i="2" s="1"/>
  <c r="L26" i="2"/>
  <c r="M26" i="2" s="1"/>
  <c r="L42" i="2"/>
  <c r="M42" i="2" s="1"/>
  <c r="L66" i="2"/>
  <c r="M66" i="2" s="1"/>
  <c r="L70" i="2"/>
  <c r="M70" i="2" s="1"/>
  <c r="L34" i="2"/>
  <c r="M34" i="2" s="1"/>
  <c r="L14" i="2"/>
  <c r="M14" i="2" s="1"/>
  <c r="L18" i="2"/>
  <c r="M18" i="2" s="1"/>
  <c r="L62" i="2"/>
  <c r="M62" i="2" s="1"/>
  <c r="L50" i="2"/>
  <c r="M50" i="2" s="1"/>
  <c r="L54" i="2"/>
  <c r="M54" i="2" s="1"/>
  <c r="L58" i="2"/>
  <c r="M58" i="2" s="1"/>
  <c r="L38" i="2"/>
  <c r="M38" i="2" s="1"/>
  <c r="L46" i="2"/>
  <c r="M46" i="2" s="1"/>
  <c r="L30" i="2"/>
  <c r="M30" i="2" s="1"/>
  <c r="L65" i="2"/>
  <c r="M65" i="2" s="1"/>
  <c r="L13" i="2"/>
  <c r="M13" i="2" s="1"/>
  <c r="L69" i="2"/>
  <c r="M69" i="2" s="1"/>
  <c r="L33" i="2"/>
  <c r="M33" i="2" s="1"/>
  <c r="L61" i="2"/>
  <c r="M61" i="2" s="1"/>
  <c r="L29" i="2"/>
  <c r="M29" i="2" s="1"/>
  <c r="L45" i="2"/>
  <c r="M45" i="2" s="1"/>
  <c r="L73" i="2"/>
  <c r="M73" i="2" s="1"/>
  <c r="L53" i="2"/>
  <c r="M53" i="2" s="1"/>
  <c r="L21" i="2"/>
  <c r="M21" i="2" s="1"/>
  <c r="L41" i="2"/>
  <c r="M41" i="2" s="1"/>
  <c r="L49" i="2"/>
  <c r="M49" i="2" s="1"/>
  <c r="L17" i="2"/>
  <c r="M17" i="2" s="1"/>
  <c r="L37" i="2"/>
  <c r="M37" i="2" s="1"/>
  <c r="L57" i="2"/>
  <c r="M57" i="2" s="1"/>
  <c r="L25" i="2"/>
  <c r="M25" i="2" s="1"/>
  <c r="L27" i="2"/>
  <c r="M27" i="2" s="1"/>
  <c r="L43" i="2"/>
  <c r="M43" i="2" s="1"/>
  <c r="L71" i="2"/>
  <c r="M71" i="2" s="1"/>
  <c r="L23" i="2"/>
  <c r="M23" i="2" s="1"/>
  <c r="L67" i="2"/>
  <c r="M67" i="2" s="1"/>
  <c r="L19" i="2"/>
  <c r="M19" i="2" s="1"/>
  <c r="L39" i="2"/>
  <c r="M39" i="2" s="1"/>
  <c r="L63" i="2"/>
  <c r="M63" i="2" s="1"/>
  <c r="L15" i="2"/>
  <c r="M15" i="2" s="1"/>
  <c r="L59" i="2"/>
  <c r="M59" i="2" s="1"/>
  <c r="L35" i="2"/>
  <c r="M35" i="2" s="1"/>
  <c r="L55" i="2"/>
  <c r="M55" i="2" s="1"/>
  <c r="L51" i="2"/>
  <c r="M51" i="2" s="1"/>
  <c r="L31" i="2"/>
  <c r="M31" i="2" s="1"/>
  <c r="L47" i="2"/>
  <c r="M47" i="2" s="1"/>
  <c r="L11" i="2"/>
  <c r="M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BFEFB-07D0-40AD-8C35-042A4E8F1653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  <connection id="2" xr16:uid="{594C9160-9601-49A2-ACCB-DAAF39DB8D72}" keepAlive="1" name="Consulta - Tabla1 (2)" description="Conexión a la consulta 'Tabla1 (2)' en el libro." type="5" refreshedVersion="8" background="1" saveData="1">
    <dbPr connection="Provider=Microsoft.Mashup.OleDb.1;Data Source=$Workbook$;Location=&quot;Tabla1 (2)&quot;;Extended Properties=&quot;&quot;" command="SELECT * FROM [Tabla1 (2)]"/>
  </connection>
  <connection id="3" xr16:uid="{34C6E599-968A-4B8A-85F5-29A2F0BEA498}" keepAlive="1" name="Consulta - Tabla1 (3)" description="Conexión a la consulta 'Tabla1 (3)' en el libro." type="5" refreshedVersion="8" background="1" saveData="1">
    <dbPr connection="Provider=Microsoft.Mashup.OleDb.1;Data Source=$Workbook$;Location=&quot;Tabla1 (3)&quot;;Extended Properties=&quot;&quot;" command="SELECT * FROM [Tabla1 (3)]"/>
  </connection>
  <connection id="4" xr16:uid="{4BE68A8D-4E68-4BC0-AA39-CB75D8A5C515}" keepAlive="1" name="Consulta - Tabla1 (4)" description="Conexión a la consulta 'Tabla1 (4)' en el libro." type="5" refreshedVersion="8" background="1" saveData="1">
    <dbPr connection="Provider=Microsoft.Mashup.OleDb.1;Data Source=$Workbook$;Location=&quot;Tabla1 (4)&quot;;Extended Properties=&quot;&quot;" command="SELECT * FROM [Tabla1 (4)]"/>
  </connection>
  <connection id="5" xr16:uid="{5CAA3EB8-CAF2-4148-9FA6-BED3A071DE28}" keepAlive="1" name="Consulta - Tabla1 (5)" description="Conexión a la consulta 'Tabla1 (5)' en el libro." type="5" refreshedVersion="8" background="1" saveData="1">
    <dbPr connection="Provider=Microsoft.Mashup.OleDb.1;Data Source=$Workbook$;Location=&quot;Tabla1 (5)&quot;;Extended Properties=&quot;&quot;" command="SELECT * FROM [Tabla1 (5)]"/>
  </connection>
</connections>
</file>

<file path=xl/sharedStrings.xml><?xml version="1.0" encoding="utf-8"?>
<sst xmlns="http://schemas.openxmlformats.org/spreadsheetml/2006/main" count="1657" uniqueCount="17">
  <si>
    <t>Quarter</t>
  </si>
  <si>
    <t>Region</t>
  </si>
  <si>
    <t>State</t>
  </si>
  <si>
    <t>Purpose</t>
  </si>
  <si>
    <t>Trips</t>
  </si>
  <si>
    <t>East Coast</t>
  </si>
  <si>
    <t>Tasmania</t>
  </si>
  <si>
    <t>Business</t>
  </si>
  <si>
    <t>Holiday</t>
  </si>
  <si>
    <t>Other</t>
  </si>
  <si>
    <t>Visiting</t>
  </si>
  <si>
    <t>Tendencia</t>
  </si>
  <si>
    <t>Residuo</t>
  </si>
  <si>
    <t>Mes</t>
  </si>
  <si>
    <t>Serie sin tendencia</t>
  </si>
  <si>
    <t>Estacionalidad</t>
  </si>
  <si>
    <t>Media móvil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</si>
</sst>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Business!$I$1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Business!$I$2:$I$81</c:f>
              <c:numCache>
                <c:formatCode>General</c:formatCode>
                <c:ptCount val="80"/>
                <c:pt idx="8">
                  <c:v>5.5297971654320985</c:v>
                </c:pt>
                <c:pt idx="9">
                  <c:v>5.5640706851851842</c:v>
                </c:pt>
                <c:pt idx="10">
                  <c:v>5.5511100629629633</c:v>
                </c:pt>
                <c:pt idx="11">
                  <c:v>5.6106743012345675</c:v>
                </c:pt>
                <c:pt idx="12">
                  <c:v>5.6445267432098767</c:v>
                </c:pt>
                <c:pt idx="13">
                  <c:v>5.4882152506172837</c:v>
                </c:pt>
                <c:pt idx="14">
                  <c:v>5.4019299283950621</c:v>
                </c:pt>
                <c:pt idx="15">
                  <c:v>5.3701473333333336</c:v>
                </c:pt>
                <c:pt idx="16">
                  <c:v>5.3134528864197526</c:v>
                </c:pt>
                <c:pt idx="17">
                  <c:v>5.3483464851851856</c:v>
                </c:pt>
                <c:pt idx="18">
                  <c:v>5.3354646999999993</c:v>
                </c:pt>
                <c:pt idx="19">
                  <c:v>5.4036140469135807</c:v>
                </c:pt>
                <c:pt idx="20">
                  <c:v>5.5523149234567892</c:v>
                </c:pt>
                <c:pt idx="21">
                  <c:v>5.7063237037037036</c:v>
                </c:pt>
                <c:pt idx="22">
                  <c:v>6.0466262358024689</c:v>
                </c:pt>
                <c:pt idx="23">
                  <c:v>6.1770324296296302</c:v>
                </c:pt>
                <c:pt idx="24">
                  <c:v>6.2926178777777775</c:v>
                </c:pt>
                <c:pt idx="25">
                  <c:v>6.3636193419753084</c:v>
                </c:pt>
                <c:pt idx="26">
                  <c:v>6.5306040962962966</c:v>
                </c:pt>
                <c:pt idx="27">
                  <c:v>6.6642873592592586</c:v>
                </c:pt>
                <c:pt idx="28">
                  <c:v>6.6952236839506192</c:v>
                </c:pt>
                <c:pt idx="29">
                  <c:v>6.4942899913580261</c:v>
                </c:pt>
                <c:pt idx="30">
                  <c:v>6.1879262703703706</c:v>
                </c:pt>
                <c:pt idx="31">
                  <c:v>5.7495497925925925</c:v>
                </c:pt>
                <c:pt idx="32">
                  <c:v>5.3970131320987651</c:v>
                </c:pt>
                <c:pt idx="33">
                  <c:v>4.9901949061728388</c:v>
                </c:pt>
                <c:pt idx="34">
                  <c:v>4.6403875604938261</c:v>
                </c:pt>
                <c:pt idx="35">
                  <c:v>4.2891095901234557</c:v>
                </c:pt>
                <c:pt idx="36">
                  <c:v>3.8789373938271603</c:v>
                </c:pt>
                <c:pt idx="37">
                  <c:v>3.5060537765432098</c:v>
                </c:pt>
                <c:pt idx="38">
                  <c:v>3.3009459716049379</c:v>
                </c:pt>
                <c:pt idx="39">
                  <c:v>3.1836445185185185</c:v>
                </c:pt>
                <c:pt idx="40">
                  <c:v>3.124628769135803</c:v>
                </c:pt>
                <c:pt idx="41">
                  <c:v>3.0861452827160498</c:v>
                </c:pt>
                <c:pt idx="42">
                  <c:v>3.1209872111111108</c:v>
                </c:pt>
                <c:pt idx="43">
                  <c:v>3.0886084111111112</c:v>
                </c:pt>
                <c:pt idx="44">
                  <c:v>3.0133081888888884</c:v>
                </c:pt>
                <c:pt idx="45">
                  <c:v>3.1143503567901236</c:v>
                </c:pt>
                <c:pt idx="46">
                  <c:v>3.1768522987654317</c:v>
                </c:pt>
                <c:pt idx="47">
                  <c:v>3.1678100629629622</c:v>
                </c:pt>
                <c:pt idx="48">
                  <c:v>3.2237199024691359</c:v>
                </c:pt>
                <c:pt idx="49">
                  <c:v>3.3054201246913575</c:v>
                </c:pt>
                <c:pt idx="50">
                  <c:v>3.3850268703703699</c:v>
                </c:pt>
                <c:pt idx="51">
                  <c:v>3.4133663987654321</c:v>
                </c:pt>
                <c:pt idx="52">
                  <c:v>3.4915068098765434</c:v>
                </c:pt>
                <c:pt idx="53">
                  <c:v>3.5582983345679011</c:v>
                </c:pt>
                <c:pt idx="54">
                  <c:v>3.4977487530864195</c:v>
                </c:pt>
                <c:pt idx="55">
                  <c:v>3.4740493012345679</c:v>
                </c:pt>
                <c:pt idx="56">
                  <c:v>3.5039697481481484</c:v>
                </c:pt>
                <c:pt idx="57">
                  <c:v>3.3545979209876537</c:v>
                </c:pt>
                <c:pt idx="58">
                  <c:v>3.2330468197530866</c:v>
                </c:pt>
                <c:pt idx="59">
                  <c:v>3.101485086419753</c:v>
                </c:pt>
                <c:pt idx="60">
                  <c:v>3.0224511246913579</c:v>
                </c:pt>
                <c:pt idx="61">
                  <c:v>2.9194512839506177</c:v>
                </c:pt>
                <c:pt idx="62">
                  <c:v>2.8484353456790124</c:v>
                </c:pt>
                <c:pt idx="63">
                  <c:v>2.7481331209876543</c:v>
                </c:pt>
                <c:pt idx="64">
                  <c:v>2.6502689654320992</c:v>
                </c:pt>
                <c:pt idx="65">
                  <c:v>2.4944556913580249</c:v>
                </c:pt>
                <c:pt idx="66">
                  <c:v>2.4654154555555556</c:v>
                </c:pt>
                <c:pt idx="67">
                  <c:v>2.3710893864197531</c:v>
                </c:pt>
                <c:pt idx="68">
                  <c:v>2.4481128271604935</c:v>
                </c:pt>
                <c:pt idx="69">
                  <c:v>2.471027350617284</c:v>
                </c:pt>
                <c:pt idx="70">
                  <c:v>2.5118478975308642</c:v>
                </c:pt>
                <c:pt idx="71">
                  <c:v>2.634794079012345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9-477F-8E93-2E42037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53936"/>
        <c:axId val="1101307791"/>
      </c:lineChart>
      <c:catAx>
        <c:axId val="14780539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307791"/>
        <c:crosses val="autoZero"/>
        <c:auto val="1"/>
        <c:lblAlgn val="ctr"/>
        <c:lblOffset val="100"/>
        <c:noMultiLvlLbl val="0"/>
      </c:catAx>
      <c:valAx>
        <c:axId val="11013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0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Visiting!$I$1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Visiting!$I$2:$I$81</c:f>
              <c:numCache>
                <c:formatCode>General</c:formatCode>
                <c:ptCount val="80"/>
                <c:pt idx="8">
                  <c:v>8.4817064456790128</c:v>
                </c:pt>
                <c:pt idx="9">
                  <c:v>8.4245382123456771</c:v>
                </c:pt>
                <c:pt idx="10">
                  <c:v>8.5530063716049387</c:v>
                </c:pt>
                <c:pt idx="11">
                  <c:v>8.7137856456790139</c:v>
                </c:pt>
                <c:pt idx="12">
                  <c:v>8.8924368012345685</c:v>
                </c:pt>
                <c:pt idx="13">
                  <c:v>8.9104713493827177</c:v>
                </c:pt>
                <c:pt idx="14">
                  <c:v>8.9903205518518519</c:v>
                </c:pt>
                <c:pt idx="15">
                  <c:v>9.0406969839506157</c:v>
                </c:pt>
                <c:pt idx="16">
                  <c:v>9.1631748148148144</c:v>
                </c:pt>
                <c:pt idx="17">
                  <c:v>9.181069143209875</c:v>
                </c:pt>
                <c:pt idx="18">
                  <c:v>9.2777598049382721</c:v>
                </c:pt>
                <c:pt idx="19">
                  <c:v>9.516970948148149</c:v>
                </c:pt>
                <c:pt idx="20">
                  <c:v>9.9433480111111123</c:v>
                </c:pt>
                <c:pt idx="21">
                  <c:v>10.307162588888891</c:v>
                </c:pt>
                <c:pt idx="22">
                  <c:v>10.718757675308645</c:v>
                </c:pt>
                <c:pt idx="23">
                  <c:v>11.118640160493829</c:v>
                </c:pt>
                <c:pt idx="24">
                  <c:v>11.575488062962965</c:v>
                </c:pt>
                <c:pt idx="25">
                  <c:v>11.751371138271605</c:v>
                </c:pt>
                <c:pt idx="26">
                  <c:v>11.857879703703706</c:v>
                </c:pt>
                <c:pt idx="27">
                  <c:v>11.910457409876546</c:v>
                </c:pt>
                <c:pt idx="28">
                  <c:v>11.699565013580248</c:v>
                </c:pt>
                <c:pt idx="29">
                  <c:v>11.257975422222223</c:v>
                </c:pt>
                <c:pt idx="30">
                  <c:v>10.721971186419754</c:v>
                </c:pt>
                <c:pt idx="31">
                  <c:v>10.210102232098766</c:v>
                </c:pt>
                <c:pt idx="32">
                  <c:v>9.8271149950617289</c:v>
                </c:pt>
                <c:pt idx="33">
                  <c:v>9.2563764308641989</c:v>
                </c:pt>
                <c:pt idx="34">
                  <c:v>8.8253059567901246</c:v>
                </c:pt>
                <c:pt idx="35">
                  <c:v>8.5387366456790126</c:v>
                </c:pt>
                <c:pt idx="36">
                  <c:v>8.3973574345679012</c:v>
                </c:pt>
                <c:pt idx="37">
                  <c:v>8.2808694604938271</c:v>
                </c:pt>
                <c:pt idx="38">
                  <c:v>8.1338070222222214</c:v>
                </c:pt>
                <c:pt idx="39">
                  <c:v>8.0885942308641958</c:v>
                </c:pt>
                <c:pt idx="40">
                  <c:v>8.0718733148148143</c:v>
                </c:pt>
                <c:pt idx="41">
                  <c:v>7.8304284753086426</c:v>
                </c:pt>
                <c:pt idx="42">
                  <c:v>7.7157169925925935</c:v>
                </c:pt>
                <c:pt idx="43">
                  <c:v>7.6688306728395066</c:v>
                </c:pt>
                <c:pt idx="44">
                  <c:v>7.566259651851853</c:v>
                </c:pt>
                <c:pt idx="45">
                  <c:v>7.3239131185185187</c:v>
                </c:pt>
                <c:pt idx="46">
                  <c:v>7.2434148283950606</c:v>
                </c:pt>
                <c:pt idx="47">
                  <c:v>7.2882199444444433</c:v>
                </c:pt>
                <c:pt idx="48">
                  <c:v>7.508539011111111</c:v>
                </c:pt>
                <c:pt idx="49">
                  <c:v>7.6620110851851848</c:v>
                </c:pt>
                <c:pt idx="50">
                  <c:v>7.9311456530864213</c:v>
                </c:pt>
                <c:pt idx="51">
                  <c:v>8.128181725925927</c:v>
                </c:pt>
                <c:pt idx="52">
                  <c:v>8.2673302666666668</c:v>
                </c:pt>
                <c:pt idx="53">
                  <c:v>8.3697804222222238</c:v>
                </c:pt>
                <c:pt idx="54">
                  <c:v>8.4590859666666685</c:v>
                </c:pt>
                <c:pt idx="55">
                  <c:v>8.3966529111111115</c:v>
                </c:pt>
                <c:pt idx="56">
                  <c:v>8.3554401333333335</c:v>
                </c:pt>
                <c:pt idx="57">
                  <c:v>8.002566237037037</c:v>
                </c:pt>
                <c:pt idx="58">
                  <c:v>7.6782029111111108</c:v>
                </c:pt>
                <c:pt idx="59">
                  <c:v>7.4181001061728393</c:v>
                </c:pt>
                <c:pt idx="60">
                  <c:v>7.4047156024691354</c:v>
                </c:pt>
                <c:pt idx="61">
                  <c:v>7.3914102543209879</c:v>
                </c:pt>
                <c:pt idx="62">
                  <c:v>7.3701970283950624</c:v>
                </c:pt>
                <c:pt idx="63">
                  <c:v>7.5567291790123461</c:v>
                </c:pt>
                <c:pt idx="64">
                  <c:v>7.9147954950617292</c:v>
                </c:pt>
                <c:pt idx="65">
                  <c:v>8.0909590814814827</c:v>
                </c:pt>
                <c:pt idx="66">
                  <c:v>8.4999082432098785</c:v>
                </c:pt>
                <c:pt idx="67">
                  <c:v>9.0297414333333332</c:v>
                </c:pt>
                <c:pt idx="68">
                  <c:v>9.5746698012345686</c:v>
                </c:pt>
                <c:pt idx="69">
                  <c:v>9.8251466913580252</c:v>
                </c:pt>
                <c:pt idx="70">
                  <c:v>10.03434792345679</c:v>
                </c:pt>
                <c:pt idx="71">
                  <c:v>10.436204397530865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575-BA73-D1D69C90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86080"/>
        <c:axId val="1406487040"/>
      </c:lineChart>
      <c:catAx>
        <c:axId val="14064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7040"/>
        <c:crosses val="autoZero"/>
        <c:auto val="1"/>
        <c:lblAlgn val="ctr"/>
        <c:lblOffset val="100"/>
        <c:noMultiLvlLbl val="0"/>
      </c:catAx>
      <c:valAx>
        <c:axId val="1406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Visiting!$L$1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Visiting!$L$2:$L$81</c:f>
              <c:numCache>
                <c:formatCode>General</c:formatCode>
                <c:ptCount val="80"/>
                <c:pt idx="8">
                  <c:v>4.6229261965277777</c:v>
                </c:pt>
                <c:pt idx="9">
                  <c:v>-1.0392149506944448</c:v>
                </c:pt>
                <c:pt idx="10">
                  <c:v>-2.5288329387345692</c:v>
                </c:pt>
                <c:pt idx="11">
                  <c:v>-0.72118392669753106</c:v>
                </c:pt>
                <c:pt idx="12">
                  <c:v>4.6229261965277777</c:v>
                </c:pt>
                <c:pt idx="13">
                  <c:v>-1.0392149506944448</c:v>
                </c:pt>
                <c:pt idx="14">
                  <c:v>-2.5288329387345692</c:v>
                </c:pt>
                <c:pt idx="15">
                  <c:v>-0.72118392669753106</c:v>
                </c:pt>
                <c:pt idx="16">
                  <c:v>4.6229261965277777</c:v>
                </c:pt>
                <c:pt idx="17">
                  <c:v>-1.0392149506944448</c:v>
                </c:pt>
                <c:pt idx="18">
                  <c:v>-2.5288329387345692</c:v>
                </c:pt>
                <c:pt idx="19">
                  <c:v>-0.72118392669753106</c:v>
                </c:pt>
                <c:pt idx="20">
                  <c:v>4.6229261965277777</c:v>
                </c:pt>
                <c:pt idx="21">
                  <c:v>-1.0392149506944448</c:v>
                </c:pt>
                <c:pt idx="22">
                  <c:v>-2.5288329387345692</c:v>
                </c:pt>
                <c:pt idx="23">
                  <c:v>-0.72118392669753106</c:v>
                </c:pt>
                <c:pt idx="24">
                  <c:v>4.6229261965277777</c:v>
                </c:pt>
                <c:pt idx="25">
                  <c:v>-1.0392149506944448</c:v>
                </c:pt>
                <c:pt idx="26">
                  <c:v>-2.5288329387345692</c:v>
                </c:pt>
                <c:pt idx="27">
                  <c:v>-0.72118392669753106</c:v>
                </c:pt>
                <c:pt idx="28">
                  <c:v>4.6229261965277777</c:v>
                </c:pt>
                <c:pt idx="29">
                  <c:v>-1.0392149506944448</c:v>
                </c:pt>
                <c:pt idx="30">
                  <c:v>-2.5288329387345692</c:v>
                </c:pt>
                <c:pt idx="31">
                  <c:v>-0.72118392669753106</c:v>
                </c:pt>
                <c:pt idx="32">
                  <c:v>4.6229261965277777</c:v>
                </c:pt>
                <c:pt idx="33">
                  <c:v>-1.0392149506944448</c:v>
                </c:pt>
                <c:pt idx="34">
                  <c:v>-2.5288329387345692</c:v>
                </c:pt>
                <c:pt idx="35">
                  <c:v>-0.72118392669753106</c:v>
                </c:pt>
                <c:pt idx="36">
                  <c:v>4.6229261965277777</c:v>
                </c:pt>
                <c:pt idx="37">
                  <c:v>-1.0392149506944448</c:v>
                </c:pt>
                <c:pt idx="38">
                  <c:v>-2.5288329387345692</c:v>
                </c:pt>
                <c:pt idx="39">
                  <c:v>-0.72118392669753106</c:v>
                </c:pt>
                <c:pt idx="40">
                  <c:v>4.6229261965277777</c:v>
                </c:pt>
                <c:pt idx="41">
                  <c:v>-1.0392149506944448</c:v>
                </c:pt>
                <c:pt idx="42">
                  <c:v>-2.5288329387345692</c:v>
                </c:pt>
                <c:pt idx="43">
                  <c:v>-0.72118392669753106</c:v>
                </c:pt>
                <c:pt idx="44">
                  <c:v>4.6229261965277777</c:v>
                </c:pt>
                <c:pt idx="45">
                  <c:v>-1.0392149506944448</c:v>
                </c:pt>
                <c:pt idx="46">
                  <c:v>-2.5288329387345692</c:v>
                </c:pt>
                <c:pt idx="47">
                  <c:v>-0.72118392669753106</c:v>
                </c:pt>
                <c:pt idx="48">
                  <c:v>4.6229261965277777</c:v>
                </c:pt>
                <c:pt idx="49">
                  <c:v>-1.0392149506944448</c:v>
                </c:pt>
                <c:pt idx="50">
                  <c:v>-2.5288329387345692</c:v>
                </c:pt>
                <c:pt idx="51">
                  <c:v>-0.72118392669753106</c:v>
                </c:pt>
                <c:pt idx="52">
                  <c:v>4.6229261965277777</c:v>
                </c:pt>
                <c:pt idx="53">
                  <c:v>-1.0392149506944448</c:v>
                </c:pt>
                <c:pt idx="54">
                  <c:v>-2.5288329387345692</c:v>
                </c:pt>
                <c:pt idx="55">
                  <c:v>-0.72118392669753106</c:v>
                </c:pt>
                <c:pt idx="56">
                  <c:v>4.6229261965277777</c:v>
                </c:pt>
                <c:pt idx="57">
                  <c:v>-1.0392149506944448</c:v>
                </c:pt>
                <c:pt idx="58">
                  <c:v>-2.5288329387345692</c:v>
                </c:pt>
                <c:pt idx="59">
                  <c:v>-0.72118392669753106</c:v>
                </c:pt>
                <c:pt idx="60">
                  <c:v>4.6229261965277777</c:v>
                </c:pt>
                <c:pt idx="61">
                  <c:v>-1.0392149506944448</c:v>
                </c:pt>
                <c:pt idx="62">
                  <c:v>-2.5288329387345692</c:v>
                </c:pt>
                <c:pt idx="63">
                  <c:v>-0.72118392669753106</c:v>
                </c:pt>
                <c:pt idx="64">
                  <c:v>4.6229261965277777</c:v>
                </c:pt>
                <c:pt idx="65">
                  <c:v>-1.0392149506944448</c:v>
                </c:pt>
                <c:pt idx="66">
                  <c:v>-2.5288329387345692</c:v>
                </c:pt>
                <c:pt idx="67">
                  <c:v>-0.72118392669753106</c:v>
                </c:pt>
                <c:pt idx="68">
                  <c:v>4.6229261965277777</c:v>
                </c:pt>
                <c:pt idx="69">
                  <c:v>-1.0392149506944448</c:v>
                </c:pt>
                <c:pt idx="70">
                  <c:v>-2.5288329387345692</c:v>
                </c:pt>
                <c:pt idx="71">
                  <c:v>-0.72118392669753106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E-497B-BFBB-BA594EB3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76096"/>
        <c:axId val="611078496"/>
      </c:lineChart>
      <c:catAx>
        <c:axId val="6110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78496"/>
        <c:crosses val="autoZero"/>
        <c:auto val="1"/>
        <c:lblAlgn val="ctr"/>
        <c:lblOffset val="100"/>
        <c:noMultiLvlLbl val="0"/>
      </c:catAx>
      <c:valAx>
        <c:axId val="6110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Visiting!$M$1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Visiting!$M$2:$M$81</c:f>
              <c:numCache>
                <c:formatCode>General</c:formatCode>
                <c:ptCount val="80"/>
                <c:pt idx="8">
                  <c:v>0.93100255779320928</c:v>
                </c:pt>
                <c:pt idx="9">
                  <c:v>-2.5635259616512323</c:v>
                </c:pt>
                <c:pt idx="10">
                  <c:v>-1.5646628328703698</c:v>
                </c:pt>
                <c:pt idx="11">
                  <c:v>1.6262786810185172</c:v>
                </c:pt>
                <c:pt idx="12">
                  <c:v>1.7541366022376534</c:v>
                </c:pt>
                <c:pt idx="13">
                  <c:v>1.3170399013117264</c:v>
                </c:pt>
                <c:pt idx="14">
                  <c:v>5.3797627868827167</c:v>
                </c:pt>
                <c:pt idx="15">
                  <c:v>-0.18781825725308465</c:v>
                </c:pt>
                <c:pt idx="16">
                  <c:v>-4.0767275113425923</c:v>
                </c:pt>
                <c:pt idx="17">
                  <c:v>-7.9350192515429629E-2</c:v>
                </c:pt>
                <c:pt idx="18">
                  <c:v>-0.76546396620370283</c:v>
                </c:pt>
                <c:pt idx="19">
                  <c:v>-5.8289264214506176</c:v>
                </c:pt>
                <c:pt idx="20">
                  <c:v>-0.60358470763889027</c:v>
                </c:pt>
                <c:pt idx="21">
                  <c:v>0.25663746180555291</c:v>
                </c:pt>
                <c:pt idx="22">
                  <c:v>6.8244263425925045E-2</c:v>
                </c:pt>
                <c:pt idx="23">
                  <c:v>2.0753485662037026</c:v>
                </c:pt>
                <c:pt idx="24">
                  <c:v>1.8641736405092582</c:v>
                </c:pt>
                <c:pt idx="25">
                  <c:v>-1.4804412875771598</c:v>
                </c:pt>
                <c:pt idx="26">
                  <c:v>-0.85717096496913703</c:v>
                </c:pt>
                <c:pt idx="27">
                  <c:v>7.5000140168209839</c:v>
                </c:pt>
                <c:pt idx="28">
                  <c:v>0.31215888989197627</c:v>
                </c:pt>
                <c:pt idx="29">
                  <c:v>3.0201768284722212</c:v>
                </c:pt>
                <c:pt idx="30">
                  <c:v>-0.54324644768518526</c:v>
                </c:pt>
                <c:pt idx="31">
                  <c:v>-3.1095973054012349</c:v>
                </c:pt>
                <c:pt idx="32">
                  <c:v>3.268516808410495</c:v>
                </c:pt>
                <c:pt idx="33">
                  <c:v>-2.9818314801697539</c:v>
                </c:pt>
                <c:pt idx="34">
                  <c:v>-3.1617520180555556</c:v>
                </c:pt>
                <c:pt idx="35">
                  <c:v>-3.3047047189814815</c:v>
                </c:pt>
                <c:pt idx="36">
                  <c:v>-2.9662498310956797</c:v>
                </c:pt>
                <c:pt idx="37">
                  <c:v>4.3743122902006188</c:v>
                </c:pt>
                <c:pt idx="38">
                  <c:v>-0.7373751834876523</c:v>
                </c:pt>
                <c:pt idx="39">
                  <c:v>0.36274599583333522</c:v>
                </c:pt>
                <c:pt idx="40">
                  <c:v>2.2450925886574078</c:v>
                </c:pt>
                <c:pt idx="41">
                  <c:v>0.96524017538580198</c:v>
                </c:pt>
                <c:pt idx="42">
                  <c:v>-1.4656966538580245</c:v>
                </c:pt>
                <c:pt idx="43">
                  <c:v>1.7946745538580249</c:v>
                </c:pt>
                <c:pt idx="44">
                  <c:v>0.12503245162036958</c:v>
                </c:pt>
                <c:pt idx="45">
                  <c:v>-2.8497278678240741</c:v>
                </c:pt>
                <c:pt idx="46">
                  <c:v>-0.59382998966049128</c:v>
                </c:pt>
                <c:pt idx="47">
                  <c:v>-1.8209541177469122</c:v>
                </c:pt>
                <c:pt idx="48">
                  <c:v>-2.013202507638888</c:v>
                </c:pt>
                <c:pt idx="49">
                  <c:v>-1.3249707344907402</c:v>
                </c:pt>
                <c:pt idx="50">
                  <c:v>2.6574385856481482</c:v>
                </c:pt>
                <c:pt idx="51">
                  <c:v>0.29388520077160418</c:v>
                </c:pt>
                <c:pt idx="52">
                  <c:v>-3.0507956631944451</c:v>
                </c:pt>
                <c:pt idx="53">
                  <c:v>1.4632066284722209</c:v>
                </c:pt>
                <c:pt idx="54">
                  <c:v>3.9953614720679007</c:v>
                </c:pt>
                <c:pt idx="55">
                  <c:v>-0.9003560844135805</c:v>
                </c:pt>
                <c:pt idx="56">
                  <c:v>5.8628285701388902</c:v>
                </c:pt>
                <c:pt idx="57">
                  <c:v>0.12841141365740816</c:v>
                </c:pt>
                <c:pt idx="58">
                  <c:v>-0.1249492723765413</c:v>
                </c:pt>
                <c:pt idx="59">
                  <c:v>-4.1738453794753081</c:v>
                </c:pt>
                <c:pt idx="60">
                  <c:v>-5.0359532989969127</c:v>
                </c:pt>
                <c:pt idx="61">
                  <c:v>1.6118357963734566</c:v>
                </c:pt>
                <c:pt idx="62">
                  <c:v>-0.63275168966049344</c:v>
                </c:pt>
                <c:pt idx="63">
                  <c:v>-2.7101131523148148</c:v>
                </c:pt>
                <c:pt idx="64">
                  <c:v>-1.3894052915895063</c:v>
                </c:pt>
                <c:pt idx="65">
                  <c:v>0.64001316921296203</c:v>
                </c:pt>
                <c:pt idx="66">
                  <c:v>0.40354359552469043</c:v>
                </c:pt>
                <c:pt idx="67">
                  <c:v>1.6475606933641984</c:v>
                </c:pt>
                <c:pt idx="68">
                  <c:v>2.7729767022376555</c:v>
                </c:pt>
                <c:pt idx="69">
                  <c:v>-2.4970261406635808</c:v>
                </c:pt>
                <c:pt idx="70">
                  <c:v>-2.0574516847222211</c:v>
                </c:pt>
                <c:pt idx="71">
                  <c:v>6.735807729166666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6-4DE8-8331-4A842227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52480"/>
        <c:axId val="501051520"/>
      </c:lineChart>
      <c:catAx>
        <c:axId val="5010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051520"/>
        <c:crosses val="autoZero"/>
        <c:auto val="1"/>
        <c:lblAlgn val="ctr"/>
        <c:lblOffset val="100"/>
        <c:noMultiLvlLbl val="0"/>
      </c:catAx>
      <c:valAx>
        <c:axId val="501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0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Business!$L$1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Business!$L$2:$L$81</c:f>
              <c:numCache>
                <c:formatCode>General</c:formatCode>
                <c:ptCount val="80"/>
                <c:pt idx="8">
                  <c:v>0.9203793911265431</c:v>
                </c:pt>
                <c:pt idx="9">
                  <c:v>-0.81142687415123449</c:v>
                </c:pt>
                <c:pt idx="10">
                  <c:v>0.16893815763888906</c:v>
                </c:pt>
                <c:pt idx="11">
                  <c:v>-0.7156975324074073</c:v>
                </c:pt>
                <c:pt idx="12">
                  <c:v>0.9203793911265431</c:v>
                </c:pt>
                <c:pt idx="13">
                  <c:v>-0.81142687415123449</c:v>
                </c:pt>
                <c:pt idx="14">
                  <c:v>0.16893815763888906</c:v>
                </c:pt>
                <c:pt idx="15">
                  <c:v>-0.7156975324074073</c:v>
                </c:pt>
                <c:pt idx="16">
                  <c:v>0.9203793911265431</c:v>
                </c:pt>
                <c:pt idx="17">
                  <c:v>-0.81142687415123449</c:v>
                </c:pt>
                <c:pt idx="18">
                  <c:v>0.16893815763888906</c:v>
                </c:pt>
                <c:pt idx="19">
                  <c:v>-0.7156975324074073</c:v>
                </c:pt>
                <c:pt idx="20">
                  <c:v>0.9203793911265431</c:v>
                </c:pt>
                <c:pt idx="21">
                  <c:v>-0.81142687415123449</c:v>
                </c:pt>
                <c:pt idx="22">
                  <c:v>0.16893815763888906</c:v>
                </c:pt>
                <c:pt idx="23">
                  <c:v>-0.7156975324074073</c:v>
                </c:pt>
                <c:pt idx="24">
                  <c:v>0.9203793911265431</c:v>
                </c:pt>
                <c:pt idx="25">
                  <c:v>-0.81142687415123449</c:v>
                </c:pt>
                <c:pt idx="26">
                  <c:v>0.16893815763888906</c:v>
                </c:pt>
                <c:pt idx="27">
                  <c:v>-0.7156975324074073</c:v>
                </c:pt>
                <c:pt idx="28">
                  <c:v>0.9203793911265431</c:v>
                </c:pt>
                <c:pt idx="29">
                  <c:v>-0.81142687415123449</c:v>
                </c:pt>
                <c:pt idx="30">
                  <c:v>0.16893815763888906</c:v>
                </c:pt>
                <c:pt idx="31">
                  <c:v>-0.7156975324074073</c:v>
                </c:pt>
                <c:pt idx="32">
                  <c:v>0.9203793911265431</c:v>
                </c:pt>
                <c:pt idx="33">
                  <c:v>-0.81142687415123449</c:v>
                </c:pt>
                <c:pt idx="34">
                  <c:v>0.16893815763888906</c:v>
                </c:pt>
                <c:pt idx="35">
                  <c:v>-0.7156975324074073</c:v>
                </c:pt>
                <c:pt idx="36">
                  <c:v>0.9203793911265431</c:v>
                </c:pt>
                <c:pt idx="37">
                  <c:v>-0.81142687415123449</c:v>
                </c:pt>
                <c:pt idx="38">
                  <c:v>0.16893815763888906</c:v>
                </c:pt>
                <c:pt idx="39">
                  <c:v>-0.7156975324074073</c:v>
                </c:pt>
                <c:pt idx="40">
                  <c:v>0.9203793911265431</c:v>
                </c:pt>
                <c:pt idx="41">
                  <c:v>-0.81142687415123449</c:v>
                </c:pt>
                <c:pt idx="42">
                  <c:v>0.16893815763888906</c:v>
                </c:pt>
                <c:pt idx="43">
                  <c:v>-0.7156975324074073</c:v>
                </c:pt>
                <c:pt idx="44">
                  <c:v>0.9203793911265431</c:v>
                </c:pt>
                <c:pt idx="45">
                  <c:v>-0.81142687415123449</c:v>
                </c:pt>
                <c:pt idx="46">
                  <c:v>0.16893815763888906</c:v>
                </c:pt>
                <c:pt idx="47">
                  <c:v>-0.7156975324074073</c:v>
                </c:pt>
                <c:pt idx="48">
                  <c:v>0.9203793911265431</c:v>
                </c:pt>
                <c:pt idx="49">
                  <c:v>-0.81142687415123449</c:v>
                </c:pt>
                <c:pt idx="50">
                  <c:v>0.16893815763888906</c:v>
                </c:pt>
                <c:pt idx="51">
                  <c:v>-0.7156975324074073</c:v>
                </c:pt>
                <c:pt idx="52">
                  <c:v>0.9203793911265431</c:v>
                </c:pt>
                <c:pt idx="53">
                  <c:v>-0.81142687415123449</c:v>
                </c:pt>
                <c:pt idx="54">
                  <c:v>0.16893815763888906</c:v>
                </c:pt>
                <c:pt idx="55">
                  <c:v>-0.7156975324074073</c:v>
                </c:pt>
                <c:pt idx="56">
                  <c:v>0.9203793911265431</c:v>
                </c:pt>
                <c:pt idx="57">
                  <c:v>-0.81142687415123449</c:v>
                </c:pt>
                <c:pt idx="58">
                  <c:v>0.16893815763888906</c:v>
                </c:pt>
                <c:pt idx="59">
                  <c:v>-0.7156975324074073</c:v>
                </c:pt>
                <c:pt idx="60">
                  <c:v>0.9203793911265431</c:v>
                </c:pt>
                <c:pt idx="61">
                  <c:v>-0.81142687415123449</c:v>
                </c:pt>
                <c:pt idx="62">
                  <c:v>0.16893815763888906</c:v>
                </c:pt>
                <c:pt idx="63">
                  <c:v>-0.7156975324074073</c:v>
                </c:pt>
                <c:pt idx="64">
                  <c:v>0.9203793911265431</c:v>
                </c:pt>
                <c:pt idx="65">
                  <c:v>-0.81142687415123449</c:v>
                </c:pt>
                <c:pt idx="66">
                  <c:v>0.16893815763888906</c:v>
                </c:pt>
                <c:pt idx="67">
                  <c:v>-0.7156975324074073</c:v>
                </c:pt>
                <c:pt idx="68">
                  <c:v>0.9203793911265431</c:v>
                </c:pt>
                <c:pt idx="69">
                  <c:v>-0.81142687415123449</c:v>
                </c:pt>
                <c:pt idx="70">
                  <c:v>0.16893815763888906</c:v>
                </c:pt>
                <c:pt idx="71">
                  <c:v>-0.7156975324074073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7-4CB4-9F5F-D96E0F3F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88480"/>
        <c:axId val="1406488960"/>
      </c:lineChart>
      <c:catAx>
        <c:axId val="140648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8960"/>
        <c:crosses val="autoZero"/>
        <c:auto val="1"/>
        <c:lblAlgn val="ctr"/>
        <c:lblOffset val="100"/>
        <c:noMultiLvlLbl val="0"/>
      </c:catAx>
      <c:valAx>
        <c:axId val="1406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Business!$M$1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Business!$M$2:$M$81</c:f>
              <c:numCache>
                <c:formatCode>General</c:formatCode>
                <c:ptCount val="80"/>
                <c:pt idx="8">
                  <c:v>-2.5978626565586418</c:v>
                </c:pt>
                <c:pt idx="9">
                  <c:v>-0.80455471103394993</c:v>
                </c:pt>
                <c:pt idx="10">
                  <c:v>-3.380997320601852</c:v>
                </c:pt>
                <c:pt idx="11">
                  <c:v>-0.31275596882716017</c:v>
                </c:pt>
                <c:pt idx="12">
                  <c:v>5.9958460656635797</c:v>
                </c:pt>
                <c:pt idx="13">
                  <c:v>1.4741912235339512</c:v>
                </c:pt>
                <c:pt idx="14">
                  <c:v>-5.5708680860339514</c:v>
                </c:pt>
                <c:pt idx="15">
                  <c:v>-0.23299450092592644</c:v>
                </c:pt>
                <c:pt idx="16">
                  <c:v>-0.5166587775462953</c:v>
                </c:pt>
                <c:pt idx="17">
                  <c:v>3.9956619889660492</c:v>
                </c:pt>
                <c:pt idx="18">
                  <c:v>-2.7492819576388881</c:v>
                </c:pt>
                <c:pt idx="19">
                  <c:v>-0.71263851450617355</c:v>
                </c:pt>
                <c:pt idx="20">
                  <c:v>-7.3453614583332327E-2</c:v>
                </c:pt>
                <c:pt idx="21">
                  <c:v>-2.3351297295524689</c:v>
                </c:pt>
                <c:pt idx="22">
                  <c:v>7.8741854065586416</c:v>
                </c:pt>
                <c:pt idx="23">
                  <c:v>-2.691388697222223</c:v>
                </c:pt>
                <c:pt idx="24">
                  <c:v>-1.8962647689043211</c:v>
                </c:pt>
                <c:pt idx="25">
                  <c:v>-5.5521924678240744</c:v>
                </c:pt>
                <c:pt idx="26">
                  <c:v>2.6435009460648149</c:v>
                </c:pt>
                <c:pt idx="27">
                  <c:v>2.1770845731481483</c:v>
                </c:pt>
                <c:pt idx="28">
                  <c:v>4.5205759249228379</c:v>
                </c:pt>
                <c:pt idx="29">
                  <c:v>2.9633376827932092</c:v>
                </c:pt>
                <c:pt idx="30">
                  <c:v>1.2917114719907403</c:v>
                </c:pt>
                <c:pt idx="31">
                  <c:v>-6.9356601851853217E-3</c:v>
                </c:pt>
                <c:pt idx="32">
                  <c:v>-1.977980523225308</c:v>
                </c:pt>
                <c:pt idx="33">
                  <c:v>-1.5780610320216044</c:v>
                </c:pt>
                <c:pt idx="34">
                  <c:v>-2.751852718132715</c:v>
                </c:pt>
                <c:pt idx="35">
                  <c:v>3.8826719422839515</c:v>
                </c:pt>
                <c:pt idx="36">
                  <c:v>0.37440911504629659</c:v>
                </c:pt>
                <c:pt idx="37">
                  <c:v>-1.1790183023919754</c:v>
                </c:pt>
                <c:pt idx="38">
                  <c:v>-1.1165555292438267</c:v>
                </c:pt>
                <c:pt idx="39">
                  <c:v>-0.42359558611111114</c:v>
                </c:pt>
                <c:pt idx="40">
                  <c:v>-1.1278995602623461</c:v>
                </c:pt>
                <c:pt idx="41">
                  <c:v>-0.76264740856481539</c:v>
                </c:pt>
                <c:pt idx="42">
                  <c:v>1.2126374312499999</c:v>
                </c:pt>
                <c:pt idx="43">
                  <c:v>1.6229145212962963</c:v>
                </c:pt>
                <c:pt idx="44">
                  <c:v>-3.1349950800154316</c:v>
                </c:pt>
                <c:pt idx="45">
                  <c:v>2.9392288173611107</c:v>
                </c:pt>
                <c:pt idx="46">
                  <c:v>1.1390885435956795</c:v>
                </c:pt>
                <c:pt idx="47">
                  <c:v>0.72065836944444528</c:v>
                </c:pt>
                <c:pt idx="48">
                  <c:v>-2.982830393595679</c:v>
                </c:pt>
                <c:pt idx="49">
                  <c:v>-2.3579350540122945E-2</c:v>
                </c:pt>
                <c:pt idx="50">
                  <c:v>1.0701235719907414</c:v>
                </c:pt>
                <c:pt idx="51">
                  <c:v>-1.7381292663580246</c:v>
                </c:pt>
                <c:pt idx="52">
                  <c:v>-1.9543436010030866</c:v>
                </c:pt>
                <c:pt idx="53">
                  <c:v>5.678163139583333</c:v>
                </c:pt>
                <c:pt idx="54">
                  <c:v>-1.4778665107253086</c:v>
                </c:pt>
                <c:pt idx="55">
                  <c:v>-1.0992807688271606</c:v>
                </c:pt>
                <c:pt idx="56">
                  <c:v>4.8289821607253076</c:v>
                </c:pt>
                <c:pt idx="57">
                  <c:v>-0.17596364683641941</c:v>
                </c:pt>
                <c:pt idx="58">
                  <c:v>-1.5478373773919758</c:v>
                </c:pt>
                <c:pt idx="59">
                  <c:v>1.1976740459876545</c:v>
                </c:pt>
                <c:pt idx="60">
                  <c:v>-2.4924426158179012</c:v>
                </c:pt>
                <c:pt idx="61">
                  <c:v>-2.1080244097993832</c:v>
                </c:pt>
                <c:pt idx="62">
                  <c:v>2.7193735966820984</c:v>
                </c:pt>
                <c:pt idx="63">
                  <c:v>8.7913411419753063E-2</c:v>
                </c:pt>
                <c:pt idx="64">
                  <c:v>-0.3941735565586425</c:v>
                </c:pt>
                <c:pt idx="65">
                  <c:v>-0.87181131720679028</c:v>
                </c:pt>
                <c:pt idx="66">
                  <c:v>3.1922710868055555</c:v>
                </c:pt>
                <c:pt idx="67">
                  <c:v>-1.2283717540123458</c:v>
                </c:pt>
                <c:pt idx="68">
                  <c:v>3.4290918817129636</c:v>
                </c:pt>
                <c:pt idx="69">
                  <c:v>-1.6596004764660495</c:v>
                </c:pt>
                <c:pt idx="70">
                  <c:v>-2.547632555169753</c:v>
                </c:pt>
                <c:pt idx="71">
                  <c:v>-1.2428261466049377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2-4F77-811D-39581D77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31872"/>
        <c:axId val="501052000"/>
      </c:lineChart>
      <c:catAx>
        <c:axId val="14021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052000"/>
        <c:crosses val="autoZero"/>
        <c:auto val="1"/>
        <c:lblAlgn val="ctr"/>
        <c:lblOffset val="100"/>
        <c:noMultiLvlLbl val="0"/>
      </c:catAx>
      <c:valAx>
        <c:axId val="501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1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Holidays!$I$1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Holidays!$I$2:$I$81</c:f>
              <c:numCache>
                <c:formatCode>General</c:formatCode>
                <c:ptCount val="80"/>
                <c:pt idx="8">
                  <c:v>67.712617150617291</c:v>
                </c:pt>
                <c:pt idx="9">
                  <c:v>66.082310092592607</c:v>
                </c:pt>
                <c:pt idx="10">
                  <c:v>64.996353629629638</c:v>
                </c:pt>
                <c:pt idx="11">
                  <c:v>64.816850895061734</c:v>
                </c:pt>
                <c:pt idx="12">
                  <c:v>64.740958758024689</c:v>
                </c:pt>
                <c:pt idx="13">
                  <c:v>64.591900714814813</c:v>
                </c:pt>
                <c:pt idx="14">
                  <c:v>64.449217627160493</c:v>
                </c:pt>
                <c:pt idx="15">
                  <c:v>65.49837745308642</c:v>
                </c:pt>
                <c:pt idx="16">
                  <c:v>67.429778995061724</c:v>
                </c:pt>
                <c:pt idx="17">
                  <c:v>67.955348349382717</c:v>
                </c:pt>
                <c:pt idx="18">
                  <c:v>68.592857359259256</c:v>
                </c:pt>
                <c:pt idx="19">
                  <c:v>69.8881828345679</c:v>
                </c:pt>
                <c:pt idx="20">
                  <c:v>71.454566932098771</c:v>
                </c:pt>
                <c:pt idx="21">
                  <c:v>71.818561397530857</c:v>
                </c:pt>
                <c:pt idx="22">
                  <c:v>71.396480237037025</c:v>
                </c:pt>
                <c:pt idx="23">
                  <c:v>71.88268299382716</c:v>
                </c:pt>
                <c:pt idx="24">
                  <c:v>72.355389258024687</c:v>
                </c:pt>
                <c:pt idx="25">
                  <c:v>71.231588946913575</c:v>
                </c:pt>
                <c:pt idx="26">
                  <c:v>69.960356572839501</c:v>
                </c:pt>
                <c:pt idx="27">
                  <c:v>69.604255092592595</c:v>
                </c:pt>
                <c:pt idx="28">
                  <c:v>69.586340283950619</c:v>
                </c:pt>
                <c:pt idx="29">
                  <c:v>68.154078603703709</c:v>
                </c:pt>
                <c:pt idx="30">
                  <c:v>67.188877585185196</c:v>
                </c:pt>
                <c:pt idx="31">
                  <c:v>67.505522751851856</c:v>
                </c:pt>
                <c:pt idx="32">
                  <c:v>68.282205204938265</c:v>
                </c:pt>
                <c:pt idx="33">
                  <c:v>67.797958996296288</c:v>
                </c:pt>
                <c:pt idx="34">
                  <c:v>67.223698176543223</c:v>
                </c:pt>
                <c:pt idx="35">
                  <c:v>67.611997312345679</c:v>
                </c:pt>
                <c:pt idx="36">
                  <c:v>68.37346624074074</c:v>
                </c:pt>
                <c:pt idx="37">
                  <c:v>67.571025862962969</c:v>
                </c:pt>
                <c:pt idx="38">
                  <c:v>67.234797566666671</c:v>
                </c:pt>
                <c:pt idx="39">
                  <c:v>67.300476834567903</c:v>
                </c:pt>
                <c:pt idx="40">
                  <c:v>67.058484019753095</c:v>
                </c:pt>
                <c:pt idx="41">
                  <c:v>65.01398398395061</c:v>
                </c:pt>
                <c:pt idx="42">
                  <c:v>63.438236287654327</c:v>
                </c:pt>
                <c:pt idx="43">
                  <c:v>62.732391811111114</c:v>
                </c:pt>
                <c:pt idx="44">
                  <c:v>62.421652693827163</c:v>
                </c:pt>
                <c:pt idx="45">
                  <c:v>60.490422282716054</c:v>
                </c:pt>
                <c:pt idx="46">
                  <c:v>59.474248024691356</c:v>
                </c:pt>
                <c:pt idx="47">
                  <c:v>58.815714804938274</c:v>
                </c:pt>
                <c:pt idx="48">
                  <c:v>58.645910001234569</c:v>
                </c:pt>
                <c:pt idx="49">
                  <c:v>57.574018145679005</c:v>
                </c:pt>
                <c:pt idx="50">
                  <c:v>56.996926549382721</c:v>
                </c:pt>
                <c:pt idx="51">
                  <c:v>57.08183741111111</c:v>
                </c:pt>
                <c:pt idx="52">
                  <c:v>57.844432866666665</c:v>
                </c:pt>
                <c:pt idx="53">
                  <c:v>57.232546467901244</c:v>
                </c:pt>
                <c:pt idx="54">
                  <c:v>57.229251599999998</c:v>
                </c:pt>
                <c:pt idx="55">
                  <c:v>57.475905359259258</c:v>
                </c:pt>
                <c:pt idx="56">
                  <c:v>58.568413992592582</c:v>
                </c:pt>
                <c:pt idx="57">
                  <c:v>59.160194049382717</c:v>
                </c:pt>
                <c:pt idx="58">
                  <c:v>60.211688986419759</c:v>
                </c:pt>
                <c:pt idx="59">
                  <c:v>62.285736820987658</c:v>
                </c:pt>
                <c:pt idx="60">
                  <c:v>64.719814376543212</c:v>
                </c:pt>
                <c:pt idx="61">
                  <c:v>65.630064791358038</c:v>
                </c:pt>
                <c:pt idx="62">
                  <c:v>67.231384165432104</c:v>
                </c:pt>
                <c:pt idx="63">
                  <c:v>69.61621694814815</c:v>
                </c:pt>
                <c:pt idx="64">
                  <c:v>72.806178788888872</c:v>
                </c:pt>
                <c:pt idx="65">
                  <c:v>74.477802040740755</c:v>
                </c:pt>
                <c:pt idx="66">
                  <c:v>74.922470258024703</c:v>
                </c:pt>
                <c:pt idx="67">
                  <c:v>76.231131895061736</c:v>
                </c:pt>
                <c:pt idx="68">
                  <c:v>77.838016982716042</c:v>
                </c:pt>
                <c:pt idx="69">
                  <c:v>78.090640114814803</c:v>
                </c:pt>
                <c:pt idx="70">
                  <c:v>78.821646664197544</c:v>
                </c:pt>
                <c:pt idx="71">
                  <c:v>80.157951902469122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D-4E1F-8239-FDAA6711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35200"/>
        <c:axId val="679831840"/>
      </c:lineChart>
      <c:catAx>
        <c:axId val="6798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831840"/>
        <c:crosses val="autoZero"/>
        <c:auto val="1"/>
        <c:lblAlgn val="ctr"/>
        <c:lblOffset val="100"/>
        <c:noMultiLvlLbl val="0"/>
      </c:catAx>
      <c:valAx>
        <c:axId val="679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8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Holidays!$L$1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Holidays!$L$2:$L$81</c:f>
              <c:numCache>
                <c:formatCode>General</c:formatCode>
                <c:ptCount val="80"/>
                <c:pt idx="8">
                  <c:v>44.332376509645066</c:v>
                </c:pt>
                <c:pt idx="9">
                  <c:v>-2.8913959275462968</c:v>
                </c:pt>
                <c:pt idx="10">
                  <c:v>-34.789097668132726</c:v>
                </c:pt>
                <c:pt idx="11">
                  <c:v>-7.2477504138117306</c:v>
                </c:pt>
                <c:pt idx="12">
                  <c:v>44.332376509645066</c:v>
                </c:pt>
                <c:pt idx="13">
                  <c:v>-2.8913959275462968</c:v>
                </c:pt>
                <c:pt idx="14">
                  <c:v>-34.789097668132726</c:v>
                </c:pt>
                <c:pt idx="15">
                  <c:v>-7.2477504138117306</c:v>
                </c:pt>
                <c:pt idx="16">
                  <c:v>44.332376509645066</c:v>
                </c:pt>
                <c:pt idx="17">
                  <c:v>-2.8913959275462968</c:v>
                </c:pt>
                <c:pt idx="18">
                  <c:v>-34.789097668132726</c:v>
                </c:pt>
                <c:pt idx="19">
                  <c:v>-7.2477504138117306</c:v>
                </c:pt>
                <c:pt idx="20">
                  <c:v>44.332376509645066</c:v>
                </c:pt>
                <c:pt idx="21">
                  <c:v>-2.8913959275462968</c:v>
                </c:pt>
                <c:pt idx="22">
                  <c:v>-34.789097668132726</c:v>
                </c:pt>
                <c:pt idx="23">
                  <c:v>-7.2477504138117306</c:v>
                </c:pt>
                <c:pt idx="24">
                  <c:v>44.332376509645066</c:v>
                </c:pt>
                <c:pt idx="25">
                  <c:v>-2.8913959275462968</c:v>
                </c:pt>
                <c:pt idx="26">
                  <c:v>-34.789097668132726</c:v>
                </c:pt>
                <c:pt idx="27">
                  <c:v>-7.2477504138117306</c:v>
                </c:pt>
                <c:pt idx="28">
                  <c:v>44.332376509645066</c:v>
                </c:pt>
                <c:pt idx="29">
                  <c:v>-2.8913959275462968</c:v>
                </c:pt>
                <c:pt idx="30">
                  <c:v>-34.789097668132726</c:v>
                </c:pt>
                <c:pt idx="31">
                  <c:v>-7.2477504138117306</c:v>
                </c:pt>
                <c:pt idx="32">
                  <c:v>44.332376509645066</c:v>
                </c:pt>
                <c:pt idx="33">
                  <c:v>-2.8913959275462968</c:v>
                </c:pt>
                <c:pt idx="34">
                  <c:v>-34.789097668132726</c:v>
                </c:pt>
                <c:pt idx="35">
                  <c:v>-7.2477504138117306</c:v>
                </c:pt>
                <c:pt idx="36">
                  <c:v>44.332376509645066</c:v>
                </c:pt>
                <c:pt idx="37">
                  <c:v>-2.8913959275462968</c:v>
                </c:pt>
                <c:pt idx="38">
                  <c:v>-34.789097668132726</c:v>
                </c:pt>
                <c:pt idx="39">
                  <c:v>-7.2477504138117306</c:v>
                </c:pt>
                <c:pt idx="40">
                  <c:v>44.332376509645066</c:v>
                </c:pt>
                <c:pt idx="41">
                  <c:v>-2.8913959275462968</c:v>
                </c:pt>
                <c:pt idx="42">
                  <c:v>-34.789097668132726</c:v>
                </c:pt>
                <c:pt idx="43">
                  <c:v>-7.2477504138117306</c:v>
                </c:pt>
                <c:pt idx="44">
                  <c:v>44.332376509645066</c:v>
                </c:pt>
                <c:pt idx="45">
                  <c:v>-2.8913959275462968</c:v>
                </c:pt>
                <c:pt idx="46">
                  <c:v>-34.789097668132726</c:v>
                </c:pt>
                <c:pt idx="47">
                  <c:v>-7.2477504138117306</c:v>
                </c:pt>
                <c:pt idx="48">
                  <c:v>44.332376509645066</c:v>
                </c:pt>
                <c:pt idx="49">
                  <c:v>-2.8913959275462968</c:v>
                </c:pt>
                <c:pt idx="50">
                  <c:v>-34.789097668132726</c:v>
                </c:pt>
                <c:pt idx="51">
                  <c:v>-7.2477504138117306</c:v>
                </c:pt>
                <c:pt idx="52">
                  <c:v>44.332376509645066</c:v>
                </c:pt>
                <c:pt idx="53">
                  <c:v>-2.8913959275462968</c:v>
                </c:pt>
                <c:pt idx="54">
                  <c:v>-34.789097668132726</c:v>
                </c:pt>
                <c:pt idx="55">
                  <c:v>-7.2477504138117306</c:v>
                </c:pt>
                <c:pt idx="56">
                  <c:v>44.332376509645066</c:v>
                </c:pt>
                <c:pt idx="57">
                  <c:v>-2.8913959275462968</c:v>
                </c:pt>
                <c:pt idx="58">
                  <c:v>-34.789097668132726</c:v>
                </c:pt>
                <c:pt idx="59">
                  <c:v>-7.2477504138117306</c:v>
                </c:pt>
                <c:pt idx="60">
                  <c:v>44.332376509645066</c:v>
                </c:pt>
                <c:pt idx="61">
                  <c:v>-2.8913959275462968</c:v>
                </c:pt>
                <c:pt idx="62">
                  <c:v>-34.789097668132726</c:v>
                </c:pt>
                <c:pt idx="63">
                  <c:v>-7.2477504138117306</c:v>
                </c:pt>
                <c:pt idx="64">
                  <c:v>44.332376509645066</c:v>
                </c:pt>
                <c:pt idx="65">
                  <c:v>-2.8913959275462968</c:v>
                </c:pt>
                <c:pt idx="66">
                  <c:v>-34.789097668132726</c:v>
                </c:pt>
                <c:pt idx="67">
                  <c:v>-7.2477504138117306</c:v>
                </c:pt>
                <c:pt idx="68">
                  <c:v>44.332376509645066</c:v>
                </c:pt>
                <c:pt idx="69">
                  <c:v>-2.8913959275462968</c:v>
                </c:pt>
                <c:pt idx="70">
                  <c:v>-34.789097668132726</c:v>
                </c:pt>
                <c:pt idx="71">
                  <c:v>-7.2477504138117306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B12-B0C4-63AA81A1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05632"/>
        <c:axId val="678902272"/>
      </c:lineChart>
      <c:catAx>
        <c:axId val="6789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902272"/>
        <c:crosses val="autoZero"/>
        <c:auto val="1"/>
        <c:lblAlgn val="ctr"/>
        <c:lblOffset val="100"/>
        <c:noMultiLvlLbl val="0"/>
      </c:catAx>
      <c:valAx>
        <c:axId val="678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9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Holidays!$M$1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Holidays!$M$2:$M$81</c:f>
              <c:numCache>
                <c:formatCode>General</c:formatCode>
                <c:ptCount val="80"/>
                <c:pt idx="8">
                  <c:v>-8.2059353602623517</c:v>
                </c:pt>
                <c:pt idx="9">
                  <c:v>-5.280394165046312</c:v>
                </c:pt>
                <c:pt idx="10">
                  <c:v>15.144384238503086</c:v>
                </c:pt>
                <c:pt idx="11">
                  <c:v>7.3325872187499934</c:v>
                </c:pt>
                <c:pt idx="12">
                  <c:v>-20.224162667669752</c:v>
                </c:pt>
                <c:pt idx="13">
                  <c:v>6.8563200127314854</c:v>
                </c:pt>
                <c:pt idx="14">
                  <c:v>-6.3462686590277713</c:v>
                </c:pt>
                <c:pt idx="15">
                  <c:v>-12.334924639274689</c:v>
                </c:pt>
                <c:pt idx="16">
                  <c:v>10.105336995293207</c:v>
                </c:pt>
                <c:pt idx="17">
                  <c:v>-8.6539084218364213</c:v>
                </c:pt>
                <c:pt idx="18">
                  <c:v>-1.372124891126532</c:v>
                </c:pt>
                <c:pt idx="19">
                  <c:v>10.41117177924383</c:v>
                </c:pt>
                <c:pt idx="20">
                  <c:v>-9.7892859417438345</c:v>
                </c:pt>
                <c:pt idx="21">
                  <c:v>24.147158530015446</c:v>
                </c:pt>
                <c:pt idx="22">
                  <c:v>-8.2391699689042994</c:v>
                </c:pt>
                <c:pt idx="23">
                  <c:v>0.7252335199845712</c:v>
                </c:pt>
                <c:pt idx="24">
                  <c:v>12.163766232330239</c:v>
                </c:pt>
                <c:pt idx="25">
                  <c:v>11.191699280632717</c:v>
                </c:pt>
                <c:pt idx="26">
                  <c:v>-17.123117104706779</c:v>
                </c:pt>
                <c:pt idx="27">
                  <c:v>-2.120621378780867</c:v>
                </c:pt>
                <c:pt idx="28">
                  <c:v>8.7885998064043136</c:v>
                </c:pt>
                <c:pt idx="29">
                  <c:v>-15.562615576157414</c:v>
                </c:pt>
                <c:pt idx="30">
                  <c:v>1.2275697829475334</c:v>
                </c:pt>
                <c:pt idx="31">
                  <c:v>1.4928253619598744</c:v>
                </c:pt>
                <c:pt idx="32">
                  <c:v>-6.3013167145833293</c:v>
                </c:pt>
                <c:pt idx="33">
                  <c:v>17.563765931250018</c:v>
                </c:pt>
                <c:pt idx="34">
                  <c:v>-7.1803055084104983</c:v>
                </c:pt>
                <c:pt idx="35">
                  <c:v>-6.5524048985339496</c:v>
                </c:pt>
                <c:pt idx="36">
                  <c:v>2.7274094496141927</c:v>
                </c:pt>
                <c:pt idx="37">
                  <c:v>-6.8786975354166717</c:v>
                </c:pt>
                <c:pt idx="38">
                  <c:v>-1.2113095985339442</c:v>
                </c:pt>
                <c:pt idx="39">
                  <c:v>17.957189979243822</c:v>
                </c:pt>
                <c:pt idx="40">
                  <c:v>21.005142470601847</c:v>
                </c:pt>
                <c:pt idx="41">
                  <c:v>-16.99144575640431</c:v>
                </c:pt>
                <c:pt idx="42">
                  <c:v>0.14880388047839688</c:v>
                </c:pt>
                <c:pt idx="43">
                  <c:v>-6.540587297299381</c:v>
                </c:pt>
                <c:pt idx="44">
                  <c:v>13.048266196527777</c:v>
                </c:pt>
                <c:pt idx="45">
                  <c:v>-13.645059055169755</c:v>
                </c:pt>
                <c:pt idx="46">
                  <c:v>5.9725764434413691</c:v>
                </c:pt>
                <c:pt idx="47">
                  <c:v>-6.2447381911265429</c:v>
                </c:pt>
                <c:pt idx="48">
                  <c:v>-5.5072421108796377</c:v>
                </c:pt>
                <c:pt idx="49">
                  <c:v>2.3557011818672944</c:v>
                </c:pt>
                <c:pt idx="50">
                  <c:v>-0.28986978124999041</c:v>
                </c:pt>
                <c:pt idx="51">
                  <c:v>-4.2463701972993766</c:v>
                </c:pt>
                <c:pt idx="52">
                  <c:v>2.4605379236882712</c:v>
                </c:pt>
                <c:pt idx="53">
                  <c:v>0.1918034596450493</c:v>
                </c:pt>
                <c:pt idx="54">
                  <c:v>24.154076868132726</c:v>
                </c:pt>
                <c:pt idx="55">
                  <c:v>-17.744709645447529</c:v>
                </c:pt>
                <c:pt idx="56">
                  <c:v>-3.9017267022376458</c:v>
                </c:pt>
                <c:pt idx="57">
                  <c:v>-12.405676921836418</c:v>
                </c:pt>
                <c:pt idx="58">
                  <c:v>-3.6631265182870294</c:v>
                </c:pt>
                <c:pt idx="59">
                  <c:v>-2.7110114071759304</c:v>
                </c:pt>
                <c:pt idx="60">
                  <c:v>8.2177523138117223</c:v>
                </c:pt>
                <c:pt idx="61">
                  <c:v>-13.741058563811743</c:v>
                </c:pt>
                <c:pt idx="62">
                  <c:v>6.1172401027006202</c:v>
                </c:pt>
                <c:pt idx="63">
                  <c:v>7.1118665656635764</c:v>
                </c:pt>
                <c:pt idx="64">
                  <c:v>-14.315146698533944</c:v>
                </c:pt>
                <c:pt idx="65">
                  <c:v>40.529480586805548</c:v>
                </c:pt>
                <c:pt idx="66">
                  <c:v>-12.64126928989198</c:v>
                </c:pt>
                <c:pt idx="67">
                  <c:v>0.32400941874999578</c:v>
                </c:pt>
                <c:pt idx="68">
                  <c:v>-10.271995192361111</c:v>
                </c:pt>
                <c:pt idx="69">
                  <c:v>-9.6770729872685042</c:v>
                </c:pt>
                <c:pt idx="70">
                  <c:v>5.3019100039351841</c:v>
                </c:pt>
                <c:pt idx="71">
                  <c:v>13.140483811342605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2-4421-B466-D2C38B4F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71744"/>
        <c:axId val="369070304"/>
      </c:lineChart>
      <c:catAx>
        <c:axId val="3690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070304"/>
        <c:crosses val="autoZero"/>
        <c:auto val="1"/>
        <c:lblAlgn val="ctr"/>
        <c:lblOffset val="100"/>
        <c:noMultiLvlLbl val="0"/>
      </c:catAx>
      <c:valAx>
        <c:axId val="3690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0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Other!$I$2:$I$81</c:f>
              <c:numCache>
                <c:formatCode>General</c:formatCode>
                <c:ptCount val="80"/>
                <c:pt idx="8">
                  <c:v>1.518505662962963</c:v>
                </c:pt>
                <c:pt idx="9">
                  <c:v>1.5210746765432099</c:v>
                </c:pt>
                <c:pt idx="10">
                  <c:v>1.5404594567901233</c:v>
                </c:pt>
                <c:pt idx="11">
                  <c:v>1.5048943555555556</c:v>
                </c:pt>
                <c:pt idx="12">
                  <c:v>1.5226383148148148</c:v>
                </c:pt>
                <c:pt idx="13">
                  <c:v>1.5167744617283949</c:v>
                </c:pt>
                <c:pt idx="14">
                  <c:v>1.5246695999999997</c:v>
                </c:pt>
                <c:pt idx="15">
                  <c:v>1.5545825456790123</c:v>
                </c:pt>
                <c:pt idx="16">
                  <c:v>1.4711899086419753</c:v>
                </c:pt>
                <c:pt idx="17">
                  <c:v>1.4308174679012347</c:v>
                </c:pt>
                <c:pt idx="18">
                  <c:v>1.385627275308642</c:v>
                </c:pt>
                <c:pt idx="19">
                  <c:v>1.3627244345679013</c:v>
                </c:pt>
                <c:pt idx="20">
                  <c:v>1.3445021691358023</c:v>
                </c:pt>
                <c:pt idx="21">
                  <c:v>1.2349961641975309</c:v>
                </c:pt>
                <c:pt idx="22">
                  <c:v>1.1803384592592594</c:v>
                </c:pt>
                <c:pt idx="23">
                  <c:v>1.1226454209876544</c:v>
                </c:pt>
                <c:pt idx="24">
                  <c:v>1.0745233456790124</c:v>
                </c:pt>
                <c:pt idx="25">
                  <c:v>1.0957904037037034</c:v>
                </c:pt>
                <c:pt idx="26">
                  <c:v>1.1116157234567901</c:v>
                </c:pt>
                <c:pt idx="27">
                  <c:v>1.1506518333333333</c:v>
                </c:pt>
                <c:pt idx="28">
                  <c:v>1.1869469123456788</c:v>
                </c:pt>
                <c:pt idx="29">
                  <c:v>1.219428974074074</c:v>
                </c:pt>
                <c:pt idx="30">
                  <c:v>1.296641097530864</c:v>
                </c:pt>
                <c:pt idx="31">
                  <c:v>1.355483248148148</c:v>
                </c:pt>
                <c:pt idx="32">
                  <c:v>1.3991565580246914</c:v>
                </c:pt>
                <c:pt idx="33">
                  <c:v>1.4318390086419752</c:v>
                </c:pt>
                <c:pt idx="34">
                  <c:v>1.4528375086419754</c:v>
                </c:pt>
                <c:pt idx="35">
                  <c:v>1.4122083049382717</c:v>
                </c:pt>
                <c:pt idx="36">
                  <c:v>1.3616493209876543</c:v>
                </c:pt>
                <c:pt idx="37">
                  <c:v>1.2497103432098764</c:v>
                </c:pt>
                <c:pt idx="38">
                  <c:v>1.1372652802469136</c:v>
                </c:pt>
                <c:pt idx="39">
                  <c:v>1.0818662024691357</c:v>
                </c:pt>
                <c:pt idx="40">
                  <c:v>1.0306437580246914</c:v>
                </c:pt>
                <c:pt idx="41">
                  <c:v>0.99960814444444446</c:v>
                </c:pt>
                <c:pt idx="42">
                  <c:v>0.96777972716049376</c:v>
                </c:pt>
                <c:pt idx="43">
                  <c:v>0.94179328518518524</c:v>
                </c:pt>
                <c:pt idx="44">
                  <c:v>0.92960508518518514</c:v>
                </c:pt>
                <c:pt idx="45">
                  <c:v>0.93755177037037052</c:v>
                </c:pt>
                <c:pt idx="46">
                  <c:v>1.0208139679012345</c:v>
                </c:pt>
                <c:pt idx="47">
                  <c:v>1.1185603938271607</c:v>
                </c:pt>
                <c:pt idx="48">
                  <c:v>1.1334172086419754</c:v>
                </c:pt>
                <c:pt idx="49">
                  <c:v>1.1528150962962966</c:v>
                </c:pt>
                <c:pt idx="50">
                  <c:v>1.169813835802469</c:v>
                </c:pt>
                <c:pt idx="51">
                  <c:v>1.223135748148148</c:v>
                </c:pt>
                <c:pt idx="52">
                  <c:v>1.2790460407407407</c:v>
                </c:pt>
                <c:pt idx="53">
                  <c:v>1.3483228209876545</c:v>
                </c:pt>
                <c:pt idx="54">
                  <c:v>1.4412832975308645</c:v>
                </c:pt>
                <c:pt idx="55">
                  <c:v>1.4672800950617286</c:v>
                </c:pt>
                <c:pt idx="56">
                  <c:v>1.512985662962963</c:v>
                </c:pt>
                <c:pt idx="57">
                  <c:v>1.5511468345679011</c:v>
                </c:pt>
                <c:pt idx="58">
                  <c:v>1.6084314518518519</c:v>
                </c:pt>
                <c:pt idx="59">
                  <c:v>1.6726684765432098</c:v>
                </c:pt>
                <c:pt idx="60">
                  <c:v>1.6627461888888888</c:v>
                </c:pt>
                <c:pt idx="61">
                  <c:v>1.6476471407407405</c:v>
                </c:pt>
                <c:pt idx="62">
                  <c:v>1.6770388938271603</c:v>
                </c:pt>
                <c:pt idx="63">
                  <c:v>1.6385586753086419</c:v>
                </c:pt>
                <c:pt idx="64">
                  <c:v>1.6398164679012346</c:v>
                </c:pt>
                <c:pt idx="65">
                  <c:v>1.5960150938271602</c:v>
                </c:pt>
                <c:pt idx="66">
                  <c:v>1.5783600679012342</c:v>
                </c:pt>
                <c:pt idx="67">
                  <c:v>1.5719058148148148</c:v>
                </c:pt>
                <c:pt idx="68">
                  <c:v>1.5245130629629629</c:v>
                </c:pt>
                <c:pt idx="69">
                  <c:v>1.517169150617284</c:v>
                </c:pt>
                <c:pt idx="70">
                  <c:v>1.5286679654320985</c:v>
                </c:pt>
                <c:pt idx="71">
                  <c:v>1.4647197654320987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2-4B73-A0EA-F9F5A08B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74672"/>
        <c:axId val="488875152"/>
      </c:lineChart>
      <c:catAx>
        <c:axId val="4888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875152"/>
        <c:crosses val="autoZero"/>
        <c:auto val="1"/>
        <c:lblAlgn val="ctr"/>
        <c:lblOffset val="100"/>
        <c:noMultiLvlLbl val="0"/>
      </c:catAx>
      <c:valAx>
        <c:axId val="488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8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Other!$L$2:$L$81</c:f>
              <c:numCache>
                <c:formatCode>General</c:formatCode>
                <c:ptCount val="80"/>
                <c:pt idx="8">
                  <c:v>7.2794370756172774E-2</c:v>
                </c:pt>
                <c:pt idx="9">
                  <c:v>-0.66814136574074068</c:v>
                </c:pt>
                <c:pt idx="10">
                  <c:v>0.29367454320987663</c:v>
                </c:pt>
                <c:pt idx="11">
                  <c:v>0.42814485624999998</c:v>
                </c:pt>
                <c:pt idx="12">
                  <c:v>7.2794370756172774E-2</c:v>
                </c:pt>
                <c:pt idx="13">
                  <c:v>-0.66814136574074068</c:v>
                </c:pt>
                <c:pt idx="14">
                  <c:v>0.29367454320987663</c:v>
                </c:pt>
                <c:pt idx="15">
                  <c:v>0.42814485624999998</c:v>
                </c:pt>
                <c:pt idx="16">
                  <c:v>7.2794370756172774E-2</c:v>
                </c:pt>
                <c:pt idx="17">
                  <c:v>-0.66814136574074068</c:v>
                </c:pt>
                <c:pt idx="18">
                  <c:v>0.29367454320987663</c:v>
                </c:pt>
                <c:pt idx="19">
                  <c:v>0.42814485624999998</c:v>
                </c:pt>
                <c:pt idx="20">
                  <c:v>7.2794370756172774E-2</c:v>
                </c:pt>
                <c:pt idx="21">
                  <c:v>-0.66814136574074068</c:v>
                </c:pt>
                <c:pt idx="22">
                  <c:v>0.29367454320987663</c:v>
                </c:pt>
                <c:pt idx="23">
                  <c:v>0.42814485624999998</c:v>
                </c:pt>
                <c:pt idx="24">
                  <c:v>7.2794370756172774E-2</c:v>
                </c:pt>
                <c:pt idx="25">
                  <c:v>-0.66814136574074068</c:v>
                </c:pt>
                <c:pt idx="26">
                  <c:v>0.29367454320987663</c:v>
                </c:pt>
                <c:pt idx="27">
                  <c:v>0.42814485624999998</c:v>
                </c:pt>
                <c:pt idx="28">
                  <c:v>7.2794370756172774E-2</c:v>
                </c:pt>
                <c:pt idx="29">
                  <c:v>-0.66814136574074068</c:v>
                </c:pt>
                <c:pt idx="30">
                  <c:v>0.29367454320987663</c:v>
                </c:pt>
                <c:pt idx="31">
                  <c:v>0.42814485624999998</c:v>
                </c:pt>
                <c:pt idx="32">
                  <c:v>7.2794370756172774E-2</c:v>
                </c:pt>
                <c:pt idx="33">
                  <c:v>-0.66814136574074068</c:v>
                </c:pt>
                <c:pt idx="34">
                  <c:v>0.29367454320987663</c:v>
                </c:pt>
                <c:pt idx="35">
                  <c:v>0.42814485624999998</c:v>
                </c:pt>
                <c:pt idx="36">
                  <c:v>7.2794370756172774E-2</c:v>
                </c:pt>
                <c:pt idx="37">
                  <c:v>-0.66814136574074068</c:v>
                </c:pt>
                <c:pt idx="38">
                  <c:v>0.29367454320987663</c:v>
                </c:pt>
                <c:pt idx="39">
                  <c:v>0.42814485624999998</c:v>
                </c:pt>
                <c:pt idx="40">
                  <c:v>7.2794370756172774E-2</c:v>
                </c:pt>
                <c:pt idx="41">
                  <c:v>-0.66814136574074068</c:v>
                </c:pt>
                <c:pt idx="42">
                  <c:v>0.29367454320987663</c:v>
                </c:pt>
                <c:pt idx="43">
                  <c:v>0.42814485624999998</c:v>
                </c:pt>
                <c:pt idx="44">
                  <c:v>7.2794370756172774E-2</c:v>
                </c:pt>
                <c:pt idx="45">
                  <c:v>-0.66814136574074068</c:v>
                </c:pt>
                <c:pt idx="46">
                  <c:v>0.29367454320987663</c:v>
                </c:pt>
                <c:pt idx="47">
                  <c:v>0.42814485624999998</c:v>
                </c:pt>
                <c:pt idx="48">
                  <c:v>7.2794370756172774E-2</c:v>
                </c:pt>
                <c:pt idx="49">
                  <c:v>-0.66814136574074068</c:v>
                </c:pt>
                <c:pt idx="50">
                  <c:v>0.29367454320987663</c:v>
                </c:pt>
                <c:pt idx="51">
                  <c:v>0.42814485624999998</c:v>
                </c:pt>
                <c:pt idx="52">
                  <c:v>7.2794370756172774E-2</c:v>
                </c:pt>
                <c:pt idx="53">
                  <c:v>-0.66814136574074068</c:v>
                </c:pt>
                <c:pt idx="54">
                  <c:v>0.29367454320987663</c:v>
                </c:pt>
                <c:pt idx="55">
                  <c:v>0.42814485624999998</c:v>
                </c:pt>
                <c:pt idx="56">
                  <c:v>7.2794370756172774E-2</c:v>
                </c:pt>
                <c:pt idx="57">
                  <c:v>-0.66814136574074068</c:v>
                </c:pt>
                <c:pt idx="58">
                  <c:v>0.29367454320987663</c:v>
                </c:pt>
                <c:pt idx="59">
                  <c:v>0.42814485624999998</c:v>
                </c:pt>
                <c:pt idx="60">
                  <c:v>7.2794370756172774E-2</c:v>
                </c:pt>
                <c:pt idx="61">
                  <c:v>-0.66814136574074068</c:v>
                </c:pt>
                <c:pt idx="62">
                  <c:v>0.29367454320987663</c:v>
                </c:pt>
                <c:pt idx="63">
                  <c:v>0.42814485624999998</c:v>
                </c:pt>
                <c:pt idx="64">
                  <c:v>7.2794370756172774E-2</c:v>
                </c:pt>
                <c:pt idx="65">
                  <c:v>-0.66814136574074068</c:v>
                </c:pt>
                <c:pt idx="66">
                  <c:v>0.29367454320987663</c:v>
                </c:pt>
                <c:pt idx="67">
                  <c:v>0.42814485624999998</c:v>
                </c:pt>
                <c:pt idx="68">
                  <c:v>7.2794370756172774E-2</c:v>
                </c:pt>
                <c:pt idx="69">
                  <c:v>-0.66814136574074068</c:v>
                </c:pt>
                <c:pt idx="70">
                  <c:v>0.29367454320987663</c:v>
                </c:pt>
                <c:pt idx="71">
                  <c:v>0.42814485624999998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8-4C17-BA9B-2E46C966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379583"/>
        <c:axId val="1075381023"/>
      </c:lineChart>
      <c:catAx>
        <c:axId val="107537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381023"/>
        <c:crosses val="autoZero"/>
        <c:auto val="1"/>
        <c:lblAlgn val="ctr"/>
        <c:lblOffset val="100"/>
        <c:noMultiLvlLbl val="0"/>
      </c:catAx>
      <c:valAx>
        <c:axId val="10753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3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Other!$M$2:$M$81</c:f>
              <c:numCache>
                <c:formatCode>General</c:formatCode>
                <c:ptCount val="80"/>
                <c:pt idx="8">
                  <c:v>0.50881806628086423</c:v>
                </c:pt>
                <c:pt idx="9">
                  <c:v>-0.85293331080246926</c:v>
                </c:pt>
                <c:pt idx="10">
                  <c:v>1.6308827000000001</c:v>
                </c:pt>
                <c:pt idx="11">
                  <c:v>-1.5830356118055557</c:v>
                </c:pt>
                <c:pt idx="12">
                  <c:v>1.7529823144290126</c:v>
                </c:pt>
                <c:pt idx="13">
                  <c:v>-0.84863309598765424</c:v>
                </c:pt>
                <c:pt idx="14">
                  <c:v>-1.8183441432098764</c:v>
                </c:pt>
                <c:pt idx="15">
                  <c:v>3.164592398070988</c:v>
                </c:pt>
                <c:pt idx="16">
                  <c:v>-1.543984279398148</c:v>
                </c:pt>
                <c:pt idx="17">
                  <c:v>0.48250189783950592</c:v>
                </c:pt>
                <c:pt idx="18">
                  <c:v>-1.6793018185185187</c:v>
                </c:pt>
                <c:pt idx="19">
                  <c:v>0.68822370918209896</c:v>
                </c:pt>
                <c:pt idx="20">
                  <c:v>2.7415403601080244</c:v>
                </c:pt>
                <c:pt idx="21">
                  <c:v>-0.56685479845679021</c:v>
                </c:pt>
                <c:pt idx="22">
                  <c:v>-0.90054630246913603</c:v>
                </c:pt>
                <c:pt idx="23">
                  <c:v>-1.5507902772376543</c:v>
                </c:pt>
                <c:pt idx="24">
                  <c:v>-1.1473177164351851</c:v>
                </c:pt>
                <c:pt idx="25">
                  <c:v>2.2564818620370373</c:v>
                </c:pt>
                <c:pt idx="26">
                  <c:v>-1.4052902666666667</c:v>
                </c:pt>
                <c:pt idx="27">
                  <c:v>0.22647881041666673</c:v>
                </c:pt>
                <c:pt idx="28">
                  <c:v>0.61255461689814827</c:v>
                </c:pt>
                <c:pt idx="29">
                  <c:v>2.2399691666666666E-2</c:v>
                </c:pt>
                <c:pt idx="30">
                  <c:v>-0.49601834074074058</c:v>
                </c:pt>
                <c:pt idx="31">
                  <c:v>-0.88255670439814804</c:v>
                </c:pt>
                <c:pt idx="32">
                  <c:v>-0.69670292878086415</c:v>
                </c:pt>
                <c:pt idx="33">
                  <c:v>-0.29049764290123448</c:v>
                </c:pt>
                <c:pt idx="34">
                  <c:v>3.1809689481481485</c:v>
                </c:pt>
                <c:pt idx="35">
                  <c:v>-1.2054571611882716</c:v>
                </c:pt>
                <c:pt idx="36">
                  <c:v>1.9540838082561727</c:v>
                </c:pt>
                <c:pt idx="37">
                  <c:v>0.37507542253086423</c:v>
                </c:pt>
                <c:pt idx="38">
                  <c:v>-0.81926712345679031</c:v>
                </c:pt>
                <c:pt idx="39">
                  <c:v>-0.80938425871913566</c:v>
                </c:pt>
                <c:pt idx="40">
                  <c:v>-1.1034381287808641</c:v>
                </c:pt>
                <c:pt idx="41">
                  <c:v>0.32876962129629617</c:v>
                </c:pt>
                <c:pt idx="42">
                  <c:v>-1.2614542703703704</c:v>
                </c:pt>
                <c:pt idx="43">
                  <c:v>0.80904895856481474</c:v>
                </c:pt>
                <c:pt idx="44">
                  <c:v>-0.53691965594135793</c:v>
                </c:pt>
                <c:pt idx="45">
                  <c:v>-0.26941040462962984</c:v>
                </c:pt>
                <c:pt idx="46">
                  <c:v>-1.3144885111111111</c:v>
                </c:pt>
                <c:pt idx="47">
                  <c:v>3.7236776499228399</c:v>
                </c:pt>
                <c:pt idx="48">
                  <c:v>-0.56094797939814811</c:v>
                </c:pt>
                <c:pt idx="49">
                  <c:v>0.24938816944444409</c:v>
                </c:pt>
                <c:pt idx="50">
                  <c:v>-0.9824806790123457</c:v>
                </c:pt>
                <c:pt idx="51">
                  <c:v>-1.6512806043981478</c:v>
                </c:pt>
                <c:pt idx="52">
                  <c:v>-0.80368961149691343</c:v>
                </c:pt>
                <c:pt idx="53">
                  <c:v>1.2468078447530861</c:v>
                </c:pt>
                <c:pt idx="54">
                  <c:v>0.97707115925925869</c:v>
                </c:pt>
                <c:pt idx="55">
                  <c:v>-1.6788468513117287</c:v>
                </c:pt>
                <c:pt idx="56">
                  <c:v>1.6292545662808644</c:v>
                </c:pt>
                <c:pt idx="57">
                  <c:v>7.4721831172839481E-2</c:v>
                </c:pt>
                <c:pt idx="58">
                  <c:v>-0.62831319506172845</c:v>
                </c:pt>
                <c:pt idx="59">
                  <c:v>1.1431426672067899</c:v>
                </c:pt>
                <c:pt idx="60">
                  <c:v>-1.5258817596450616</c:v>
                </c:pt>
                <c:pt idx="61">
                  <c:v>-0.9795057749999998</c:v>
                </c:pt>
                <c:pt idx="62">
                  <c:v>3.3361647629629632</c:v>
                </c:pt>
                <c:pt idx="63">
                  <c:v>-2.0667035315586419</c:v>
                </c:pt>
                <c:pt idx="64">
                  <c:v>0.31695576134259251</c:v>
                </c:pt>
                <c:pt idx="65">
                  <c:v>-0.37928352808641952</c:v>
                </c:pt>
                <c:pt idx="66">
                  <c:v>0.94715548888888934</c:v>
                </c:pt>
                <c:pt idx="67">
                  <c:v>0.37661802893518537</c:v>
                </c:pt>
                <c:pt idx="68">
                  <c:v>-1.5973074337191355</c:v>
                </c:pt>
                <c:pt idx="69">
                  <c:v>-0.84902778487654329</c:v>
                </c:pt>
                <c:pt idx="70">
                  <c:v>1.2332615913580249</c:v>
                </c:pt>
                <c:pt idx="71">
                  <c:v>1.2962727783179013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E-4503-BF23-1C0B150E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50704"/>
        <c:axId val="1404051184"/>
      </c:lineChart>
      <c:catAx>
        <c:axId val="14040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051184"/>
        <c:crosses val="autoZero"/>
        <c:auto val="1"/>
        <c:lblAlgn val="ctr"/>
        <c:lblOffset val="100"/>
        <c:noMultiLvlLbl val="0"/>
      </c:catAx>
      <c:valAx>
        <c:axId val="1404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0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5</xdr:row>
      <xdr:rowOff>110490</xdr:rowOff>
    </xdr:from>
    <xdr:to>
      <xdr:col>19</xdr:col>
      <xdr:colOff>15240</xdr:colOff>
      <xdr:row>20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4B786D-2BCA-BDFF-5E3A-A5B7FB16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21</xdr:row>
      <xdr:rowOff>87630</xdr:rowOff>
    </xdr:from>
    <xdr:to>
      <xdr:col>19</xdr:col>
      <xdr:colOff>0</xdr:colOff>
      <xdr:row>36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CC7206-C3AD-2623-D501-9E78BCAF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37</xdr:row>
      <xdr:rowOff>102870</xdr:rowOff>
    </xdr:from>
    <xdr:to>
      <xdr:col>19</xdr:col>
      <xdr:colOff>0</xdr:colOff>
      <xdr:row>52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43BD6D-6255-C9C6-B5CA-9D6A43B06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7</xdr:row>
      <xdr:rowOff>57150</xdr:rowOff>
    </xdr:from>
    <xdr:to>
      <xdr:col>19</xdr:col>
      <xdr:colOff>220980</xdr:colOff>
      <xdr:row>22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4CE57A-0524-74AE-6464-0252E9D7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23</xdr:row>
      <xdr:rowOff>80010</xdr:rowOff>
    </xdr:from>
    <xdr:to>
      <xdr:col>19</xdr:col>
      <xdr:colOff>213360</xdr:colOff>
      <xdr:row>38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BED4F5-E24A-AC54-84D3-1F1E0EA2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403860</xdr:colOff>
      <xdr:row>39</xdr:row>
      <xdr:rowOff>125730</xdr:rowOff>
    </xdr:from>
    <xdr:to>
      <xdr:col>19</xdr:col>
      <xdr:colOff>220980</xdr:colOff>
      <xdr:row>54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808C82-14CA-D9A5-F9C9-A65BABE41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5</xdr:row>
      <xdr:rowOff>163830</xdr:rowOff>
    </xdr:from>
    <xdr:to>
      <xdr:col>19</xdr:col>
      <xdr:colOff>144780</xdr:colOff>
      <xdr:row>20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08E0C-DDF0-128F-A458-7712F48F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22</xdr:row>
      <xdr:rowOff>57150</xdr:rowOff>
    </xdr:from>
    <xdr:to>
      <xdr:col>19</xdr:col>
      <xdr:colOff>152400</xdr:colOff>
      <xdr:row>37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6E153A-5F76-7177-6EC0-ABED33549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38</xdr:row>
      <xdr:rowOff>163830</xdr:rowOff>
    </xdr:from>
    <xdr:to>
      <xdr:col>19</xdr:col>
      <xdr:colOff>167640</xdr:colOff>
      <xdr:row>53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4C902A-BFAB-52DB-9B37-897841EC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5</xdr:row>
      <xdr:rowOff>140970</xdr:rowOff>
    </xdr:from>
    <xdr:to>
      <xdr:col>19</xdr:col>
      <xdr:colOff>99060</xdr:colOff>
      <xdr:row>20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1AE3DF-F887-6075-C9CD-1AEA36B0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21</xdr:row>
      <xdr:rowOff>171450</xdr:rowOff>
    </xdr:from>
    <xdr:to>
      <xdr:col>19</xdr:col>
      <xdr:colOff>129540</xdr:colOff>
      <xdr:row>36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276BFD-8B74-2DF2-3E64-A43B1A98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38</xdr:row>
      <xdr:rowOff>80010</xdr:rowOff>
    </xdr:from>
    <xdr:to>
      <xdr:col>19</xdr:col>
      <xdr:colOff>144780</xdr:colOff>
      <xdr:row>53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092A7F-51D9-6CB3-7FE2-160FF9AC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EE40FFE-D2BC-4FF0-B094-8E05147A43B4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3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679537D-B26D-479A-B670-D7778680CE09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4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82E3B60-229D-4D7F-8BB9-6E423904F573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3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5D181C3-1500-4EB5-9004-3FA26FC7917C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3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890E-1447-4413-A23D-7B91DAC3215C}" name="Tabla1" displayName="Tabla1" ref="A1:E321" totalsRowShown="0">
  <autoFilter ref="A1:E321" xr:uid="{A473890E-1447-4413-A23D-7B91DAC3215C}"/>
  <tableColumns count="5">
    <tableColumn id="1" xr3:uid="{2A515C31-C35A-4538-B777-B098B118D2F6}" name="Quarter" dataDxfId="32"/>
    <tableColumn id="2" xr3:uid="{71FBE514-0242-473A-9121-33593FDE2422}" name="Region"/>
    <tableColumn id="3" xr3:uid="{646505C5-4102-4B1B-A3A0-EA89EBF0A200}" name="State"/>
    <tableColumn id="4" xr3:uid="{C30FAA7B-F073-44C2-B57F-562EC9578D4B}" name="Purpose"/>
    <tableColumn id="5" xr3:uid="{8C0A6905-23EA-456E-882C-C37F28F185AD}" name="Trip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1DDCA3-75B6-497D-ABB9-5FBEB215A1D4}" name="Tabla1_14" displayName="Tabla1_14" ref="A1:M81" tableType="queryTable" totalsRowShown="0">
  <autoFilter ref="A1:M81" xr:uid="{DA1DDCA3-75B6-497D-ABB9-5FBEB215A1D4}"/>
  <tableColumns count="13">
    <tableColumn id="1" xr3:uid="{BDA4FBA7-F0D0-406E-9A00-DA456B72CC7E}" uniqueName="1" name="Quarter" queryTableFieldId="1" dataDxfId="31"/>
    <tableColumn id="2" xr3:uid="{CC1D66C8-B9FF-4DA5-9D80-3181DA18474B}" uniqueName="2" name="Region" queryTableFieldId="2" dataDxfId="30"/>
    <tableColumn id="3" xr3:uid="{2FAF244E-D17A-4920-A4FD-853C89E8B19E}" uniqueName="3" name="State" queryTableFieldId="3" dataDxfId="29"/>
    <tableColumn id="4" xr3:uid="{43FD296E-7E0F-4A27-A838-FB95DB735D76}" uniqueName="4" name="Business" queryTableFieldId="4"/>
    <tableColumn id="5" xr3:uid="{02DAEA04-C588-4392-B6C6-860F0B575F07}" uniqueName="5" name="Holiday" queryTableFieldId="5"/>
    <tableColumn id="6" xr3:uid="{E59AB7F7-2573-44DA-B01E-6E8B5608B25F}" uniqueName="6" name="Other" queryTableFieldId="6"/>
    <tableColumn id="7" xr3:uid="{EA61AE6B-4210-46A8-9F6F-ABCBE1B4209C}" uniqueName="7" name="Visiting" queryTableFieldId="7"/>
    <tableColumn id="8" xr3:uid="{5AE07433-8E8C-419E-9FE1-348921C0DB91}" uniqueName="8" name="Media móvil 1" queryTableFieldId="8" dataDxfId="28">
      <calculatedColumnFormula>AVERAGE(Tabla1_14[[#This Row],[Business]:[Visiting]])</calculatedColumnFormula>
    </tableColumn>
    <tableColumn id="13" xr3:uid="{554F512A-BB6E-4D30-AD01-CE740905468F}" uniqueName="13" name="Tendencia" queryTableFieldId="13"/>
    <tableColumn id="9" xr3:uid="{042728A6-C8F3-48DC-AA93-5F9112CE8C79}" uniqueName="9" name="Serie sin tendencia" queryTableFieldId="9" dataDxfId="27">
      <calculatedColumnFormula>Tabla1_14[[#This Row],[Holiday]]-Tabla1_14[[#This Row],[Media móvil 1]]</calculatedColumnFormula>
    </tableColumn>
    <tableColumn id="10" xr3:uid="{8B4F5F9F-9A14-4F33-A9D2-ACC309E6EB28}" uniqueName="10" name="Mes" queryTableFieldId="10" dataDxfId="26">
      <calculatedColumnFormula>MONTH(Tabla1_14[[#This Row],[Quarter]])</calculatedColumnFormula>
    </tableColumn>
    <tableColumn id="11" xr3:uid="{7FF92FF5-1C1D-455A-B55E-BEED4A77381F}" uniqueName="11" name="Estacionalidad" queryTableFieldId="11" dataDxfId="25">
      <calculatedColumnFormula>_xlfn.XLOOKUP(Tabla1_14[[#This Row],[Mes]],$O$2:$O$5,$P$2:$P$5,"REVISAR")</calculatedColumnFormula>
    </tableColumn>
    <tableColumn id="12" xr3:uid="{63C60CDD-4ED2-4CDA-B0F6-EBEBD2375C8D}" uniqueName="12" name="Residuo" queryTableFieldId="12" dataDxfId="24">
      <calculatedColumnFormula>Tabla1_14[[#This Row],[Holiday]]-Tabla1_14[[#This Row],[Media móvil 1]]-Tabla1_14[[#This Row],[Estacionalidad]]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56650-6EC1-4E1C-97F3-BB5E01F43EA1}" name="Tabla1_1" displayName="Tabla1_1" ref="A1:M81" tableType="queryTable" totalsRowShown="0">
  <autoFilter ref="A1:M81" xr:uid="{6E156650-6EC1-4E1C-97F3-BB5E01F43EA1}"/>
  <tableColumns count="13">
    <tableColumn id="1" xr3:uid="{EA99E8EB-236B-4CC6-84B3-0CDA900E1576}" uniqueName="1" name="Quarter" queryTableFieldId="1" dataDxfId="23"/>
    <tableColumn id="2" xr3:uid="{8371B426-7700-44AD-9FD3-B37D8BD5E3CD}" uniqueName="2" name="Region" queryTableFieldId="2" dataDxfId="22"/>
    <tableColumn id="3" xr3:uid="{3054299F-FF64-42A9-A931-2D25186545DE}" uniqueName="3" name="State" queryTableFieldId="3" dataDxfId="21"/>
    <tableColumn id="4" xr3:uid="{490869CB-7F0A-419A-8B93-5817B6A60865}" uniqueName="4" name="Business" queryTableFieldId="4"/>
    <tableColumn id="5" xr3:uid="{8923376F-3226-4DAD-BF60-034D263CE105}" uniqueName="5" name="Holiday" queryTableFieldId="5"/>
    <tableColumn id="6" xr3:uid="{333E4FCE-98DA-4608-9F11-D59590CF28CF}" uniqueName="6" name="Other" queryTableFieldId="6"/>
    <tableColumn id="7" xr3:uid="{924042D1-66E4-4D5D-9D32-95C238CA9D51}" uniqueName="7" name="Visiting" queryTableFieldId="7"/>
    <tableColumn id="8" xr3:uid="{7A983FA6-9139-485A-B719-A17782B86A44}" uniqueName="8" name="Media móvil 1" queryTableFieldId="8" dataDxfId="20">
      <calculatedColumnFormula>AVERAGE(Tabla1_1[[#This Row],[Business]:[Visiting]])</calculatedColumnFormula>
    </tableColumn>
    <tableColumn id="14" xr3:uid="{83C88D17-6649-413B-A4C3-2DF18846367B}" uniqueName="14" name="Tendencia" queryTableFieldId="13"/>
    <tableColumn id="9" xr3:uid="{9926FDC8-8D49-48FD-A52A-B16E880E51AD}" uniqueName="9" name="Serie sin tendencia" queryTableFieldId="9" dataDxfId="19">
      <calculatedColumnFormula>Tabla1_1[[#This Row],[Holiday]]-Tabla1_1[[#This Row],[Media móvil 1]]</calculatedColumnFormula>
    </tableColumn>
    <tableColumn id="10" xr3:uid="{0E775248-3CB5-424B-8E0F-A0BFFC0D1DBA}" uniqueName="10" name="Mes" queryTableFieldId="10" dataDxfId="18">
      <calculatedColumnFormula>MONTH(Tabla1_1[[#This Row],[Quarter]])</calculatedColumnFormula>
    </tableColumn>
    <tableColumn id="11" xr3:uid="{4AA22691-C2F7-41C5-A810-07D0F3C9110B}" uniqueName="11" name="Estacionalidad" queryTableFieldId="11" dataDxfId="17">
      <calculatedColumnFormula>_xlfn.XLOOKUP(Tabla1_1[[#This Row],[Mes]],$O$2:$O$5,$P$2:$P$5,"REVISAR")</calculatedColumnFormula>
    </tableColumn>
    <tableColumn id="12" xr3:uid="{A5FC7C1B-6155-4CFD-862C-D6FB00C25AED}" uniqueName="12" name="Residuo" queryTableFieldId="12" dataDxfId="16">
      <calculatedColumnFormula>Tabla1_1[[#This Row],[Holiday]]-Tabla1_1[[#This Row],[Media móvil 1]]-Tabla1_1[[#This Row],[Estacionalidad]]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0F1D0-DC5F-415C-9D18-3F86201507DD}" name="Tabla1_15" displayName="Tabla1_15" ref="A1:M81" tableType="queryTable" totalsRowShown="0">
  <autoFilter ref="A1:M81" xr:uid="{33F0F1D0-DC5F-415C-9D18-3F86201507DD}"/>
  <tableColumns count="13">
    <tableColumn id="1" xr3:uid="{68808CE4-4C38-4E61-A236-81A86378B7C9}" uniqueName="1" name="Quarter" queryTableFieldId="1" dataDxfId="15"/>
    <tableColumn id="2" xr3:uid="{B18D4C05-6489-4CF7-B33F-B3CD1E5A4ABA}" uniqueName="2" name="Region" queryTableFieldId="2" dataDxfId="14"/>
    <tableColumn id="3" xr3:uid="{50575704-1194-4580-AB52-2D13D1C65814}" uniqueName="3" name="State" queryTableFieldId="3" dataDxfId="13"/>
    <tableColumn id="4" xr3:uid="{8D998FEB-5A64-43E7-8FBD-4484AF70B297}" uniqueName="4" name="Business" queryTableFieldId="4"/>
    <tableColumn id="5" xr3:uid="{33A8FCD3-D01D-4D9A-9CBC-061D56314367}" uniqueName="5" name="Holiday" queryTableFieldId="5"/>
    <tableColumn id="6" xr3:uid="{8924474B-A183-4A20-98D0-3353567EACEC}" uniqueName="6" name="Other" queryTableFieldId="6"/>
    <tableColumn id="7" xr3:uid="{6C3A28C6-74A7-4E11-B8FE-63813DA2E7FB}" uniqueName="7" name="Visiting" queryTableFieldId="7"/>
    <tableColumn id="8" xr3:uid="{10282329-1ED3-42DA-AE18-5CBB4BBF680F}" uniqueName="8" name="Media móvil 1" queryTableFieldId="8" dataDxfId="12">
      <calculatedColumnFormula>AVERAGE(Tabla1_15[[#This Row],[Business]:[Visiting]])</calculatedColumnFormula>
    </tableColumn>
    <tableColumn id="13" xr3:uid="{30B3A339-642B-42B4-9D33-4FD159DCD8EE}" uniqueName="13" name="Tendencia" queryTableFieldId="13"/>
    <tableColumn id="9" xr3:uid="{36AE21A7-7A59-4D00-8A13-33832EBF4D53}" uniqueName="9" name="Serie sin tendencia" queryTableFieldId="9" dataDxfId="11">
      <calculatedColumnFormula>Tabla1_15[[#This Row],[Holiday]]-Tabla1_15[[#This Row],[Media móvil 1]]</calculatedColumnFormula>
    </tableColumn>
    <tableColumn id="10" xr3:uid="{EE369F50-083F-49FB-92A5-A841887B28BA}" uniqueName="10" name="Mes" queryTableFieldId="10" dataDxfId="10">
      <calculatedColumnFormula>MONTH(Tabla1_15[[#This Row],[Quarter]])</calculatedColumnFormula>
    </tableColumn>
    <tableColumn id="11" xr3:uid="{003CA796-DF37-4ADF-942F-5AA7277165EC}" uniqueName="11" name="Estacionalidad" queryTableFieldId="11" dataDxfId="9">
      <calculatedColumnFormula>_xlfn.XLOOKUP(Tabla1_15[[#This Row],[Mes]],$O$2:$O$5,$P$2:$P$5,"REVISAR")</calculatedColumnFormula>
    </tableColumn>
    <tableColumn id="12" xr3:uid="{B1D7785A-9E48-4DDD-9D6E-F021008C0C31}" uniqueName="12" name="Residuo" queryTableFieldId="12" dataDxfId="8">
      <calculatedColumnFormula>Tabla1_15[[#This Row],[Holiday]]-Tabla1_15[[#This Row],[Media móvil 1]]-Tabla1_15[[#This Row],[Estacionalidad]]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720619-FC64-437C-901B-5AA127EA6833}" name="Tabla1_16" displayName="Tabla1_16" ref="A1:M81" tableType="queryTable" totalsRowShown="0">
  <autoFilter ref="A1:M81" xr:uid="{CA720619-FC64-437C-901B-5AA127EA6833}"/>
  <tableColumns count="13">
    <tableColumn id="1" xr3:uid="{273094B2-0AFD-499B-AA0D-8B3A2640BBF7}" uniqueName="1" name="Quarter" queryTableFieldId="1" dataDxfId="7"/>
    <tableColumn id="2" xr3:uid="{C2271C07-F369-42C6-B141-918E8857BB5F}" uniqueName="2" name="Region" queryTableFieldId="2" dataDxfId="6"/>
    <tableColumn id="3" xr3:uid="{2F64D4D8-9D7B-48BC-8C45-0EF0A0BFB8AE}" uniqueName="3" name="State" queryTableFieldId="3" dataDxfId="5"/>
    <tableColumn id="4" xr3:uid="{17686727-D7DC-454E-8A2A-7FFDEC784427}" uniqueName="4" name="Business" queryTableFieldId="4"/>
    <tableColumn id="5" xr3:uid="{DBB8E094-920B-4D1F-A4B5-74C343D93EB9}" uniqueName="5" name="Holiday" queryTableFieldId="5"/>
    <tableColumn id="6" xr3:uid="{C3C22D2D-2E9C-4AB9-91F6-B3CCFD802D6A}" uniqueName="6" name="Other" queryTableFieldId="6"/>
    <tableColumn id="7" xr3:uid="{A1623FF6-653A-4A5C-9537-14D160673431}" uniqueName="7" name="Visiting" queryTableFieldId="7"/>
    <tableColumn id="8" xr3:uid="{50BDC58E-0E51-4DD6-A4DA-9750FA35F940}" uniqueName="8" name="Media móvil 1" queryTableFieldId="8" dataDxfId="4">
      <calculatedColumnFormula>AVERAGE(Tabla1_16[[#This Row],[Business]:[Visiting]])</calculatedColumnFormula>
    </tableColumn>
    <tableColumn id="13" xr3:uid="{D7B75287-C317-4EA7-81A2-CBB2D6F0DD73}" uniqueName="13" name="Tendencia" queryTableFieldId="13"/>
    <tableColumn id="9" xr3:uid="{7DFF0E39-13F7-488B-B1C2-4A2D4BBBFFF8}" uniqueName="9" name="Serie sin tendencia" queryTableFieldId="9" dataDxfId="3">
      <calculatedColumnFormula>Tabla1_16[[#This Row],[Holiday]]-Tabla1_16[[#This Row],[Media móvil 1]]</calculatedColumnFormula>
    </tableColumn>
    <tableColumn id="10" xr3:uid="{CDCCA7BE-80C0-4118-8653-3FA4E06CF6C2}" uniqueName="10" name="Mes" queryTableFieldId="10" dataDxfId="2">
      <calculatedColumnFormula>MONTH(Tabla1_16[[#This Row],[Quarter]])</calculatedColumnFormula>
    </tableColumn>
    <tableColumn id="11" xr3:uid="{56B29252-6CEC-45A5-A956-B88BDBE02DA1}" uniqueName="11" name="Estacionalidad" queryTableFieldId="11" dataDxfId="1">
      <calculatedColumnFormula>_xlfn.XLOOKUP(Tabla1_16[[#This Row],[Mes]],$O$2:$O$4,$P$2:$P$4,"REVISAR")</calculatedColumnFormula>
    </tableColumn>
    <tableColumn id="12" xr3:uid="{44A36E5B-C5D9-45BF-AB5D-F0F77DBBF9FD}" uniqueName="12" name="Residuo" queryTableFieldId="12" dataDxfId="0">
      <calculatedColumnFormula>Tabla1_16[[#This Row],[Holiday]]-Tabla1_16[[#This Row],[Media móvil 1]]-Tabla1_16[[#This Row],[Estacionalidad]]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9F49-FEA9-4E66-BB3E-CDC563A3ACF7}">
  <dimension ref="A1:E321"/>
  <sheetViews>
    <sheetView workbookViewId="0">
      <selection activeCell="J313" sqref="J31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35796</v>
      </c>
      <c r="B2" t="s">
        <v>5</v>
      </c>
      <c r="C2" t="s">
        <v>6</v>
      </c>
      <c r="D2" t="s">
        <v>7</v>
      </c>
      <c r="E2">
        <v>1.3150918</v>
      </c>
    </row>
    <row r="3" spans="1:5" x14ac:dyDescent="0.3">
      <c r="A3" s="1">
        <v>35886</v>
      </c>
      <c r="B3" t="s">
        <v>5</v>
      </c>
      <c r="C3" t="s">
        <v>6</v>
      </c>
      <c r="D3" t="s">
        <v>7</v>
      </c>
      <c r="E3">
        <v>6.5773374999999996</v>
      </c>
    </row>
    <row r="4" spans="1:5" x14ac:dyDescent="0.3">
      <c r="A4" s="1">
        <v>35977</v>
      </c>
      <c r="B4" t="s">
        <v>5</v>
      </c>
      <c r="C4" t="s">
        <v>6</v>
      </c>
      <c r="D4" t="s">
        <v>7</v>
      </c>
      <c r="E4">
        <v>0.68254539999999997</v>
      </c>
    </row>
    <row r="5" spans="1:5" x14ac:dyDescent="0.3">
      <c r="A5" s="1">
        <v>36069</v>
      </c>
      <c r="B5" t="s">
        <v>5</v>
      </c>
      <c r="C5" t="s">
        <v>6</v>
      </c>
      <c r="D5" t="s">
        <v>7</v>
      </c>
      <c r="E5">
        <v>7.1584586000000003</v>
      </c>
    </row>
    <row r="6" spans="1:5" x14ac:dyDescent="0.3">
      <c r="A6" s="1">
        <v>36161</v>
      </c>
      <c r="B6" t="s">
        <v>5</v>
      </c>
      <c r="C6" t="s">
        <v>6</v>
      </c>
      <c r="D6" t="s">
        <v>7</v>
      </c>
      <c r="E6">
        <v>3.8843291999999998</v>
      </c>
    </row>
    <row r="7" spans="1:5" x14ac:dyDescent="0.3">
      <c r="A7" s="1">
        <v>36251</v>
      </c>
      <c r="B7" t="s">
        <v>5</v>
      </c>
      <c r="C7" t="s">
        <v>6</v>
      </c>
      <c r="D7" t="s">
        <v>7</v>
      </c>
      <c r="E7">
        <v>1.6447746999999999</v>
      </c>
    </row>
    <row r="8" spans="1:5" x14ac:dyDescent="0.3">
      <c r="A8" s="1">
        <v>36342</v>
      </c>
      <c r="B8" t="s">
        <v>5</v>
      </c>
      <c r="C8" t="s">
        <v>6</v>
      </c>
      <c r="D8" t="s">
        <v>7</v>
      </c>
      <c r="E8">
        <v>1.5083181000000001</v>
      </c>
    </row>
    <row r="9" spans="1:5" x14ac:dyDescent="0.3">
      <c r="A9" s="1">
        <v>36434</v>
      </c>
      <c r="B9" t="s">
        <v>5</v>
      </c>
      <c r="C9" t="s">
        <v>6</v>
      </c>
      <c r="D9" t="s">
        <v>7</v>
      </c>
      <c r="E9">
        <v>18.852978700000001</v>
      </c>
    </row>
    <row r="10" spans="1:5" x14ac:dyDescent="0.3">
      <c r="A10" s="1">
        <v>36526</v>
      </c>
      <c r="B10" t="s">
        <v>5</v>
      </c>
      <c r="C10" t="s">
        <v>6</v>
      </c>
      <c r="D10" t="s">
        <v>7</v>
      </c>
      <c r="E10">
        <v>3.8523139</v>
      </c>
    </row>
    <row r="11" spans="1:5" x14ac:dyDescent="0.3">
      <c r="A11" s="1">
        <v>36617</v>
      </c>
      <c r="B11" t="s">
        <v>5</v>
      </c>
      <c r="C11" t="s">
        <v>6</v>
      </c>
      <c r="D11" t="s">
        <v>7</v>
      </c>
      <c r="E11">
        <v>3.9480890999999998</v>
      </c>
    </row>
    <row r="12" spans="1:5" x14ac:dyDescent="0.3">
      <c r="A12" s="1">
        <v>36708</v>
      </c>
      <c r="B12" t="s">
        <v>5</v>
      </c>
      <c r="C12" t="s">
        <v>6</v>
      </c>
      <c r="D12" t="s">
        <v>7</v>
      </c>
      <c r="E12">
        <v>2.3390509000000002</v>
      </c>
    </row>
    <row r="13" spans="1:5" x14ac:dyDescent="0.3">
      <c r="A13" s="1">
        <v>36800</v>
      </c>
      <c r="B13" t="s">
        <v>5</v>
      </c>
      <c r="C13" t="s">
        <v>6</v>
      </c>
      <c r="D13" t="s">
        <v>7</v>
      </c>
      <c r="E13">
        <v>4.5822208</v>
      </c>
    </row>
    <row r="14" spans="1:5" x14ac:dyDescent="0.3">
      <c r="A14" s="1">
        <v>36892</v>
      </c>
      <c r="B14" t="s">
        <v>5</v>
      </c>
      <c r="C14" t="s">
        <v>6</v>
      </c>
      <c r="D14" t="s">
        <v>7</v>
      </c>
      <c r="E14">
        <v>12.5607522</v>
      </c>
    </row>
    <row r="15" spans="1:5" x14ac:dyDescent="0.3">
      <c r="A15" s="1">
        <v>36982</v>
      </c>
      <c r="B15" t="s">
        <v>5</v>
      </c>
      <c r="C15" t="s">
        <v>6</v>
      </c>
      <c r="D15" t="s">
        <v>7</v>
      </c>
      <c r="E15">
        <v>6.1509796000000003</v>
      </c>
    </row>
    <row r="16" spans="1:5" x14ac:dyDescent="0.3">
      <c r="A16" s="1">
        <v>37073</v>
      </c>
      <c r="B16" t="s">
        <v>5</v>
      </c>
      <c r="C16" t="s">
        <v>6</v>
      </c>
      <c r="D16" t="s">
        <v>7</v>
      </c>
      <c r="E16">
        <v>0</v>
      </c>
    </row>
    <row r="17" spans="1:5" x14ac:dyDescent="0.3">
      <c r="A17" s="1">
        <v>37165</v>
      </c>
      <c r="B17" t="s">
        <v>5</v>
      </c>
      <c r="C17" t="s">
        <v>6</v>
      </c>
      <c r="D17" t="s">
        <v>7</v>
      </c>
      <c r="E17">
        <v>4.4214552999999999</v>
      </c>
    </row>
    <row r="18" spans="1:5" x14ac:dyDescent="0.3">
      <c r="A18" s="1">
        <v>37257</v>
      </c>
      <c r="B18" t="s">
        <v>5</v>
      </c>
      <c r="C18" t="s">
        <v>6</v>
      </c>
      <c r="D18" t="s">
        <v>7</v>
      </c>
      <c r="E18">
        <v>5.7171735000000004</v>
      </c>
    </row>
    <row r="19" spans="1:5" x14ac:dyDescent="0.3">
      <c r="A19" s="1">
        <v>37347</v>
      </c>
      <c r="B19" t="s">
        <v>5</v>
      </c>
      <c r="C19" t="s">
        <v>6</v>
      </c>
      <c r="D19" t="s">
        <v>7</v>
      </c>
      <c r="E19">
        <v>8.5325816000000003</v>
      </c>
    </row>
    <row r="20" spans="1:5" x14ac:dyDescent="0.3">
      <c r="A20" s="1">
        <v>37438</v>
      </c>
      <c r="B20" t="s">
        <v>5</v>
      </c>
      <c r="C20" t="s">
        <v>6</v>
      </c>
      <c r="D20" t="s">
        <v>7</v>
      </c>
      <c r="E20">
        <v>2.7551209000000001</v>
      </c>
    </row>
    <row r="21" spans="1:5" x14ac:dyDescent="0.3">
      <c r="A21" s="1">
        <v>37530</v>
      </c>
      <c r="B21" t="s">
        <v>5</v>
      </c>
      <c r="C21" t="s">
        <v>6</v>
      </c>
      <c r="D21" t="s">
        <v>7</v>
      </c>
      <c r="E21">
        <v>3.9752779999999999</v>
      </c>
    </row>
    <row r="22" spans="1:5" x14ac:dyDescent="0.3">
      <c r="A22" s="1">
        <v>37622</v>
      </c>
      <c r="B22" t="s">
        <v>5</v>
      </c>
      <c r="C22" t="s">
        <v>6</v>
      </c>
      <c r="D22" t="s">
        <v>7</v>
      </c>
      <c r="E22">
        <v>6.3992407</v>
      </c>
    </row>
    <row r="23" spans="1:5" x14ac:dyDescent="0.3">
      <c r="A23" s="1">
        <v>37712</v>
      </c>
      <c r="B23" t="s">
        <v>5</v>
      </c>
      <c r="C23" t="s">
        <v>6</v>
      </c>
      <c r="D23" t="s">
        <v>7</v>
      </c>
      <c r="E23">
        <v>2.5597671000000002</v>
      </c>
    </row>
    <row r="24" spans="1:5" x14ac:dyDescent="0.3">
      <c r="A24" s="1">
        <v>37803</v>
      </c>
      <c r="B24" t="s">
        <v>5</v>
      </c>
      <c r="C24" t="s">
        <v>6</v>
      </c>
      <c r="D24" t="s">
        <v>7</v>
      </c>
      <c r="E24">
        <v>14.0897498</v>
      </c>
    </row>
    <row r="25" spans="1:5" x14ac:dyDescent="0.3">
      <c r="A25" s="1">
        <v>37895</v>
      </c>
      <c r="B25" t="s">
        <v>5</v>
      </c>
      <c r="C25" t="s">
        <v>6</v>
      </c>
      <c r="D25" t="s">
        <v>7</v>
      </c>
      <c r="E25">
        <v>2.7699462000000001</v>
      </c>
    </row>
    <row r="26" spans="1:5" x14ac:dyDescent="0.3">
      <c r="A26" s="1">
        <v>37987</v>
      </c>
      <c r="B26" t="s">
        <v>5</v>
      </c>
      <c r="C26" t="s">
        <v>6</v>
      </c>
      <c r="D26" t="s">
        <v>7</v>
      </c>
      <c r="E26">
        <v>5.3167324999999996</v>
      </c>
    </row>
    <row r="27" spans="1:5" x14ac:dyDescent="0.3">
      <c r="A27" s="1">
        <v>38078</v>
      </c>
      <c r="B27" t="s">
        <v>5</v>
      </c>
      <c r="C27" t="s">
        <v>6</v>
      </c>
      <c r="D27" t="s">
        <v>7</v>
      </c>
      <c r="E27">
        <v>0</v>
      </c>
    </row>
    <row r="28" spans="1:5" x14ac:dyDescent="0.3">
      <c r="A28" s="1">
        <v>38169</v>
      </c>
      <c r="B28" t="s">
        <v>5</v>
      </c>
      <c r="C28" t="s">
        <v>6</v>
      </c>
      <c r="D28" t="s">
        <v>7</v>
      </c>
      <c r="E28">
        <v>9.3430432000000003</v>
      </c>
    </row>
    <row r="29" spans="1:5" x14ac:dyDescent="0.3">
      <c r="A29" s="1">
        <v>38261</v>
      </c>
      <c r="B29" t="s">
        <v>5</v>
      </c>
      <c r="C29" t="s">
        <v>6</v>
      </c>
      <c r="D29" t="s">
        <v>7</v>
      </c>
      <c r="E29">
        <v>8.1256743999999994</v>
      </c>
    </row>
    <row r="30" spans="1:5" x14ac:dyDescent="0.3">
      <c r="A30" s="1">
        <v>38353</v>
      </c>
      <c r="B30" t="s">
        <v>5</v>
      </c>
      <c r="C30" t="s">
        <v>6</v>
      </c>
      <c r="D30" t="s">
        <v>7</v>
      </c>
      <c r="E30">
        <v>12.136179</v>
      </c>
    </row>
    <row r="31" spans="1:5" x14ac:dyDescent="0.3">
      <c r="A31" s="1">
        <v>38443</v>
      </c>
      <c r="B31" t="s">
        <v>5</v>
      </c>
      <c r="C31" t="s">
        <v>6</v>
      </c>
      <c r="D31" t="s">
        <v>7</v>
      </c>
      <c r="E31">
        <v>8.6462008000000008</v>
      </c>
    </row>
    <row r="32" spans="1:5" x14ac:dyDescent="0.3">
      <c r="A32" s="1">
        <v>38534</v>
      </c>
      <c r="B32" t="s">
        <v>5</v>
      </c>
      <c r="C32" t="s">
        <v>6</v>
      </c>
      <c r="D32" t="s">
        <v>7</v>
      </c>
      <c r="E32">
        <v>7.6485759</v>
      </c>
    </row>
    <row r="33" spans="1:5" x14ac:dyDescent="0.3">
      <c r="A33" s="1">
        <v>38626</v>
      </c>
      <c r="B33" t="s">
        <v>5</v>
      </c>
      <c r="C33" t="s">
        <v>6</v>
      </c>
      <c r="D33" t="s">
        <v>7</v>
      </c>
      <c r="E33">
        <v>5.0269165999999998</v>
      </c>
    </row>
    <row r="34" spans="1:5" x14ac:dyDescent="0.3">
      <c r="A34" s="1">
        <v>38718</v>
      </c>
      <c r="B34" t="s">
        <v>5</v>
      </c>
      <c r="C34" t="s">
        <v>6</v>
      </c>
      <c r="D34" t="s">
        <v>7</v>
      </c>
      <c r="E34">
        <v>4.3394120000000003</v>
      </c>
    </row>
    <row r="35" spans="1:5" x14ac:dyDescent="0.3">
      <c r="A35" s="1">
        <v>38808</v>
      </c>
      <c r="B35" t="s">
        <v>5</v>
      </c>
      <c r="C35" t="s">
        <v>6</v>
      </c>
      <c r="D35" t="s">
        <v>7</v>
      </c>
      <c r="E35">
        <v>2.6007069999999999</v>
      </c>
    </row>
    <row r="36" spans="1:5" x14ac:dyDescent="0.3">
      <c r="A36" s="1">
        <v>38899</v>
      </c>
      <c r="B36" t="s">
        <v>5</v>
      </c>
      <c r="C36" t="s">
        <v>6</v>
      </c>
      <c r="D36" t="s">
        <v>7</v>
      </c>
      <c r="E36">
        <v>2.0574729999999999</v>
      </c>
    </row>
    <row r="37" spans="1:5" x14ac:dyDescent="0.3">
      <c r="A37" s="1">
        <v>38991</v>
      </c>
      <c r="B37" t="s">
        <v>5</v>
      </c>
      <c r="C37" t="s">
        <v>6</v>
      </c>
      <c r="D37" t="s">
        <v>7</v>
      </c>
      <c r="E37">
        <v>7.4560839999999997</v>
      </c>
    </row>
    <row r="38" spans="1:5" x14ac:dyDescent="0.3">
      <c r="A38" s="1">
        <v>39083</v>
      </c>
      <c r="B38" t="s">
        <v>5</v>
      </c>
      <c r="C38" t="s">
        <v>6</v>
      </c>
      <c r="D38" t="s">
        <v>7</v>
      </c>
      <c r="E38">
        <v>5.1737259</v>
      </c>
    </row>
    <row r="39" spans="1:5" x14ac:dyDescent="0.3">
      <c r="A39" s="1">
        <v>39173</v>
      </c>
      <c r="B39" t="s">
        <v>5</v>
      </c>
      <c r="C39" t="s">
        <v>6</v>
      </c>
      <c r="D39" t="s">
        <v>7</v>
      </c>
      <c r="E39">
        <v>1.5156086</v>
      </c>
    </row>
    <row r="40" spans="1:5" x14ac:dyDescent="0.3">
      <c r="A40" s="1">
        <v>39264</v>
      </c>
      <c r="B40" t="s">
        <v>5</v>
      </c>
      <c r="C40" t="s">
        <v>6</v>
      </c>
      <c r="D40" t="s">
        <v>7</v>
      </c>
      <c r="E40">
        <v>2.3533286000000002</v>
      </c>
    </row>
    <row r="41" spans="1:5" x14ac:dyDescent="0.3">
      <c r="A41" s="1">
        <v>39356</v>
      </c>
      <c r="B41" t="s">
        <v>5</v>
      </c>
      <c r="C41" t="s">
        <v>6</v>
      </c>
      <c r="D41" t="s">
        <v>7</v>
      </c>
      <c r="E41">
        <v>2.0443514</v>
      </c>
    </row>
    <row r="42" spans="1:5" x14ac:dyDescent="0.3">
      <c r="A42" s="1">
        <v>39448</v>
      </c>
      <c r="B42" t="s">
        <v>5</v>
      </c>
      <c r="C42" t="s">
        <v>6</v>
      </c>
      <c r="D42" t="s">
        <v>7</v>
      </c>
      <c r="E42">
        <v>2.9171086000000002</v>
      </c>
    </row>
    <row r="43" spans="1:5" x14ac:dyDescent="0.3">
      <c r="A43" s="1">
        <v>39539</v>
      </c>
      <c r="B43" t="s">
        <v>5</v>
      </c>
      <c r="C43" t="s">
        <v>6</v>
      </c>
      <c r="D43" t="s">
        <v>7</v>
      </c>
      <c r="E43">
        <v>1.5120709999999999</v>
      </c>
    </row>
    <row r="44" spans="1:5" x14ac:dyDescent="0.3">
      <c r="A44" s="1">
        <v>39630</v>
      </c>
      <c r="B44" t="s">
        <v>5</v>
      </c>
      <c r="C44" t="s">
        <v>6</v>
      </c>
      <c r="D44" t="s">
        <v>7</v>
      </c>
      <c r="E44">
        <v>4.5025627999999998</v>
      </c>
    </row>
    <row r="45" spans="1:5" x14ac:dyDescent="0.3">
      <c r="A45" s="1">
        <v>39722</v>
      </c>
      <c r="B45" t="s">
        <v>5</v>
      </c>
      <c r="C45" t="s">
        <v>6</v>
      </c>
      <c r="D45" t="s">
        <v>7</v>
      </c>
      <c r="E45">
        <v>3.9958254000000002</v>
      </c>
    </row>
    <row r="46" spans="1:5" x14ac:dyDescent="0.3">
      <c r="A46" s="1">
        <v>39814</v>
      </c>
      <c r="B46" t="s">
        <v>5</v>
      </c>
      <c r="C46" t="s">
        <v>6</v>
      </c>
      <c r="D46" t="s">
        <v>7</v>
      </c>
      <c r="E46">
        <v>0.79869250000000003</v>
      </c>
    </row>
    <row r="47" spans="1:5" x14ac:dyDescent="0.3">
      <c r="A47" s="1">
        <v>39904</v>
      </c>
      <c r="B47" t="s">
        <v>5</v>
      </c>
      <c r="C47" t="s">
        <v>6</v>
      </c>
      <c r="D47" t="s">
        <v>7</v>
      </c>
      <c r="E47">
        <v>5.2421522999999999</v>
      </c>
    </row>
    <row r="48" spans="1:5" x14ac:dyDescent="0.3">
      <c r="A48" s="1">
        <v>39995</v>
      </c>
      <c r="B48" t="s">
        <v>5</v>
      </c>
      <c r="C48" t="s">
        <v>6</v>
      </c>
      <c r="D48" t="s">
        <v>7</v>
      </c>
      <c r="E48">
        <v>4.4848790000000003</v>
      </c>
    </row>
    <row r="49" spans="1:5" x14ac:dyDescent="0.3">
      <c r="A49" s="1">
        <v>40087</v>
      </c>
      <c r="B49" t="s">
        <v>5</v>
      </c>
      <c r="C49" t="s">
        <v>6</v>
      </c>
      <c r="D49" t="s">
        <v>7</v>
      </c>
      <c r="E49">
        <v>3.1727709000000002</v>
      </c>
    </row>
    <row r="50" spans="1:5" x14ac:dyDescent="0.3">
      <c r="A50" s="1">
        <v>40179</v>
      </c>
      <c r="B50" t="s">
        <v>5</v>
      </c>
      <c r="C50" t="s">
        <v>6</v>
      </c>
      <c r="D50" t="s">
        <v>7</v>
      </c>
      <c r="E50">
        <v>1.1612689</v>
      </c>
    </row>
    <row r="51" spans="1:5" x14ac:dyDescent="0.3">
      <c r="A51" s="1">
        <v>40269</v>
      </c>
      <c r="B51" t="s">
        <v>5</v>
      </c>
      <c r="C51" t="s">
        <v>6</v>
      </c>
      <c r="D51" t="s">
        <v>7</v>
      </c>
      <c r="E51">
        <v>2.4704139000000001</v>
      </c>
    </row>
    <row r="52" spans="1:5" x14ac:dyDescent="0.3">
      <c r="A52" s="1">
        <v>40360</v>
      </c>
      <c r="B52" t="s">
        <v>5</v>
      </c>
      <c r="C52" t="s">
        <v>6</v>
      </c>
      <c r="D52" t="s">
        <v>7</v>
      </c>
      <c r="E52">
        <v>4.6240886000000003</v>
      </c>
    </row>
    <row r="53" spans="1:5" x14ac:dyDescent="0.3">
      <c r="A53" s="1">
        <v>40452</v>
      </c>
      <c r="B53" t="s">
        <v>5</v>
      </c>
      <c r="C53" t="s">
        <v>6</v>
      </c>
      <c r="D53" t="s">
        <v>7</v>
      </c>
      <c r="E53">
        <v>0.95953960000000005</v>
      </c>
    </row>
    <row r="54" spans="1:5" x14ac:dyDescent="0.3">
      <c r="A54" s="1">
        <v>40544</v>
      </c>
      <c r="B54" t="s">
        <v>5</v>
      </c>
      <c r="C54" t="s">
        <v>6</v>
      </c>
      <c r="D54" t="s">
        <v>7</v>
      </c>
      <c r="E54">
        <v>2.4575426</v>
      </c>
    </row>
    <row r="55" spans="1:5" x14ac:dyDescent="0.3">
      <c r="A55" s="1">
        <v>40634</v>
      </c>
      <c r="B55" t="s">
        <v>5</v>
      </c>
      <c r="C55" t="s">
        <v>6</v>
      </c>
      <c r="D55" t="s">
        <v>7</v>
      </c>
      <c r="E55">
        <v>8.4250346</v>
      </c>
    </row>
    <row r="56" spans="1:5" x14ac:dyDescent="0.3">
      <c r="A56" s="1">
        <v>40725</v>
      </c>
      <c r="B56" t="s">
        <v>5</v>
      </c>
      <c r="C56" t="s">
        <v>6</v>
      </c>
      <c r="D56" t="s">
        <v>7</v>
      </c>
      <c r="E56">
        <v>2.1888204</v>
      </c>
    </row>
    <row r="57" spans="1:5" x14ac:dyDescent="0.3">
      <c r="A57" s="1">
        <v>40817</v>
      </c>
      <c r="B57" t="s">
        <v>5</v>
      </c>
      <c r="C57" t="s">
        <v>6</v>
      </c>
      <c r="D57" t="s">
        <v>7</v>
      </c>
      <c r="E57">
        <v>1.659071</v>
      </c>
    </row>
    <row r="58" spans="1:5" x14ac:dyDescent="0.3">
      <c r="A58" s="1">
        <v>40909</v>
      </c>
      <c r="B58" t="s">
        <v>5</v>
      </c>
      <c r="C58" t="s">
        <v>6</v>
      </c>
      <c r="D58" t="s">
        <v>7</v>
      </c>
      <c r="E58">
        <v>9.2533312999999993</v>
      </c>
    </row>
    <row r="59" spans="1:5" x14ac:dyDescent="0.3">
      <c r="A59" s="1">
        <v>41000</v>
      </c>
      <c r="B59" t="s">
        <v>5</v>
      </c>
      <c r="C59" t="s">
        <v>6</v>
      </c>
      <c r="D59" t="s">
        <v>7</v>
      </c>
      <c r="E59">
        <v>2.3672073999999999</v>
      </c>
    </row>
    <row r="60" spans="1:5" x14ac:dyDescent="0.3">
      <c r="A60" s="1">
        <v>41091</v>
      </c>
      <c r="B60" t="s">
        <v>5</v>
      </c>
      <c r="C60" t="s">
        <v>6</v>
      </c>
      <c r="D60" t="s">
        <v>7</v>
      </c>
      <c r="E60">
        <v>1.8541475999999999</v>
      </c>
    </row>
    <row r="61" spans="1:5" x14ac:dyDescent="0.3">
      <c r="A61" s="1">
        <v>41183</v>
      </c>
      <c r="B61" t="s">
        <v>5</v>
      </c>
      <c r="C61" t="s">
        <v>6</v>
      </c>
      <c r="D61" t="s">
        <v>7</v>
      </c>
      <c r="E61">
        <v>3.5834616000000001</v>
      </c>
    </row>
    <row r="62" spans="1:5" x14ac:dyDescent="0.3">
      <c r="A62" s="1">
        <v>41275</v>
      </c>
      <c r="B62" t="s">
        <v>5</v>
      </c>
      <c r="C62" t="s">
        <v>6</v>
      </c>
      <c r="D62" t="s">
        <v>7</v>
      </c>
      <c r="E62">
        <v>1.4503879</v>
      </c>
    </row>
    <row r="63" spans="1:5" x14ac:dyDescent="0.3">
      <c r="A63" s="1">
        <v>41365</v>
      </c>
      <c r="B63" t="s">
        <v>5</v>
      </c>
      <c r="C63" t="s">
        <v>6</v>
      </c>
      <c r="D63" t="s">
        <v>7</v>
      </c>
      <c r="E63">
        <v>0</v>
      </c>
    </row>
    <row r="64" spans="1:5" x14ac:dyDescent="0.3">
      <c r="A64" s="1">
        <v>41456</v>
      </c>
      <c r="B64" t="s">
        <v>5</v>
      </c>
      <c r="C64" t="s">
        <v>6</v>
      </c>
      <c r="D64" t="s">
        <v>7</v>
      </c>
      <c r="E64">
        <v>5.7367470999999997</v>
      </c>
    </row>
    <row r="65" spans="1:5" x14ac:dyDescent="0.3">
      <c r="A65" s="1">
        <v>41548</v>
      </c>
      <c r="B65" t="s">
        <v>5</v>
      </c>
      <c r="C65" t="s">
        <v>6</v>
      </c>
      <c r="D65" t="s">
        <v>7</v>
      </c>
      <c r="E65">
        <v>2.120349</v>
      </c>
    </row>
    <row r="66" spans="1:5" x14ac:dyDescent="0.3">
      <c r="A66" s="1">
        <v>41640</v>
      </c>
      <c r="B66" t="s">
        <v>5</v>
      </c>
      <c r="C66" t="s">
        <v>6</v>
      </c>
      <c r="D66" t="s">
        <v>7</v>
      </c>
      <c r="E66">
        <v>3.1764747999999998</v>
      </c>
    </row>
    <row r="67" spans="1:5" x14ac:dyDescent="0.3">
      <c r="A67" s="1">
        <v>41730</v>
      </c>
      <c r="B67" t="s">
        <v>5</v>
      </c>
      <c r="C67" t="s">
        <v>6</v>
      </c>
      <c r="D67" t="s">
        <v>7</v>
      </c>
      <c r="E67">
        <v>0.81121750000000004</v>
      </c>
    </row>
    <row r="68" spans="1:5" x14ac:dyDescent="0.3">
      <c r="A68" s="1">
        <v>41821</v>
      </c>
      <c r="B68" t="s">
        <v>5</v>
      </c>
      <c r="C68" t="s">
        <v>6</v>
      </c>
      <c r="D68" t="s">
        <v>7</v>
      </c>
      <c r="E68">
        <v>5.8266247</v>
      </c>
    </row>
    <row r="69" spans="1:5" x14ac:dyDescent="0.3">
      <c r="A69" s="1">
        <v>41913</v>
      </c>
      <c r="B69" t="s">
        <v>5</v>
      </c>
      <c r="C69" t="s">
        <v>6</v>
      </c>
      <c r="D69" t="s">
        <v>7</v>
      </c>
      <c r="E69">
        <v>0.42702010000000001</v>
      </c>
    </row>
    <row r="70" spans="1:5" x14ac:dyDescent="0.3">
      <c r="A70" s="1">
        <v>42005</v>
      </c>
      <c r="B70" t="s">
        <v>5</v>
      </c>
      <c r="C70" t="s">
        <v>6</v>
      </c>
      <c r="D70" t="s">
        <v>7</v>
      </c>
      <c r="E70">
        <v>6.7975840999999999</v>
      </c>
    </row>
    <row r="71" spans="1:5" x14ac:dyDescent="0.3">
      <c r="A71" s="1">
        <v>42095</v>
      </c>
      <c r="B71" t="s">
        <v>5</v>
      </c>
      <c r="C71" t="s">
        <v>6</v>
      </c>
      <c r="D71" t="s">
        <v>7</v>
      </c>
      <c r="E71">
        <v>0</v>
      </c>
    </row>
    <row r="72" spans="1:5" x14ac:dyDescent="0.3">
      <c r="A72" s="1">
        <v>42186</v>
      </c>
      <c r="B72" t="s">
        <v>5</v>
      </c>
      <c r="C72" t="s">
        <v>6</v>
      </c>
      <c r="D72" t="s">
        <v>7</v>
      </c>
      <c r="E72">
        <v>0.13315350000000001</v>
      </c>
    </row>
    <row r="73" spans="1:5" x14ac:dyDescent="0.3">
      <c r="A73" s="1">
        <v>42278</v>
      </c>
      <c r="B73" t="s">
        <v>5</v>
      </c>
      <c r="C73" t="s">
        <v>6</v>
      </c>
      <c r="D73" t="s">
        <v>7</v>
      </c>
      <c r="E73">
        <v>0.67627040000000005</v>
      </c>
    </row>
    <row r="74" spans="1:5" x14ac:dyDescent="0.3">
      <c r="A74" s="1">
        <v>42370</v>
      </c>
      <c r="B74" t="s">
        <v>5</v>
      </c>
      <c r="C74" t="s">
        <v>6</v>
      </c>
      <c r="D74" t="s">
        <v>7</v>
      </c>
      <c r="E74">
        <v>2.2493612000000001</v>
      </c>
    </row>
    <row r="75" spans="1:5" x14ac:dyDescent="0.3">
      <c r="A75" s="1">
        <v>42461</v>
      </c>
      <c r="B75" t="s">
        <v>5</v>
      </c>
      <c r="C75" t="s">
        <v>6</v>
      </c>
      <c r="D75" t="s">
        <v>7</v>
      </c>
      <c r="E75">
        <v>0</v>
      </c>
    </row>
    <row r="76" spans="1:5" x14ac:dyDescent="0.3">
      <c r="A76" s="1">
        <v>42552</v>
      </c>
      <c r="B76" t="s">
        <v>5</v>
      </c>
      <c r="C76" t="s">
        <v>6</v>
      </c>
      <c r="D76" t="s">
        <v>7</v>
      </c>
      <c r="E76">
        <v>2.6377198000000002</v>
      </c>
    </row>
    <row r="77" spans="1:5" x14ac:dyDescent="0.3">
      <c r="A77" s="1">
        <v>42644</v>
      </c>
      <c r="B77" t="s">
        <v>5</v>
      </c>
      <c r="C77" t="s">
        <v>6</v>
      </c>
      <c r="D77" t="s">
        <v>7</v>
      </c>
      <c r="E77">
        <v>3.9978894999999999</v>
      </c>
    </row>
    <row r="78" spans="1:5" x14ac:dyDescent="0.3">
      <c r="A78" s="1">
        <v>42736</v>
      </c>
      <c r="B78" t="s">
        <v>5</v>
      </c>
      <c r="C78" t="s">
        <v>6</v>
      </c>
      <c r="D78" t="s">
        <v>7</v>
      </c>
      <c r="E78">
        <v>12.879202899999999</v>
      </c>
    </row>
    <row r="79" spans="1:5" x14ac:dyDescent="0.3">
      <c r="A79" s="1">
        <v>42826</v>
      </c>
      <c r="B79" t="s">
        <v>5</v>
      </c>
      <c r="C79" t="s">
        <v>6</v>
      </c>
      <c r="D79" t="s">
        <v>7</v>
      </c>
      <c r="E79">
        <v>5.6288843000000002</v>
      </c>
    </row>
    <row r="80" spans="1:5" x14ac:dyDescent="0.3">
      <c r="A80" s="1">
        <v>42917</v>
      </c>
      <c r="B80" t="s">
        <v>5</v>
      </c>
      <c r="C80" t="s">
        <v>6</v>
      </c>
      <c r="D80" t="s">
        <v>7</v>
      </c>
      <c r="E80">
        <v>0</v>
      </c>
    </row>
    <row r="81" spans="1:5" x14ac:dyDescent="0.3">
      <c r="A81" s="1">
        <v>43009</v>
      </c>
      <c r="B81" t="s">
        <v>5</v>
      </c>
      <c r="C81" t="s">
        <v>6</v>
      </c>
      <c r="D81" t="s">
        <v>7</v>
      </c>
      <c r="E81">
        <v>6.9184834000000004</v>
      </c>
    </row>
    <row r="82" spans="1:5" x14ac:dyDescent="0.3">
      <c r="A82" s="1">
        <v>35796</v>
      </c>
      <c r="B82" t="s">
        <v>5</v>
      </c>
      <c r="C82" t="s">
        <v>6</v>
      </c>
      <c r="D82" t="s">
        <v>8</v>
      </c>
      <c r="E82">
        <v>127.4818034</v>
      </c>
    </row>
    <row r="83" spans="1:5" x14ac:dyDescent="0.3">
      <c r="A83" s="1">
        <v>35886</v>
      </c>
      <c r="B83" t="s">
        <v>5</v>
      </c>
      <c r="C83" t="s">
        <v>6</v>
      </c>
      <c r="D83" t="s">
        <v>8</v>
      </c>
      <c r="E83">
        <v>91.0744282</v>
      </c>
    </row>
    <row r="84" spans="1:5" x14ac:dyDescent="0.3">
      <c r="A84" s="1">
        <v>35977</v>
      </c>
      <c r="B84" t="s">
        <v>5</v>
      </c>
      <c r="C84" t="s">
        <v>6</v>
      </c>
      <c r="D84" t="s">
        <v>8</v>
      </c>
      <c r="E84">
        <v>32.1981763</v>
      </c>
    </row>
    <row r="85" spans="1:5" x14ac:dyDescent="0.3">
      <c r="A85" s="1">
        <v>36069</v>
      </c>
      <c r="B85" t="s">
        <v>5</v>
      </c>
      <c r="C85" t="s">
        <v>6</v>
      </c>
      <c r="D85" t="s">
        <v>8</v>
      </c>
      <c r="E85">
        <v>78.697582800000006</v>
      </c>
    </row>
    <row r="86" spans="1:5" x14ac:dyDescent="0.3">
      <c r="A86" s="1">
        <v>36161</v>
      </c>
      <c r="B86" t="s">
        <v>5</v>
      </c>
      <c r="C86" t="s">
        <v>6</v>
      </c>
      <c r="D86" t="s">
        <v>8</v>
      </c>
      <c r="E86">
        <v>109.26180840000001</v>
      </c>
    </row>
    <row r="87" spans="1:5" x14ac:dyDescent="0.3">
      <c r="A87" s="1">
        <v>36251</v>
      </c>
      <c r="B87" t="s">
        <v>5</v>
      </c>
      <c r="C87" t="s">
        <v>6</v>
      </c>
      <c r="D87" t="s">
        <v>8</v>
      </c>
      <c r="E87">
        <v>77.806812500000007</v>
      </c>
    </row>
    <row r="88" spans="1:5" x14ac:dyDescent="0.3">
      <c r="A88" s="1">
        <v>36342</v>
      </c>
      <c r="B88" t="s">
        <v>5</v>
      </c>
      <c r="C88" t="s">
        <v>6</v>
      </c>
      <c r="D88" t="s">
        <v>8</v>
      </c>
      <c r="E88">
        <v>34.441451800000003</v>
      </c>
    </row>
    <row r="89" spans="1:5" x14ac:dyDescent="0.3">
      <c r="A89" s="1">
        <v>36434</v>
      </c>
      <c r="B89" t="s">
        <v>5</v>
      </c>
      <c r="C89" t="s">
        <v>6</v>
      </c>
      <c r="D89" t="s">
        <v>8</v>
      </c>
      <c r="E89">
        <v>50.330685500000001</v>
      </c>
    </row>
    <row r="90" spans="1:5" x14ac:dyDescent="0.3">
      <c r="A90" s="1">
        <v>36526</v>
      </c>
      <c r="B90" t="s">
        <v>5</v>
      </c>
      <c r="C90" t="s">
        <v>6</v>
      </c>
      <c r="D90" t="s">
        <v>8</v>
      </c>
      <c r="E90">
        <v>103.8390583</v>
      </c>
    </row>
    <row r="91" spans="1:5" x14ac:dyDescent="0.3">
      <c r="A91" s="1">
        <v>36617</v>
      </c>
      <c r="B91" t="s">
        <v>5</v>
      </c>
      <c r="C91" t="s">
        <v>6</v>
      </c>
      <c r="D91" t="s">
        <v>8</v>
      </c>
      <c r="E91">
        <v>57.910519999999998</v>
      </c>
    </row>
    <row r="92" spans="1:5" x14ac:dyDescent="0.3">
      <c r="A92" s="1">
        <v>36708</v>
      </c>
      <c r="B92" t="s">
        <v>5</v>
      </c>
      <c r="C92" t="s">
        <v>6</v>
      </c>
      <c r="D92" t="s">
        <v>8</v>
      </c>
      <c r="E92">
        <v>45.351640199999999</v>
      </c>
    </row>
    <row r="93" spans="1:5" x14ac:dyDescent="0.3">
      <c r="A93" s="1">
        <v>36800</v>
      </c>
      <c r="B93" t="s">
        <v>5</v>
      </c>
      <c r="C93" t="s">
        <v>6</v>
      </c>
      <c r="D93" t="s">
        <v>8</v>
      </c>
      <c r="E93">
        <v>64.901687699999997</v>
      </c>
    </row>
    <row r="94" spans="1:5" x14ac:dyDescent="0.3">
      <c r="A94" s="1">
        <v>36892</v>
      </c>
      <c r="B94" t="s">
        <v>5</v>
      </c>
      <c r="C94" t="s">
        <v>6</v>
      </c>
      <c r="D94" t="s">
        <v>8</v>
      </c>
      <c r="E94">
        <v>88.849172600000003</v>
      </c>
    </row>
    <row r="95" spans="1:5" x14ac:dyDescent="0.3">
      <c r="A95" s="1">
        <v>36982</v>
      </c>
      <c r="B95" t="s">
        <v>5</v>
      </c>
      <c r="C95" t="s">
        <v>6</v>
      </c>
      <c r="D95" t="s">
        <v>8</v>
      </c>
      <c r="E95">
        <v>68.556824800000001</v>
      </c>
    </row>
    <row r="96" spans="1:5" x14ac:dyDescent="0.3">
      <c r="A96" s="1">
        <v>37073</v>
      </c>
      <c r="B96" t="s">
        <v>5</v>
      </c>
      <c r="C96" t="s">
        <v>6</v>
      </c>
      <c r="D96" t="s">
        <v>8</v>
      </c>
      <c r="E96">
        <v>23.3138513</v>
      </c>
    </row>
    <row r="97" spans="1:5" x14ac:dyDescent="0.3">
      <c r="A97" s="1">
        <v>37165</v>
      </c>
      <c r="B97" t="s">
        <v>5</v>
      </c>
      <c r="C97" t="s">
        <v>6</v>
      </c>
      <c r="D97" t="s">
        <v>8</v>
      </c>
      <c r="E97">
        <v>45.915702400000001</v>
      </c>
    </row>
    <row r="98" spans="1:5" x14ac:dyDescent="0.3">
      <c r="A98" s="1">
        <v>37257</v>
      </c>
      <c r="B98" t="s">
        <v>5</v>
      </c>
      <c r="C98" t="s">
        <v>6</v>
      </c>
      <c r="D98" t="s">
        <v>8</v>
      </c>
      <c r="E98">
        <v>121.8674925</v>
      </c>
    </row>
    <row r="99" spans="1:5" x14ac:dyDescent="0.3">
      <c r="A99" s="1">
        <v>37347</v>
      </c>
      <c r="B99" t="s">
        <v>5</v>
      </c>
      <c r="C99" t="s">
        <v>6</v>
      </c>
      <c r="D99" t="s">
        <v>8</v>
      </c>
      <c r="E99">
        <v>56.410043999999999</v>
      </c>
    </row>
    <row r="100" spans="1:5" x14ac:dyDescent="0.3">
      <c r="A100" s="1">
        <v>37438</v>
      </c>
      <c r="B100" t="s">
        <v>5</v>
      </c>
      <c r="C100" t="s">
        <v>6</v>
      </c>
      <c r="D100" t="s">
        <v>8</v>
      </c>
      <c r="E100">
        <v>32.431634799999998</v>
      </c>
    </row>
    <row r="101" spans="1:5" x14ac:dyDescent="0.3">
      <c r="A101" s="1">
        <v>37530</v>
      </c>
      <c r="B101" t="s">
        <v>5</v>
      </c>
      <c r="C101" t="s">
        <v>6</v>
      </c>
      <c r="D101" t="s">
        <v>8</v>
      </c>
      <c r="E101">
        <v>73.0516042</v>
      </c>
    </row>
    <row r="102" spans="1:5" x14ac:dyDescent="0.3">
      <c r="A102" s="1">
        <v>37622</v>
      </c>
      <c r="B102" t="s">
        <v>5</v>
      </c>
      <c r="C102" t="s">
        <v>6</v>
      </c>
      <c r="D102" t="s">
        <v>8</v>
      </c>
      <c r="E102">
        <v>105.9976575</v>
      </c>
    </row>
    <row r="103" spans="1:5" x14ac:dyDescent="0.3">
      <c r="A103" s="1">
        <v>37712</v>
      </c>
      <c r="B103" t="s">
        <v>5</v>
      </c>
      <c r="C103" t="s">
        <v>6</v>
      </c>
      <c r="D103" t="s">
        <v>8</v>
      </c>
      <c r="E103">
        <v>93.074324000000004</v>
      </c>
    </row>
    <row r="104" spans="1:5" x14ac:dyDescent="0.3">
      <c r="A104" s="1">
        <v>37803</v>
      </c>
      <c r="B104" t="s">
        <v>5</v>
      </c>
      <c r="C104" t="s">
        <v>6</v>
      </c>
      <c r="D104" t="s">
        <v>8</v>
      </c>
      <c r="E104">
        <v>28.3682126</v>
      </c>
    </row>
    <row r="105" spans="1:5" x14ac:dyDescent="0.3">
      <c r="A105" s="1">
        <v>37895</v>
      </c>
      <c r="B105" t="s">
        <v>5</v>
      </c>
      <c r="C105" t="s">
        <v>6</v>
      </c>
      <c r="D105" t="s">
        <v>8</v>
      </c>
      <c r="E105">
        <v>65.360166100000001</v>
      </c>
    </row>
    <row r="106" spans="1:5" x14ac:dyDescent="0.3">
      <c r="A106" s="1">
        <v>37987</v>
      </c>
      <c r="B106" t="s">
        <v>5</v>
      </c>
      <c r="C106" t="s">
        <v>6</v>
      </c>
      <c r="D106" t="s">
        <v>8</v>
      </c>
      <c r="E106">
        <v>128.85153199999999</v>
      </c>
    </row>
    <row r="107" spans="1:5" x14ac:dyDescent="0.3">
      <c r="A107" s="1">
        <v>38078</v>
      </c>
      <c r="B107" t="s">
        <v>5</v>
      </c>
      <c r="C107" t="s">
        <v>6</v>
      </c>
      <c r="D107" t="s">
        <v>8</v>
      </c>
      <c r="E107">
        <v>79.531892299999996</v>
      </c>
    </row>
    <row r="108" spans="1:5" x14ac:dyDescent="0.3">
      <c r="A108" s="1">
        <v>38169</v>
      </c>
      <c r="B108" t="s">
        <v>5</v>
      </c>
      <c r="C108" t="s">
        <v>6</v>
      </c>
      <c r="D108" t="s">
        <v>8</v>
      </c>
      <c r="E108">
        <v>18.0481418</v>
      </c>
    </row>
    <row r="109" spans="1:5" x14ac:dyDescent="0.3">
      <c r="A109" s="1">
        <v>38261</v>
      </c>
      <c r="B109" t="s">
        <v>5</v>
      </c>
      <c r="C109" t="s">
        <v>6</v>
      </c>
      <c r="D109" t="s">
        <v>8</v>
      </c>
      <c r="E109">
        <v>60.235883299999998</v>
      </c>
    </row>
    <row r="110" spans="1:5" x14ac:dyDescent="0.3">
      <c r="A110" s="1">
        <v>38353</v>
      </c>
      <c r="B110" t="s">
        <v>5</v>
      </c>
      <c r="C110" t="s">
        <v>6</v>
      </c>
      <c r="D110" t="s">
        <v>8</v>
      </c>
      <c r="E110">
        <v>122.7073166</v>
      </c>
    </row>
    <row r="111" spans="1:5" x14ac:dyDescent="0.3">
      <c r="A111" s="1">
        <v>38443</v>
      </c>
      <c r="B111" t="s">
        <v>5</v>
      </c>
      <c r="C111" t="s">
        <v>6</v>
      </c>
      <c r="D111" t="s">
        <v>8</v>
      </c>
      <c r="E111">
        <v>49.700067099999998</v>
      </c>
    </row>
    <row r="112" spans="1:5" x14ac:dyDescent="0.3">
      <c r="A112" s="1">
        <v>38534</v>
      </c>
      <c r="B112" t="s">
        <v>5</v>
      </c>
      <c r="C112" t="s">
        <v>6</v>
      </c>
      <c r="D112" t="s">
        <v>8</v>
      </c>
      <c r="E112">
        <v>33.627349700000003</v>
      </c>
    </row>
    <row r="113" spans="1:5" x14ac:dyDescent="0.3">
      <c r="A113" s="1">
        <v>38626</v>
      </c>
      <c r="B113" t="s">
        <v>5</v>
      </c>
      <c r="C113" t="s">
        <v>6</v>
      </c>
      <c r="D113" t="s">
        <v>8</v>
      </c>
      <c r="E113">
        <v>61.7505977</v>
      </c>
    </row>
    <row r="114" spans="1:5" x14ac:dyDescent="0.3">
      <c r="A114" s="1">
        <v>38718</v>
      </c>
      <c r="B114" t="s">
        <v>5</v>
      </c>
      <c r="C114" t="s">
        <v>6</v>
      </c>
      <c r="D114" t="s">
        <v>8</v>
      </c>
      <c r="E114">
        <v>106.313265</v>
      </c>
    </row>
    <row r="115" spans="1:5" x14ac:dyDescent="0.3">
      <c r="A115" s="1">
        <v>38808</v>
      </c>
      <c r="B115" t="s">
        <v>5</v>
      </c>
      <c r="C115" t="s">
        <v>6</v>
      </c>
      <c r="D115" t="s">
        <v>8</v>
      </c>
      <c r="E115">
        <v>82.470329000000007</v>
      </c>
    </row>
    <row r="116" spans="1:5" x14ac:dyDescent="0.3">
      <c r="A116" s="1">
        <v>38899</v>
      </c>
      <c r="B116" t="s">
        <v>5</v>
      </c>
      <c r="C116" t="s">
        <v>6</v>
      </c>
      <c r="D116" t="s">
        <v>8</v>
      </c>
      <c r="E116">
        <v>25.254294999999999</v>
      </c>
    </row>
    <row r="117" spans="1:5" x14ac:dyDescent="0.3">
      <c r="A117" s="1">
        <v>38991</v>
      </c>
      <c r="B117" t="s">
        <v>5</v>
      </c>
      <c r="C117" t="s">
        <v>6</v>
      </c>
      <c r="D117" t="s">
        <v>8</v>
      </c>
      <c r="E117">
        <v>53.811841999999999</v>
      </c>
    </row>
    <row r="118" spans="1:5" x14ac:dyDescent="0.3">
      <c r="A118" s="1">
        <v>39083</v>
      </c>
      <c r="B118" t="s">
        <v>5</v>
      </c>
      <c r="C118" t="s">
        <v>6</v>
      </c>
      <c r="D118" t="s">
        <v>8</v>
      </c>
      <c r="E118">
        <v>115.4332522</v>
      </c>
    </row>
    <row r="119" spans="1:5" x14ac:dyDescent="0.3">
      <c r="A119" s="1">
        <v>39173</v>
      </c>
      <c r="B119" t="s">
        <v>5</v>
      </c>
      <c r="C119" t="s">
        <v>6</v>
      </c>
      <c r="D119" t="s">
        <v>8</v>
      </c>
      <c r="E119">
        <v>57.800932400000001</v>
      </c>
    </row>
    <row r="120" spans="1:5" x14ac:dyDescent="0.3">
      <c r="A120" s="1">
        <v>39264</v>
      </c>
      <c r="B120" t="s">
        <v>5</v>
      </c>
      <c r="C120" t="s">
        <v>6</v>
      </c>
      <c r="D120" t="s">
        <v>8</v>
      </c>
      <c r="E120">
        <v>31.234390300000001</v>
      </c>
    </row>
    <row r="121" spans="1:5" x14ac:dyDescent="0.3">
      <c r="A121" s="1">
        <v>39356</v>
      </c>
      <c r="B121" t="s">
        <v>5</v>
      </c>
      <c r="C121" t="s">
        <v>6</v>
      </c>
      <c r="D121" t="s">
        <v>8</v>
      </c>
      <c r="E121">
        <v>78.009916399999994</v>
      </c>
    </row>
    <row r="122" spans="1:5" x14ac:dyDescent="0.3">
      <c r="A122" s="1">
        <v>39448</v>
      </c>
      <c r="B122" t="s">
        <v>5</v>
      </c>
      <c r="C122" t="s">
        <v>6</v>
      </c>
      <c r="D122" t="s">
        <v>8</v>
      </c>
      <c r="E122">
        <v>132.39600300000001</v>
      </c>
    </row>
    <row r="123" spans="1:5" x14ac:dyDescent="0.3">
      <c r="A123" s="1">
        <v>39539</v>
      </c>
      <c r="B123" t="s">
        <v>5</v>
      </c>
      <c r="C123" t="s">
        <v>6</v>
      </c>
      <c r="D123" t="s">
        <v>8</v>
      </c>
      <c r="E123">
        <v>45.1311423</v>
      </c>
    </row>
    <row r="124" spans="1:5" x14ac:dyDescent="0.3">
      <c r="A124" s="1">
        <v>39630</v>
      </c>
      <c r="B124" t="s">
        <v>5</v>
      </c>
      <c r="C124" t="s">
        <v>6</v>
      </c>
      <c r="D124" t="s">
        <v>8</v>
      </c>
      <c r="E124">
        <v>28.797942500000001</v>
      </c>
    </row>
    <row r="125" spans="1:5" x14ac:dyDescent="0.3">
      <c r="A125" s="1">
        <v>39722</v>
      </c>
      <c r="B125" t="s">
        <v>5</v>
      </c>
      <c r="C125" t="s">
        <v>6</v>
      </c>
      <c r="D125" t="s">
        <v>8</v>
      </c>
      <c r="E125">
        <v>48.944054100000002</v>
      </c>
    </row>
    <row r="126" spans="1:5" x14ac:dyDescent="0.3">
      <c r="A126" s="1">
        <v>39814</v>
      </c>
      <c r="B126" t="s">
        <v>5</v>
      </c>
      <c r="C126" t="s">
        <v>6</v>
      </c>
      <c r="D126" t="s">
        <v>8</v>
      </c>
      <c r="E126">
        <v>119.80229540000001</v>
      </c>
    </row>
    <row r="127" spans="1:5" x14ac:dyDescent="0.3">
      <c r="A127" s="1">
        <v>39904</v>
      </c>
      <c r="B127" t="s">
        <v>5</v>
      </c>
      <c r="C127" t="s">
        <v>6</v>
      </c>
      <c r="D127" t="s">
        <v>8</v>
      </c>
      <c r="E127">
        <v>43.953967300000002</v>
      </c>
    </row>
    <row r="128" spans="1:5" x14ac:dyDescent="0.3">
      <c r="A128" s="1">
        <v>39995</v>
      </c>
      <c r="B128" t="s">
        <v>5</v>
      </c>
      <c r="C128" t="s">
        <v>6</v>
      </c>
      <c r="D128" t="s">
        <v>8</v>
      </c>
      <c r="E128">
        <v>30.657726799999999</v>
      </c>
    </row>
    <row r="129" spans="1:5" x14ac:dyDescent="0.3">
      <c r="A129" s="1">
        <v>40087</v>
      </c>
      <c r="B129" t="s">
        <v>5</v>
      </c>
      <c r="C129" t="s">
        <v>6</v>
      </c>
      <c r="D129" t="s">
        <v>8</v>
      </c>
      <c r="E129">
        <v>45.323226200000001</v>
      </c>
    </row>
    <row r="130" spans="1:5" x14ac:dyDescent="0.3">
      <c r="A130" s="1">
        <v>40179</v>
      </c>
      <c r="B130" t="s">
        <v>5</v>
      </c>
      <c r="C130" t="s">
        <v>6</v>
      </c>
      <c r="D130" t="s">
        <v>8</v>
      </c>
      <c r="E130">
        <v>97.471044399999997</v>
      </c>
    </row>
    <row r="131" spans="1:5" x14ac:dyDescent="0.3">
      <c r="A131" s="1">
        <v>40269</v>
      </c>
      <c r="B131" t="s">
        <v>5</v>
      </c>
      <c r="C131" t="s">
        <v>6</v>
      </c>
      <c r="D131" t="s">
        <v>8</v>
      </c>
      <c r="E131">
        <v>57.038323400000003</v>
      </c>
    </row>
    <row r="132" spans="1:5" x14ac:dyDescent="0.3">
      <c r="A132" s="1">
        <v>40360</v>
      </c>
      <c r="B132" t="s">
        <v>5</v>
      </c>
      <c r="C132" t="s">
        <v>6</v>
      </c>
      <c r="D132" t="s">
        <v>8</v>
      </c>
      <c r="E132">
        <v>21.917959100000001</v>
      </c>
    </row>
    <row r="133" spans="1:5" x14ac:dyDescent="0.3">
      <c r="A133" s="1">
        <v>40452</v>
      </c>
      <c r="B133" t="s">
        <v>5</v>
      </c>
      <c r="C133" t="s">
        <v>6</v>
      </c>
      <c r="D133" t="s">
        <v>8</v>
      </c>
      <c r="E133">
        <v>45.587716800000003</v>
      </c>
    </row>
    <row r="134" spans="1:5" x14ac:dyDescent="0.3">
      <c r="A134" s="1">
        <v>40544</v>
      </c>
      <c r="B134" t="s">
        <v>5</v>
      </c>
      <c r="C134" t="s">
        <v>6</v>
      </c>
      <c r="D134" t="s">
        <v>8</v>
      </c>
      <c r="E134">
        <v>104.6373473</v>
      </c>
    </row>
    <row r="135" spans="1:5" x14ac:dyDescent="0.3">
      <c r="A135" s="1">
        <v>40634</v>
      </c>
      <c r="B135" t="s">
        <v>5</v>
      </c>
      <c r="C135" t="s">
        <v>6</v>
      </c>
      <c r="D135" t="s">
        <v>8</v>
      </c>
      <c r="E135">
        <v>54.532953999999997</v>
      </c>
    </row>
    <row r="136" spans="1:5" x14ac:dyDescent="0.3">
      <c r="A136" s="1">
        <v>40725</v>
      </c>
      <c r="B136" t="s">
        <v>5</v>
      </c>
      <c r="C136" t="s">
        <v>6</v>
      </c>
      <c r="D136" t="s">
        <v>8</v>
      </c>
      <c r="E136">
        <v>46.594230799999998</v>
      </c>
    </row>
    <row r="137" spans="1:5" x14ac:dyDescent="0.3">
      <c r="A137" s="1">
        <v>40817</v>
      </c>
      <c r="B137" t="s">
        <v>5</v>
      </c>
      <c r="C137" t="s">
        <v>6</v>
      </c>
      <c r="D137" t="s">
        <v>8</v>
      </c>
      <c r="E137">
        <v>32.4834453</v>
      </c>
    </row>
    <row r="138" spans="1:5" x14ac:dyDescent="0.3">
      <c r="A138" s="1">
        <v>40909</v>
      </c>
      <c r="B138" t="s">
        <v>5</v>
      </c>
      <c r="C138" t="s">
        <v>6</v>
      </c>
      <c r="D138" t="s">
        <v>8</v>
      </c>
      <c r="E138">
        <v>98.999063800000002</v>
      </c>
    </row>
    <row r="139" spans="1:5" x14ac:dyDescent="0.3">
      <c r="A139" s="1">
        <v>41000</v>
      </c>
      <c r="B139" t="s">
        <v>5</v>
      </c>
      <c r="C139" t="s">
        <v>6</v>
      </c>
      <c r="D139" t="s">
        <v>8</v>
      </c>
      <c r="E139">
        <v>43.863121200000002</v>
      </c>
    </row>
    <row r="140" spans="1:5" x14ac:dyDescent="0.3">
      <c r="A140" s="1">
        <v>41091</v>
      </c>
      <c r="B140" t="s">
        <v>5</v>
      </c>
      <c r="C140" t="s">
        <v>6</v>
      </c>
      <c r="D140" t="s">
        <v>8</v>
      </c>
      <c r="E140">
        <v>21.7594648</v>
      </c>
    </row>
    <row r="141" spans="1:5" x14ac:dyDescent="0.3">
      <c r="A141" s="1">
        <v>41183</v>
      </c>
      <c r="B141" t="s">
        <v>5</v>
      </c>
      <c r="C141" t="s">
        <v>6</v>
      </c>
      <c r="D141" t="s">
        <v>8</v>
      </c>
      <c r="E141">
        <v>52.326974999999997</v>
      </c>
    </row>
    <row r="142" spans="1:5" x14ac:dyDescent="0.3">
      <c r="A142" s="1">
        <v>41275</v>
      </c>
      <c r="B142" t="s">
        <v>5</v>
      </c>
      <c r="C142" t="s">
        <v>6</v>
      </c>
      <c r="D142" t="s">
        <v>8</v>
      </c>
      <c r="E142">
        <v>117.2699432</v>
      </c>
    </row>
    <row r="143" spans="1:5" x14ac:dyDescent="0.3">
      <c r="A143" s="1">
        <v>41365</v>
      </c>
      <c r="B143" t="s">
        <v>5</v>
      </c>
      <c r="C143" t="s">
        <v>6</v>
      </c>
      <c r="D143" t="s">
        <v>8</v>
      </c>
      <c r="E143">
        <v>48.997610299999998</v>
      </c>
    </row>
    <row r="144" spans="1:5" x14ac:dyDescent="0.3">
      <c r="A144" s="1">
        <v>41456</v>
      </c>
      <c r="B144" t="s">
        <v>5</v>
      </c>
      <c r="C144" t="s">
        <v>6</v>
      </c>
      <c r="D144" t="s">
        <v>8</v>
      </c>
      <c r="E144">
        <v>38.559526599999998</v>
      </c>
    </row>
    <row r="145" spans="1:5" x14ac:dyDescent="0.3">
      <c r="A145" s="1">
        <v>41548</v>
      </c>
      <c r="B145" t="s">
        <v>5</v>
      </c>
      <c r="C145" t="s">
        <v>6</v>
      </c>
      <c r="D145" t="s">
        <v>8</v>
      </c>
      <c r="E145">
        <v>69.480333099999996</v>
      </c>
    </row>
    <row r="146" spans="1:5" x14ac:dyDescent="0.3">
      <c r="A146" s="1">
        <v>41640</v>
      </c>
      <c r="B146" t="s">
        <v>5</v>
      </c>
      <c r="C146" t="s">
        <v>6</v>
      </c>
      <c r="D146" t="s">
        <v>8</v>
      </c>
      <c r="E146">
        <v>102.82340859999999</v>
      </c>
    </row>
    <row r="147" spans="1:5" x14ac:dyDescent="0.3">
      <c r="A147" s="1">
        <v>41730</v>
      </c>
      <c r="B147" t="s">
        <v>5</v>
      </c>
      <c r="C147" t="s">
        <v>6</v>
      </c>
      <c r="D147" t="s">
        <v>8</v>
      </c>
      <c r="E147">
        <v>112.1158867</v>
      </c>
    </row>
    <row r="148" spans="1:5" x14ac:dyDescent="0.3">
      <c r="A148" s="1">
        <v>41821</v>
      </c>
      <c r="B148" t="s">
        <v>5</v>
      </c>
      <c r="C148" t="s">
        <v>6</v>
      </c>
      <c r="D148" t="s">
        <v>8</v>
      </c>
      <c r="E148">
        <v>27.4921033</v>
      </c>
    </row>
    <row r="149" spans="1:5" x14ac:dyDescent="0.3">
      <c r="A149" s="1">
        <v>41913</v>
      </c>
      <c r="B149" t="s">
        <v>5</v>
      </c>
      <c r="C149" t="s">
        <v>6</v>
      </c>
      <c r="D149" t="s">
        <v>8</v>
      </c>
      <c r="E149">
        <v>69.307390900000001</v>
      </c>
    </row>
    <row r="150" spans="1:5" x14ac:dyDescent="0.3">
      <c r="A150" s="1">
        <v>42005</v>
      </c>
      <c r="B150" t="s">
        <v>5</v>
      </c>
      <c r="C150" t="s">
        <v>6</v>
      </c>
      <c r="D150" t="s">
        <v>8</v>
      </c>
      <c r="E150">
        <v>111.8983983</v>
      </c>
    </row>
    <row r="151" spans="1:5" x14ac:dyDescent="0.3">
      <c r="A151" s="1">
        <v>42095</v>
      </c>
      <c r="B151" t="s">
        <v>5</v>
      </c>
      <c r="C151" t="s">
        <v>6</v>
      </c>
      <c r="D151" t="s">
        <v>8</v>
      </c>
      <c r="E151">
        <v>65.522171200000003</v>
      </c>
    </row>
    <row r="152" spans="1:5" x14ac:dyDescent="0.3">
      <c r="A152" s="1">
        <v>42186</v>
      </c>
      <c r="B152" t="s">
        <v>5</v>
      </c>
      <c r="C152" t="s">
        <v>6</v>
      </c>
      <c r="D152" t="s">
        <v>8</v>
      </c>
      <c r="E152">
        <v>49.334459000000003</v>
      </c>
    </row>
    <row r="153" spans="1:5" x14ac:dyDescent="0.3">
      <c r="A153" s="1">
        <v>42278</v>
      </c>
      <c r="B153" t="s">
        <v>5</v>
      </c>
      <c r="C153" t="s">
        <v>6</v>
      </c>
      <c r="D153" t="s">
        <v>8</v>
      </c>
      <c r="E153">
        <v>86.050685299999998</v>
      </c>
    </row>
    <row r="154" spans="1:5" x14ac:dyDescent="0.3">
      <c r="A154" s="1">
        <v>42370</v>
      </c>
      <c r="B154" t="s">
        <v>5</v>
      </c>
      <c r="C154" t="s">
        <v>6</v>
      </c>
      <c r="D154" t="s">
        <v>8</v>
      </c>
      <c r="E154">
        <v>157.58188910000001</v>
      </c>
    </row>
    <row r="155" spans="1:5" x14ac:dyDescent="0.3">
      <c r="A155" s="1">
        <v>42461</v>
      </c>
      <c r="B155" t="s">
        <v>5</v>
      </c>
      <c r="C155" t="s">
        <v>6</v>
      </c>
      <c r="D155" t="s">
        <v>8</v>
      </c>
      <c r="E155">
        <v>50.177946200000001</v>
      </c>
    </row>
    <row r="156" spans="1:5" x14ac:dyDescent="0.3">
      <c r="A156" s="1">
        <v>42552</v>
      </c>
      <c r="B156" t="s">
        <v>5</v>
      </c>
      <c r="C156" t="s">
        <v>6</v>
      </c>
      <c r="D156" t="s">
        <v>8</v>
      </c>
      <c r="E156">
        <v>25.849351800000001</v>
      </c>
    </row>
    <row r="157" spans="1:5" x14ac:dyDescent="0.3">
      <c r="A157" s="1">
        <v>42644</v>
      </c>
      <c r="B157" t="s">
        <v>5</v>
      </c>
      <c r="C157" t="s">
        <v>6</v>
      </c>
      <c r="D157" t="s">
        <v>8</v>
      </c>
      <c r="E157">
        <v>81.104552400000003</v>
      </c>
    </row>
    <row r="158" spans="1:5" x14ac:dyDescent="0.3">
      <c r="A158" s="1">
        <v>42736</v>
      </c>
      <c r="B158" t="s">
        <v>5</v>
      </c>
      <c r="C158" t="s">
        <v>6</v>
      </c>
      <c r="D158" t="s">
        <v>8</v>
      </c>
      <c r="E158">
        <v>141.0114165</v>
      </c>
    </row>
    <row r="159" spans="1:5" x14ac:dyDescent="0.3">
      <c r="A159" s="1">
        <v>42826</v>
      </c>
      <c r="B159" t="s">
        <v>5</v>
      </c>
      <c r="C159" t="s">
        <v>6</v>
      </c>
      <c r="D159" t="s">
        <v>8</v>
      </c>
      <c r="E159">
        <v>61.774603200000001</v>
      </c>
    </row>
    <row r="160" spans="1:5" x14ac:dyDescent="0.3">
      <c r="A160" s="1">
        <v>42917</v>
      </c>
      <c r="B160" t="s">
        <v>5</v>
      </c>
      <c r="C160" t="s">
        <v>6</v>
      </c>
      <c r="D160" t="s">
        <v>8</v>
      </c>
      <c r="E160">
        <v>52.523456000000003</v>
      </c>
    </row>
    <row r="161" spans="1:5" x14ac:dyDescent="0.3">
      <c r="A161" s="1">
        <v>43009</v>
      </c>
      <c r="B161" t="s">
        <v>5</v>
      </c>
      <c r="C161" t="s">
        <v>6</v>
      </c>
      <c r="D161" t="s">
        <v>8</v>
      </c>
      <c r="E161">
        <v>98.700501500000001</v>
      </c>
    </row>
    <row r="162" spans="1:5" x14ac:dyDescent="0.3">
      <c r="A162" s="1">
        <v>35796</v>
      </c>
      <c r="B162" t="s">
        <v>5</v>
      </c>
      <c r="C162" t="s">
        <v>6</v>
      </c>
      <c r="D162" t="s">
        <v>9</v>
      </c>
      <c r="E162">
        <v>1.3620771</v>
      </c>
    </row>
    <row r="163" spans="1:5" x14ac:dyDescent="0.3">
      <c r="A163" s="1">
        <v>35886</v>
      </c>
      <c r="B163" t="s">
        <v>5</v>
      </c>
      <c r="C163" t="s">
        <v>6</v>
      </c>
      <c r="D163" t="s">
        <v>9</v>
      </c>
      <c r="E163">
        <v>0</v>
      </c>
    </row>
    <row r="164" spans="1:5" x14ac:dyDescent="0.3">
      <c r="A164" s="1">
        <v>35977</v>
      </c>
      <c r="B164" t="s">
        <v>5</v>
      </c>
      <c r="C164" t="s">
        <v>6</v>
      </c>
      <c r="D164" t="s">
        <v>9</v>
      </c>
      <c r="E164">
        <v>0.85920419999999997</v>
      </c>
    </row>
    <row r="165" spans="1:5" x14ac:dyDescent="0.3">
      <c r="A165" s="1">
        <v>36069</v>
      </c>
      <c r="B165" t="s">
        <v>5</v>
      </c>
      <c r="C165" t="s">
        <v>6</v>
      </c>
      <c r="D165" t="s">
        <v>9</v>
      </c>
      <c r="E165">
        <v>4.7845972000000003</v>
      </c>
    </row>
    <row r="166" spans="1:5" x14ac:dyDescent="0.3">
      <c r="A166" s="1">
        <v>36161</v>
      </c>
      <c r="B166" t="s">
        <v>5</v>
      </c>
      <c r="C166" t="s">
        <v>6</v>
      </c>
      <c r="D166" t="s">
        <v>9</v>
      </c>
      <c r="E166">
        <v>0.54101160000000004</v>
      </c>
    </row>
    <row r="167" spans="1:5" x14ac:dyDescent="0.3">
      <c r="A167" s="1">
        <v>36251</v>
      </c>
      <c r="B167" t="s">
        <v>5</v>
      </c>
      <c r="C167" t="s">
        <v>6</v>
      </c>
      <c r="D167" t="s">
        <v>9</v>
      </c>
      <c r="E167">
        <v>1.7834424</v>
      </c>
    </row>
    <row r="168" spans="1:5" x14ac:dyDescent="0.3">
      <c r="A168" s="1">
        <v>36342</v>
      </c>
      <c r="B168" t="s">
        <v>5</v>
      </c>
      <c r="C168" t="s">
        <v>6</v>
      </c>
      <c r="D168" t="s">
        <v>9</v>
      </c>
      <c r="E168">
        <v>1.1168874</v>
      </c>
    </row>
    <row r="169" spans="1:5" x14ac:dyDescent="0.3">
      <c r="A169" s="1">
        <v>36434</v>
      </c>
      <c r="B169" t="s">
        <v>5</v>
      </c>
      <c r="C169" t="s">
        <v>6</v>
      </c>
      <c r="D169" t="s">
        <v>9</v>
      </c>
      <c r="E169">
        <v>0.80050500000000002</v>
      </c>
    </row>
    <row r="170" spans="1:5" x14ac:dyDescent="0.3">
      <c r="A170" s="1">
        <v>36526</v>
      </c>
      <c r="B170" t="s">
        <v>5</v>
      </c>
      <c r="C170" t="s">
        <v>6</v>
      </c>
      <c r="D170" t="s">
        <v>9</v>
      </c>
      <c r="E170">
        <v>2.1001181</v>
      </c>
    </row>
    <row r="171" spans="1:5" x14ac:dyDescent="0.3">
      <c r="A171" s="1">
        <v>36617</v>
      </c>
      <c r="B171" t="s">
        <v>5</v>
      </c>
      <c r="C171" t="s">
        <v>6</v>
      </c>
      <c r="D171" t="s">
        <v>9</v>
      </c>
      <c r="E171">
        <v>0</v>
      </c>
    </row>
    <row r="172" spans="1:5" x14ac:dyDescent="0.3">
      <c r="A172" s="1">
        <v>36708</v>
      </c>
      <c r="B172" t="s">
        <v>5</v>
      </c>
      <c r="C172" t="s">
        <v>6</v>
      </c>
      <c r="D172" t="s">
        <v>9</v>
      </c>
      <c r="E172">
        <v>3.4650167000000001</v>
      </c>
    </row>
    <row r="173" spans="1:5" x14ac:dyDescent="0.3">
      <c r="A173" s="1">
        <v>36800</v>
      </c>
      <c r="B173" t="s">
        <v>5</v>
      </c>
      <c r="C173" t="s">
        <v>6</v>
      </c>
      <c r="D173" t="s">
        <v>9</v>
      </c>
      <c r="E173">
        <v>0.35000360000000003</v>
      </c>
    </row>
    <row r="174" spans="1:5" x14ac:dyDescent="0.3">
      <c r="A174" s="1">
        <v>36892</v>
      </c>
      <c r="B174" t="s">
        <v>5</v>
      </c>
      <c r="C174" t="s">
        <v>6</v>
      </c>
      <c r="D174" t="s">
        <v>9</v>
      </c>
      <c r="E174">
        <v>3.3484150000000001</v>
      </c>
    </row>
    <row r="175" spans="1:5" x14ac:dyDescent="0.3">
      <c r="A175" s="1">
        <v>36982</v>
      </c>
      <c r="B175" t="s">
        <v>5</v>
      </c>
      <c r="C175" t="s">
        <v>6</v>
      </c>
      <c r="D175" t="s">
        <v>9</v>
      </c>
      <c r="E175">
        <v>0</v>
      </c>
    </row>
    <row r="176" spans="1:5" x14ac:dyDescent="0.3">
      <c r="A176" s="1">
        <v>37073</v>
      </c>
      <c r="B176" t="s">
        <v>5</v>
      </c>
      <c r="C176" t="s">
        <v>6</v>
      </c>
      <c r="D176" t="s">
        <v>9</v>
      </c>
      <c r="E176">
        <v>0</v>
      </c>
    </row>
    <row r="177" spans="1:5" x14ac:dyDescent="0.3">
      <c r="A177" s="1">
        <v>37165</v>
      </c>
      <c r="B177" t="s">
        <v>5</v>
      </c>
      <c r="C177" t="s">
        <v>6</v>
      </c>
      <c r="D177" t="s">
        <v>9</v>
      </c>
      <c r="E177">
        <v>5.1473198</v>
      </c>
    </row>
    <row r="178" spans="1:5" x14ac:dyDescent="0.3">
      <c r="A178" s="1">
        <v>37257</v>
      </c>
      <c r="B178" t="s">
        <v>5</v>
      </c>
      <c r="C178" t="s">
        <v>6</v>
      </c>
      <c r="D178" t="s">
        <v>9</v>
      </c>
      <c r="E178">
        <v>0</v>
      </c>
    </row>
    <row r="179" spans="1:5" x14ac:dyDescent="0.3">
      <c r="A179" s="1">
        <v>37347</v>
      </c>
      <c r="B179" t="s">
        <v>5</v>
      </c>
      <c r="C179" t="s">
        <v>6</v>
      </c>
      <c r="D179" t="s">
        <v>9</v>
      </c>
      <c r="E179">
        <v>1.2451779999999999</v>
      </c>
    </row>
    <row r="180" spans="1:5" x14ac:dyDescent="0.3">
      <c r="A180" s="1">
        <v>37438</v>
      </c>
      <c r="B180" t="s">
        <v>5</v>
      </c>
      <c r="C180" t="s">
        <v>6</v>
      </c>
      <c r="D180" t="s">
        <v>9</v>
      </c>
      <c r="E180">
        <v>0</v>
      </c>
    </row>
    <row r="181" spans="1:5" x14ac:dyDescent="0.3">
      <c r="A181" s="1">
        <v>37530</v>
      </c>
      <c r="B181" t="s">
        <v>5</v>
      </c>
      <c r="C181" t="s">
        <v>6</v>
      </c>
      <c r="D181" t="s">
        <v>9</v>
      </c>
      <c r="E181">
        <v>2.4790930000000002</v>
      </c>
    </row>
    <row r="182" spans="1:5" x14ac:dyDescent="0.3">
      <c r="A182" s="1">
        <v>37622</v>
      </c>
      <c r="B182" t="s">
        <v>5</v>
      </c>
      <c r="C182" t="s">
        <v>6</v>
      </c>
      <c r="D182" t="s">
        <v>9</v>
      </c>
      <c r="E182">
        <v>4.1588368999999998</v>
      </c>
    </row>
    <row r="183" spans="1:5" x14ac:dyDescent="0.3">
      <c r="A183" s="1">
        <v>37712</v>
      </c>
      <c r="B183" t="s">
        <v>5</v>
      </c>
      <c r="C183" t="s">
        <v>6</v>
      </c>
      <c r="D183" t="s">
        <v>9</v>
      </c>
      <c r="E183">
        <v>0</v>
      </c>
    </row>
    <row r="184" spans="1:5" x14ac:dyDescent="0.3">
      <c r="A184" s="1">
        <v>37803</v>
      </c>
      <c r="B184" t="s">
        <v>5</v>
      </c>
      <c r="C184" t="s">
        <v>6</v>
      </c>
      <c r="D184" t="s">
        <v>9</v>
      </c>
      <c r="E184">
        <v>0.5734667</v>
      </c>
    </row>
    <row r="185" spans="1:5" x14ac:dyDescent="0.3">
      <c r="A185" s="1">
        <v>37895</v>
      </c>
      <c r="B185" t="s">
        <v>5</v>
      </c>
      <c r="C185" t="s">
        <v>6</v>
      </c>
      <c r="D185" t="s">
        <v>9</v>
      </c>
      <c r="E185">
        <v>0</v>
      </c>
    </row>
    <row r="186" spans="1:5" x14ac:dyDescent="0.3">
      <c r="A186" s="1">
        <v>37987</v>
      </c>
      <c r="B186" t="s">
        <v>5</v>
      </c>
      <c r="C186" t="s">
        <v>6</v>
      </c>
      <c r="D186" t="s">
        <v>9</v>
      </c>
      <c r="E186">
        <v>0</v>
      </c>
    </row>
    <row r="187" spans="1:5" x14ac:dyDescent="0.3">
      <c r="A187" s="1">
        <v>38078</v>
      </c>
      <c r="B187" t="s">
        <v>5</v>
      </c>
      <c r="C187" t="s">
        <v>6</v>
      </c>
      <c r="D187" t="s">
        <v>9</v>
      </c>
      <c r="E187">
        <v>2.6841309</v>
      </c>
    </row>
    <row r="188" spans="1:5" x14ac:dyDescent="0.3">
      <c r="A188" s="1">
        <v>38169</v>
      </c>
      <c r="B188" t="s">
        <v>5</v>
      </c>
      <c r="C188" t="s">
        <v>6</v>
      </c>
      <c r="D188" t="s">
        <v>9</v>
      </c>
      <c r="E188">
        <v>0</v>
      </c>
    </row>
    <row r="189" spans="1:5" x14ac:dyDescent="0.3">
      <c r="A189" s="1">
        <v>38261</v>
      </c>
      <c r="B189" t="s">
        <v>5</v>
      </c>
      <c r="C189" t="s">
        <v>6</v>
      </c>
      <c r="D189" t="s">
        <v>9</v>
      </c>
      <c r="E189">
        <v>1.8052755</v>
      </c>
    </row>
    <row r="190" spans="1:5" x14ac:dyDescent="0.3">
      <c r="A190" s="1">
        <v>38353</v>
      </c>
      <c r="B190" t="s">
        <v>5</v>
      </c>
      <c r="C190" t="s">
        <v>6</v>
      </c>
      <c r="D190" t="s">
        <v>9</v>
      </c>
      <c r="E190">
        <v>1.8722958999999999</v>
      </c>
    </row>
    <row r="191" spans="1:5" x14ac:dyDescent="0.3">
      <c r="A191" s="1">
        <v>38443</v>
      </c>
      <c r="B191" t="s">
        <v>5</v>
      </c>
      <c r="C191" t="s">
        <v>6</v>
      </c>
      <c r="D191" t="s">
        <v>9</v>
      </c>
      <c r="E191">
        <v>0.57368730000000001</v>
      </c>
    </row>
    <row r="192" spans="1:5" x14ac:dyDescent="0.3">
      <c r="A192" s="1">
        <v>38534</v>
      </c>
      <c r="B192" t="s">
        <v>5</v>
      </c>
      <c r="C192" t="s">
        <v>6</v>
      </c>
      <c r="D192" t="s">
        <v>9</v>
      </c>
      <c r="E192">
        <v>1.0942973</v>
      </c>
    </row>
    <row r="193" spans="1:5" x14ac:dyDescent="0.3">
      <c r="A193" s="1">
        <v>38626</v>
      </c>
      <c r="B193" t="s">
        <v>5</v>
      </c>
      <c r="C193" t="s">
        <v>6</v>
      </c>
      <c r="D193" t="s">
        <v>9</v>
      </c>
      <c r="E193">
        <v>0.90107139999999997</v>
      </c>
    </row>
    <row r="194" spans="1:5" x14ac:dyDescent="0.3">
      <c r="A194" s="1">
        <v>38718</v>
      </c>
      <c r="B194" t="s">
        <v>5</v>
      </c>
      <c r="C194" t="s">
        <v>6</v>
      </c>
      <c r="D194" t="s">
        <v>9</v>
      </c>
      <c r="E194">
        <v>0.77524800000000005</v>
      </c>
    </row>
    <row r="195" spans="1:5" x14ac:dyDescent="0.3">
      <c r="A195" s="1">
        <v>38808</v>
      </c>
      <c r="B195" t="s">
        <v>5</v>
      </c>
      <c r="C195" t="s">
        <v>6</v>
      </c>
      <c r="D195" t="s">
        <v>9</v>
      </c>
      <c r="E195">
        <v>0.47320000000000001</v>
      </c>
    </row>
    <row r="196" spans="1:5" x14ac:dyDescent="0.3">
      <c r="A196" s="1">
        <v>38899</v>
      </c>
      <c r="B196" t="s">
        <v>5</v>
      </c>
      <c r="C196" t="s">
        <v>6</v>
      </c>
      <c r="D196" t="s">
        <v>9</v>
      </c>
      <c r="E196">
        <v>4.9274810000000002</v>
      </c>
    </row>
    <row r="197" spans="1:5" x14ac:dyDescent="0.3">
      <c r="A197" s="1">
        <v>38991</v>
      </c>
      <c r="B197" t="s">
        <v>5</v>
      </c>
      <c r="C197" t="s">
        <v>6</v>
      </c>
      <c r="D197" t="s">
        <v>9</v>
      </c>
      <c r="E197">
        <v>0.63489600000000002</v>
      </c>
    </row>
    <row r="198" spans="1:5" x14ac:dyDescent="0.3">
      <c r="A198" s="1">
        <v>39083</v>
      </c>
      <c r="B198" t="s">
        <v>5</v>
      </c>
      <c r="C198" t="s">
        <v>6</v>
      </c>
      <c r="D198" t="s">
        <v>9</v>
      </c>
      <c r="E198">
        <v>3.3885274999999999</v>
      </c>
    </row>
    <row r="199" spans="1:5" x14ac:dyDescent="0.3">
      <c r="A199" s="1">
        <v>39173</v>
      </c>
      <c r="B199" t="s">
        <v>5</v>
      </c>
      <c r="C199" t="s">
        <v>6</v>
      </c>
      <c r="D199" t="s">
        <v>9</v>
      </c>
      <c r="E199">
        <v>0.95664439999999995</v>
      </c>
    </row>
    <row r="200" spans="1:5" x14ac:dyDescent="0.3">
      <c r="A200" s="1">
        <v>39264</v>
      </c>
      <c r="B200" t="s">
        <v>5</v>
      </c>
      <c r="C200" t="s">
        <v>6</v>
      </c>
      <c r="D200" t="s">
        <v>9</v>
      </c>
      <c r="E200">
        <v>0.61167269999999996</v>
      </c>
    </row>
    <row r="201" spans="1:5" x14ac:dyDescent="0.3">
      <c r="A201" s="1">
        <v>39356</v>
      </c>
      <c r="B201" t="s">
        <v>5</v>
      </c>
      <c r="C201" t="s">
        <v>6</v>
      </c>
      <c r="D201" t="s">
        <v>9</v>
      </c>
      <c r="E201">
        <v>0.70062679999999999</v>
      </c>
    </row>
    <row r="202" spans="1:5" x14ac:dyDescent="0.3">
      <c r="A202" s="1">
        <v>39448</v>
      </c>
      <c r="B202" t="s">
        <v>5</v>
      </c>
      <c r="C202" t="s">
        <v>6</v>
      </c>
      <c r="D202" t="s">
        <v>9</v>
      </c>
      <c r="E202">
        <v>0</v>
      </c>
    </row>
    <row r="203" spans="1:5" x14ac:dyDescent="0.3">
      <c r="A203" s="1">
        <v>39539</v>
      </c>
      <c r="B203" t="s">
        <v>5</v>
      </c>
      <c r="C203" t="s">
        <v>6</v>
      </c>
      <c r="D203" t="s">
        <v>9</v>
      </c>
      <c r="E203">
        <v>0.66023639999999995</v>
      </c>
    </row>
    <row r="204" spans="1:5" x14ac:dyDescent="0.3">
      <c r="A204" s="1">
        <v>39630</v>
      </c>
      <c r="B204" t="s">
        <v>5</v>
      </c>
      <c r="C204" t="s">
        <v>6</v>
      </c>
      <c r="D204" t="s">
        <v>9</v>
      </c>
      <c r="E204">
        <v>0</v>
      </c>
    </row>
    <row r="205" spans="1:5" x14ac:dyDescent="0.3">
      <c r="A205" s="1">
        <v>39722</v>
      </c>
      <c r="B205" t="s">
        <v>5</v>
      </c>
      <c r="C205" t="s">
        <v>6</v>
      </c>
      <c r="D205" t="s">
        <v>9</v>
      </c>
      <c r="E205">
        <v>2.1789871000000001</v>
      </c>
    </row>
    <row r="206" spans="1:5" x14ac:dyDescent="0.3">
      <c r="A206" s="1">
        <v>39814</v>
      </c>
      <c r="B206" t="s">
        <v>5</v>
      </c>
      <c r="C206" t="s">
        <v>6</v>
      </c>
      <c r="D206" t="s">
        <v>9</v>
      </c>
      <c r="E206">
        <v>0.4654798</v>
      </c>
    </row>
    <row r="207" spans="1:5" x14ac:dyDescent="0.3">
      <c r="A207" s="1">
        <v>39904</v>
      </c>
      <c r="B207" t="s">
        <v>5</v>
      </c>
      <c r="C207" t="s">
        <v>6</v>
      </c>
      <c r="D207" t="s">
        <v>9</v>
      </c>
      <c r="E207">
        <v>0</v>
      </c>
    </row>
    <row r="208" spans="1:5" x14ac:dyDescent="0.3">
      <c r="A208" s="1">
        <v>39995</v>
      </c>
      <c r="B208" t="s">
        <v>5</v>
      </c>
      <c r="C208" t="s">
        <v>6</v>
      </c>
      <c r="D208" t="s">
        <v>9</v>
      </c>
      <c r="E208">
        <v>0</v>
      </c>
    </row>
    <row r="209" spans="1:5" x14ac:dyDescent="0.3">
      <c r="A209" s="1">
        <v>40087</v>
      </c>
      <c r="B209" t="s">
        <v>5</v>
      </c>
      <c r="C209" t="s">
        <v>6</v>
      </c>
      <c r="D209" t="s">
        <v>9</v>
      </c>
      <c r="E209">
        <v>5.2703829000000004</v>
      </c>
    </row>
    <row r="210" spans="1:5" x14ac:dyDescent="0.3">
      <c r="A210" s="1">
        <v>40179</v>
      </c>
      <c r="B210" t="s">
        <v>5</v>
      </c>
      <c r="C210" t="s">
        <v>6</v>
      </c>
      <c r="D210" t="s">
        <v>9</v>
      </c>
      <c r="E210">
        <v>0.64526360000000005</v>
      </c>
    </row>
    <row r="211" spans="1:5" x14ac:dyDescent="0.3">
      <c r="A211" s="1">
        <v>40269</v>
      </c>
      <c r="B211" t="s">
        <v>5</v>
      </c>
      <c r="C211" t="s">
        <v>6</v>
      </c>
      <c r="D211" t="s">
        <v>9</v>
      </c>
      <c r="E211">
        <v>0.73406190000000004</v>
      </c>
    </row>
    <row r="212" spans="1:5" x14ac:dyDescent="0.3">
      <c r="A212" s="1">
        <v>40360</v>
      </c>
      <c r="B212" t="s">
        <v>5</v>
      </c>
      <c r="C212" t="s">
        <v>6</v>
      </c>
      <c r="D212" t="s">
        <v>9</v>
      </c>
      <c r="E212">
        <v>0.48100769999999998</v>
      </c>
    </row>
    <row r="213" spans="1:5" x14ac:dyDescent="0.3">
      <c r="A213" s="1">
        <v>40452</v>
      </c>
      <c r="B213" t="s">
        <v>5</v>
      </c>
      <c r="C213" t="s">
        <v>6</v>
      </c>
      <c r="D213" t="s">
        <v>9</v>
      </c>
      <c r="E213">
        <v>0</v>
      </c>
    </row>
    <row r="214" spans="1:5" x14ac:dyDescent="0.3">
      <c r="A214" s="1">
        <v>40544</v>
      </c>
      <c r="B214" t="s">
        <v>5</v>
      </c>
      <c r="C214" t="s">
        <v>6</v>
      </c>
      <c r="D214" t="s">
        <v>9</v>
      </c>
      <c r="E214">
        <v>0.54815080000000005</v>
      </c>
    </row>
    <row r="215" spans="1:5" x14ac:dyDescent="0.3">
      <c r="A215" s="1">
        <v>40634</v>
      </c>
      <c r="B215" t="s">
        <v>5</v>
      </c>
      <c r="C215" t="s">
        <v>6</v>
      </c>
      <c r="D215" t="s">
        <v>9</v>
      </c>
      <c r="E215">
        <v>1.9269893</v>
      </c>
    </row>
    <row r="216" spans="1:5" x14ac:dyDescent="0.3">
      <c r="A216" s="1">
        <v>40725</v>
      </c>
      <c r="B216" t="s">
        <v>5</v>
      </c>
      <c r="C216" t="s">
        <v>6</v>
      </c>
      <c r="D216" t="s">
        <v>9</v>
      </c>
      <c r="E216">
        <v>2.7120289999999998</v>
      </c>
    </row>
    <row r="217" spans="1:5" x14ac:dyDescent="0.3">
      <c r="A217" s="1">
        <v>40817</v>
      </c>
      <c r="B217" t="s">
        <v>5</v>
      </c>
      <c r="C217" t="s">
        <v>6</v>
      </c>
      <c r="D217" t="s">
        <v>9</v>
      </c>
      <c r="E217">
        <v>0.2165781</v>
      </c>
    </row>
    <row r="218" spans="1:5" x14ac:dyDescent="0.3">
      <c r="A218" s="1">
        <v>40909</v>
      </c>
      <c r="B218" t="s">
        <v>5</v>
      </c>
      <c r="C218" t="s">
        <v>6</v>
      </c>
      <c r="D218" t="s">
        <v>9</v>
      </c>
      <c r="E218">
        <v>3.2150346000000001</v>
      </c>
    </row>
    <row r="219" spans="1:5" x14ac:dyDescent="0.3">
      <c r="A219" s="1">
        <v>41000</v>
      </c>
      <c r="B219" t="s">
        <v>5</v>
      </c>
      <c r="C219" t="s">
        <v>6</v>
      </c>
      <c r="D219" t="s">
        <v>9</v>
      </c>
      <c r="E219">
        <v>0.95772729999999995</v>
      </c>
    </row>
    <row r="220" spans="1:5" x14ac:dyDescent="0.3">
      <c r="A220" s="1">
        <v>41091</v>
      </c>
      <c r="B220" t="s">
        <v>5</v>
      </c>
      <c r="C220" t="s">
        <v>6</v>
      </c>
      <c r="D220" t="s">
        <v>9</v>
      </c>
      <c r="E220">
        <v>1.2737928000000001</v>
      </c>
    </row>
    <row r="221" spans="1:5" x14ac:dyDescent="0.3">
      <c r="A221" s="1">
        <v>41183</v>
      </c>
      <c r="B221" t="s">
        <v>5</v>
      </c>
      <c r="C221" t="s">
        <v>6</v>
      </c>
      <c r="D221" t="s">
        <v>9</v>
      </c>
      <c r="E221">
        <v>3.2439559999999998</v>
      </c>
    </row>
    <row r="222" spans="1:5" x14ac:dyDescent="0.3">
      <c r="A222" s="1">
        <v>41275</v>
      </c>
      <c r="B222" t="s">
        <v>5</v>
      </c>
      <c r="C222" t="s">
        <v>6</v>
      </c>
      <c r="D222" t="s">
        <v>9</v>
      </c>
      <c r="E222">
        <v>0.20965880000000001</v>
      </c>
    </row>
    <row r="223" spans="1:5" x14ac:dyDescent="0.3">
      <c r="A223" s="1">
        <v>41365</v>
      </c>
      <c r="B223" t="s">
        <v>5</v>
      </c>
      <c r="C223" t="s">
        <v>6</v>
      </c>
      <c r="D223" t="s">
        <v>9</v>
      </c>
      <c r="E223">
        <v>0</v>
      </c>
    </row>
    <row r="224" spans="1:5" x14ac:dyDescent="0.3">
      <c r="A224" s="1">
        <v>41456</v>
      </c>
      <c r="B224" t="s">
        <v>5</v>
      </c>
      <c r="C224" t="s">
        <v>6</v>
      </c>
      <c r="D224" t="s">
        <v>9</v>
      </c>
      <c r="E224">
        <v>5.3068781999999999</v>
      </c>
    </row>
    <row r="225" spans="1:5" x14ac:dyDescent="0.3">
      <c r="A225" s="1">
        <v>41548</v>
      </c>
      <c r="B225" t="s">
        <v>5</v>
      </c>
      <c r="C225" t="s">
        <v>6</v>
      </c>
      <c r="D225" t="s">
        <v>9</v>
      </c>
      <c r="E225">
        <v>0</v>
      </c>
    </row>
    <row r="226" spans="1:5" x14ac:dyDescent="0.3">
      <c r="A226" s="1">
        <v>41640</v>
      </c>
      <c r="B226" t="s">
        <v>5</v>
      </c>
      <c r="C226" t="s">
        <v>6</v>
      </c>
      <c r="D226" t="s">
        <v>9</v>
      </c>
      <c r="E226">
        <v>2.0295665999999999</v>
      </c>
    </row>
    <row r="227" spans="1:5" x14ac:dyDescent="0.3">
      <c r="A227" s="1">
        <v>41730</v>
      </c>
      <c r="B227" t="s">
        <v>5</v>
      </c>
      <c r="C227" t="s">
        <v>6</v>
      </c>
      <c r="D227" t="s">
        <v>9</v>
      </c>
      <c r="E227">
        <v>0.54859020000000003</v>
      </c>
    </row>
    <row r="228" spans="1:5" x14ac:dyDescent="0.3">
      <c r="A228" s="1">
        <v>41821</v>
      </c>
      <c r="B228" t="s">
        <v>5</v>
      </c>
      <c r="C228" t="s">
        <v>6</v>
      </c>
      <c r="D228" t="s">
        <v>9</v>
      </c>
      <c r="E228">
        <v>2.8191901000000001</v>
      </c>
    </row>
    <row r="229" spans="1:5" x14ac:dyDescent="0.3">
      <c r="A229" s="1">
        <v>41913</v>
      </c>
      <c r="B229" t="s">
        <v>5</v>
      </c>
      <c r="C229" t="s">
        <v>6</v>
      </c>
      <c r="D229" t="s">
        <v>9</v>
      </c>
      <c r="E229">
        <v>2.3766687000000002</v>
      </c>
    </row>
    <row r="230" spans="1:5" x14ac:dyDescent="0.3">
      <c r="A230" s="1">
        <v>42005</v>
      </c>
      <c r="B230" t="s">
        <v>5</v>
      </c>
      <c r="C230" t="s">
        <v>6</v>
      </c>
      <c r="D230" t="s">
        <v>9</v>
      </c>
      <c r="E230">
        <v>0</v>
      </c>
    </row>
    <row r="231" spans="1:5" x14ac:dyDescent="0.3">
      <c r="A231" s="1">
        <v>42095</v>
      </c>
      <c r="B231" t="s">
        <v>5</v>
      </c>
      <c r="C231" t="s">
        <v>6</v>
      </c>
      <c r="D231" t="s">
        <v>9</v>
      </c>
      <c r="E231">
        <v>0</v>
      </c>
    </row>
    <row r="232" spans="1:5" x14ac:dyDescent="0.3">
      <c r="A232" s="1">
        <v>42186</v>
      </c>
      <c r="B232" t="s">
        <v>5</v>
      </c>
      <c r="C232" t="s">
        <v>6</v>
      </c>
      <c r="D232" t="s">
        <v>9</v>
      </c>
      <c r="E232">
        <v>3.0556041</v>
      </c>
    </row>
    <row r="233" spans="1:5" x14ac:dyDescent="0.3">
      <c r="A233" s="1">
        <v>42278</v>
      </c>
      <c r="B233" t="s">
        <v>5</v>
      </c>
      <c r="C233" t="s">
        <v>6</v>
      </c>
      <c r="D233" t="s">
        <v>9</v>
      </c>
      <c r="E233">
        <v>3.1891373999999999</v>
      </c>
    </row>
    <row r="234" spans="1:5" x14ac:dyDescent="0.3">
      <c r="A234" s="1">
        <v>42370</v>
      </c>
      <c r="B234" t="s">
        <v>5</v>
      </c>
      <c r="C234" t="s">
        <v>6</v>
      </c>
      <c r="D234" t="s">
        <v>9</v>
      </c>
      <c r="E234">
        <v>0.50674989999999998</v>
      </c>
    </row>
    <row r="235" spans="1:5" x14ac:dyDescent="0.3">
      <c r="A235" s="1">
        <v>42461</v>
      </c>
      <c r="B235" t="s">
        <v>5</v>
      </c>
      <c r="C235" t="s">
        <v>6</v>
      </c>
      <c r="D235" t="s">
        <v>9</v>
      </c>
      <c r="E235">
        <v>0.19276260000000001</v>
      </c>
    </row>
    <row r="236" spans="1:5" x14ac:dyDescent="0.3">
      <c r="A236" s="1">
        <v>42552</v>
      </c>
      <c r="B236" t="s">
        <v>5</v>
      </c>
      <c r="C236" t="s">
        <v>6</v>
      </c>
      <c r="D236" t="s">
        <v>9</v>
      </c>
      <c r="E236">
        <v>0</v>
      </c>
    </row>
    <row r="237" spans="1:5" x14ac:dyDescent="0.3">
      <c r="A237" s="1">
        <v>42644</v>
      </c>
      <c r="B237" t="s">
        <v>5</v>
      </c>
      <c r="C237" t="s">
        <v>6</v>
      </c>
      <c r="D237" t="s">
        <v>9</v>
      </c>
      <c r="E237">
        <v>5.5879155000000003</v>
      </c>
    </row>
    <row r="238" spans="1:5" x14ac:dyDescent="0.3">
      <c r="A238" s="1">
        <v>42736</v>
      </c>
      <c r="B238" t="s">
        <v>5</v>
      </c>
      <c r="C238" t="s">
        <v>6</v>
      </c>
      <c r="D238" t="s">
        <v>9</v>
      </c>
      <c r="E238">
        <v>0.16352620000000001</v>
      </c>
    </row>
    <row r="239" spans="1:5" x14ac:dyDescent="0.3">
      <c r="A239" s="1">
        <v>42826</v>
      </c>
      <c r="B239" t="s">
        <v>5</v>
      </c>
      <c r="C239" t="s">
        <v>6</v>
      </c>
      <c r="D239" t="s">
        <v>9</v>
      </c>
      <c r="E239">
        <v>0</v>
      </c>
    </row>
    <row r="240" spans="1:5" x14ac:dyDescent="0.3">
      <c r="A240" s="1">
        <v>42917</v>
      </c>
      <c r="B240" t="s">
        <v>5</v>
      </c>
      <c r="C240" t="s">
        <v>6</v>
      </c>
      <c r="D240" t="s">
        <v>9</v>
      </c>
      <c r="E240">
        <v>1.3166021000000001</v>
      </c>
    </row>
    <row r="241" spans="1:5" x14ac:dyDescent="0.3">
      <c r="A241" s="1">
        <v>43009</v>
      </c>
      <c r="B241" t="s">
        <v>5</v>
      </c>
      <c r="C241" t="s">
        <v>6</v>
      </c>
      <c r="D241" t="s">
        <v>9</v>
      </c>
      <c r="E241">
        <v>0</v>
      </c>
    </row>
    <row r="242" spans="1:5" x14ac:dyDescent="0.3">
      <c r="A242" s="1">
        <v>35796</v>
      </c>
      <c r="B242" t="s">
        <v>5</v>
      </c>
      <c r="C242" t="s">
        <v>6</v>
      </c>
      <c r="D242" t="s">
        <v>10</v>
      </c>
      <c r="E242">
        <v>18.696679499999998</v>
      </c>
    </row>
    <row r="243" spans="1:5" x14ac:dyDescent="0.3">
      <c r="A243" s="1">
        <v>35886</v>
      </c>
      <c r="B243" t="s">
        <v>5</v>
      </c>
      <c r="C243" t="s">
        <v>6</v>
      </c>
      <c r="D243" t="s">
        <v>10</v>
      </c>
      <c r="E243">
        <v>8.5693608999999995</v>
      </c>
    </row>
    <row r="244" spans="1:5" x14ac:dyDescent="0.3">
      <c r="A244" s="1">
        <v>35977</v>
      </c>
      <c r="B244" t="s">
        <v>5</v>
      </c>
      <c r="C244" t="s">
        <v>6</v>
      </c>
      <c r="D244" t="s">
        <v>10</v>
      </c>
      <c r="E244">
        <v>6.7226936999999998</v>
      </c>
    </row>
    <row r="245" spans="1:5" x14ac:dyDescent="0.3">
      <c r="A245" s="1">
        <v>36069</v>
      </c>
      <c r="B245" t="s">
        <v>5</v>
      </c>
      <c r="C245" t="s">
        <v>6</v>
      </c>
      <c r="D245" t="s">
        <v>10</v>
      </c>
      <c r="E245">
        <v>8.0044689000000009</v>
      </c>
    </row>
    <row r="246" spans="1:5" x14ac:dyDescent="0.3">
      <c r="A246" s="1">
        <v>36161</v>
      </c>
      <c r="B246" t="s">
        <v>5</v>
      </c>
      <c r="C246" t="s">
        <v>6</v>
      </c>
      <c r="D246" t="s">
        <v>10</v>
      </c>
      <c r="E246">
        <v>15.1254106</v>
      </c>
    </row>
    <row r="247" spans="1:5" x14ac:dyDescent="0.3">
      <c r="A247" s="1">
        <v>36251</v>
      </c>
      <c r="B247" t="s">
        <v>5</v>
      </c>
      <c r="C247" t="s">
        <v>6</v>
      </c>
      <c r="D247" t="s">
        <v>10</v>
      </c>
      <c r="E247">
        <v>8.8224015999999992</v>
      </c>
    </row>
    <row r="248" spans="1:5" x14ac:dyDescent="0.3">
      <c r="A248" s="1">
        <v>36342</v>
      </c>
      <c r="B248" t="s">
        <v>5</v>
      </c>
      <c r="C248" t="s">
        <v>6</v>
      </c>
      <c r="D248" t="s">
        <v>10</v>
      </c>
      <c r="E248">
        <v>4.0410149999999998</v>
      </c>
    </row>
    <row r="249" spans="1:5" x14ac:dyDescent="0.3">
      <c r="A249" s="1">
        <v>36434</v>
      </c>
      <c r="B249" t="s">
        <v>5</v>
      </c>
      <c r="C249" t="s">
        <v>6</v>
      </c>
      <c r="D249" t="s">
        <v>10</v>
      </c>
      <c r="E249">
        <v>1.7157684</v>
      </c>
    </row>
    <row r="250" spans="1:5" x14ac:dyDescent="0.3">
      <c r="A250" s="1">
        <v>36526</v>
      </c>
      <c r="B250" t="s">
        <v>5</v>
      </c>
      <c r="C250" t="s">
        <v>6</v>
      </c>
      <c r="D250" t="s">
        <v>10</v>
      </c>
      <c r="E250">
        <v>14.0356352</v>
      </c>
    </row>
    <row r="251" spans="1:5" x14ac:dyDescent="0.3">
      <c r="A251" s="1">
        <v>36617</v>
      </c>
      <c r="B251" t="s">
        <v>5</v>
      </c>
      <c r="C251" t="s">
        <v>6</v>
      </c>
      <c r="D251" t="s">
        <v>10</v>
      </c>
      <c r="E251">
        <v>4.8217973000000001</v>
      </c>
    </row>
    <row r="252" spans="1:5" x14ac:dyDescent="0.3">
      <c r="A252" s="1">
        <v>36708</v>
      </c>
      <c r="B252" t="s">
        <v>5</v>
      </c>
      <c r="C252" t="s">
        <v>6</v>
      </c>
      <c r="D252" t="s">
        <v>10</v>
      </c>
      <c r="E252">
        <v>4.4595105999999998</v>
      </c>
    </row>
    <row r="253" spans="1:5" x14ac:dyDescent="0.3">
      <c r="A253" s="1">
        <v>36800</v>
      </c>
      <c r="B253" t="s">
        <v>5</v>
      </c>
      <c r="C253" t="s">
        <v>6</v>
      </c>
      <c r="D253" t="s">
        <v>10</v>
      </c>
      <c r="E253">
        <v>9.6188804000000001</v>
      </c>
    </row>
    <row r="254" spans="1:5" x14ac:dyDescent="0.3">
      <c r="A254" s="1">
        <v>36892</v>
      </c>
      <c r="B254" t="s">
        <v>5</v>
      </c>
      <c r="C254" t="s">
        <v>6</v>
      </c>
      <c r="D254" t="s">
        <v>10</v>
      </c>
      <c r="E254">
        <v>15.2694996</v>
      </c>
    </row>
    <row r="255" spans="1:5" x14ac:dyDescent="0.3">
      <c r="A255" s="1">
        <v>36982</v>
      </c>
      <c r="B255" t="s">
        <v>5</v>
      </c>
      <c r="C255" t="s">
        <v>6</v>
      </c>
      <c r="D255" t="s">
        <v>10</v>
      </c>
      <c r="E255">
        <v>9.1882962999999993</v>
      </c>
    </row>
    <row r="256" spans="1:5" x14ac:dyDescent="0.3">
      <c r="A256" s="1">
        <v>37073</v>
      </c>
      <c r="B256" t="s">
        <v>5</v>
      </c>
      <c r="C256" t="s">
        <v>6</v>
      </c>
      <c r="D256" t="s">
        <v>10</v>
      </c>
      <c r="E256">
        <v>11.8412504</v>
      </c>
    </row>
    <row r="257" spans="1:5" x14ac:dyDescent="0.3">
      <c r="A257" s="1">
        <v>37165</v>
      </c>
      <c r="B257" t="s">
        <v>5</v>
      </c>
      <c r="C257" t="s">
        <v>6</v>
      </c>
      <c r="D257" t="s">
        <v>10</v>
      </c>
      <c r="E257">
        <v>8.1316948</v>
      </c>
    </row>
    <row r="258" spans="1:5" x14ac:dyDescent="0.3">
      <c r="A258" s="1">
        <v>37257</v>
      </c>
      <c r="B258" t="s">
        <v>5</v>
      </c>
      <c r="C258" t="s">
        <v>6</v>
      </c>
      <c r="D258" t="s">
        <v>10</v>
      </c>
      <c r="E258">
        <v>9.7093734999999999</v>
      </c>
    </row>
    <row r="259" spans="1:5" x14ac:dyDescent="0.3">
      <c r="A259" s="1">
        <v>37347</v>
      </c>
      <c r="B259" t="s">
        <v>5</v>
      </c>
      <c r="C259" t="s">
        <v>6</v>
      </c>
      <c r="D259" t="s">
        <v>10</v>
      </c>
      <c r="E259">
        <v>8.0625040000000006</v>
      </c>
    </row>
    <row r="260" spans="1:5" x14ac:dyDescent="0.3">
      <c r="A260" s="1">
        <v>37438</v>
      </c>
      <c r="B260" t="s">
        <v>5</v>
      </c>
      <c r="C260" t="s">
        <v>6</v>
      </c>
      <c r="D260" t="s">
        <v>10</v>
      </c>
      <c r="E260">
        <v>5.9834629000000001</v>
      </c>
    </row>
    <row r="261" spans="1:5" x14ac:dyDescent="0.3">
      <c r="A261" s="1">
        <v>37530</v>
      </c>
      <c r="B261" t="s">
        <v>5</v>
      </c>
      <c r="C261" t="s">
        <v>6</v>
      </c>
      <c r="D261" t="s">
        <v>10</v>
      </c>
      <c r="E261">
        <v>2.9668606</v>
      </c>
    </row>
    <row r="262" spans="1:5" x14ac:dyDescent="0.3">
      <c r="A262" s="1">
        <v>37622</v>
      </c>
      <c r="B262" t="s">
        <v>5</v>
      </c>
      <c r="C262" t="s">
        <v>6</v>
      </c>
      <c r="D262" t="s">
        <v>10</v>
      </c>
      <c r="E262">
        <v>13.9626895</v>
      </c>
    </row>
    <row r="263" spans="1:5" x14ac:dyDescent="0.3">
      <c r="A263" s="1">
        <v>37712</v>
      </c>
      <c r="B263" t="s">
        <v>5</v>
      </c>
      <c r="C263" t="s">
        <v>6</v>
      </c>
      <c r="D263" t="s">
        <v>10</v>
      </c>
      <c r="E263">
        <v>9.5245850999999995</v>
      </c>
    </row>
    <row r="264" spans="1:5" x14ac:dyDescent="0.3">
      <c r="A264" s="1">
        <v>37803</v>
      </c>
      <c r="B264" t="s">
        <v>5</v>
      </c>
      <c r="C264" t="s">
        <v>6</v>
      </c>
      <c r="D264" t="s">
        <v>10</v>
      </c>
      <c r="E264">
        <v>8.2581690000000005</v>
      </c>
    </row>
    <row r="265" spans="1:5" x14ac:dyDescent="0.3">
      <c r="A265" s="1">
        <v>37895</v>
      </c>
      <c r="B265" t="s">
        <v>5</v>
      </c>
      <c r="C265" t="s">
        <v>6</v>
      </c>
      <c r="D265" t="s">
        <v>10</v>
      </c>
      <c r="E265">
        <v>12.4728048</v>
      </c>
    </row>
    <row r="266" spans="1:5" x14ac:dyDescent="0.3">
      <c r="A266" s="1">
        <v>37987</v>
      </c>
      <c r="B266" t="s">
        <v>5</v>
      </c>
      <c r="C266" t="s">
        <v>6</v>
      </c>
      <c r="D266" t="s">
        <v>10</v>
      </c>
      <c r="E266">
        <v>18.0625879</v>
      </c>
    </row>
    <row r="267" spans="1:5" x14ac:dyDescent="0.3">
      <c r="A267" s="1">
        <v>38078</v>
      </c>
      <c r="B267" t="s">
        <v>5</v>
      </c>
      <c r="C267" t="s">
        <v>6</v>
      </c>
      <c r="D267" t="s">
        <v>10</v>
      </c>
      <c r="E267">
        <v>9.2317149000000001</v>
      </c>
    </row>
    <row r="268" spans="1:5" x14ac:dyDescent="0.3">
      <c r="A268" s="1">
        <v>38169</v>
      </c>
      <c r="B268" t="s">
        <v>5</v>
      </c>
      <c r="C268" t="s">
        <v>6</v>
      </c>
      <c r="D268" t="s">
        <v>10</v>
      </c>
      <c r="E268">
        <v>8.4718757999999994</v>
      </c>
    </row>
    <row r="269" spans="1:5" x14ac:dyDescent="0.3">
      <c r="A269" s="1">
        <v>38261</v>
      </c>
      <c r="B269" t="s">
        <v>5</v>
      </c>
      <c r="C269" t="s">
        <v>6</v>
      </c>
      <c r="D269" t="s">
        <v>10</v>
      </c>
      <c r="E269">
        <v>18.689287499999999</v>
      </c>
    </row>
    <row r="270" spans="1:5" x14ac:dyDescent="0.3">
      <c r="A270" s="1">
        <v>38353</v>
      </c>
      <c r="B270" t="s">
        <v>5</v>
      </c>
      <c r="C270" t="s">
        <v>6</v>
      </c>
      <c r="D270" t="s">
        <v>10</v>
      </c>
      <c r="E270">
        <v>16.634650100000002</v>
      </c>
    </row>
    <row r="271" spans="1:5" x14ac:dyDescent="0.3">
      <c r="A271" s="1">
        <v>38443</v>
      </c>
      <c r="B271" t="s">
        <v>5</v>
      </c>
      <c r="C271" t="s">
        <v>6</v>
      </c>
      <c r="D271" t="s">
        <v>10</v>
      </c>
      <c r="E271">
        <v>13.2389373</v>
      </c>
    </row>
    <row r="272" spans="1:5" x14ac:dyDescent="0.3">
      <c r="A272" s="1">
        <v>38534</v>
      </c>
      <c r="B272" t="s">
        <v>5</v>
      </c>
      <c r="C272" t="s">
        <v>6</v>
      </c>
      <c r="D272" t="s">
        <v>10</v>
      </c>
      <c r="E272">
        <v>7.6498917999999998</v>
      </c>
    </row>
    <row r="273" spans="1:5" x14ac:dyDescent="0.3">
      <c r="A273" s="1">
        <v>38626</v>
      </c>
      <c r="B273" t="s">
        <v>5</v>
      </c>
      <c r="C273" t="s">
        <v>6</v>
      </c>
      <c r="D273" t="s">
        <v>10</v>
      </c>
      <c r="E273">
        <v>6.379321</v>
      </c>
    </row>
    <row r="274" spans="1:5" x14ac:dyDescent="0.3">
      <c r="A274" s="1">
        <v>38718</v>
      </c>
      <c r="B274" t="s">
        <v>5</v>
      </c>
      <c r="C274" t="s">
        <v>6</v>
      </c>
      <c r="D274" t="s">
        <v>10</v>
      </c>
      <c r="E274">
        <v>17.718558000000002</v>
      </c>
    </row>
    <row r="275" spans="1:5" x14ac:dyDescent="0.3">
      <c r="A275" s="1">
        <v>38808</v>
      </c>
      <c r="B275" t="s">
        <v>5</v>
      </c>
      <c r="C275" t="s">
        <v>6</v>
      </c>
      <c r="D275" t="s">
        <v>10</v>
      </c>
      <c r="E275">
        <v>5.2353300000000003</v>
      </c>
    </row>
    <row r="276" spans="1:5" x14ac:dyDescent="0.3">
      <c r="A276" s="1">
        <v>38899</v>
      </c>
      <c r="B276" t="s">
        <v>5</v>
      </c>
      <c r="C276" t="s">
        <v>6</v>
      </c>
      <c r="D276" t="s">
        <v>10</v>
      </c>
      <c r="E276">
        <v>3.1347209999999999</v>
      </c>
    </row>
    <row r="277" spans="1:5" x14ac:dyDescent="0.3">
      <c r="A277" s="1">
        <v>38991</v>
      </c>
      <c r="B277" t="s">
        <v>5</v>
      </c>
      <c r="C277" t="s">
        <v>6</v>
      </c>
      <c r="D277" t="s">
        <v>10</v>
      </c>
      <c r="E277">
        <v>4.512848</v>
      </c>
    </row>
    <row r="278" spans="1:5" x14ac:dyDescent="0.3">
      <c r="A278" s="1">
        <v>39083</v>
      </c>
      <c r="B278" t="s">
        <v>5</v>
      </c>
      <c r="C278" t="s">
        <v>6</v>
      </c>
      <c r="D278" t="s">
        <v>10</v>
      </c>
      <c r="E278">
        <v>10.054033799999999</v>
      </c>
    </row>
    <row r="279" spans="1:5" x14ac:dyDescent="0.3">
      <c r="A279" s="1">
        <v>39173</v>
      </c>
      <c r="B279" t="s">
        <v>5</v>
      </c>
      <c r="C279" t="s">
        <v>6</v>
      </c>
      <c r="D279" t="s">
        <v>10</v>
      </c>
      <c r="E279">
        <v>11.615966800000001</v>
      </c>
    </row>
    <row r="280" spans="1:5" x14ac:dyDescent="0.3">
      <c r="A280" s="1">
        <v>39264</v>
      </c>
      <c r="B280" t="s">
        <v>5</v>
      </c>
      <c r="C280" t="s">
        <v>6</v>
      </c>
      <c r="D280" t="s">
        <v>10</v>
      </c>
      <c r="E280">
        <v>4.8675989</v>
      </c>
    </row>
    <row r="281" spans="1:5" x14ac:dyDescent="0.3">
      <c r="A281" s="1">
        <v>39356</v>
      </c>
      <c r="B281" t="s">
        <v>5</v>
      </c>
      <c r="C281" t="s">
        <v>6</v>
      </c>
      <c r="D281" t="s">
        <v>10</v>
      </c>
      <c r="E281">
        <v>7.7301563</v>
      </c>
    </row>
    <row r="282" spans="1:5" x14ac:dyDescent="0.3">
      <c r="A282" s="1">
        <v>39448</v>
      </c>
      <c r="B282" t="s">
        <v>5</v>
      </c>
      <c r="C282" t="s">
        <v>6</v>
      </c>
      <c r="D282" t="s">
        <v>10</v>
      </c>
      <c r="E282">
        <v>14.9398921</v>
      </c>
    </row>
    <row r="283" spans="1:5" x14ac:dyDescent="0.3">
      <c r="A283" s="1">
        <v>39539</v>
      </c>
      <c r="B283" t="s">
        <v>5</v>
      </c>
      <c r="C283" t="s">
        <v>6</v>
      </c>
      <c r="D283" t="s">
        <v>10</v>
      </c>
      <c r="E283">
        <v>7.7564536999999998</v>
      </c>
    </row>
    <row r="284" spans="1:5" x14ac:dyDescent="0.3">
      <c r="A284" s="1">
        <v>39630</v>
      </c>
      <c r="B284" t="s">
        <v>5</v>
      </c>
      <c r="C284" t="s">
        <v>6</v>
      </c>
      <c r="D284" t="s">
        <v>10</v>
      </c>
      <c r="E284">
        <v>3.7211873999999998</v>
      </c>
    </row>
    <row r="285" spans="1:5" x14ac:dyDescent="0.3">
      <c r="A285" s="1">
        <v>39722</v>
      </c>
      <c r="B285" t="s">
        <v>5</v>
      </c>
      <c r="C285" t="s">
        <v>6</v>
      </c>
      <c r="D285" t="s">
        <v>10</v>
      </c>
      <c r="E285">
        <v>8.7423213000000004</v>
      </c>
    </row>
    <row r="286" spans="1:5" x14ac:dyDescent="0.3">
      <c r="A286" s="1">
        <v>39814</v>
      </c>
      <c r="B286" t="s">
        <v>5</v>
      </c>
      <c r="C286" t="s">
        <v>6</v>
      </c>
      <c r="D286" t="s">
        <v>10</v>
      </c>
      <c r="E286">
        <v>12.3142183</v>
      </c>
    </row>
    <row r="287" spans="1:5" x14ac:dyDescent="0.3">
      <c r="A287" s="1">
        <v>39904</v>
      </c>
      <c r="B287" t="s">
        <v>5</v>
      </c>
      <c r="C287" t="s">
        <v>6</v>
      </c>
      <c r="D287" t="s">
        <v>10</v>
      </c>
      <c r="E287">
        <v>3.4349702999999998</v>
      </c>
    </row>
    <row r="288" spans="1:5" x14ac:dyDescent="0.3">
      <c r="A288" s="1">
        <v>39995</v>
      </c>
      <c r="B288" t="s">
        <v>5</v>
      </c>
      <c r="C288" t="s">
        <v>6</v>
      </c>
      <c r="D288" t="s">
        <v>10</v>
      </c>
      <c r="E288">
        <v>4.1207519000000001</v>
      </c>
    </row>
    <row r="289" spans="1:5" x14ac:dyDescent="0.3">
      <c r="A289" s="1">
        <v>40087</v>
      </c>
      <c r="B289" t="s">
        <v>5</v>
      </c>
      <c r="C289" t="s">
        <v>6</v>
      </c>
      <c r="D289" t="s">
        <v>10</v>
      </c>
      <c r="E289">
        <v>4.7460819000000001</v>
      </c>
    </row>
    <row r="290" spans="1:5" x14ac:dyDescent="0.3">
      <c r="A290" s="1">
        <v>40179</v>
      </c>
      <c r="B290" t="s">
        <v>5</v>
      </c>
      <c r="C290" t="s">
        <v>6</v>
      </c>
      <c r="D290" t="s">
        <v>10</v>
      </c>
      <c r="E290">
        <v>10.118262700000001</v>
      </c>
    </row>
    <row r="291" spans="1:5" x14ac:dyDescent="0.3">
      <c r="A291" s="1">
        <v>40269</v>
      </c>
      <c r="B291" t="s">
        <v>5</v>
      </c>
      <c r="C291" t="s">
        <v>6</v>
      </c>
      <c r="D291" t="s">
        <v>10</v>
      </c>
      <c r="E291">
        <v>5.2978253999999998</v>
      </c>
    </row>
    <row r="292" spans="1:5" x14ac:dyDescent="0.3">
      <c r="A292" s="1">
        <v>40360</v>
      </c>
      <c r="B292" t="s">
        <v>5</v>
      </c>
      <c r="C292" t="s">
        <v>6</v>
      </c>
      <c r="D292" t="s">
        <v>10</v>
      </c>
      <c r="E292">
        <v>8.0597513000000003</v>
      </c>
    </row>
    <row r="293" spans="1:5" x14ac:dyDescent="0.3">
      <c r="A293" s="1">
        <v>40452</v>
      </c>
      <c r="B293" t="s">
        <v>5</v>
      </c>
      <c r="C293" t="s">
        <v>6</v>
      </c>
      <c r="D293" t="s">
        <v>10</v>
      </c>
      <c r="E293">
        <v>7.7008830000000001</v>
      </c>
    </row>
    <row r="294" spans="1:5" x14ac:dyDescent="0.3">
      <c r="A294" s="1">
        <v>40544</v>
      </c>
      <c r="B294" t="s">
        <v>5</v>
      </c>
      <c r="C294" t="s">
        <v>6</v>
      </c>
      <c r="D294" t="s">
        <v>10</v>
      </c>
      <c r="E294">
        <v>9.8394607999999995</v>
      </c>
    </row>
    <row r="295" spans="1:5" x14ac:dyDescent="0.3">
      <c r="A295" s="1">
        <v>40634</v>
      </c>
      <c r="B295" t="s">
        <v>5</v>
      </c>
      <c r="C295" t="s">
        <v>6</v>
      </c>
      <c r="D295" t="s">
        <v>10</v>
      </c>
      <c r="E295">
        <v>8.7937721</v>
      </c>
    </row>
    <row r="296" spans="1:5" x14ac:dyDescent="0.3">
      <c r="A296" s="1">
        <v>40725</v>
      </c>
      <c r="B296" t="s">
        <v>5</v>
      </c>
      <c r="C296" t="s">
        <v>6</v>
      </c>
      <c r="D296" t="s">
        <v>10</v>
      </c>
      <c r="E296">
        <v>9.9256145</v>
      </c>
    </row>
    <row r="297" spans="1:5" x14ac:dyDescent="0.3">
      <c r="A297" s="1">
        <v>40817</v>
      </c>
      <c r="B297" t="s">
        <v>5</v>
      </c>
      <c r="C297" t="s">
        <v>6</v>
      </c>
      <c r="D297" t="s">
        <v>10</v>
      </c>
      <c r="E297">
        <v>6.7751128999999999</v>
      </c>
    </row>
    <row r="298" spans="1:5" x14ac:dyDescent="0.3">
      <c r="A298" s="1">
        <v>40909</v>
      </c>
      <c r="B298" t="s">
        <v>5</v>
      </c>
      <c r="C298" t="s">
        <v>6</v>
      </c>
      <c r="D298" t="s">
        <v>10</v>
      </c>
      <c r="E298">
        <v>18.841194900000001</v>
      </c>
    </row>
    <row r="299" spans="1:5" x14ac:dyDescent="0.3">
      <c r="A299" s="1">
        <v>41000</v>
      </c>
      <c r="B299" t="s">
        <v>5</v>
      </c>
      <c r="C299" t="s">
        <v>6</v>
      </c>
      <c r="D299" t="s">
        <v>10</v>
      </c>
      <c r="E299">
        <v>7.0917627000000003</v>
      </c>
    </row>
    <row r="300" spans="1:5" x14ac:dyDescent="0.3">
      <c r="A300" s="1">
        <v>41091</v>
      </c>
      <c r="B300" t="s">
        <v>5</v>
      </c>
      <c r="C300" t="s">
        <v>6</v>
      </c>
      <c r="D300" t="s">
        <v>10</v>
      </c>
      <c r="E300">
        <v>5.0244207000000003</v>
      </c>
    </row>
    <row r="301" spans="1:5" x14ac:dyDescent="0.3">
      <c r="A301" s="1">
        <v>41183</v>
      </c>
      <c r="B301" t="s">
        <v>5</v>
      </c>
      <c r="C301" t="s">
        <v>6</v>
      </c>
      <c r="D301" t="s">
        <v>10</v>
      </c>
      <c r="E301">
        <v>2.5230708000000002</v>
      </c>
    </row>
    <row r="302" spans="1:5" x14ac:dyDescent="0.3">
      <c r="A302" s="1">
        <v>41275</v>
      </c>
      <c r="B302" t="s">
        <v>5</v>
      </c>
      <c r="C302" t="s">
        <v>6</v>
      </c>
      <c r="D302" t="s">
        <v>10</v>
      </c>
      <c r="E302">
        <v>6.9916885000000004</v>
      </c>
    </row>
    <row r="303" spans="1:5" x14ac:dyDescent="0.3">
      <c r="A303" s="1">
        <v>41365</v>
      </c>
      <c r="B303" t="s">
        <v>5</v>
      </c>
      <c r="C303" t="s">
        <v>6</v>
      </c>
      <c r="D303" t="s">
        <v>10</v>
      </c>
      <c r="E303">
        <v>7.9640310999999997</v>
      </c>
    </row>
    <row r="304" spans="1:5" x14ac:dyDescent="0.3">
      <c r="A304" s="1">
        <v>41456</v>
      </c>
      <c r="B304" t="s">
        <v>5</v>
      </c>
      <c r="C304" t="s">
        <v>6</v>
      </c>
      <c r="D304" t="s">
        <v>10</v>
      </c>
      <c r="E304">
        <v>4.2086123999999998</v>
      </c>
    </row>
    <row r="305" spans="1:5" x14ac:dyDescent="0.3">
      <c r="A305" s="1">
        <v>41548</v>
      </c>
      <c r="B305" t="s">
        <v>5</v>
      </c>
      <c r="C305" t="s">
        <v>6</v>
      </c>
      <c r="D305" t="s">
        <v>10</v>
      </c>
      <c r="E305">
        <v>4.1254321000000003</v>
      </c>
    </row>
    <row r="306" spans="1:5" x14ac:dyDescent="0.3">
      <c r="A306" s="1">
        <v>41640</v>
      </c>
      <c r="B306" t="s">
        <v>5</v>
      </c>
      <c r="C306" t="s">
        <v>6</v>
      </c>
      <c r="D306" t="s">
        <v>10</v>
      </c>
      <c r="E306">
        <v>11.148316400000001</v>
      </c>
    </row>
    <row r="307" spans="1:5" x14ac:dyDescent="0.3">
      <c r="A307" s="1">
        <v>41730</v>
      </c>
      <c r="B307" t="s">
        <v>5</v>
      </c>
      <c r="C307" t="s">
        <v>6</v>
      </c>
      <c r="D307" t="s">
        <v>10</v>
      </c>
      <c r="E307">
        <v>7.6917572999999999</v>
      </c>
    </row>
    <row r="308" spans="1:5" x14ac:dyDescent="0.3">
      <c r="A308" s="1">
        <v>41821</v>
      </c>
      <c r="B308" t="s">
        <v>5</v>
      </c>
      <c r="C308" t="s">
        <v>6</v>
      </c>
      <c r="D308" t="s">
        <v>10</v>
      </c>
      <c r="E308">
        <v>6.3746188999999998</v>
      </c>
    </row>
    <row r="309" spans="1:5" x14ac:dyDescent="0.3">
      <c r="A309" s="1">
        <v>41913</v>
      </c>
      <c r="B309" t="s">
        <v>5</v>
      </c>
      <c r="C309" t="s">
        <v>6</v>
      </c>
      <c r="D309" t="s">
        <v>10</v>
      </c>
      <c r="E309">
        <v>9.9561182000000006</v>
      </c>
    </row>
    <row r="310" spans="1:5" x14ac:dyDescent="0.3">
      <c r="A310" s="1">
        <v>42005</v>
      </c>
      <c r="B310" t="s">
        <v>5</v>
      </c>
      <c r="C310" t="s">
        <v>6</v>
      </c>
      <c r="D310" t="s">
        <v>10</v>
      </c>
      <c r="E310">
        <v>16.970572700000002</v>
      </c>
    </row>
    <row r="311" spans="1:5" x14ac:dyDescent="0.3">
      <c r="A311" s="1">
        <v>42095</v>
      </c>
      <c r="B311" t="s">
        <v>5</v>
      </c>
      <c r="C311" t="s">
        <v>6</v>
      </c>
      <c r="D311" t="s">
        <v>10</v>
      </c>
      <c r="E311">
        <v>6.2889055999999997</v>
      </c>
    </row>
    <row r="312" spans="1:5" x14ac:dyDescent="0.3">
      <c r="A312" s="1">
        <v>42186</v>
      </c>
      <c r="B312" t="s">
        <v>5</v>
      </c>
      <c r="C312" t="s">
        <v>6</v>
      </c>
      <c r="D312" t="s">
        <v>10</v>
      </c>
      <c r="E312">
        <v>5.4480633000000003</v>
      </c>
    </row>
    <row r="313" spans="1:5" x14ac:dyDescent="0.3">
      <c r="A313" s="1">
        <v>42278</v>
      </c>
      <c r="B313" t="s">
        <v>5</v>
      </c>
      <c r="C313" t="s">
        <v>6</v>
      </c>
      <c r="D313" t="s">
        <v>10</v>
      </c>
      <c r="E313">
        <v>16.4508282</v>
      </c>
    </row>
    <row r="314" spans="1:5" x14ac:dyDescent="0.3">
      <c r="A314" s="1">
        <v>42370</v>
      </c>
      <c r="B314" t="s">
        <v>5</v>
      </c>
      <c r="C314" t="s">
        <v>6</v>
      </c>
      <c r="D314" t="s">
        <v>10</v>
      </c>
      <c r="E314">
        <v>12.219517099999999</v>
      </c>
    </row>
    <row r="315" spans="1:5" x14ac:dyDescent="0.3">
      <c r="A315" s="1">
        <v>42461</v>
      </c>
      <c r="B315" t="s">
        <v>5</v>
      </c>
      <c r="C315" t="s">
        <v>6</v>
      </c>
      <c r="D315" t="s">
        <v>10</v>
      </c>
      <c r="E315">
        <v>0.78739879999999995</v>
      </c>
    </row>
    <row r="316" spans="1:5" x14ac:dyDescent="0.3">
      <c r="A316" s="1">
        <v>42552</v>
      </c>
      <c r="B316" t="s">
        <v>5</v>
      </c>
      <c r="C316" t="s">
        <v>6</v>
      </c>
      <c r="D316" t="s">
        <v>10</v>
      </c>
      <c r="E316">
        <v>15.397951300000001</v>
      </c>
    </row>
    <row r="317" spans="1:5" x14ac:dyDescent="0.3">
      <c r="A317" s="1">
        <v>42644</v>
      </c>
      <c r="B317" t="s">
        <v>5</v>
      </c>
      <c r="C317" t="s">
        <v>6</v>
      </c>
      <c r="D317" t="s">
        <v>10</v>
      </c>
      <c r="E317">
        <v>15.449081400000001</v>
      </c>
    </row>
    <row r="318" spans="1:5" x14ac:dyDescent="0.3">
      <c r="A318" s="1">
        <v>42736</v>
      </c>
      <c r="B318" t="s">
        <v>5</v>
      </c>
      <c r="C318" t="s">
        <v>6</v>
      </c>
      <c r="D318" t="s">
        <v>10</v>
      </c>
      <c r="E318">
        <v>16.1105251</v>
      </c>
    </row>
    <row r="319" spans="1:5" x14ac:dyDescent="0.3">
      <c r="A319" s="1">
        <v>42826</v>
      </c>
      <c r="B319" t="s">
        <v>5</v>
      </c>
      <c r="C319" t="s">
        <v>6</v>
      </c>
      <c r="D319" t="s">
        <v>10</v>
      </c>
      <c r="E319">
        <v>7.5675049000000003</v>
      </c>
    </row>
    <row r="320" spans="1:5" x14ac:dyDescent="0.3">
      <c r="A320" s="1">
        <v>42917</v>
      </c>
      <c r="B320" t="s">
        <v>5</v>
      </c>
      <c r="C320" t="s">
        <v>6</v>
      </c>
      <c r="D320" t="s">
        <v>10</v>
      </c>
      <c r="E320">
        <v>2.2427944000000002</v>
      </c>
    </row>
    <row r="321" spans="1:5" x14ac:dyDescent="0.3">
      <c r="A321" s="1">
        <v>43009</v>
      </c>
      <c r="B321" t="s">
        <v>5</v>
      </c>
      <c r="C321" t="s">
        <v>6</v>
      </c>
      <c r="D321" t="s">
        <v>10</v>
      </c>
      <c r="E321">
        <v>18.537170100000001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927A-20FB-40FA-8818-B52D124F8E14}">
  <dimension ref="A1:P81"/>
  <sheetViews>
    <sheetView topLeftCell="A28" workbookViewId="0">
      <selection activeCell="S4" sqref="S4"/>
    </sheetView>
  </sheetViews>
  <sheetFormatPr baseColWidth="10" defaultRowHeight="14.4" x14ac:dyDescent="0.3"/>
  <cols>
    <col min="1" max="1" width="15.21875" bestFit="1" customWidth="1"/>
    <col min="5" max="7" width="0" hidden="1" customWidth="1"/>
    <col min="8" max="8" width="14.6640625" bestFit="1" customWidth="1"/>
    <col min="10" max="10" width="19.109375" bestFit="1" customWidth="1"/>
    <col min="11" max="11" width="6.5546875" bestFit="1" customWidth="1"/>
    <col min="12" max="12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AVERAGEIF(Tabla1_14[Mes],O2,Tabla1_14[Serie sin tendencia])</f>
        <v>0.9203793911265431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AVERAGEIF(Tabla1_14[Mes],O3,Tabla1_14[Serie sin tendencia])</f>
        <v>-0.81142687415123449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AVERAGEIF(Tabla1_14[Mes],O4,Tabla1_14[Serie sin tendencia])</f>
        <v>0.16893815763888906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AVERAGEIF(Tabla1_14[Mes],O5,Tabla1_14[Serie sin tendencia])</f>
        <v>-0.7156975324074073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AVERAGE(D2:D10)</f>
        <v>5.0529053222222222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H70" si="0">AVERAGE(D3:D11)</f>
        <v>5.3454605777777768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4.8745398444444437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5.3078371111111107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5.9080919555555544</v>
      </c>
      <c r="I10">
        <f>AVERAGE(H6:H14)</f>
        <v>5.5297971654320985</v>
      </c>
      <c r="J10">
        <f>Tabla1_14[[#This Row],[Business]]-Tabla1_14[[#This Row],[Tendencia]]</f>
        <v>-1.6774832654320986</v>
      </c>
      <c r="K10">
        <f>MONTH(Tabla1_14[[#This Row],[Quarter]])</f>
        <v>1</v>
      </c>
      <c r="L10">
        <f>_xlfn.XLOOKUP(Tabla1_14[[#This Row],[Mes]],$O$2:$O$5,$P$2:$P$5,"REVISAR")</f>
        <v>0.9203793911265431</v>
      </c>
      <c r="M10">
        <f>Tabla1_14[[#This Row],[Business]]-Tabla1_14[[#This Row],[Tendencia]]-Tabla1_14[[#This Row],[Estacionalidad]]</f>
        <v>-2.5978626565586418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6.1599419999999991</v>
      </c>
      <c r="I11">
        <f t="shared" ref="I11:I73" si="1">AVERAGE(H7:H15)</f>
        <v>5.5640706851851842</v>
      </c>
      <c r="J11">
        <f>Tabla1_14[[#This Row],[Business]]-Tabla1_14[[#This Row],[Tendencia]]</f>
        <v>-1.6159815851851844</v>
      </c>
      <c r="K11">
        <f>MONTH(Tabla1_14[[#This Row],[Quarter]])</f>
        <v>4</v>
      </c>
      <c r="L11">
        <f>_xlfn.XLOOKUP(Tabla1_14[[#This Row],[Mes]],$O$2:$O$5,$P$2:$P$5,"REVISAR")</f>
        <v>-0.81142687415123449</v>
      </c>
      <c r="M11">
        <f>Tabla1_14[[#This Row],[Business]]-Tabla1_14[[#This Row],[Tendencia]]-Tabla1_14[[#This Row],[Estacionalidad]]</f>
        <v>-0.80455471103394993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5.9771892555555546</v>
      </c>
      <c r="I12">
        <f t="shared" si="1"/>
        <v>5.5511100629629633</v>
      </c>
      <c r="J12">
        <f>Tabla1_14[[#This Row],[Business]]-Tabla1_14[[#This Row],[Tendencia]]</f>
        <v>-3.2120591629629631</v>
      </c>
      <c r="K12">
        <f>MONTH(Tabla1_14[[#This Row],[Quarter]])</f>
        <v>7</v>
      </c>
      <c r="L12">
        <f>_xlfn.XLOOKUP(Tabla1_14[[#This Row],[Mes]],$O$2:$O$5,$P$2:$P$5,"REVISAR")</f>
        <v>0.16893815763888906</v>
      </c>
      <c r="M12">
        <f>Tabla1_14[[#This Row],[Business]]-Tabla1_14[[#This Row],[Tendencia]]-Tabla1_14[[#This Row],[Estacionalidad]]</f>
        <v>-3.380997320601852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6.3008711666666661</v>
      </c>
      <c r="I13">
        <f t="shared" si="1"/>
        <v>5.6106743012345675</v>
      </c>
      <c r="J13">
        <f>Tabla1_14[[#This Row],[Business]]-Tabla1_14[[#This Row],[Tendencia]]</f>
        <v>-1.0284535012345675</v>
      </c>
      <c r="K13">
        <f>MONTH(Tabla1_14[[#This Row],[Quarter]])</f>
        <v>10</v>
      </c>
      <c r="L13">
        <f>_xlfn.XLOOKUP(Tabla1_14[[#This Row],[Mes]],$O$2:$O$5,$P$2:$P$5,"REVISAR")</f>
        <v>-0.7156975324074073</v>
      </c>
      <c r="M13">
        <f>Tabla1_14[[#This Row],[Business]]-Tabla1_14[[#This Row],[Tendencia]]-Tabla1_14[[#This Row],[Estacionalidad]]</f>
        <v>-0.31275596882716017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4.8413372555555547</v>
      </c>
      <c r="I14">
        <f t="shared" si="1"/>
        <v>5.6445267432098767</v>
      </c>
      <c r="J14">
        <f>Tabla1_14[[#This Row],[Business]]-Tabla1_14[[#This Row],[Tendencia]]</f>
        <v>6.9162254567901229</v>
      </c>
      <c r="K14">
        <f>MONTH(Tabla1_14[[#This Row],[Quarter]])</f>
        <v>1</v>
      </c>
      <c r="L14">
        <f>_xlfn.XLOOKUP(Tabla1_14[[#This Row],[Mes]],$O$2:$O$5,$P$2:$P$5,"REVISAR")</f>
        <v>0.9203793911265431</v>
      </c>
      <c r="M14">
        <f>Tabla1_14[[#This Row],[Business]]-Tabla1_14[[#This Row],[Tendencia]]-Tabla1_14[[#This Row],[Estacionalidad]]</f>
        <v>5.9958460656635797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5.3613669999999995</v>
      </c>
      <c r="I15">
        <f t="shared" si="1"/>
        <v>5.4882152506172837</v>
      </c>
      <c r="J15">
        <f>Tabla1_14[[#This Row],[Business]]-Tabla1_14[[#This Row],[Tendencia]]</f>
        <v>0.66276434938271667</v>
      </c>
      <c r="K15">
        <f>MONTH(Tabla1_14[[#This Row],[Quarter]])</f>
        <v>4</v>
      </c>
      <c r="L15">
        <f>_xlfn.XLOOKUP(Tabla1_14[[#This Row],[Mes]],$O$2:$O$5,$P$2:$P$5,"REVISAR")</f>
        <v>-0.81142687415123449</v>
      </c>
      <c r="M15">
        <f>Tabla1_14[[#This Row],[Business]]-Tabla1_14[[#This Row],[Tendencia]]-Tabla1_14[[#This Row],[Estacionalidad]]</f>
        <v>1.4741912235339512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5.2288149777777777</v>
      </c>
      <c r="I16">
        <f t="shared" si="1"/>
        <v>5.4019299283950621</v>
      </c>
      <c r="J16">
        <f>Tabla1_14[[#This Row],[Business]]-Tabla1_14[[#This Row],[Tendencia]]</f>
        <v>-5.4019299283950621</v>
      </c>
      <c r="K16">
        <f>MONTH(Tabla1_14[[#This Row],[Quarter]])</f>
        <v>7</v>
      </c>
      <c r="L16">
        <f>_xlfn.XLOOKUP(Tabla1_14[[#This Row],[Mes]],$O$2:$O$5,$P$2:$P$5,"REVISAR")</f>
        <v>0.16893815763888906</v>
      </c>
      <c r="M16">
        <f>Tabla1_14[[#This Row],[Business]]-Tabla1_14[[#This Row],[Tendencia]]-Tabla1_14[[#This Row],[Estacionalidad]]</f>
        <v>-5.5708680860339514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5.4106179888888892</v>
      </c>
      <c r="I17">
        <f t="shared" si="1"/>
        <v>5.3701473333333336</v>
      </c>
      <c r="J17">
        <f>Tabla1_14[[#This Row],[Business]]-Tabla1_14[[#This Row],[Tendencia]]</f>
        <v>-0.94869203333333374</v>
      </c>
      <c r="K17">
        <f>MONTH(Tabla1_14[[#This Row],[Quarter]])</f>
        <v>10</v>
      </c>
      <c r="L17">
        <f>_xlfn.XLOOKUP(Tabla1_14[[#This Row],[Mes]],$O$2:$O$5,$P$2:$P$5,"REVISAR")</f>
        <v>-0.7156975324074073</v>
      </c>
      <c r="M17">
        <f>Tabla1_14[[#This Row],[Business]]-Tabla1_14[[#This Row],[Tendencia]]-Tabla1_14[[#This Row],[Estacionalidad]]</f>
        <v>-0.23299450092592644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5.6125090888888893</v>
      </c>
      <c r="I18">
        <f t="shared" si="1"/>
        <v>5.3134528864197526</v>
      </c>
      <c r="J18">
        <f>Tabla1_14[[#This Row],[Business]]-Tabla1_14[[#This Row],[Tendencia]]</f>
        <v>0.4037206135802478</v>
      </c>
      <c r="K18">
        <f>MONTH(Tabla1_14[[#This Row],[Quarter]])</f>
        <v>1</v>
      </c>
      <c r="L18">
        <f>_xlfn.XLOOKUP(Tabla1_14[[#This Row],[Mes]],$O$2:$O$5,$P$2:$P$5,"REVISAR")</f>
        <v>0.9203793911265431</v>
      </c>
      <c r="M18">
        <f>Tabla1_14[[#This Row],[Business]]-Tabla1_14[[#This Row],[Tendencia]]-Tabla1_14[[#This Row],[Estacionalidad]]</f>
        <v>-0.5166587775462953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4.5012885222222225</v>
      </c>
      <c r="I19">
        <f t="shared" si="1"/>
        <v>5.3483464851851856</v>
      </c>
      <c r="J19">
        <f>Tabla1_14[[#This Row],[Business]]-Tabla1_14[[#This Row],[Tendencia]]</f>
        <v>3.1842351148148147</v>
      </c>
      <c r="K19">
        <f>MONTH(Tabla1_14[[#This Row],[Quarter]])</f>
        <v>4</v>
      </c>
      <c r="L19">
        <f>_xlfn.XLOOKUP(Tabla1_14[[#This Row],[Mes]],$O$2:$O$5,$P$2:$P$5,"REVISAR")</f>
        <v>-0.81142687415123449</v>
      </c>
      <c r="M19">
        <f>Tabla1_14[[#This Row],[Business]]-Tabla1_14[[#This Row],[Tendencia]]-Tabla1_14[[#This Row],[Estacionalidad]]</f>
        <v>3.9956619889660492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5.3833741000000002</v>
      </c>
      <c r="I20">
        <f t="shared" si="1"/>
        <v>5.3354646999999993</v>
      </c>
      <c r="J20">
        <f>Tabla1_14[[#This Row],[Business]]-Tabla1_14[[#This Row],[Tendencia]]</f>
        <v>-2.5803437999999992</v>
      </c>
      <c r="K20">
        <f>MONTH(Tabla1_14[[#This Row],[Quarter]])</f>
        <v>7</v>
      </c>
      <c r="L20">
        <f>_xlfn.XLOOKUP(Tabla1_14[[#This Row],[Mes]],$O$2:$O$5,$P$2:$P$5,"REVISAR")</f>
        <v>0.16893815763888906</v>
      </c>
      <c r="M20">
        <f>Tabla1_14[[#This Row],[Business]]-Tabla1_14[[#This Row],[Tendencia]]-Tabla1_14[[#This Row],[Estacionalidad]]</f>
        <v>-2.7492819576388881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5.6911458999999995</v>
      </c>
      <c r="I21">
        <f t="shared" si="1"/>
        <v>5.4036140469135807</v>
      </c>
      <c r="J21">
        <f>Tabla1_14[[#This Row],[Business]]-Tabla1_14[[#This Row],[Tendencia]]</f>
        <v>-1.4283360469135808</v>
      </c>
      <c r="K21">
        <f>MONTH(Tabla1_14[[#This Row],[Quarter]])</f>
        <v>10</v>
      </c>
      <c r="L21">
        <f>_xlfn.XLOOKUP(Tabla1_14[[#This Row],[Mes]],$O$2:$O$5,$P$2:$P$5,"REVISAR")</f>
        <v>-0.7156975324074073</v>
      </c>
      <c r="M21">
        <f>Tabla1_14[[#This Row],[Business]]-Tabla1_14[[#This Row],[Tendencia]]-Tabla1_14[[#This Row],[Estacionalidad]]</f>
        <v>-0.71263851450617355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5.7906211444444446</v>
      </c>
      <c r="I22">
        <f t="shared" si="1"/>
        <v>5.5523149234567892</v>
      </c>
      <c r="J22">
        <f>Tabla1_14[[#This Row],[Business]]-Tabla1_14[[#This Row],[Tendencia]]</f>
        <v>0.84692577654321077</v>
      </c>
      <c r="K22">
        <f>MONTH(Tabla1_14[[#This Row],[Quarter]])</f>
        <v>1</v>
      </c>
      <c r="L22">
        <f>_xlfn.XLOOKUP(Tabla1_14[[#This Row],[Mes]],$O$2:$O$5,$P$2:$P$5,"REVISAR")</f>
        <v>0.9203793911265431</v>
      </c>
      <c r="M22">
        <f>Tabla1_14[[#This Row],[Business]]-Tabla1_14[[#This Row],[Tendencia]]-Tabla1_14[[#This Row],[Estacionalidad]]</f>
        <v>-7.3453614583332327E-2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5.1553796444444444</v>
      </c>
      <c r="I23">
        <f t="shared" si="1"/>
        <v>5.7063237037037036</v>
      </c>
      <c r="J23">
        <f>Tabla1_14[[#This Row],[Business]]-Tabla1_14[[#This Row],[Tendencia]]</f>
        <v>-3.1465566037037034</v>
      </c>
      <c r="K23">
        <f>MONTH(Tabla1_14[[#This Row],[Quarter]])</f>
        <v>4</v>
      </c>
      <c r="L23">
        <f>_xlfn.XLOOKUP(Tabla1_14[[#This Row],[Mes]],$O$2:$O$5,$P$2:$P$5,"REVISAR")</f>
        <v>-0.81142687415123449</v>
      </c>
      <c r="M23">
        <f>Tabla1_14[[#This Row],[Business]]-Tabla1_14[[#This Row],[Tendencia]]-Tabla1_14[[#This Row],[Estacionalidad]]</f>
        <v>-2.3351297295524689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5.245430933333334</v>
      </c>
      <c r="I24">
        <f t="shared" si="1"/>
        <v>6.0466262358024689</v>
      </c>
      <c r="J24">
        <f>Tabla1_14[[#This Row],[Business]]-Tabla1_14[[#This Row],[Tendencia]]</f>
        <v>8.0431235641975309</v>
      </c>
      <c r="K24">
        <f>MONTH(Tabla1_14[[#This Row],[Quarter]])</f>
        <v>7</v>
      </c>
      <c r="L24">
        <f>_xlfn.XLOOKUP(Tabla1_14[[#This Row],[Mes]],$O$2:$O$5,$P$2:$P$5,"REVISAR")</f>
        <v>0.16893815763888906</v>
      </c>
      <c r="M24">
        <f>Tabla1_14[[#This Row],[Business]]-Tabla1_14[[#This Row],[Tendencia]]-Tabla1_14[[#This Row],[Estacionalidad]]</f>
        <v>7.8741854065586416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5.8421590999999999</v>
      </c>
      <c r="I25">
        <f t="shared" si="1"/>
        <v>6.1770324296296302</v>
      </c>
      <c r="J25">
        <f>Tabla1_14[[#This Row],[Business]]-Tabla1_14[[#This Row],[Tendencia]]</f>
        <v>-3.40708622962963</v>
      </c>
      <c r="K25">
        <f>MONTH(Tabla1_14[[#This Row],[Quarter]])</f>
        <v>10</v>
      </c>
      <c r="L25">
        <f>_xlfn.XLOOKUP(Tabla1_14[[#This Row],[Mes]],$O$2:$O$5,$P$2:$P$5,"REVISAR")</f>
        <v>-0.7156975324074073</v>
      </c>
      <c r="M25">
        <f>Tabla1_14[[#This Row],[Business]]-Tabla1_14[[#This Row],[Tendencia]]-Tabla1_14[[#This Row],[Estacionalidad]]</f>
        <v>-2.691388697222223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6.7489258777777783</v>
      </c>
      <c r="I26">
        <f t="shared" si="1"/>
        <v>6.2926178777777775</v>
      </c>
      <c r="J26">
        <f>Tabla1_14[[#This Row],[Business]]-Tabla1_14[[#This Row],[Tendencia]]</f>
        <v>-0.97588537777777784</v>
      </c>
      <c r="K26">
        <f>MONTH(Tabla1_14[[#This Row],[Quarter]])</f>
        <v>1</v>
      </c>
      <c r="L26">
        <f>_xlfn.XLOOKUP(Tabla1_14[[#This Row],[Mes]],$O$2:$O$5,$P$2:$P$5,"REVISAR")</f>
        <v>0.9203793911265431</v>
      </c>
      <c r="M26">
        <f>Tabla1_14[[#This Row],[Business]]-Tabla1_14[[#This Row],[Tendencia]]-Tabla1_14[[#This Row],[Estacionalidad]]</f>
        <v>-1.8962647689043211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6.9985881111111112</v>
      </c>
      <c r="I27">
        <f t="shared" si="1"/>
        <v>6.3636193419753084</v>
      </c>
      <c r="J27">
        <f>Tabla1_14[[#This Row],[Business]]-Tabla1_14[[#This Row],[Tendencia]]</f>
        <v>-6.3636193419753084</v>
      </c>
      <c r="K27">
        <f>MONTH(Tabla1_14[[#This Row],[Quarter]])</f>
        <v>4</v>
      </c>
      <c r="L27">
        <f>_xlfn.XLOOKUP(Tabla1_14[[#This Row],[Mes]],$O$2:$O$5,$P$2:$P$5,"REVISAR")</f>
        <v>-0.81142687415123449</v>
      </c>
      <c r="M27">
        <f>Tabla1_14[[#This Row],[Business]]-Tabla1_14[[#This Row],[Tendencia]]-Tabla1_14[[#This Row],[Estacionalidad]]</f>
        <v>-5.5521924678240744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7.5640113111111118</v>
      </c>
      <c r="I28">
        <f t="shared" si="1"/>
        <v>6.5306040962962966</v>
      </c>
      <c r="J28">
        <f>Tabla1_14[[#This Row],[Business]]-Tabla1_14[[#This Row],[Tendencia]]</f>
        <v>2.8124391037037038</v>
      </c>
      <c r="K28">
        <f>MONTH(Tabla1_14[[#This Row],[Quarter]])</f>
        <v>7</v>
      </c>
      <c r="L28">
        <f>_xlfn.XLOOKUP(Tabla1_14[[#This Row],[Mes]],$O$2:$O$5,$P$2:$P$5,"REVISAR")</f>
        <v>0.16893815763888906</v>
      </c>
      <c r="M28">
        <f>Tabla1_14[[#This Row],[Business]]-Tabla1_14[[#This Row],[Tendencia]]-Tabla1_14[[#This Row],[Estacionalidad]]</f>
        <v>2.6435009460648149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6.5570298444444441</v>
      </c>
      <c r="I29">
        <f t="shared" si="1"/>
        <v>6.6642873592592586</v>
      </c>
      <c r="J29">
        <f>Tabla1_14[[#This Row],[Business]]-Tabla1_14[[#This Row],[Tendencia]]</f>
        <v>1.4613870407407408</v>
      </c>
      <c r="K29">
        <f>MONTH(Tabla1_14[[#This Row],[Quarter]])</f>
        <v>10</v>
      </c>
      <c r="L29">
        <f>_xlfn.XLOOKUP(Tabla1_14[[#This Row],[Mes]],$O$2:$O$5,$P$2:$P$5,"REVISAR")</f>
        <v>-0.7156975324074073</v>
      </c>
      <c r="M29">
        <f>Tabla1_14[[#This Row],[Business]]-Tabla1_14[[#This Row],[Tendencia]]-Tabla1_14[[#This Row],[Estacionalidad]]</f>
        <v>2.1770845731481483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6.7314149333333333</v>
      </c>
      <c r="I30">
        <f t="shared" si="1"/>
        <v>6.6952236839506192</v>
      </c>
      <c r="J30">
        <f>Tabla1_14[[#This Row],[Business]]-Tabla1_14[[#This Row],[Tendencia]]</f>
        <v>5.4409553160493811</v>
      </c>
      <c r="K30">
        <f>MONTH(Tabla1_14[[#This Row],[Quarter]])</f>
        <v>1</v>
      </c>
      <c r="L30">
        <f>_xlfn.XLOOKUP(Tabla1_14[[#This Row],[Mes]],$O$2:$O$5,$P$2:$P$5,"REVISAR")</f>
        <v>0.9203793911265431</v>
      </c>
      <c r="M30">
        <f>Tabla1_14[[#This Row],[Business]]-Tabla1_14[[#This Row],[Tendencia]]-Tabla1_14[[#This Row],[Estacionalidad]]</f>
        <v>4.5205759249228379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6.4296343222222223</v>
      </c>
      <c r="I31">
        <f t="shared" si="1"/>
        <v>6.4942899913580261</v>
      </c>
      <c r="J31">
        <f>Tabla1_14[[#This Row],[Business]]-Tabla1_14[[#This Row],[Tendencia]]</f>
        <v>2.1519108086419747</v>
      </c>
      <c r="K31">
        <f>MONTH(Tabla1_14[[#This Row],[Quarter]])</f>
        <v>4</v>
      </c>
      <c r="L31">
        <f>_xlfn.XLOOKUP(Tabla1_14[[#This Row],[Mes]],$O$2:$O$5,$P$2:$P$5,"REVISAR")</f>
        <v>-0.81142687415123449</v>
      </c>
      <c r="M31">
        <f>Tabla1_14[[#This Row],[Business]]-Tabla1_14[[#This Row],[Tendencia]]-Tabla1_14[[#This Row],[Estacionalidad]]</f>
        <v>2.9633376827932092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6.6582424333333332</v>
      </c>
      <c r="I32">
        <f t="shared" si="1"/>
        <v>6.1879262703703706</v>
      </c>
      <c r="J32">
        <f>Tabla1_14[[#This Row],[Business]]-Tabla1_14[[#This Row],[Tendencia]]</f>
        <v>1.4606496296296294</v>
      </c>
      <c r="K32">
        <f>MONTH(Tabla1_14[[#This Row],[Quarter]])</f>
        <v>7</v>
      </c>
      <c r="L32">
        <f>_xlfn.XLOOKUP(Tabla1_14[[#This Row],[Mes]],$O$2:$O$5,$P$2:$P$5,"REVISAR")</f>
        <v>0.16893815763888906</v>
      </c>
      <c r="M32">
        <f>Tabla1_14[[#This Row],[Business]]-Tabla1_14[[#This Row],[Tendencia]]-Tabla1_14[[#This Row],[Estacionalidad]]</f>
        <v>1.2917114719907403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6.4485802999999997</v>
      </c>
      <c r="I33">
        <f t="shared" si="1"/>
        <v>5.7495497925925925</v>
      </c>
      <c r="J33">
        <f>Tabla1_14[[#This Row],[Business]]-Tabla1_14[[#This Row],[Tendencia]]</f>
        <v>-0.72263319259259262</v>
      </c>
      <c r="K33">
        <f>MONTH(Tabla1_14[[#This Row],[Quarter]])</f>
        <v>10</v>
      </c>
      <c r="L33">
        <f>_xlfn.XLOOKUP(Tabla1_14[[#This Row],[Mes]],$O$2:$O$5,$P$2:$P$5,"REVISAR")</f>
        <v>-0.7156975324074073</v>
      </c>
      <c r="M33">
        <f>Tabla1_14[[#This Row],[Business]]-Tabla1_14[[#This Row],[Tendencia]]-Tabla1_14[[#This Row],[Estacionalidad]]</f>
        <v>-6.9356601851853217E-3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6.1205860222222235</v>
      </c>
      <c r="I34">
        <f t="shared" si="1"/>
        <v>5.3970131320987651</v>
      </c>
      <c r="J34">
        <f>Tabla1_14[[#This Row],[Business]]-Tabla1_14[[#This Row],[Tendencia]]</f>
        <v>-1.0576011320987648</v>
      </c>
      <c r="K34">
        <f>MONTH(Tabla1_14[[#This Row],[Quarter]])</f>
        <v>1</v>
      </c>
      <c r="L34">
        <f>_xlfn.XLOOKUP(Tabla1_14[[#This Row],[Mes]],$O$2:$O$5,$P$2:$P$5,"REVISAR")</f>
        <v>0.9203793911265431</v>
      </c>
      <c r="M34">
        <f>Tabla1_14[[#This Row],[Business]]-Tabla1_14[[#This Row],[Tendencia]]-Tabla1_14[[#This Row],[Estacionalidad]]</f>
        <v>-1.977980523225308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4.9405226444444441</v>
      </c>
      <c r="I35">
        <f t="shared" si="1"/>
        <v>4.9901949061728388</v>
      </c>
      <c r="J35">
        <f>Tabla1_14[[#This Row],[Business]]-Tabla1_14[[#This Row],[Tendencia]]</f>
        <v>-2.3894879061728389</v>
      </c>
      <c r="K35">
        <f>MONTH(Tabla1_14[[#This Row],[Quarter]])</f>
        <v>4</v>
      </c>
      <c r="L35">
        <f>_xlfn.XLOOKUP(Tabla1_14[[#This Row],[Mes]],$O$2:$O$5,$P$2:$P$5,"REVISAR")</f>
        <v>-0.81142687415123449</v>
      </c>
      <c r="M35">
        <f>Tabla1_14[[#This Row],[Business]]-Tabla1_14[[#This Row],[Tendencia]]-Tabla1_14[[#This Row],[Estacionalidad]]</f>
        <v>-1.5780610320216044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4.2413146222222222</v>
      </c>
      <c r="I36">
        <f t="shared" si="1"/>
        <v>4.6403875604938261</v>
      </c>
      <c r="J36">
        <f>Tabla1_14[[#This Row],[Business]]-Tabla1_14[[#This Row],[Tendencia]]</f>
        <v>-2.5829145604938262</v>
      </c>
      <c r="K36">
        <f>MONTH(Tabla1_14[[#This Row],[Quarter]])</f>
        <v>7</v>
      </c>
      <c r="L36">
        <f>_xlfn.XLOOKUP(Tabla1_14[[#This Row],[Mes]],$O$2:$O$5,$P$2:$P$5,"REVISAR")</f>
        <v>0.16893815763888906</v>
      </c>
      <c r="M36">
        <f>Tabla1_14[[#This Row],[Business]]-Tabla1_14[[#This Row],[Tendencia]]-Tabla1_14[[#This Row],[Estacionalidad]]</f>
        <v>-2.751852718132715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3.6186230111111115</v>
      </c>
      <c r="I37">
        <f t="shared" si="1"/>
        <v>4.2891095901234557</v>
      </c>
      <c r="J37">
        <f>Tabla1_14[[#This Row],[Business]]-Tabla1_14[[#This Row],[Tendencia]]</f>
        <v>3.166974409876544</v>
      </c>
      <c r="K37">
        <f>MONTH(Tabla1_14[[#This Row],[Quarter]])</f>
        <v>10</v>
      </c>
      <c r="L37">
        <f>_xlfn.XLOOKUP(Tabla1_14[[#This Row],[Mes]],$O$2:$O$5,$P$2:$P$5,"REVISAR")</f>
        <v>-0.7156975324074073</v>
      </c>
      <c r="M37">
        <f>Tabla1_14[[#This Row],[Business]]-Tabla1_14[[#This Row],[Tendencia]]-Tabla1_14[[#This Row],[Estacionalidad]]</f>
        <v>3.8826719422839515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3.3841999000000005</v>
      </c>
      <c r="I38">
        <f t="shared" si="1"/>
        <v>3.8789373938271603</v>
      </c>
      <c r="J38">
        <f>Tabla1_14[[#This Row],[Business]]-Tabla1_14[[#This Row],[Tendencia]]</f>
        <v>1.2947885061728397</v>
      </c>
      <c r="K38">
        <f>MONTH(Tabla1_14[[#This Row],[Quarter]])</f>
        <v>1</v>
      </c>
      <c r="L38">
        <f>_xlfn.XLOOKUP(Tabla1_14[[#This Row],[Mes]],$O$2:$O$5,$P$2:$P$5,"REVISAR")</f>
        <v>0.9203793911265431</v>
      </c>
      <c r="M38">
        <f>Tabla1_14[[#This Row],[Business]]-Tabla1_14[[#This Row],[Tendencia]]-Tabla1_14[[#This Row],[Estacionalidad]]</f>
        <v>0.37440911504629659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3.0700509</v>
      </c>
      <c r="I39">
        <f t="shared" si="1"/>
        <v>3.5060537765432098</v>
      </c>
      <c r="J39">
        <f>Tabla1_14[[#This Row],[Business]]-Tabla1_14[[#This Row],[Tendencia]]</f>
        <v>-1.9904451765432098</v>
      </c>
      <c r="K39">
        <f>MONTH(Tabla1_14[[#This Row],[Quarter]])</f>
        <v>4</v>
      </c>
      <c r="L39">
        <f>_xlfn.XLOOKUP(Tabla1_14[[#This Row],[Mes]],$O$2:$O$5,$P$2:$P$5,"REVISAR")</f>
        <v>-0.81142687415123449</v>
      </c>
      <c r="M39">
        <f>Tabla1_14[[#This Row],[Business]]-Tabla1_14[[#This Row],[Tendencia]]-Tabla1_14[[#This Row],[Estacionalidad]]</f>
        <v>-1.1790183023919754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3.2813682111111109</v>
      </c>
      <c r="I40">
        <f t="shared" si="1"/>
        <v>3.3009459716049379</v>
      </c>
      <c r="J40">
        <f>Tabla1_14[[#This Row],[Business]]-Tabla1_14[[#This Row],[Tendencia]]</f>
        <v>-0.94761737160493764</v>
      </c>
      <c r="K40">
        <f>MONTH(Tabla1_14[[#This Row],[Quarter]])</f>
        <v>7</v>
      </c>
      <c r="L40">
        <f>_xlfn.XLOOKUP(Tabla1_14[[#This Row],[Mes]],$O$2:$O$5,$P$2:$P$5,"REVISAR")</f>
        <v>0.16893815763888906</v>
      </c>
      <c r="M40">
        <f>Tabla1_14[[#This Row],[Business]]-Tabla1_14[[#This Row],[Tendencia]]-Tabla1_14[[#This Row],[Estacionalidad]]</f>
        <v>-1.1165555292438267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3.4967406999999997</v>
      </c>
      <c r="I41">
        <f t="shared" si="1"/>
        <v>3.1836445185185185</v>
      </c>
      <c r="J41">
        <f>Tabla1_14[[#This Row],[Business]]-Tabla1_14[[#This Row],[Tendencia]]</f>
        <v>-1.1392931185185184</v>
      </c>
      <c r="K41">
        <f>MONTH(Tabla1_14[[#This Row],[Quarter]])</f>
        <v>10</v>
      </c>
      <c r="L41">
        <f>_xlfn.XLOOKUP(Tabla1_14[[#This Row],[Mes]],$O$2:$O$5,$P$2:$P$5,"REVISAR")</f>
        <v>-0.7156975324074073</v>
      </c>
      <c r="M41">
        <f>Tabla1_14[[#This Row],[Business]]-Tabla1_14[[#This Row],[Tendencia]]-Tabla1_14[[#This Row],[Estacionalidad]]</f>
        <v>-0.42359558611111114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2.7570305333333334</v>
      </c>
      <c r="I42">
        <f t="shared" si="1"/>
        <v>3.124628769135803</v>
      </c>
      <c r="J42">
        <f>Tabla1_14[[#This Row],[Business]]-Tabla1_14[[#This Row],[Tendencia]]</f>
        <v>-0.20752016913580285</v>
      </c>
      <c r="K42">
        <f>MONTH(Tabla1_14[[#This Row],[Quarter]])</f>
        <v>1</v>
      </c>
      <c r="L42">
        <f>_xlfn.XLOOKUP(Tabla1_14[[#This Row],[Mes]],$O$2:$O$5,$P$2:$P$5,"REVISAR")</f>
        <v>0.9203793911265431</v>
      </c>
      <c r="M42">
        <f>Tabla1_14[[#This Row],[Business]]-Tabla1_14[[#This Row],[Tendencia]]-Tabla1_14[[#This Row],[Estacionalidad]]</f>
        <v>-1.1278995602623461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2.764633466666667</v>
      </c>
      <c r="I43">
        <f t="shared" si="1"/>
        <v>3.0861452827160498</v>
      </c>
      <c r="J43">
        <f>Tabla1_14[[#This Row],[Business]]-Tabla1_14[[#This Row],[Tendencia]]</f>
        <v>-1.5740742827160499</v>
      </c>
      <c r="K43">
        <f>MONTH(Tabla1_14[[#This Row],[Quarter]])</f>
        <v>4</v>
      </c>
      <c r="L43">
        <f>_xlfn.XLOOKUP(Tabla1_14[[#This Row],[Mes]],$O$2:$O$5,$P$2:$P$5,"REVISAR")</f>
        <v>-0.81142687415123449</v>
      </c>
      <c r="M43">
        <f>Tabla1_14[[#This Row],[Business]]-Tabla1_14[[#This Row],[Tendencia]]-Tabla1_14[[#This Row],[Estacionalidad]]</f>
        <v>-0.76264740856481539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3.0945524</v>
      </c>
      <c r="I44">
        <f t="shared" si="1"/>
        <v>3.1209872111111108</v>
      </c>
      <c r="J44">
        <f>Tabla1_14[[#This Row],[Business]]-Tabla1_14[[#This Row],[Tendencia]]</f>
        <v>1.381575588888889</v>
      </c>
      <c r="K44">
        <f>MONTH(Tabla1_14[[#This Row],[Quarter]])</f>
        <v>7</v>
      </c>
      <c r="L44">
        <f>_xlfn.XLOOKUP(Tabla1_14[[#This Row],[Mes]],$O$2:$O$5,$P$2:$P$5,"REVISAR")</f>
        <v>0.16893815763888906</v>
      </c>
      <c r="M44">
        <f>Tabla1_14[[#This Row],[Business]]-Tabla1_14[[#This Row],[Tendencia]]-Tabla1_14[[#This Row],[Estacionalidad]]</f>
        <v>1.2126374312499999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3.1856015444444443</v>
      </c>
      <c r="I45">
        <f t="shared" si="1"/>
        <v>3.0886084111111112</v>
      </c>
      <c r="J45">
        <f>Tabla1_14[[#This Row],[Business]]-Tabla1_14[[#This Row],[Tendencia]]</f>
        <v>0.90721698888888902</v>
      </c>
      <c r="K45">
        <f>MONTH(Tabla1_14[[#This Row],[Quarter]])</f>
        <v>10</v>
      </c>
      <c r="L45">
        <f>_xlfn.XLOOKUP(Tabla1_14[[#This Row],[Mes]],$O$2:$O$5,$P$2:$P$5,"REVISAR")</f>
        <v>-0.7156975324074073</v>
      </c>
      <c r="M45">
        <f>Tabla1_14[[#This Row],[Business]]-Tabla1_14[[#This Row],[Tendencia]]-Tabla1_14[[#This Row],[Estacionalidad]]</f>
        <v>1.6229145212962963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3.0874812666666664</v>
      </c>
      <c r="I46">
        <f t="shared" si="1"/>
        <v>3.0133081888888884</v>
      </c>
      <c r="J46">
        <f>Tabla1_14[[#This Row],[Business]]-Tabla1_14[[#This Row],[Tendencia]]</f>
        <v>-2.2146156888888884</v>
      </c>
      <c r="K46">
        <f>MONTH(Tabla1_14[[#This Row],[Quarter]])</f>
        <v>1</v>
      </c>
      <c r="L46">
        <f>_xlfn.XLOOKUP(Tabla1_14[[#This Row],[Mes]],$O$2:$O$5,$P$2:$P$5,"REVISAR")</f>
        <v>0.9203793911265431</v>
      </c>
      <c r="M46">
        <f>Tabla1_14[[#This Row],[Business]]-Tabla1_14[[#This Row],[Tendencia]]-Tabla1_14[[#This Row],[Estacionalidad]]</f>
        <v>-3.1349950800154316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3.0378485222222218</v>
      </c>
      <c r="I47">
        <f t="shared" si="1"/>
        <v>3.1143503567901236</v>
      </c>
      <c r="J47">
        <f>Tabla1_14[[#This Row],[Business]]-Tabla1_14[[#This Row],[Tendencia]]</f>
        <v>2.1278019432098763</v>
      </c>
      <c r="K47">
        <f>MONTH(Tabla1_14[[#This Row],[Quarter]])</f>
        <v>4</v>
      </c>
      <c r="L47">
        <f>_xlfn.XLOOKUP(Tabla1_14[[#This Row],[Mes]],$O$2:$O$5,$P$2:$P$5,"REVISAR")</f>
        <v>-0.81142687415123449</v>
      </c>
      <c r="M47">
        <f>Tabla1_14[[#This Row],[Business]]-Tabla1_14[[#This Row],[Tendencia]]-Tabla1_14[[#This Row],[Estacionalidad]]</f>
        <v>2.9392288173611107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3.3836282555555552</v>
      </c>
      <c r="I48">
        <f t="shared" si="1"/>
        <v>3.1768522987654317</v>
      </c>
      <c r="J48">
        <f>Tabla1_14[[#This Row],[Business]]-Tabla1_14[[#This Row],[Tendencia]]</f>
        <v>1.3080267012345685</v>
      </c>
      <c r="K48">
        <f>MONTH(Tabla1_14[[#This Row],[Quarter]])</f>
        <v>7</v>
      </c>
      <c r="L48">
        <f>_xlfn.XLOOKUP(Tabla1_14[[#This Row],[Mes]],$O$2:$O$5,$P$2:$P$5,"REVISAR")</f>
        <v>0.16893815763888906</v>
      </c>
      <c r="M48">
        <f>Tabla1_14[[#This Row],[Business]]-Tabla1_14[[#This Row],[Tendencia]]-Tabla1_14[[#This Row],[Estacionalidad]]</f>
        <v>1.1390885435956795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2.989959011111111</v>
      </c>
      <c r="I49">
        <f t="shared" si="1"/>
        <v>3.1678100629629622</v>
      </c>
      <c r="J49">
        <f>Tabla1_14[[#This Row],[Business]]-Tabla1_14[[#This Row],[Tendencia]]</f>
        <v>4.9608370370379795E-3</v>
      </c>
      <c r="K49">
        <f>MONTH(Tabla1_14[[#This Row],[Quarter]])</f>
        <v>10</v>
      </c>
      <c r="L49">
        <f>_xlfn.XLOOKUP(Tabla1_14[[#This Row],[Mes]],$O$2:$O$5,$P$2:$P$5,"REVISAR")</f>
        <v>-0.7156975324074073</v>
      </c>
      <c r="M49">
        <f>Tabla1_14[[#This Row],[Business]]-Tabla1_14[[#This Row],[Tendencia]]-Tabla1_14[[#This Row],[Estacionalidad]]</f>
        <v>0.72065836944444528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2.8190387000000001</v>
      </c>
      <c r="I50">
        <f t="shared" si="1"/>
        <v>3.2237199024691359</v>
      </c>
      <c r="J50">
        <f>Tabla1_14[[#This Row],[Business]]-Tabla1_14[[#This Row],[Tendencia]]</f>
        <v>-2.0624510024691358</v>
      </c>
      <c r="K50">
        <f>MONTH(Tabla1_14[[#This Row],[Quarter]])</f>
        <v>1</v>
      </c>
      <c r="L50">
        <f>_xlfn.XLOOKUP(Tabla1_14[[#This Row],[Mes]],$O$2:$O$5,$P$2:$P$5,"REVISAR")</f>
        <v>0.9203793911265431</v>
      </c>
      <c r="M50">
        <f>Tabla1_14[[#This Row],[Business]]-Tabla1_14[[#This Row],[Tendencia]]-Tabla1_14[[#This Row],[Estacionalidad]]</f>
        <v>-2.982830393595679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3.6664100444444441</v>
      </c>
      <c r="I51">
        <f t="shared" si="1"/>
        <v>3.3054201246913575</v>
      </c>
      <c r="J51">
        <f>Tabla1_14[[#This Row],[Business]]-Tabla1_14[[#This Row],[Tendencia]]</f>
        <v>-0.83500622469135743</v>
      </c>
      <c r="K51">
        <f>MONTH(Tabla1_14[[#This Row],[Quarter]])</f>
        <v>4</v>
      </c>
      <c r="L51">
        <f>_xlfn.XLOOKUP(Tabla1_14[[#This Row],[Mes]],$O$2:$O$5,$P$2:$P$5,"REVISAR")</f>
        <v>-0.81142687415123449</v>
      </c>
      <c r="M51">
        <f>Tabla1_14[[#This Row],[Business]]-Tabla1_14[[#This Row],[Tendencia]]-Tabla1_14[[#This Row],[Estacionalidad]]</f>
        <v>-2.3579350540122945E-2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3.3271509444444449</v>
      </c>
      <c r="I52">
        <f t="shared" si="1"/>
        <v>3.3850268703703699</v>
      </c>
      <c r="J52">
        <f>Tabla1_14[[#This Row],[Business]]-Tabla1_14[[#This Row],[Tendencia]]</f>
        <v>1.2390617296296305</v>
      </c>
      <c r="K52">
        <f>MONTH(Tabla1_14[[#This Row],[Quarter]])</f>
        <v>7</v>
      </c>
      <c r="L52">
        <f>_xlfn.XLOOKUP(Tabla1_14[[#This Row],[Mes]],$O$2:$O$5,$P$2:$P$5,"REVISAR")</f>
        <v>0.16893815763888906</v>
      </c>
      <c r="M52">
        <f>Tabla1_14[[#This Row],[Business]]-Tabla1_14[[#This Row],[Tendencia]]-Tabla1_14[[#This Row],[Estacionalidad]]</f>
        <v>1.0701235719907414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3.0131722777777781</v>
      </c>
      <c r="I53">
        <f t="shared" si="1"/>
        <v>3.4133663987654321</v>
      </c>
      <c r="J53">
        <f>Tabla1_14[[#This Row],[Business]]-Tabla1_14[[#This Row],[Tendencia]]</f>
        <v>-2.4538267987654319</v>
      </c>
      <c r="K53">
        <f>MONTH(Tabla1_14[[#This Row],[Quarter]])</f>
        <v>10</v>
      </c>
      <c r="L53">
        <f>_xlfn.XLOOKUP(Tabla1_14[[#This Row],[Mes]],$O$2:$O$5,$P$2:$P$5,"REVISAR")</f>
        <v>-0.7156975324074073</v>
      </c>
      <c r="M53">
        <f>Tabla1_14[[#This Row],[Business]]-Tabla1_14[[#This Row],[Tendencia]]-Tabla1_14[[#This Row],[Estacionalidad]]</f>
        <v>-1.7381292663580246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3.6887901000000003</v>
      </c>
      <c r="I54">
        <f t="shared" si="1"/>
        <v>3.4915068098765434</v>
      </c>
      <c r="J54">
        <f>Tabla1_14[[#This Row],[Business]]-Tabla1_14[[#This Row],[Tendencia]]</f>
        <v>-1.0339642098765434</v>
      </c>
      <c r="K54">
        <f>MONTH(Tabla1_14[[#This Row],[Quarter]])</f>
        <v>1</v>
      </c>
      <c r="L54">
        <f>_xlfn.XLOOKUP(Tabla1_14[[#This Row],[Mes]],$O$2:$O$5,$P$2:$P$5,"REVISAR")</f>
        <v>0.9203793911265431</v>
      </c>
      <c r="M54">
        <f>Tabla1_14[[#This Row],[Business]]-Tabla1_14[[#This Row],[Tendencia]]-Tabla1_14[[#This Row],[Estacionalidad]]</f>
        <v>-1.9543436010030866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3.8227832666666663</v>
      </c>
      <c r="I55">
        <f t="shared" si="1"/>
        <v>3.5582983345679011</v>
      </c>
      <c r="J55">
        <f>Tabla1_14[[#This Row],[Business]]-Tabla1_14[[#This Row],[Tendencia]]</f>
        <v>4.8667362654320989</v>
      </c>
      <c r="K55">
        <f>MONTH(Tabla1_14[[#This Row],[Quarter]])</f>
        <v>4</v>
      </c>
      <c r="L55">
        <f>_xlfn.XLOOKUP(Tabla1_14[[#This Row],[Mes]],$O$2:$O$5,$P$2:$P$5,"REVISAR")</f>
        <v>-0.81142687415123449</v>
      </c>
      <c r="M55">
        <f>Tabla1_14[[#This Row],[Business]]-Tabla1_14[[#This Row],[Tendencia]]-Tabla1_14[[#This Row],[Estacionalidad]]</f>
        <v>5.678163139583333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3.7543092333333328</v>
      </c>
      <c r="I56">
        <f t="shared" si="1"/>
        <v>3.4977487530864195</v>
      </c>
      <c r="J56">
        <f>Tabla1_14[[#This Row],[Business]]-Tabla1_14[[#This Row],[Tendencia]]</f>
        <v>-1.3089283530864195</v>
      </c>
      <c r="K56">
        <f>MONTH(Tabla1_14[[#This Row],[Quarter]])</f>
        <v>7</v>
      </c>
      <c r="L56">
        <f>_xlfn.XLOOKUP(Tabla1_14[[#This Row],[Mes]],$O$2:$O$5,$P$2:$P$5,"REVISAR")</f>
        <v>0.16893815763888906</v>
      </c>
      <c r="M56">
        <f>Tabla1_14[[#This Row],[Business]]-Tabla1_14[[#This Row],[Tendencia]]-Tabla1_14[[#This Row],[Estacionalidad]]</f>
        <v>-1.4778665107253086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3.6386840111111116</v>
      </c>
      <c r="I57">
        <f t="shared" si="1"/>
        <v>3.4740493012345679</v>
      </c>
      <c r="J57">
        <f>Tabla1_14[[#This Row],[Business]]-Tabla1_14[[#This Row],[Tendencia]]</f>
        <v>-1.8149783012345679</v>
      </c>
      <c r="K57">
        <f>MONTH(Tabla1_14[[#This Row],[Quarter]])</f>
        <v>10</v>
      </c>
      <c r="L57">
        <f>_xlfn.XLOOKUP(Tabla1_14[[#This Row],[Mes]],$O$2:$O$5,$P$2:$P$5,"REVISAR")</f>
        <v>-0.7156975324074073</v>
      </c>
      <c r="M57">
        <f>Tabla1_14[[#This Row],[Business]]-Tabla1_14[[#This Row],[Tendencia]]-Tabla1_14[[#This Row],[Estacionalidad]]</f>
        <v>-1.0992807688271606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3.6932227111111109</v>
      </c>
      <c r="I58">
        <f t="shared" si="1"/>
        <v>3.5039697481481484</v>
      </c>
      <c r="J58">
        <f>Tabla1_14[[#This Row],[Business]]-Tabla1_14[[#This Row],[Tendencia]]</f>
        <v>5.7493615518518508</v>
      </c>
      <c r="K58">
        <f>MONTH(Tabla1_14[[#This Row],[Quarter]])</f>
        <v>1</v>
      </c>
      <c r="L58">
        <f>_xlfn.XLOOKUP(Tabla1_14[[#This Row],[Mes]],$O$2:$O$5,$P$2:$P$5,"REVISAR")</f>
        <v>0.9203793911265431</v>
      </c>
      <c r="M58">
        <f>Tabla1_14[[#This Row],[Business]]-Tabla1_14[[#This Row],[Tendencia]]-Tabla1_14[[#This Row],[Estacionalidad]]</f>
        <v>4.8289821607253076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3.4201624222222224</v>
      </c>
      <c r="I59">
        <f t="shared" si="1"/>
        <v>3.3545979209876537</v>
      </c>
      <c r="J59">
        <f>Tabla1_14[[#This Row],[Business]]-Tabla1_14[[#This Row],[Tendencia]]</f>
        <v>-0.9873905209876539</v>
      </c>
      <c r="K59">
        <f>MONTH(Tabla1_14[[#This Row],[Quarter]])</f>
        <v>4</v>
      </c>
      <c r="L59">
        <f>_xlfn.XLOOKUP(Tabla1_14[[#This Row],[Mes]],$O$2:$O$5,$P$2:$P$5,"REVISAR")</f>
        <v>-0.81142687415123449</v>
      </c>
      <c r="M59">
        <f>Tabla1_14[[#This Row],[Business]]-Tabla1_14[[#This Row],[Tendencia]]-Tabla1_14[[#This Row],[Estacionalidad]]</f>
        <v>-0.17596364683641941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3.121463811111111</v>
      </c>
      <c r="I60">
        <f t="shared" si="1"/>
        <v>3.2330468197530866</v>
      </c>
      <c r="J60">
        <f>Tabla1_14[[#This Row],[Business]]-Tabla1_14[[#This Row],[Tendencia]]</f>
        <v>-1.3788992197530867</v>
      </c>
      <c r="K60">
        <f>MONTH(Tabla1_14[[#This Row],[Quarter]])</f>
        <v>7</v>
      </c>
      <c r="L60">
        <f>_xlfn.XLOOKUP(Tabla1_14[[#This Row],[Mes]],$O$2:$O$5,$P$2:$P$5,"REVISAR")</f>
        <v>0.16893815763888906</v>
      </c>
      <c r="M60">
        <f>Tabla1_14[[#This Row],[Business]]-Tabla1_14[[#This Row],[Tendencia]]-Tabla1_14[[#This Row],[Estacionalidad]]</f>
        <v>-1.5478373773919758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3.1138558777777776</v>
      </c>
      <c r="I61">
        <f t="shared" si="1"/>
        <v>3.101485086419753</v>
      </c>
      <c r="J61">
        <f>Tabla1_14[[#This Row],[Business]]-Tabla1_14[[#This Row],[Tendencia]]</f>
        <v>0.48197651358024718</v>
      </c>
      <c r="K61">
        <f>MONTH(Tabla1_14[[#This Row],[Quarter]])</f>
        <v>10</v>
      </c>
      <c r="L61">
        <f>_xlfn.XLOOKUP(Tabla1_14[[#This Row],[Mes]],$O$2:$O$5,$P$2:$P$5,"REVISAR")</f>
        <v>-0.7156975324074073</v>
      </c>
      <c r="M61">
        <f>Tabla1_14[[#This Row],[Business]]-Tabla1_14[[#This Row],[Tendencia]]-Tabla1_14[[#This Row],[Estacionalidad]]</f>
        <v>1.1976740459876545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3.2824562999999998</v>
      </c>
      <c r="I62">
        <f t="shared" si="1"/>
        <v>3.0224511246913579</v>
      </c>
      <c r="J62">
        <f>Tabla1_14[[#This Row],[Business]]-Tabla1_14[[#This Row],[Tendencia]]</f>
        <v>-1.572063224691358</v>
      </c>
      <c r="K62">
        <f>MONTH(Tabla1_14[[#This Row],[Quarter]])</f>
        <v>1</v>
      </c>
      <c r="L62">
        <f>_xlfn.XLOOKUP(Tabla1_14[[#This Row],[Mes]],$O$2:$O$5,$P$2:$P$5,"REVISAR")</f>
        <v>0.9203793911265431</v>
      </c>
      <c r="M62">
        <f>Tabla1_14[[#This Row],[Business]]-Tabla1_14[[#This Row],[Tendencia]]-Tabla1_14[[#This Row],[Estacionalidad]]</f>
        <v>-2.4924426158179012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2.3444436555555561</v>
      </c>
      <c r="I63">
        <f t="shared" si="1"/>
        <v>2.9194512839506177</v>
      </c>
      <c r="J63">
        <f>Tabla1_14[[#This Row],[Business]]-Tabla1_14[[#This Row],[Tendencia]]</f>
        <v>-2.9194512839506177</v>
      </c>
      <c r="K63">
        <f>MONTH(Tabla1_14[[#This Row],[Quarter]])</f>
        <v>4</v>
      </c>
      <c r="L63">
        <f>_xlfn.XLOOKUP(Tabla1_14[[#This Row],[Mes]],$O$2:$O$5,$P$2:$P$5,"REVISAR")</f>
        <v>-0.81142687415123449</v>
      </c>
      <c r="M63">
        <f>Tabla1_14[[#This Row],[Business]]-Tabla1_14[[#This Row],[Tendencia]]-Tabla1_14[[#This Row],[Estacionalidad]]</f>
        <v>-2.1080244097993832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2.7288233555555559</v>
      </c>
      <c r="I64">
        <f t="shared" si="1"/>
        <v>2.8484353456790124</v>
      </c>
      <c r="J64">
        <f>Tabla1_14[[#This Row],[Business]]-Tabla1_14[[#This Row],[Tendencia]]</f>
        <v>2.8883117543209873</v>
      </c>
      <c r="K64">
        <f>MONTH(Tabla1_14[[#This Row],[Quarter]])</f>
        <v>7</v>
      </c>
      <c r="L64">
        <f>_xlfn.XLOOKUP(Tabla1_14[[#This Row],[Mes]],$O$2:$O$5,$P$2:$P$5,"REVISAR")</f>
        <v>0.16893815763888906</v>
      </c>
      <c r="M64">
        <f>Tabla1_14[[#This Row],[Business]]-Tabla1_14[[#This Row],[Tendencia]]-Tabla1_14[[#This Row],[Estacionalidad]]</f>
        <v>2.7193735966820984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2.5702536333333339</v>
      </c>
      <c r="I65">
        <f t="shared" si="1"/>
        <v>2.7481331209876543</v>
      </c>
      <c r="J65">
        <f>Tabla1_14[[#This Row],[Business]]-Tabla1_14[[#This Row],[Tendencia]]</f>
        <v>-0.62778412098765424</v>
      </c>
      <c r="K65">
        <f>MONTH(Tabla1_14[[#This Row],[Quarter]])</f>
        <v>10</v>
      </c>
      <c r="L65">
        <f>_xlfn.XLOOKUP(Tabla1_14[[#This Row],[Mes]],$O$2:$O$5,$P$2:$P$5,"REVISAR")</f>
        <v>-0.7156975324074073</v>
      </c>
      <c r="M65">
        <f>Tabla1_14[[#This Row],[Business]]-Tabla1_14[[#This Row],[Tendencia]]-Tabla1_14[[#This Row],[Estacionalidad]]</f>
        <v>8.7913411419753063E-2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2.9273783555555557</v>
      </c>
      <c r="I66">
        <f t="shared" si="1"/>
        <v>2.6502689654320992</v>
      </c>
      <c r="J66">
        <f>Tabla1_14[[#This Row],[Business]]-Tabla1_14[[#This Row],[Tendencia]]</f>
        <v>0.5262058345679006</v>
      </c>
      <c r="K66">
        <f>MONTH(Tabla1_14[[#This Row],[Quarter]])</f>
        <v>1</v>
      </c>
      <c r="L66">
        <f>_xlfn.XLOOKUP(Tabla1_14[[#This Row],[Mes]],$O$2:$O$5,$P$2:$P$5,"REVISAR")</f>
        <v>0.9203793911265431</v>
      </c>
      <c r="M66">
        <f>Tabla1_14[[#This Row],[Business]]-Tabla1_14[[#This Row],[Tendencia]]-Tabla1_14[[#This Row],[Estacionalidad]]</f>
        <v>-0.3941735565586425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2.7662241444444442</v>
      </c>
      <c r="I67">
        <f t="shared" si="1"/>
        <v>2.4944556913580249</v>
      </c>
      <c r="J67">
        <f>Tabla1_14[[#This Row],[Business]]-Tabla1_14[[#This Row],[Tendencia]]</f>
        <v>-1.6832381913580248</v>
      </c>
      <c r="K67">
        <f>MONTH(Tabla1_14[[#This Row],[Quarter]])</f>
        <v>4</v>
      </c>
      <c r="L67">
        <f>_xlfn.XLOOKUP(Tabla1_14[[#This Row],[Mes]],$O$2:$O$5,$P$2:$P$5,"REVISAR")</f>
        <v>-0.81142687415123449</v>
      </c>
      <c r="M67">
        <f>Tabla1_14[[#This Row],[Business]]-Tabla1_14[[#This Row],[Tendencia]]-Tabla1_14[[#This Row],[Estacionalidad]]</f>
        <v>-0.87181131720679028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2.7810189777777774</v>
      </c>
      <c r="I68">
        <f t="shared" si="1"/>
        <v>2.4654154555555556</v>
      </c>
      <c r="J68">
        <f>Tabla1_14[[#This Row],[Business]]-Tabla1_14[[#This Row],[Tendencia]]</f>
        <v>3.3612092444444444</v>
      </c>
      <c r="K68">
        <f>MONTH(Tabla1_14[[#This Row],[Quarter]])</f>
        <v>7</v>
      </c>
      <c r="L68">
        <f>_xlfn.XLOOKUP(Tabla1_14[[#This Row],[Mes]],$O$2:$O$5,$P$2:$P$5,"REVISAR")</f>
        <v>0.16893815763888906</v>
      </c>
      <c r="M68">
        <f>Tabla1_14[[#This Row],[Business]]-Tabla1_14[[#This Row],[Tendencia]]-Tabla1_14[[#This Row],[Estacionalidad]]</f>
        <v>3.1922710868055555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2.2187437888888888</v>
      </c>
      <c r="I69">
        <f t="shared" si="1"/>
        <v>2.3710893864197531</v>
      </c>
      <c r="J69">
        <f>Tabla1_14[[#This Row],[Business]]-Tabla1_14[[#This Row],[Tendencia]]</f>
        <v>-1.9440692864197531</v>
      </c>
      <c r="K69">
        <f>MONTH(Tabla1_14[[#This Row],[Quarter]])</f>
        <v>10</v>
      </c>
      <c r="L69">
        <f>_xlfn.XLOOKUP(Tabla1_14[[#This Row],[Mes]],$O$2:$O$5,$P$2:$P$5,"REVISAR")</f>
        <v>-0.7156975324074073</v>
      </c>
      <c r="M69">
        <f>Tabla1_14[[#This Row],[Business]]-Tabla1_14[[#This Row],[Tendencia]]-Tabla1_14[[#This Row],[Estacionalidad]]</f>
        <v>-1.2283717540123458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2.2330784777777772</v>
      </c>
      <c r="I70">
        <f t="shared" si="1"/>
        <v>2.4481128271604935</v>
      </c>
      <c r="J70">
        <f>Tabla1_14[[#This Row],[Business]]-Tabla1_14[[#This Row],[Tendencia]]</f>
        <v>4.3494712728395069</v>
      </c>
      <c r="K70">
        <f>MONTH(Tabla1_14[[#This Row],[Quarter]])</f>
        <v>1</v>
      </c>
      <c r="L70">
        <f>_xlfn.XLOOKUP(Tabla1_14[[#This Row],[Mes]],$O$2:$O$5,$P$2:$P$5,"REVISAR")</f>
        <v>0.9203793911265431</v>
      </c>
      <c r="M70">
        <f>Tabla1_14[[#This Row],[Business]]-Tabla1_14[[#This Row],[Tendencia]]-Tabla1_14[[#This Row],[Estacionalidad]]</f>
        <v>3.4290918817129636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H77" si="2">AVERAGE(D67:D75)</f>
        <v>1.8801368333333335</v>
      </c>
      <c r="I71">
        <f t="shared" si="1"/>
        <v>2.471027350617284</v>
      </c>
      <c r="J71">
        <f>Tabla1_14[[#This Row],[Business]]-Tabla1_14[[#This Row],[Tendencia]]</f>
        <v>-2.471027350617284</v>
      </c>
      <c r="K71">
        <f>MONTH(Tabla1_14[[#This Row],[Quarter]])</f>
        <v>4</v>
      </c>
      <c r="L71">
        <f>_xlfn.XLOOKUP(Tabla1_14[[#This Row],[Mes]],$O$2:$O$5,$P$2:$P$5,"REVISAR")</f>
        <v>-0.81142687415123449</v>
      </c>
      <c r="M71">
        <f>Tabla1_14[[#This Row],[Business]]-Tabla1_14[[#This Row],[Tendencia]]-Tabla1_14[[#This Row],[Estacionalidad]]</f>
        <v>-1.6596004764660495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2"/>
        <v>2.083081533333333</v>
      </c>
      <c r="I72">
        <f t="shared" si="1"/>
        <v>2.5118478975308642</v>
      </c>
      <c r="J72">
        <f>Tabla1_14[[#This Row],[Business]]-Tabla1_14[[#This Row],[Tendencia]]</f>
        <v>-2.3786943975308641</v>
      </c>
      <c r="K72">
        <f>MONTH(Tabla1_14[[#This Row],[Quarter]])</f>
        <v>7</v>
      </c>
      <c r="L72">
        <f>_xlfn.XLOOKUP(Tabla1_14[[#This Row],[Mes]],$O$2:$O$5,$P$2:$P$5,"REVISAR")</f>
        <v>0.16893815763888906</v>
      </c>
      <c r="M72">
        <f>Tabla1_14[[#This Row],[Business]]-Tabla1_14[[#This Row],[Tendencia]]-Tabla1_14[[#This Row],[Estacionalidad]]</f>
        <v>-2.547632555169753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2"/>
        <v>1.8798887333333332</v>
      </c>
      <c r="I73">
        <f t="shared" si="1"/>
        <v>2.634794079012345</v>
      </c>
      <c r="J73">
        <f>Tabla1_14[[#This Row],[Business]]-Tabla1_14[[#This Row],[Tendencia]]</f>
        <v>-1.958523679012345</v>
      </c>
      <c r="K73">
        <f>MONTH(Tabla1_14[[#This Row],[Quarter]])</f>
        <v>10</v>
      </c>
      <c r="L73">
        <f>_xlfn.XLOOKUP(Tabla1_14[[#This Row],[Mes]],$O$2:$O$5,$P$2:$P$5,"REVISAR")</f>
        <v>-0.7156975324074073</v>
      </c>
      <c r="M73">
        <f>Tabla1_14[[#This Row],[Business]]-Tabla1_14[[#This Row],[Tendencia]]-Tabla1_14[[#This Row],[Estacionalidad]]</f>
        <v>-1.2428261466049377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2"/>
        <v>3.2634645999999998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2"/>
        <v>3.1336090666666667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2"/>
        <v>3.1336090666666667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2"/>
        <v>3.8875346111111111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C518-DD5F-4089-8A02-A910BF0295F8}">
  <dimension ref="A1:P81"/>
  <sheetViews>
    <sheetView topLeftCell="A22" zoomScaleNormal="100" workbookViewId="0">
      <selection activeCell="E48" sqref="E48"/>
    </sheetView>
  </sheetViews>
  <sheetFormatPr baseColWidth="10" defaultRowHeight="14.4" x14ac:dyDescent="0.3"/>
  <cols>
    <col min="1" max="1" width="15.21875" bestFit="1" customWidth="1"/>
    <col min="2" max="2" width="9.44140625" bestFit="1" customWidth="1"/>
    <col min="3" max="3" width="9.33203125" bestFit="1" customWidth="1"/>
    <col min="4" max="4" width="11" hidden="1" customWidth="1"/>
    <col min="5" max="5" width="12" bestFit="1" customWidth="1"/>
    <col min="6" max="6" width="10" hidden="1" customWidth="1"/>
    <col min="7" max="7" width="11" hidden="1" customWidth="1"/>
    <col min="8" max="8" width="14.6640625" bestFit="1" customWidth="1"/>
    <col min="9" max="9" width="11.77734375" bestFit="1" customWidth="1"/>
    <col min="10" max="10" width="19.109375" bestFit="1" customWidth="1"/>
    <col min="11" max="11" width="6.5546875" bestFit="1" customWidth="1"/>
    <col min="12" max="12" width="15.6640625" bestFit="1" customWidth="1"/>
    <col min="13" max="13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AVERAGEIF(Tabla1_1[Mes],O2,Tabla1_1[Serie sin tendencia])</f>
        <v>44.332376509645066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AVERAGEIF(Tabla1_1[Mes],O3,Tabla1_1[Serie sin tendencia])</f>
        <v>-2.8913959275462968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AVERAGEIF(Tabla1_1[Mes],O4,Tabla1_1[Serie sin tendencia])</f>
        <v>-34.789097668132726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AVERAGEIF(Tabla1_1[Mes],O5,Tabla1_1[Serie sin tendencia])</f>
        <v>-7.2477504138117306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AVERAGE(E2:E10)</f>
        <v>78.347978577777781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H70" si="0">AVERAGE(E3:E11)</f>
        <v>70.617835977777787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65.537526200000002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69.171249688888892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70.299204111111123</v>
      </c>
      <c r="I10">
        <f>AVERAGE(H6:H14)</f>
        <v>67.712617150617291</v>
      </c>
      <c r="J10">
        <f>Tabla1_1[[#This Row],[Holiday]]-Tabla1_1[[#This Row],[Tendencia]]</f>
        <v>36.126441149382714</v>
      </c>
      <c r="K10">
        <f>MONTH(Tabla1_1[[#This Row],[Quarter]])</f>
        <v>1</v>
      </c>
      <c r="L10">
        <f>_xlfn.XLOOKUP(Tabla1_1[[#This Row],[Mes]],$O$2:$O$5,$P$2:$P$5,"REVISAR")</f>
        <v>44.332376509645066</v>
      </c>
      <c r="M10">
        <f>Tabla1_1[[#This Row],[Holiday]]-Tabla1_1[[#This Row],[Tendencia]]-Tabla1_1[[#This Row],[Estacionalidad]]</f>
        <v>-8.2059353602623517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65.776428155555564</v>
      </c>
      <c r="I11">
        <f t="shared" ref="I11:I73" si="1">AVERAGE(H7:H15)</f>
        <v>66.082310092592607</v>
      </c>
      <c r="J11">
        <f>Tabla1_1[[#This Row],[Holiday]]-Tabla1_1[[#This Row],[Tendencia]]</f>
        <v>-8.1717900925926088</v>
      </c>
      <c r="K11">
        <f>MONTH(Tabla1_1[[#This Row],[Quarter]])</f>
        <v>4</v>
      </c>
      <c r="L11">
        <f>_xlfn.XLOOKUP(Tabla1_1[[#This Row],[Mes]],$O$2:$O$5,$P$2:$P$5,"REVISAR")</f>
        <v>-2.8913959275462968</v>
      </c>
      <c r="M11">
        <f>Tabla1_1[[#This Row],[Holiday]]-Tabla1_1[[#This Row],[Tendencia]]-Tabla1_1[[#This Row],[Estacionalidad]]</f>
        <v>-5.280394165046312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59.72165468888889</v>
      </c>
      <c r="I12">
        <f t="shared" si="1"/>
        <v>64.996353629629638</v>
      </c>
      <c r="J12">
        <f>Tabla1_1[[#This Row],[Holiday]]-Tabla1_1[[#This Row],[Tendencia]]</f>
        <v>-19.64471342962964</v>
      </c>
      <c r="K12">
        <f>MONTH(Tabla1_1[[#This Row],[Quarter]])</f>
        <v>7</v>
      </c>
      <c r="L12">
        <f>_xlfn.XLOOKUP(Tabla1_1[[#This Row],[Mes]],$O$2:$O$5,$P$2:$P$5,"REVISAR")</f>
        <v>-34.789097668132726</v>
      </c>
      <c r="M12">
        <f>Tabla1_1[[#This Row],[Holiday]]-Tabla1_1[[#This Row],[Tendencia]]-Tabla1_1[[#This Row],[Estacionalidad]]</f>
        <v>15.144384238503086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60.996571422222218</v>
      </c>
      <c r="I13">
        <f t="shared" si="1"/>
        <v>64.816850895061734</v>
      </c>
      <c r="J13">
        <f>Tabla1_1[[#This Row],[Holiday]]-Tabla1_1[[#This Row],[Tendencia]]</f>
        <v>8.4836804938262844E-2</v>
      </c>
      <c r="K13">
        <f>MONTH(Tabla1_1[[#This Row],[Quarter]])</f>
        <v>10</v>
      </c>
      <c r="L13">
        <f>_xlfn.XLOOKUP(Tabla1_1[[#This Row],[Mes]],$O$2:$O$5,$P$2:$P$5,"REVISAR")</f>
        <v>-7.2477504138117306</v>
      </c>
      <c r="M13">
        <f>Tabla1_1[[#This Row],[Holiday]]-Tabla1_1[[#This Row],[Tendencia]]-Tabla1_1[[#This Row],[Estacionalidad]]</f>
        <v>7.3325872187499934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68.945105533333333</v>
      </c>
      <c r="I14">
        <f t="shared" si="1"/>
        <v>64.740958758024689</v>
      </c>
      <c r="J14">
        <f>Tabla1_1[[#This Row],[Holiday]]-Tabla1_1[[#This Row],[Tendencia]]</f>
        <v>24.108213841975314</v>
      </c>
      <c r="K14">
        <f>MONTH(Tabla1_1[[#This Row],[Quarter]])</f>
        <v>1</v>
      </c>
      <c r="L14">
        <f>_xlfn.XLOOKUP(Tabla1_1[[#This Row],[Mes]],$O$2:$O$5,$P$2:$P$5,"REVISAR")</f>
        <v>44.332376509645066</v>
      </c>
      <c r="M14">
        <f>Tabla1_1[[#This Row],[Holiday]]-Tabla1_1[[#This Row],[Tendencia]]-Tabla1_1[[#This Row],[Estacionalidad]]</f>
        <v>-20.224162667669752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63.675215055555554</v>
      </c>
      <c r="I15">
        <f t="shared" si="1"/>
        <v>64.591900714814813</v>
      </c>
      <c r="J15">
        <f>Tabla1_1[[#This Row],[Holiday]]-Tabla1_1[[#This Row],[Tendencia]]</f>
        <v>3.9649240851851886</v>
      </c>
      <c r="K15">
        <f>MONTH(Tabla1_1[[#This Row],[Quarter]])</f>
        <v>4</v>
      </c>
      <c r="L15">
        <f>_xlfn.XLOOKUP(Tabla1_1[[#This Row],[Mes]],$O$2:$O$5,$P$2:$P$5,"REVISAR")</f>
        <v>-2.8913959275462968</v>
      </c>
      <c r="M15">
        <f>Tabla1_1[[#This Row],[Holiday]]-Tabla1_1[[#This Row],[Tendencia]]-Tabla1_1[[#This Row],[Estacionalidad]]</f>
        <v>6.8563200127314854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60.844227811111104</v>
      </c>
      <c r="I16">
        <f t="shared" si="1"/>
        <v>64.449217627160493</v>
      </c>
      <c r="J16">
        <f>Tabla1_1[[#This Row],[Holiday]]-Tabla1_1[[#This Row],[Tendencia]]</f>
        <v>-41.135366327160497</v>
      </c>
      <c r="K16">
        <f>MONTH(Tabla1_1[[#This Row],[Quarter]])</f>
        <v>7</v>
      </c>
      <c r="L16">
        <f>_xlfn.XLOOKUP(Tabla1_1[[#This Row],[Mes]],$O$2:$O$5,$P$2:$P$5,"REVISAR")</f>
        <v>-34.789097668132726</v>
      </c>
      <c r="M16">
        <f>Tabla1_1[[#This Row],[Holiday]]-Tabla1_1[[#This Row],[Tendencia]]-Tabla1_1[[#This Row],[Estacionalidad]]</f>
        <v>-6.3462686590277713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63.92200158888889</v>
      </c>
      <c r="I17">
        <f t="shared" si="1"/>
        <v>65.49837745308642</v>
      </c>
      <c r="J17">
        <f>Tabla1_1[[#This Row],[Holiday]]-Tabla1_1[[#This Row],[Tendencia]]</f>
        <v>-19.582675053086419</v>
      </c>
      <c r="K17">
        <f>MONTH(Tabla1_1[[#This Row],[Quarter]])</f>
        <v>10</v>
      </c>
      <c r="L17">
        <f>_xlfn.XLOOKUP(Tabla1_1[[#This Row],[Mes]],$O$2:$O$5,$P$2:$P$5,"REVISAR")</f>
        <v>-7.2477504138117306</v>
      </c>
      <c r="M17">
        <f>Tabla1_1[[#This Row],[Holiday]]-Tabla1_1[[#This Row],[Tendencia]]-Tabla1_1[[#This Row],[Estacionalidad]]</f>
        <v>-12.334924639274689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68.488220455555549</v>
      </c>
      <c r="I18">
        <f t="shared" si="1"/>
        <v>67.429778995061724</v>
      </c>
      <c r="J18">
        <f>Tabla1_1[[#This Row],[Holiday]]-Tabla1_1[[#This Row],[Tendencia]]</f>
        <v>54.437713504938273</v>
      </c>
      <c r="K18">
        <f>MONTH(Tabla1_1[[#This Row],[Quarter]])</f>
        <v>1</v>
      </c>
      <c r="L18">
        <f>_xlfn.XLOOKUP(Tabla1_1[[#This Row],[Mes]],$O$2:$O$5,$P$2:$P$5,"REVISAR")</f>
        <v>44.332376509645066</v>
      </c>
      <c r="M18">
        <f>Tabla1_1[[#This Row],[Holiday]]-Tabla1_1[[#This Row],[Tendencia]]-Tabla1_1[[#This Row],[Estacionalidad]]</f>
        <v>10.105336995293207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68.957681722222219</v>
      </c>
      <c r="I19">
        <f t="shared" si="1"/>
        <v>67.955348349382717</v>
      </c>
      <c r="J19">
        <f>Tabla1_1[[#This Row],[Holiday]]-Tabla1_1[[#This Row],[Tendencia]]</f>
        <v>-11.545304349382718</v>
      </c>
      <c r="K19">
        <f>MONTH(Tabla1_1[[#This Row],[Quarter]])</f>
        <v>4</v>
      </c>
      <c r="L19">
        <f>_xlfn.XLOOKUP(Tabla1_1[[#This Row],[Mes]],$O$2:$O$5,$P$2:$P$5,"REVISAR")</f>
        <v>-2.8913959275462968</v>
      </c>
      <c r="M19">
        <f>Tabla1_1[[#This Row],[Holiday]]-Tabla1_1[[#This Row],[Tendencia]]-Tabla1_1[[#This Row],[Estacionalidad]]</f>
        <v>-8.6539084218364213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64.492280366666662</v>
      </c>
      <c r="I20">
        <f t="shared" si="1"/>
        <v>68.592857359259256</v>
      </c>
      <c r="J20">
        <f>Tabla1_1[[#This Row],[Holiday]]-Tabla1_1[[#This Row],[Tendencia]]</f>
        <v>-36.161222559259258</v>
      </c>
      <c r="K20">
        <f>MONTH(Tabla1_1[[#This Row],[Quarter]])</f>
        <v>7</v>
      </c>
      <c r="L20">
        <f>_xlfn.XLOOKUP(Tabla1_1[[#This Row],[Mes]],$O$2:$O$5,$P$2:$P$5,"REVISAR")</f>
        <v>-34.789097668132726</v>
      </c>
      <c r="M20">
        <f>Tabla1_1[[#This Row],[Holiday]]-Tabla1_1[[#This Row],[Tendencia]]-Tabla1_1[[#This Row],[Estacionalidad]]</f>
        <v>-1.372124891126532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69.164093122222226</v>
      </c>
      <c r="I21">
        <f t="shared" si="1"/>
        <v>69.8881828345679</v>
      </c>
      <c r="J21">
        <f>Tabla1_1[[#This Row],[Holiday]]-Tabla1_1[[#This Row],[Tendencia]]</f>
        <v>3.1634213654321002</v>
      </c>
      <c r="K21">
        <f>MONTH(Tabla1_1[[#This Row],[Quarter]])</f>
        <v>10</v>
      </c>
      <c r="L21">
        <f>_xlfn.XLOOKUP(Tabla1_1[[#This Row],[Mes]],$O$2:$O$5,$P$2:$P$5,"REVISAR")</f>
        <v>-7.2477504138117306</v>
      </c>
      <c r="M21">
        <f>Tabla1_1[[#This Row],[Holiday]]-Tabla1_1[[#This Row],[Tendencia]]-Tabla1_1[[#This Row],[Estacionalidad]]</f>
        <v>10.41117177924383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78.379185299999989</v>
      </c>
      <c r="I22">
        <f t="shared" si="1"/>
        <v>71.454566932098771</v>
      </c>
      <c r="J22">
        <f>Tabla1_1[[#This Row],[Holiday]]-Tabla1_1[[#This Row],[Tendencia]]</f>
        <v>34.543090567901231</v>
      </c>
      <c r="K22">
        <f>MONTH(Tabla1_1[[#This Row],[Quarter]])</f>
        <v>1</v>
      </c>
      <c r="L22">
        <f>_xlfn.XLOOKUP(Tabla1_1[[#This Row],[Mes]],$O$2:$O$5,$P$2:$P$5,"REVISAR")</f>
        <v>44.332376509645066</v>
      </c>
      <c r="M22">
        <f>Tabla1_1[[#This Row],[Holiday]]-Tabla1_1[[#This Row],[Tendencia]]-Tabla1_1[[#This Row],[Estacionalidad]]</f>
        <v>-9.7892859417438345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73.675229722222227</v>
      </c>
      <c r="I23">
        <f t="shared" si="1"/>
        <v>71.818561397530857</v>
      </c>
      <c r="J23">
        <f>Tabla1_1[[#This Row],[Holiday]]-Tabla1_1[[#This Row],[Tendencia]]</f>
        <v>21.255762602469147</v>
      </c>
      <c r="K23">
        <f>MONTH(Tabla1_1[[#This Row],[Quarter]])</f>
        <v>4</v>
      </c>
      <c r="L23">
        <f>_xlfn.XLOOKUP(Tabla1_1[[#This Row],[Mes]],$O$2:$O$5,$P$2:$P$5,"REVISAR")</f>
        <v>-2.8913959275462968</v>
      </c>
      <c r="M23">
        <f>Tabla1_1[[#This Row],[Holiday]]-Tabla1_1[[#This Row],[Tendencia]]-Tabla1_1[[#This Row],[Estacionalidad]]</f>
        <v>24.147158530015446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69.412796144444457</v>
      </c>
      <c r="I24">
        <f t="shared" si="1"/>
        <v>71.396480237037025</v>
      </c>
      <c r="J24">
        <f>Tabla1_1[[#This Row],[Holiday]]-Tabla1_1[[#This Row],[Tendencia]]</f>
        <v>-43.028267637037025</v>
      </c>
      <c r="K24">
        <f>MONTH(Tabla1_1[[#This Row],[Quarter]])</f>
        <v>7</v>
      </c>
      <c r="L24">
        <f>_xlfn.XLOOKUP(Tabla1_1[[#This Row],[Mes]],$O$2:$O$5,$P$2:$P$5,"REVISAR")</f>
        <v>-34.789097668132726</v>
      </c>
      <c r="M24">
        <f>Tabla1_1[[#This Row],[Holiday]]-Tabla1_1[[#This Row],[Tendencia]]-Tabla1_1[[#This Row],[Estacionalidad]]</f>
        <v>-8.2391699689042994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72.502157088888879</v>
      </c>
      <c r="I25">
        <f t="shared" si="1"/>
        <v>71.88268299382716</v>
      </c>
      <c r="J25">
        <f>Tabla1_1[[#This Row],[Holiday]]-Tabla1_1[[#This Row],[Tendencia]]</f>
        <v>-6.5225168938271594</v>
      </c>
      <c r="K25">
        <f>MONTH(Tabla1_1[[#This Row],[Quarter]])</f>
        <v>10</v>
      </c>
      <c r="L25">
        <f>_xlfn.XLOOKUP(Tabla1_1[[#This Row],[Mes]],$O$2:$O$5,$P$2:$P$5,"REVISAR")</f>
        <v>-7.2477504138117306</v>
      </c>
      <c r="M25">
        <f>Tabla1_1[[#This Row],[Holiday]]-Tabla1_1[[#This Row],[Tendencia]]-Tabla1_1[[#This Row],[Estacionalidad]]</f>
        <v>0.7252335199845712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78.019458466666663</v>
      </c>
      <c r="I26">
        <f t="shared" si="1"/>
        <v>72.355389258024687</v>
      </c>
      <c r="J26">
        <f>Tabla1_1[[#This Row],[Holiday]]-Tabla1_1[[#This Row],[Tendencia]]</f>
        <v>56.496142741975305</v>
      </c>
      <c r="K26">
        <f>MONTH(Tabla1_1[[#This Row],[Quarter]])</f>
        <v>1</v>
      </c>
      <c r="L26">
        <f>_xlfn.XLOOKUP(Tabla1_1[[#This Row],[Mes]],$O$2:$O$5,$P$2:$P$5,"REVISAR")</f>
        <v>44.332376509645066</v>
      </c>
      <c r="M26">
        <f>Tabla1_1[[#This Row],[Holiday]]-Tabla1_1[[#This Row],[Tendencia]]-Tabla1_1[[#This Row],[Estacionalidad]]</f>
        <v>12.163766232330239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71.764170644444434</v>
      </c>
      <c r="I27">
        <f t="shared" si="1"/>
        <v>71.231588946913575</v>
      </c>
      <c r="J27">
        <f>Tabla1_1[[#This Row],[Holiday]]-Tabla1_1[[#This Row],[Tendencia]]</f>
        <v>8.3003033530864201</v>
      </c>
      <c r="K27">
        <f>MONTH(Tabla1_1[[#This Row],[Quarter]])</f>
        <v>4</v>
      </c>
      <c r="L27">
        <f>_xlfn.XLOOKUP(Tabla1_1[[#This Row],[Mes]],$O$2:$O$5,$P$2:$P$5,"REVISAR")</f>
        <v>-2.8913959275462968</v>
      </c>
      <c r="M27">
        <f>Tabla1_1[[#This Row],[Holiday]]-Tabla1_1[[#This Row],[Tendencia]]-Tabla1_1[[#This Row],[Estacionalidad]]</f>
        <v>11.191699280632717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65.158951277777774</v>
      </c>
      <c r="I28">
        <f t="shared" si="1"/>
        <v>69.960356572839501</v>
      </c>
      <c r="J28">
        <f>Tabla1_1[[#This Row],[Holiday]]-Tabla1_1[[#This Row],[Tendencia]]</f>
        <v>-51.912214772839505</v>
      </c>
      <c r="K28">
        <f>MONTH(Tabla1_1[[#This Row],[Quarter]])</f>
        <v>7</v>
      </c>
      <c r="L28">
        <f>_xlfn.XLOOKUP(Tabla1_1[[#This Row],[Mes]],$O$2:$O$5,$P$2:$P$5,"REVISAR")</f>
        <v>-34.789097668132726</v>
      </c>
      <c r="M28">
        <f>Tabla1_1[[#This Row],[Holiday]]-Tabla1_1[[#This Row],[Tendencia]]-Tabla1_1[[#This Row],[Estacionalidad]]</f>
        <v>-17.123117104706779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68.868105177777764</v>
      </c>
      <c r="I29">
        <f t="shared" si="1"/>
        <v>69.604255092592595</v>
      </c>
      <c r="J29">
        <f>Tabla1_1[[#This Row],[Holiday]]-Tabla1_1[[#This Row],[Tendencia]]</f>
        <v>-9.3683717925925976</v>
      </c>
      <c r="K29">
        <f>MONTH(Tabla1_1[[#This Row],[Quarter]])</f>
        <v>10</v>
      </c>
      <c r="L29">
        <f>_xlfn.XLOOKUP(Tabla1_1[[#This Row],[Mes]],$O$2:$O$5,$P$2:$P$5,"REVISAR")</f>
        <v>-7.2477504138117306</v>
      </c>
      <c r="M29">
        <f>Tabla1_1[[#This Row],[Holiday]]-Tabla1_1[[#This Row],[Tendencia]]-Tabla1_1[[#This Row],[Estacionalidad]]</f>
        <v>-2.120621378780867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73.418449500000008</v>
      </c>
      <c r="I30">
        <f t="shared" si="1"/>
        <v>69.586340283950619</v>
      </c>
      <c r="J30">
        <f>Tabla1_1[[#This Row],[Holiday]]-Tabla1_1[[#This Row],[Tendencia]]</f>
        <v>53.120976316049379</v>
      </c>
      <c r="K30">
        <f>MONTH(Tabla1_1[[#This Row],[Quarter]])</f>
        <v>1</v>
      </c>
      <c r="L30">
        <f>_xlfn.XLOOKUP(Tabla1_1[[#This Row],[Mes]],$O$2:$O$5,$P$2:$P$5,"REVISAR")</f>
        <v>44.332376509645066</v>
      </c>
      <c r="M30">
        <f>Tabla1_1[[#This Row],[Holiday]]-Tabla1_1[[#This Row],[Tendencia]]-Tabla1_1[[#This Row],[Estacionalidad]]</f>
        <v>8.7885998064043136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68.264982500000016</v>
      </c>
      <c r="I31">
        <f t="shared" si="1"/>
        <v>68.154078603703709</v>
      </c>
      <c r="J31">
        <f>Tabla1_1[[#This Row],[Holiday]]-Tabla1_1[[#This Row],[Tendencia]]</f>
        <v>-18.454011503703711</v>
      </c>
      <c r="K31">
        <f>MONTH(Tabla1_1[[#This Row],[Quarter]])</f>
        <v>4</v>
      </c>
      <c r="L31">
        <f>_xlfn.XLOOKUP(Tabla1_1[[#This Row],[Mes]],$O$2:$O$5,$P$2:$P$5,"REVISAR")</f>
        <v>-2.8913959275462968</v>
      </c>
      <c r="M31">
        <f>Tabla1_1[[#This Row],[Holiday]]-Tabla1_1[[#This Row],[Tendencia]]-Tabla1_1[[#This Row],[Estacionalidad]]</f>
        <v>-15.562615576157414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62.234138355555551</v>
      </c>
      <c r="I32">
        <f t="shared" si="1"/>
        <v>67.188877585185196</v>
      </c>
      <c r="J32">
        <f>Tabla1_1[[#This Row],[Holiday]]-Tabla1_1[[#This Row],[Tendencia]]</f>
        <v>-33.561527885185193</v>
      </c>
      <c r="K32">
        <f>MONTH(Tabla1_1[[#This Row],[Quarter]])</f>
        <v>7</v>
      </c>
      <c r="L32">
        <f>_xlfn.XLOOKUP(Tabla1_1[[#This Row],[Mes]],$O$2:$O$5,$P$2:$P$5,"REVISAR")</f>
        <v>-34.789097668132726</v>
      </c>
      <c r="M32">
        <f>Tabla1_1[[#This Row],[Holiday]]-Tabla1_1[[#This Row],[Tendencia]]-Tabla1_1[[#This Row],[Estacionalidad]]</f>
        <v>1.2275697829475334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66.207882822222217</v>
      </c>
      <c r="I33">
        <f t="shared" si="1"/>
        <v>67.505522751851856</v>
      </c>
      <c r="J33">
        <f>Tabla1_1[[#This Row],[Holiday]]-Tabla1_1[[#This Row],[Tendencia]]</f>
        <v>-5.7549250518518562</v>
      </c>
      <c r="K33">
        <f>MONTH(Tabla1_1[[#This Row],[Quarter]])</f>
        <v>10</v>
      </c>
      <c r="L33">
        <f>_xlfn.XLOOKUP(Tabla1_1[[#This Row],[Mes]],$O$2:$O$5,$P$2:$P$5,"REVISAR")</f>
        <v>-7.2477504138117306</v>
      </c>
      <c r="M33">
        <f>Tabla1_1[[#This Row],[Holiday]]-Tabla1_1[[#This Row],[Tendencia]]-Tabla1_1[[#This Row],[Estacionalidad]]</f>
        <v>1.4928253619598744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72.340923811111111</v>
      </c>
      <c r="I34">
        <f t="shared" si="1"/>
        <v>68.282205204938265</v>
      </c>
      <c r="J34">
        <f>Tabla1_1[[#This Row],[Holiday]]-Tabla1_1[[#This Row],[Tendencia]]</f>
        <v>38.031059795061736</v>
      </c>
      <c r="K34">
        <f>MONTH(Tabla1_1[[#This Row],[Quarter]])</f>
        <v>1</v>
      </c>
      <c r="L34">
        <f>_xlfn.XLOOKUP(Tabla1_1[[#This Row],[Mes]],$O$2:$O$5,$P$2:$P$5,"REVISAR")</f>
        <v>44.332376509645066</v>
      </c>
      <c r="M34">
        <f>Tabla1_1[[#This Row],[Holiday]]-Tabla1_1[[#This Row],[Tendencia]]-Tabla1_1[[#This Row],[Estacionalidad]]</f>
        <v>-6.3013167145833293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65.129103344444445</v>
      </c>
      <c r="I35">
        <f t="shared" si="1"/>
        <v>67.797958996296288</v>
      </c>
      <c r="J35">
        <f>Tabla1_1[[#This Row],[Holiday]]-Tabla1_1[[#This Row],[Tendencia]]</f>
        <v>14.672370003703719</v>
      </c>
      <c r="K35">
        <f>MONTH(Tabla1_1[[#This Row],[Quarter]])</f>
        <v>4</v>
      </c>
      <c r="L35">
        <f>_xlfn.XLOOKUP(Tabla1_1[[#This Row],[Mes]],$O$2:$O$5,$P$2:$P$5,"REVISAR")</f>
        <v>-2.8913959275462968</v>
      </c>
      <c r="M35">
        <f>Tabla1_1[[#This Row],[Holiday]]-Tabla1_1[[#This Row],[Tendencia]]-Tabla1_1[[#This Row],[Estacionalidad]]</f>
        <v>17.563765931250018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63.077361477777771</v>
      </c>
      <c r="I36">
        <f t="shared" si="1"/>
        <v>67.223698176543223</v>
      </c>
      <c r="J36">
        <f>Tabla1_1[[#This Row],[Holiday]]-Tabla1_1[[#This Row],[Tendencia]]</f>
        <v>-41.969403176543224</v>
      </c>
      <c r="K36">
        <f>MONTH(Tabla1_1[[#This Row],[Quarter]])</f>
        <v>7</v>
      </c>
      <c r="L36">
        <f>_xlfn.XLOOKUP(Tabla1_1[[#This Row],[Mes]],$O$2:$O$5,$P$2:$P$5,"REVISAR")</f>
        <v>-34.789097668132726</v>
      </c>
      <c r="M36">
        <f>Tabla1_1[[#This Row],[Holiday]]-Tabla1_1[[#This Row],[Tendencia]]-Tabla1_1[[#This Row],[Estacionalidad]]</f>
        <v>-7.1803055084104983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68.008757777777788</v>
      </c>
      <c r="I37">
        <f t="shared" si="1"/>
        <v>67.611997312345679</v>
      </c>
      <c r="J37">
        <f>Tabla1_1[[#This Row],[Holiday]]-Tabla1_1[[#This Row],[Tendencia]]</f>
        <v>-13.80015531234568</v>
      </c>
      <c r="K37">
        <f>MONTH(Tabla1_1[[#This Row],[Quarter]])</f>
        <v>10</v>
      </c>
      <c r="L37">
        <f>_xlfn.XLOOKUP(Tabla1_1[[#This Row],[Mes]],$O$2:$O$5,$P$2:$P$5,"REVISAR")</f>
        <v>-7.2477504138117306</v>
      </c>
      <c r="M37">
        <f>Tabla1_1[[#This Row],[Holiday]]-Tabla1_1[[#This Row],[Tendencia]]-Tabla1_1[[#This Row],[Estacionalidad]]</f>
        <v>-6.5524048985339496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75.858247255555554</v>
      </c>
      <c r="I38">
        <f t="shared" si="1"/>
        <v>68.37346624074074</v>
      </c>
      <c r="J38">
        <f>Tabla1_1[[#This Row],[Holiday]]-Tabla1_1[[#This Row],[Tendencia]]</f>
        <v>47.059785959259258</v>
      </c>
      <c r="K38">
        <f>MONTH(Tabla1_1[[#This Row],[Quarter]])</f>
        <v>1</v>
      </c>
      <c r="L38">
        <f>_xlfn.XLOOKUP(Tabla1_1[[#This Row],[Mes]],$O$2:$O$5,$P$2:$P$5,"REVISAR")</f>
        <v>44.332376509645066</v>
      </c>
      <c r="M38">
        <f>Tabla1_1[[#This Row],[Holiday]]-Tabla1_1[[#This Row],[Tendencia]]-Tabla1_1[[#This Row],[Estacionalidad]]</f>
        <v>2.7274094496141927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69.060233622222228</v>
      </c>
      <c r="I39">
        <f t="shared" si="1"/>
        <v>67.571025862962969</v>
      </c>
      <c r="J39">
        <f>Tabla1_1[[#This Row],[Holiday]]-Tabla1_1[[#This Row],[Tendencia]]</f>
        <v>-9.7700934629629685</v>
      </c>
      <c r="K39">
        <f>MONTH(Tabla1_1[[#This Row],[Quarter]])</f>
        <v>4</v>
      </c>
      <c r="L39">
        <f>_xlfn.XLOOKUP(Tabla1_1[[#This Row],[Mes]],$O$2:$O$5,$P$2:$P$5,"REVISAR")</f>
        <v>-2.8913959275462968</v>
      </c>
      <c r="M39">
        <f>Tabla1_1[[#This Row],[Holiday]]-Tabla1_1[[#This Row],[Tendencia]]-Tabla1_1[[#This Row],[Estacionalidad]]</f>
        <v>-6.8786975354166717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63.096635122222224</v>
      </c>
      <c r="I40">
        <f t="shared" si="1"/>
        <v>67.234797566666671</v>
      </c>
      <c r="J40">
        <f>Tabla1_1[[#This Row],[Holiday]]-Tabla1_1[[#This Row],[Tendencia]]</f>
        <v>-36.00040726666667</v>
      </c>
      <c r="K40">
        <f>MONTH(Tabla1_1[[#This Row],[Quarter]])</f>
        <v>7</v>
      </c>
      <c r="L40">
        <f>_xlfn.XLOOKUP(Tabla1_1[[#This Row],[Mes]],$O$2:$O$5,$P$2:$P$5,"REVISAR")</f>
        <v>-34.789097668132726</v>
      </c>
      <c r="M40">
        <f>Tabla1_1[[#This Row],[Holiday]]-Tabla1_1[[#This Row],[Tendencia]]-Tabla1_1[[#This Row],[Estacionalidad]]</f>
        <v>-1.2113095985339442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65.728830577777771</v>
      </c>
      <c r="I41">
        <f t="shared" si="1"/>
        <v>67.300476834567903</v>
      </c>
      <c r="J41">
        <f>Tabla1_1[[#This Row],[Holiday]]-Tabla1_1[[#This Row],[Tendencia]]</f>
        <v>10.709439565432092</v>
      </c>
      <c r="K41">
        <f>MONTH(Tabla1_1[[#This Row],[Quarter]])</f>
        <v>10</v>
      </c>
      <c r="L41">
        <f>_xlfn.XLOOKUP(Tabla1_1[[#This Row],[Mes]],$O$2:$O$5,$P$2:$P$5,"REVISAR")</f>
        <v>-7.2477504138117306</v>
      </c>
      <c r="M41">
        <f>Tabla1_1[[#This Row],[Holiday]]-Tabla1_1[[#This Row],[Tendencia]]-Tabla1_1[[#This Row],[Estacionalidad]]</f>
        <v>17.957189979243822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73.061103177777781</v>
      </c>
      <c r="I42">
        <f t="shared" si="1"/>
        <v>67.058484019753095</v>
      </c>
      <c r="J42">
        <f>Tabla1_1[[#This Row],[Holiday]]-Tabla1_1[[#This Row],[Tendencia]]</f>
        <v>65.337518980246912</v>
      </c>
      <c r="K42">
        <f>MONTH(Tabla1_1[[#This Row],[Quarter]])</f>
        <v>1</v>
      </c>
      <c r="L42">
        <f>_xlfn.XLOOKUP(Tabla1_1[[#This Row],[Mes]],$O$2:$O$5,$P$2:$P$5,"REVISAR")</f>
        <v>44.332376509645066</v>
      </c>
      <c r="M42">
        <f>Tabla1_1[[#This Row],[Holiday]]-Tabla1_1[[#This Row],[Tendencia]]-Tabla1_1[[#This Row],[Estacionalidad]]</f>
        <v>21.005142470601847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65.118960411111118</v>
      </c>
      <c r="I43">
        <f t="shared" si="1"/>
        <v>65.01398398395061</v>
      </c>
      <c r="J43">
        <f>Tabla1_1[[#This Row],[Holiday]]-Tabla1_1[[#This Row],[Tendencia]]</f>
        <v>-19.882841683950609</v>
      </c>
      <c r="K43">
        <f>MONTH(Tabla1_1[[#This Row],[Quarter]])</f>
        <v>4</v>
      </c>
      <c r="L43">
        <f>_xlfn.XLOOKUP(Tabla1_1[[#This Row],[Mes]],$O$2:$O$5,$P$2:$P$5,"REVISAR")</f>
        <v>-2.8913959275462968</v>
      </c>
      <c r="M43">
        <f>Tabla1_1[[#This Row],[Holiday]]-Tabla1_1[[#This Row],[Tendencia]]-Tabla1_1[[#This Row],[Estacionalidad]]</f>
        <v>-16.99144575640431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62.103048677777778</v>
      </c>
      <c r="I44">
        <f t="shared" si="1"/>
        <v>63.438236287654327</v>
      </c>
      <c r="J44">
        <f>Tabla1_1[[#This Row],[Holiday]]-Tabla1_1[[#This Row],[Tendencia]]</f>
        <v>-34.640293787654329</v>
      </c>
      <c r="K44">
        <f>MONTH(Tabla1_1[[#This Row],[Quarter]])</f>
        <v>7</v>
      </c>
      <c r="L44">
        <f>_xlfn.XLOOKUP(Tabla1_1[[#This Row],[Mes]],$O$2:$O$5,$P$2:$P$5,"REVISAR")</f>
        <v>-34.789097668132726</v>
      </c>
      <c r="M44">
        <f>Tabla1_1[[#This Row],[Holiday]]-Tabla1_1[[#This Row],[Tendencia]]-Tabla1_1[[#This Row],[Estacionalidad]]</f>
        <v>0.14880388047839688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63.668474888888895</v>
      </c>
      <c r="I45">
        <f t="shared" si="1"/>
        <v>62.732391811111114</v>
      </c>
      <c r="J45">
        <f>Tabla1_1[[#This Row],[Holiday]]-Tabla1_1[[#This Row],[Tendencia]]</f>
        <v>-13.788337711111112</v>
      </c>
      <c r="K45">
        <f>MONTH(Tabla1_1[[#This Row],[Quarter]])</f>
        <v>10</v>
      </c>
      <c r="L45">
        <f>_xlfn.XLOOKUP(Tabla1_1[[#This Row],[Mes]],$O$2:$O$5,$P$2:$P$5,"REVISAR")</f>
        <v>-7.2477504138117306</v>
      </c>
      <c r="M45">
        <f>Tabla1_1[[#This Row],[Holiday]]-Tabla1_1[[#This Row],[Tendencia]]-Tabla1_1[[#This Row],[Estacionalidad]]</f>
        <v>-6.540587297299381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65.830822444444436</v>
      </c>
      <c r="I46">
        <f t="shared" si="1"/>
        <v>62.421652693827163</v>
      </c>
      <c r="J46">
        <f>Tabla1_1[[#This Row],[Holiday]]-Tabla1_1[[#This Row],[Tendencia]]</f>
        <v>57.380642706172843</v>
      </c>
      <c r="K46">
        <f>MONTH(Tabla1_1[[#This Row],[Quarter]])</f>
        <v>1</v>
      </c>
      <c r="L46">
        <f>_xlfn.XLOOKUP(Tabla1_1[[#This Row],[Mes]],$O$2:$O$5,$P$2:$P$5,"REVISAR")</f>
        <v>44.332376509645066</v>
      </c>
      <c r="M46">
        <f>Tabla1_1[[#This Row],[Holiday]]-Tabla1_1[[#This Row],[Tendencia]]-Tabla1_1[[#This Row],[Estacionalidad]]</f>
        <v>13.048266196527777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57.457746933333333</v>
      </c>
      <c r="I47">
        <f t="shared" si="1"/>
        <v>60.490422282716054</v>
      </c>
      <c r="J47">
        <f>Tabla1_1[[#This Row],[Holiday]]-Tabla1_1[[#This Row],[Tendencia]]</f>
        <v>-16.536454982716052</v>
      </c>
      <c r="K47">
        <f>MONTH(Tabla1_1[[#This Row],[Quarter]])</f>
        <v>4</v>
      </c>
      <c r="L47">
        <f>_xlfn.XLOOKUP(Tabla1_1[[#This Row],[Mes]],$O$2:$O$5,$P$2:$P$5,"REVISAR")</f>
        <v>-2.8913959275462968</v>
      </c>
      <c r="M47">
        <f>Tabla1_1[[#This Row],[Holiday]]-Tabla1_1[[#This Row],[Tendencia]]-Tabla1_1[[#This Row],[Estacionalidad]]</f>
        <v>-13.645059055169755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54.878504355555563</v>
      </c>
      <c r="I48">
        <f t="shared" si="1"/>
        <v>59.474248024691356</v>
      </c>
      <c r="J48">
        <f>Tabla1_1[[#This Row],[Holiday]]-Tabla1_1[[#This Row],[Tendencia]]</f>
        <v>-28.816521224691357</v>
      </c>
      <c r="K48">
        <f>MONTH(Tabla1_1[[#This Row],[Quarter]])</f>
        <v>7</v>
      </c>
      <c r="L48">
        <f>_xlfn.XLOOKUP(Tabla1_1[[#This Row],[Mes]],$O$2:$O$5,$P$2:$P$5,"REVISAR")</f>
        <v>-34.789097668132726</v>
      </c>
      <c r="M48">
        <f>Tabla1_1[[#This Row],[Holiday]]-Tabla1_1[[#This Row],[Tendencia]]-Tabla1_1[[#This Row],[Estacionalidad]]</f>
        <v>5.9725764434413691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56.744034833333338</v>
      </c>
      <c r="I49">
        <f t="shared" si="1"/>
        <v>58.815714804938274</v>
      </c>
      <c r="J49">
        <f>Tabla1_1[[#This Row],[Holiday]]-Tabla1_1[[#This Row],[Tendencia]]</f>
        <v>-13.492488604938274</v>
      </c>
      <c r="K49">
        <f>MONTH(Tabla1_1[[#This Row],[Quarter]])</f>
        <v>10</v>
      </c>
      <c r="L49">
        <f>_xlfn.XLOOKUP(Tabla1_1[[#This Row],[Mes]],$O$2:$O$5,$P$2:$P$5,"REVISAR")</f>
        <v>-7.2477504138117306</v>
      </c>
      <c r="M49">
        <f>Tabla1_1[[#This Row],[Holiday]]-Tabla1_1[[#This Row],[Tendencia]]-Tabla1_1[[#This Row],[Estacionalidad]]</f>
        <v>-6.2447381911265429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62.93217852222223</v>
      </c>
      <c r="I50">
        <f t="shared" si="1"/>
        <v>58.645910001234569</v>
      </c>
      <c r="J50">
        <f>Tabla1_1[[#This Row],[Holiday]]-Tabla1_1[[#This Row],[Tendencia]]</f>
        <v>38.825134398765428</v>
      </c>
      <c r="K50">
        <f>MONTH(Tabla1_1[[#This Row],[Quarter]])</f>
        <v>1</v>
      </c>
      <c r="L50">
        <f>_xlfn.XLOOKUP(Tabla1_1[[#This Row],[Mes]],$O$2:$O$5,$P$2:$P$5,"REVISAR")</f>
        <v>44.332376509645066</v>
      </c>
      <c r="M50">
        <f>Tabla1_1[[#This Row],[Holiday]]-Tabla1_1[[#This Row],[Tendencia]]-Tabla1_1[[#This Row],[Estacionalidad]]</f>
        <v>-5.5072421108796377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55.680029477777779</v>
      </c>
      <c r="I51">
        <f t="shared" si="1"/>
        <v>57.574018145679005</v>
      </c>
      <c r="J51">
        <f>Tabla1_1[[#This Row],[Holiday]]-Tabla1_1[[#This Row],[Tendencia]]</f>
        <v>-0.53569474567900244</v>
      </c>
      <c r="K51">
        <f>MONTH(Tabla1_1[[#This Row],[Quarter]])</f>
        <v>4</v>
      </c>
      <c r="L51">
        <f>_xlfn.XLOOKUP(Tabla1_1[[#This Row],[Mes]],$O$2:$O$5,$P$2:$P$5,"REVISAR")</f>
        <v>-2.8913959275462968</v>
      </c>
      <c r="M51">
        <f>Tabla1_1[[#This Row],[Holiday]]-Tabla1_1[[#This Row],[Tendencia]]-Tabla1_1[[#This Row],[Estacionalidad]]</f>
        <v>2.3557011818672944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55.973392088888886</v>
      </c>
      <c r="I52">
        <f t="shared" si="1"/>
        <v>56.996926549382721</v>
      </c>
      <c r="J52">
        <f>Tabla1_1[[#This Row],[Holiday]]-Tabla1_1[[#This Row],[Tendencia]]</f>
        <v>-35.078967449382716</v>
      </c>
      <c r="K52">
        <f>MONTH(Tabla1_1[[#This Row],[Quarter]])</f>
        <v>7</v>
      </c>
      <c r="L52">
        <f>_xlfn.XLOOKUP(Tabla1_1[[#This Row],[Mes]],$O$2:$O$5,$P$2:$P$5,"REVISAR")</f>
        <v>-34.789097668132726</v>
      </c>
      <c r="M52">
        <f>Tabla1_1[[#This Row],[Holiday]]-Tabla1_1[[#This Row],[Tendencia]]-Tabla1_1[[#This Row],[Estacionalidad]]</f>
        <v>-0.28986978124999041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56.1762497</v>
      </c>
      <c r="I53">
        <f t="shared" si="1"/>
        <v>57.08183741111111</v>
      </c>
      <c r="J53">
        <f>Tabla1_1[[#This Row],[Holiday]]-Tabla1_1[[#This Row],[Tendencia]]</f>
        <v>-11.494120611111107</v>
      </c>
      <c r="K53">
        <f>MONTH(Tabla1_1[[#This Row],[Quarter]])</f>
        <v>10</v>
      </c>
      <c r="L53">
        <f>_xlfn.XLOOKUP(Tabla1_1[[#This Row],[Mes]],$O$2:$O$5,$P$2:$P$5,"REVISAR")</f>
        <v>-7.2477504138117306</v>
      </c>
      <c r="M53">
        <f>Tabla1_1[[#This Row],[Holiday]]-Tabla1_1[[#This Row],[Tendencia]]-Tabla1_1[[#This Row],[Estacionalidad]]</f>
        <v>-4.2463701972993766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62.140231655555567</v>
      </c>
      <c r="I54">
        <f t="shared" si="1"/>
        <v>57.844432866666665</v>
      </c>
      <c r="J54">
        <f>Tabla1_1[[#This Row],[Holiday]]-Tabla1_1[[#This Row],[Tendencia]]</f>
        <v>46.792914433333337</v>
      </c>
      <c r="K54">
        <f>MONTH(Tabla1_1[[#This Row],[Quarter]])</f>
        <v>1</v>
      </c>
      <c r="L54">
        <f>_xlfn.XLOOKUP(Tabla1_1[[#This Row],[Mes]],$O$2:$O$5,$P$2:$P$5,"REVISAR")</f>
        <v>44.332376509645066</v>
      </c>
      <c r="M54">
        <f>Tabla1_1[[#This Row],[Holiday]]-Tabla1_1[[#This Row],[Tendencia]]-Tabla1_1[[#This Row],[Estacionalidad]]</f>
        <v>2.4605379236882712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56.183795744444438</v>
      </c>
      <c r="I55">
        <f t="shared" si="1"/>
        <v>57.232546467901244</v>
      </c>
      <c r="J55">
        <f>Tabla1_1[[#This Row],[Holiday]]-Tabla1_1[[#This Row],[Tendencia]]</f>
        <v>-2.6995924679012475</v>
      </c>
      <c r="K55">
        <f>MONTH(Tabla1_1[[#This Row],[Quarter]])</f>
        <v>4</v>
      </c>
      <c r="L55">
        <f>_xlfn.XLOOKUP(Tabla1_1[[#This Row],[Mes]],$O$2:$O$5,$P$2:$P$5,"REVISAR")</f>
        <v>-2.8913959275462968</v>
      </c>
      <c r="M55">
        <f>Tabla1_1[[#This Row],[Holiday]]-Tabla1_1[[#This Row],[Tendencia]]-Tabla1_1[[#This Row],[Estacionalidad]]</f>
        <v>0.1918034596450493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52.263922566666665</v>
      </c>
      <c r="I56">
        <f t="shared" si="1"/>
        <v>57.229251599999998</v>
      </c>
      <c r="J56">
        <f>Tabla1_1[[#This Row],[Holiday]]-Tabla1_1[[#This Row],[Tendencia]]</f>
        <v>-10.635020799999999</v>
      </c>
      <c r="K56">
        <f>MONTH(Tabla1_1[[#This Row],[Quarter]])</f>
        <v>7</v>
      </c>
      <c r="L56">
        <f>_xlfn.XLOOKUP(Tabla1_1[[#This Row],[Mes]],$O$2:$O$5,$P$2:$P$5,"REVISAR")</f>
        <v>-34.789097668132726</v>
      </c>
      <c r="M56">
        <f>Tabla1_1[[#This Row],[Holiday]]-Tabla1_1[[#This Row],[Tendencia]]-Tabla1_1[[#This Row],[Estacionalidad]]</f>
        <v>24.154076868132726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55.642702111111106</v>
      </c>
      <c r="I57">
        <f t="shared" si="1"/>
        <v>57.475905359259258</v>
      </c>
      <c r="J57">
        <f>Tabla1_1[[#This Row],[Holiday]]-Tabla1_1[[#This Row],[Tendencia]]</f>
        <v>-24.992460059259258</v>
      </c>
      <c r="K57">
        <f>MONTH(Tabla1_1[[#This Row],[Quarter]])</f>
        <v>10</v>
      </c>
      <c r="L57">
        <f>_xlfn.XLOOKUP(Tabla1_1[[#This Row],[Mes]],$O$2:$O$5,$P$2:$P$5,"REVISAR")</f>
        <v>-7.2477504138117306</v>
      </c>
      <c r="M57">
        <f>Tabla1_1[[#This Row],[Holiday]]-Tabla1_1[[#This Row],[Tendencia]]-Tabla1_1[[#This Row],[Estacionalidad]]</f>
        <v>-17.744709645447529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63.607393933333341</v>
      </c>
      <c r="I58">
        <f t="shared" si="1"/>
        <v>58.568413992592582</v>
      </c>
      <c r="J58">
        <f>Tabla1_1[[#This Row],[Holiday]]-Tabla1_1[[#This Row],[Tendencia]]</f>
        <v>40.43064980740742</v>
      </c>
      <c r="K58">
        <f>MONTH(Tabla1_1[[#This Row],[Quarter]])</f>
        <v>1</v>
      </c>
      <c r="L58">
        <f>_xlfn.XLOOKUP(Tabla1_1[[#This Row],[Mes]],$O$2:$O$5,$P$2:$P$5,"REVISAR")</f>
        <v>44.332376509645066</v>
      </c>
      <c r="M58">
        <f>Tabla1_1[[#This Row],[Holiday]]-Tabla1_1[[#This Row],[Tendencia]]-Tabla1_1[[#This Row],[Estacionalidad]]</f>
        <v>-3.9017267022376458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57.425200933333336</v>
      </c>
      <c r="I59">
        <f t="shared" si="1"/>
        <v>59.160194049382717</v>
      </c>
      <c r="J59">
        <f>Tabla1_1[[#This Row],[Holiday]]-Tabla1_1[[#This Row],[Tendencia]]</f>
        <v>-15.297072849382715</v>
      </c>
      <c r="K59">
        <f>MONTH(Tabla1_1[[#This Row],[Quarter]])</f>
        <v>4</v>
      </c>
      <c r="L59">
        <f>_xlfn.XLOOKUP(Tabla1_1[[#This Row],[Mes]],$O$2:$O$5,$P$2:$P$5,"REVISAR")</f>
        <v>-2.8913959275462968</v>
      </c>
      <c r="M59">
        <f>Tabla1_1[[#This Row],[Holiday]]-Tabla1_1[[#This Row],[Tendencia]]-Tabla1_1[[#This Row],[Estacionalidad]]</f>
        <v>-12.405676921836418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55.650375666666669</v>
      </c>
      <c r="I60">
        <f t="shared" si="1"/>
        <v>60.211688986419759</v>
      </c>
      <c r="J60">
        <f>Tabla1_1[[#This Row],[Holiday]]-Tabla1_1[[#This Row],[Tendencia]]</f>
        <v>-38.452224186419755</v>
      </c>
      <c r="K60">
        <f>MONTH(Tabla1_1[[#This Row],[Quarter]])</f>
        <v>7</v>
      </c>
      <c r="L60">
        <f>_xlfn.XLOOKUP(Tabla1_1[[#This Row],[Mes]],$O$2:$O$5,$P$2:$P$5,"REVISAR")</f>
        <v>-34.789097668132726</v>
      </c>
      <c r="M60">
        <f>Tabla1_1[[#This Row],[Holiday]]-Tabla1_1[[#This Row],[Tendencia]]-Tabla1_1[[#This Row],[Estacionalidad]]</f>
        <v>-3.6631265182870294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58.193275922222227</v>
      </c>
      <c r="I61">
        <f t="shared" si="1"/>
        <v>62.285736820987658</v>
      </c>
      <c r="J61">
        <f>Tabla1_1[[#This Row],[Holiday]]-Tabla1_1[[#This Row],[Tendencia]]</f>
        <v>-9.9587618209876609</v>
      </c>
      <c r="K61">
        <f>MONTH(Tabla1_1[[#This Row],[Quarter]])</f>
        <v>10</v>
      </c>
      <c r="L61">
        <f>_xlfn.XLOOKUP(Tabla1_1[[#This Row],[Mes]],$O$2:$O$5,$P$2:$P$5,"REVISAR")</f>
        <v>-7.2477504138117306</v>
      </c>
      <c r="M61">
        <f>Tabla1_1[[#This Row],[Holiday]]-Tabla1_1[[#This Row],[Tendencia]]-Tabla1_1[[#This Row],[Estacionalidad]]</f>
        <v>-2.7110114071759304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66.008827400000001</v>
      </c>
      <c r="I62">
        <f t="shared" si="1"/>
        <v>64.719814376543212</v>
      </c>
      <c r="J62">
        <f>Tabla1_1[[#This Row],[Holiday]]-Tabla1_1[[#This Row],[Tendencia]]</f>
        <v>52.550128823456788</v>
      </c>
      <c r="K62">
        <f>MONTH(Tabla1_1[[#This Row],[Quarter]])</f>
        <v>1</v>
      </c>
      <c r="L62">
        <f>_xlfn.XLOOKUP(Tabla1_1[[#This Row],[Mes]],$O$2:$O$5,$P$2:$P$5,"REVISAR")</f>
        <v>44.332376509645066</v>
      </c>
      <c r="M62">
        <f>Tabla1_1[[#This Row],[Holiday]]-Tabla1_1[[#This Row],[Tendencia]]-Tabla1_1[[#This Row],[Estacionalidad]]</f>
        <v>8.2177523138117223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67.466252166666663</v>
      </c>
      <c r="I63">
        <f t="shared" si="1"/>
        <v>65.630064791358038</v>
      </c>
      <c r="J63">
        <f>Tabla1_1[[#This Row],[Holiday]]-Tabla1_1[[#This Row],[Tendencia]]</f>
        <v>-16.63245449135804</v>
      </c>
      <c r="K63">
        <f>MONTH(Tabla1_1[[#This Row],[Quarter]])</f>
        <v>4</v>
      </c>
      <c r="L63">
        <f>_xlfn.XLOOKUP(Tabla1_1[[#This Row],[Mes]],$O$2:$O$5,$P$2:$P$5,"REVISAR")</f>
        <v>-2.8913959275462968</v>
      </c>
      <c r="M63">
        <f>Tabla1_1[[#This Row],[Holiday]]-Tabla1_1[[#This Row],[Tendencia]]-Tabla1_1[[#This Row],[Estacionalidad]]</f>
        <v>-13.741058563811743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65.647250177777778</v>
      </c>
      <c r="I64">
        <f t="shared" si="1"/>
        <v>67.231384165432104</v>
      </c>
      <c r="J64">
        <f>Tabla1_1[[#This Row],[Holiday]]-Tabla1_1[[#This Row],[Tendencia]]</f>
        <v>-28.671857565432106</v>
      </c>
      <c r="K64">
        <f>MONTH(Tabla1_1[[#This Row],[Quarter]])</f>
        <v>7</v>
      </c>
      <c r="L64">
        <f>_xlfn.XLOOKUP(Tabla1_1[[#This Row],[Mes]],$O$2:$O$5,$P$2:$P$5,"REVISAR")</f>
        <v>-34.789097668132726</v>
      </c>
      <c r="M64">
        <f>Tabla1_1[[#This Row],[Holiday]]-Tabla1_1[[#This Row],[Tendencia]]-Tabla1_1[[#This Row],[Estacionalidad]]</f>
        <v>6.1172401027006202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70.930353077777781</v>
      </c>
      <c r="I65">
        <f t="shared" si="1"/>
        <v>69.61621694814815</v>
      </c>
      <c r="J65">
        <f>Tabla1_1[[#This Row],[Holiday]]-Tabla1_1[[#This Row],[Tendencia]]</f>
        <v>-0.13588384814815413</v>
      </c>
      <c r="K65">
        <f>MONTH(Tabla1_1[[#This Row],[Quarter]])</f>
        <v>10</v>
      </c>
      <c r="L65">
        <f>_xlfn.XLOOKUP(Tabla1_1[[#This Row],[Mes]],$O$2:$O$5,$P$2:$P$5,"REVISAR")</f>
        <v>-7.2477504138117306</v>
      </c>
      <c r="M65">
        <f>Tabla1_1[[#This Row],[Holiday]]-Tabla1_1[[#This Row],[Tendencia]]-Tabla1_1[[#This Row],[Estacionalidad]]</f>
        <v>7.1118665656635764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77.549400111111098</v>
      </c>
      <c r="I66">
        <f t="shared" si="1"/>
        <v>72.806178788888872</v>
      </c>
      <c r="J66">
        <f>Tabla1_1[[#This Row],[Holiday]]-Tabla1_1[[#This Row],[Tendencia]]</f>
        <v>30.017229811111122</v>
      </c>
      <c r="K66">
        <f>MONTH(Tabla1_1[[#This Row],[Quarter]])</f>
        <v>1</v>
      </c>
      <c r="L66">
        <f>_xlfn.XLOOKUP(Tabla1_1[[#This Row],[Mes]],$O$2:$O$5,$P$2:$P$5,"REVISAR")</f>
        <v>44.332376509645066</v>
      </c>
      <c r="M66">
        <f>Tabla1_1[[#This Row],[Holiday]]-Tabla1_1[[#This Row],[Tendencia]]-Tabla1_1[[#This Row],[Estacionalidad]]</f>
        <v>-14.315146698533944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71.799647666666658</v>
      </c>
      <c r="I67">
        <f t="shared" si="1"/>
        <v>74.477802040740755</v>
      </c>
      <c r="J67">
        <f>Tabla1_1[[#This Row],[Holiday]]-Tabla1_1[[#This Row],[Tendencia]]</f>
        <v>37.638084659259249</v>
      </c>
      <c r="K67">
        <f>MONTH(Tabla1_1[[#This Row],[Quarter]])</f>
        <v>4</v>
      </c>
      <c r="L67">
        <f>_xlfn.XLOOKUP(Tabla1_1[[#This Row],[Mes]],$O$2:$O$5,$P$2:$P$5,"REVISAR")</f>
        <v>-2.8913959275462968</v>
      </c>
      <c r="M67">
        <f>Tabla1_1[[#This Row],[Holiday]]-Tabla1_1[[#This Row],[Tendencia]]-Tabla1_1[[#This Row],[Estacionalidad]]</f>
        <v>40.529480586805548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71.837075300000009</v>
      </c>
      <c r="I68">
        <f t="shared" si="1"/>
        <v>74.922470258024703</v>
      </c>
      <c r="J68">
        <f>Tabla1_1[[#This Row],[Holiday]]-Tabla1_1[[#This Row],[Tendencia]]</f>
        <v>-47.430366958024706</v>
      </c>
      <c r="K68">
        <f>MONTH(Tabla1_1[[#This Row],[Quarter]])</f>
        <v>7</v>
      </c>
      <c r="L68">
        <f>_xlfn.XLOOKUP(Tabla1_1[[#This Row],[Mes]],$O$2:$O$5,$P$2:$P$5,"REVISAR")</f>
        <v>-34.789097668132726</v>
      </c>
      <c r="M68">
        <f>Tabla1_1[[#This Row],[Holiday]]-Tabla1_1[[#This Row],[Tendencia]]-Tabla1_1[[#This Row],[Estacionalidad]]</f>
        <v>-12.64126928989198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77.113870711111133</v>
      </c>
      <c r="I69">
        <f t="shared" si="1"/>
        <v>76.231131895061736</v>
      </c>
      <c r="J69">
        <f>Tabla1_1[[#This Row],[Holiday]]-Tabla1_1[[#This Row],[Tendencia]]</f>
        <v>-6.9237409950617348</v>
      </c>
      <c r="K69">
        <f>MONTH(Tabla1_1[[#This Row],[Quarter]])</f>
        <v>10</v>
      </c>
      <c r="L69">
        <f>_xlfn.XLOOKUP(Tabla1_1[[#This Row],[Mes]],$O$2:$O$5,$P$2:$P$5,"REVISAR")</f>
        <v>-7.2477504138117306</v>
      </c>
      <c r="M69">
        <f>Tabla1_1[[#This Row],[Holiday]]-Tabla1_1[[#This Row],[Tendencia]]-Tabla1_1[[#This Row],[Estacionalidad]]</f>
        <v>0.32400941874999578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86.902932488888894</v>
      </c>
      <c r="I70">
        <f t="shared" si="1"/>
        <v>77.838016982716042</v>
      </c>
      <c r="J70">
        <f>Tabla1_1[[#This Row],[Holiday]]-Tabla1_1[[#This Row],[Tendencia]]</f>
        <v>34.060381317283955</v>
      </c>
      <c r="K70">
        <f>MONTH(Tabla1_1[[#This Row],[Quarter]])</f>
        <v>1</v>
      </c>
      <c r="L70">
        <f>_xlfn.XLOOKUP(Tabla1_1[[#This Row],[Mes]],$O$2:$O$5,$P$2:$P$5,"REVISAR")</f>
        <v>44.332376509645066</v>
      </c>
      <c r="M70">
        <f>Tabla1_1[[#This Row],[Holiday]]-Tabla1_1[[#This Row],[Tendencia]]-Tabla1_1[[#This Row],[Estacionalidad]]</f>
        <v>-10.271995192361111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H77" si="2">AVERAGE(E67:E75)</f>
        <v>81.053436666666656</v>
      </c>
      <c r="I71">
        <f t="shared" si="1"/>
        <v>78.090640114814803</v>
      </c>
      <c r="J71">
        <f>Tabla1_1[[#This Row],[Holiday]]-Tabla1_1[[#This Row],[Tendencia]]</f>
        <v>-12.568468914814801</v>
      </c>
      <c r="K71">
        <f>MONTH(Tabla1_1[[#This Row],[Quarter]])</f>
        <v>4</v>
      </c>
      <c r="L71">
        <f>_xlfn.XLOOKUP(Tabla1_1[[#This Row],[Mes]],$O$2:$O$5,$P$2:$P$5,"REVISAR")</f>
        <v>-2.8913959275462968</v>
      </c>
      <c r="M71">
        <f>Tabla1_1[[#This Row],[Holiday]]-Tabla1_1[[#This Row],[Tendencia]]-Tabla1_1[[#This Row],[Estacionalidad]]</f>
        <v>-9.6770729872685042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2"/>
        <v>71.468266122222218</v>
      </c>
      <c r="I72">
        <f t="shared" si="1"/>
        <v>78.821646664197544</v>
      </c>
      <c r="J72">
        <f>Tabla1_1[[#This Row],[Holiday]]-Tabla1_1[[#This Row],[Tendencia]]</f>
        <v>-29.487187664197542</v>
      </c>
      <c r="K72">
        <f>MONTH(Tabla1_1[[#This Row],[Quarter]])</f>
        <v>7</v>
      </c>
      <c r="L72">
        <f>_xlfn.XLOOKUP(Tabla1_1[[#This Row],[Mes]],$O$2:$O$5,$P$2:$P$5,"REVISAR")</f>
        <v>-34.789097668132726</v>
      </c>
      <c r="M72">
        <f>Tabla1_1[[#This Row],[Holiday]]-Tabla1_1[[#This Row],[Tendencia]]-Tabla1_1[[#This Row],[Estacionalidad]]</f>
        <v>5.3019100039351841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2"/>
        <v>77.425204911111109</v>
      </c>
      <c r="I73">
        <f t="shared" si="1"/>
        <v>80.157951902469122</v>
      </c>
      <c r="J73">
        <f>Tabla1_1[[#This Row],[Holiday]]-Tabla1_1[[#This Row],[Tendencia]]</f>
        <v>5.8927333975308755</v>
      </c>
      <c r="K73">
        <f>MONTH(Tabla1_1[[#This Row],[Quarter]])</f>
        <v>10</v>
      </c>
      <c r="L73">
        <f>_xlfn.XLOOKUP(Tabla1_1[[#This Row],[Mes]],$O$2:$O$5,$P$2:$P$5,"REVISAR")</f>
        <v>-7.2477504138117306</v>
      </c>
      <c r="M73">
        <f>Tabla1_1[[#This Row],[Holiday]]-Tabla1_1[[#This Row],[Tendencia]]-Tabla1_1[[#This Row],[Estacionalidad]]</f>
        <v>13.140483811342605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2"/>
        <v>85.39231886666667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2"/>
        <v>79.823008300000012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2"/>
        <v>78.378706611111113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2"/>
        <v>83.863822444444452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068A-0F6D-4787-905F-993D40560358}">
  <dimension ref="A1:P81"/>
  <sheetViews>
    <sheetView topLeftCell="A7" zoomScaleNormal="100" workbookViewId="0">
      <selection activeCell="O60" sqref="O60"/>
    </sheetView>
  </sheetViews>
  <sheetFormatPr baseColWidth="10" defaultRowHeight="14.4" x14ac:dyDescent="0.3"/>
  <cols>
    <col min="1" max="1" width="15.21875" bestFit="1" customWidth="1"/>
    <col min="4" max="5" width="0" hidden="1" customWidth="1"/>
    <col min="6" max="6" width="10" bestFit="1" customWidth="1"/>
    <col min="7" max="7" width="0" hidden="1" customWidth="1"/>
    <col min="8" max="8" width="14.6640625" bestFit="1" customWidth="1"/>
    <col min="9" max="9" width="11.77734375" bestFit="1" customWidth="1"/>
    <col min="10" max="10" width="19.109375" bestFit="1" customWidth="1"/>
    <col min="11" max="11" width="6.5546875" bestFit="1" customWidth="1"/>
    <col min="12" max="12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AVERAGEIF(Tabla1_15[Mes],O2,Tabla1_15[Serie sin tendencia])</f>
        <v>7.2794370756172774E-2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AVERAGEIF(Tabla1_15[Mes],O3,Tabla1_15[Serie sin tendencia])</f>
        <v>-0.66814136574074068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AVERAGEIF(Tabla1_15[Mes],O4,Tabla1_15[Serie sin tendencia])</f>
        <v>0.29367454320987663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AVERAGEIF(Tabla1_15[Mes],O5,Tabla1_15[Serie sin tendencia])</f>
        <v>0.42814485624999998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AVERAGE(F2:F10)</f>
        <v>1.4830936666666665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H70" si="0">AVERAGE(F3:F11)</f>
        <v>1.3317517666666665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1.7167536222222219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1.6601757777777779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1.5005999777777776</v>
      </c>
      <c r="I10">
        <f>AVERAGE(H6:H14)</f>
        <v>1.518505662962963</v>
      </c>
      <c r="J10">
        <f>Tabla1_15[[#This Row],[Other]]-Tabla1_15[[#This Row],[Tendencia]]</f>
        <v>0.58161243703703702</v>
      </c>
      <c r="K10">
        <f>MONTH(Tabla1_15[[#This Row],[Quarter]])</f>
        <v>1</v>
      </c>
      <c r="L10">
        <f>_xlfn.XLOOKUP(Tabla1_15[[#This Row],[Mes]],$O$2:$O$5,$P$2:$P$5,"REVISAR")</f>
        <v>7.2794370756172774E-2</v>
      </c>
      <c r="M10">
        <f>Tabla1_15[[#This Row],[Other]]-Tabla1_15[[#This Row],[Tendencia]]-Tabla1_15[[#This Row],[Estacionalidad]]</f>
        <v>0.50881806628086423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1.4404875777777779</v>
      </c>
      <c r="I11">
        <f t="shared" ref="I11:I73" si="1">AVERAGE(H7:H15)</f>
        <v>1.5210746765432099</v>
      </c>
      <c r="J11">
        <f>Tabla1_15[[#This Row],[Other]]-Tabla1_15[[#This Row],[Tendencia]]</f>
        <v>-1.5210746765432099</v>
      </c>
      <c r="K11">
        <f>MONTH(Tabla1_15[[#This Row],[Quarter]])</f>
        <v>4</v>
      </c>
      <c r="L11">
        <f>_xlfn.XLOOKUP(Tabla1_15[[#This Row],[Mes]],$O$2:$O$5,$P$2:$P$5,"REVISAR")</f>
        <v>-0.66814136574074068</v>
      </c>
      <c r="M11">
        <f>Tabla1_15[[#This Row],[Other]]-Tabla1_15[[#This Row],[Tendencia]]-Tabla1_15[[#This Row],[Estacionalidad]]</f>
        <v>-0.85293331080246926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1.2423273111111111</v>
      </c>
      <c r="I12">
        <f t="shared" si="1"/>
        <v>1.5404594567901233</v>
      </c>
      <c r="J12">
        <f>Tabla1_15[[#This Row],[Other]]-Tabla1_15[[#This Row],[Tendencia]]</f>
        <v>1.9245572432098768</v>
      </c>
      <c r="K12">
        <f>MONTH(Tabla1_15[[#This Row],[Quarter]])</f>
        <v>7</v>
      </c>
      <c r="L12">
        <f>_xlfn.XLOOKUP(Tabla1_15[[#This Row],[Mes]],$O$2:$O$5,$P$2:$P$5,"REVISAR")</f>
        <v>0.29367454320987663</v>
      </c>
      <c r="M12">
        <f>Tabla1_15[[#This Row],[Other]]-Tabla1_15[[#This Row],[Tendencia]]-Tabla1_15[[#This Row],[Estacionalidad]]</f>
        <v>1.6308827000000001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1.6901531333333333</v>
      </c>
      <c r="I13">
        <f t="shared" si="1"/>
        <v>1.5048943555555556</v>
      </c>
      <c r="J13">
        <f>Tabla1_15[[#This Row],[Other]]-Tabla1_15[[#This Row],[Tendencia]]</f>
        <v>-1.1548907555555556</v>
      </c>
      <c r="K13">
        <f>MONTH(Tabla1_15[[#This Row],[Quarter]])</f>
        <v>10</v>
      </c>
      <c r="L13">
        <f>_xlfn.XLOOKUP(Tabla1_15[[#This Row],[Mes]],$O$2:$O$5,$P$2:$P$5,"REVISAR")</f>
        <v>0.42814485624999998</v>
      </c>
      <c r="M13">
        <f>Tabla1_15[[#This Row],[Other]]-Tabla1_15[[#This Row],[Tendencia]]-Tabla1_15[[#This Row],[Estacionalidad]]</f>
        <v>-1.5830356118055557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1.6012081333333332</v>
      </c>
      <c r="I14">
        <f t="shared" si="1"/>
        <v>1.5226383148148148</v>
      </c>
      <c r="J14">
        <f>Tabla1_15[[#This Row],[Other]]-Tabla1_15[[#This Row],[Tendencia]]</f>
        <v>1.8257766851851853</v>
      </c>
      <c r="K14">
        <f>MONTH(Tabla1_15[[#This Row],[Quarter]])</f>
        <v>1</v>
      </c>
      <c r="L14">
        <f>_xlfn.XLOOKUP(Tabla1_15[[#This Row],[Mes]],$O$2:$O$5,$P$2:$P$5,"REVISAR")</f>
        <v>7.2794370756172774E-2</v>
      </c>
      <c r="M14">
        <f>Tabla1_15[[#This Row],[Other]]-Tabla1_15[[#This Row],[Tendencia]]-Tabla1_15[[#This Row],[Estacionalidad]]</f>
        <v>1.7529823144290126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1.5062147888888888</v>
      </c>
      <c r="I15">
        <f t="shared" si="1"/>
        <v>1.5167744617283949</v>
      </c>
      <c r="J15">
        <f>Tabla1_15[[#This Row],[Other]]-Tabla1_15[[#This Row],[Tendencia]]</f>
        <v>-1.5167744617283949</v>
      </c>
      <c r="K15">
        <f>MONTH(Tabla1_15[[#This Row],[Quarter]])</f>
        <v>4</v>
      </c>
      <c r="L15">
        <f>_xlfn.XLOOKUP(Tabla1_15[[#This Row],[Mes]],$O$2:$O$5,$P$2:$P$5,"REVISAR")</f>
        <v>-0.66814136574074068</v>
      </c>
      <c r="M15">
        <f>Tabla1_15[[#This Row],[Other]]-Tabla1_15[[#This Row],[Tendencia]]-Tabla1_15[[#This Row],[Estacionalidad]]</f>
        <v>-0.84863309598765424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1.5062147888888888</v>
      </c>
      <c r="I16">
        <f t="shared" si="1"/>
        <v>1.5246695999999997</v>
      </c>
      <c r="J16">
        <f>Tabla1_15[[#This Row],[Other]]-Tabla1_15[[#This Row],[Tendencia]]</f>
        <v>-1.5246695999999997</v>
      </c>
      <c r="K16">
        <f>MONTH(Tabla1_15[[#This Row],[Quarter]])</f>
        <v>7</v>
      </c>
      <c r="L16">
        <f>_xlfn.XLOOKUP(Tabla1_15[[#This Row],[Mes]],$O$2:$O$5,$P$2:$P$5,"REVISAR")</f>
        <v>0.29367454320987663</v>
      </c>
      <c r="M16">
        <f>Tabla1_15[[#This Row],[Other]]-Tabla1_15[[#This Row],[Tendencia]]-Tabla1_15[[#This Row],[Estacionalidad]]</f>
        <v>-1.8183441432098764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1.3966677111111112</v>
      </c>
      <c r="I17">
        <f t="shared" si="1"/>
        <v>1.5545825456790123</v>
      </c>
      <c r="J17">
        <f>Tabla1_15[[#This Row],[Other]]-Tabla1_15[[#This Row],[Tendencia]]</f>
        <v>3.5927372543209879</v>
      </c>
      <c r="K17">
        <f>MONTH(Tabla1_15[[#This Row],[Quarter]])</f>
        <v>10</v>
      </c>
      <c r="L17">
        <f>_xlfn.XLOOKUP(Tabla1_15[[#This Row],[Mes]],$O$2:$O$5,$P$2:$P$5,"REVISAR")</f>
        <v>0.42814485624999998</v>
      </c>
      <c r="M17">
        <f>Tabla1_15[[#This Row],[Other]]-Tabla1_15[[#This Row],[Tendencia]]-Tabla1_15[[#This Row],[Estacionalidad]]</f>
        <v>3.164592398070988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1.8198714111111112</v>
      </c>
      <c r="I18">
        <f t="shared" si="1"/>
        <v>1.4711899086419753</v>
      </c>
      <c r="J18">
        <f>Tabla1_15[[#This Row],[Other]]-Tabla1_15[[#This Row],[Tendencia]]</f>
        <v>-1.4711899086419753</v>
      </c>
      <c r="K18">
        <f>MONTH(Tabla1_15[[#This Row],[Quarter]])</f>
        <v>1</v>
      </c>
      <c r="L18">
        <f>_xlfn.XLOOKUP(Tabla1_15[[#This Row],[Mes]],$O$2:$O$5,$P$2:$P$5,"REVISAR")</f>
        <v>7.2794370756172774E-2</v>
      </c>
      <c r="M18">
        <f>Tabla1_15[[#This Row],[Other]]-Tabla1_15[[#This Row],[Tendencia]]-Tabla1_15[[#This Row],[Estacionalidad]]</f>
        <v>-1.543984279398148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1.4478253000000001</v>
      </c>
      <c r="I19">
        <f t="shared" si="1"/>
        <v>1.4308174679012347</v>
      </c>
      <c r="J19">
        <f>Tabla1_15[[#This Row],[Other]]-Tabla1_15[[#This Row],[Tendencia]]</f>
        <v>-0.18563946790123476</v>
      </c>
      <c r="K19">
        <f>MONTH(Tabla1_15[[#This Row],[Quarter]])</f>
        <v>4</v>
      </c>
      <c r="L19">
        <f>_xlfn.XLOOKUP(Tabla1_15[[#This Row],[Mes]],$O$2:$O$5,$P$2:$P$5,"REVISAR")</f>
        <v>-0.66814136574074068</v>
      </c>
      <c r="M19">
        <f>Tabla1_15[[#This Row],[Other]]-Tabla1_15[[#This Row],[Tendencia]]-Tabla1_15[[#This Row],[Estacionalidad]]</f>
        <v>0.48250189783950592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1.5115438222222224</v>
      </c>
      <c r="I20">
        <f t="shared" si="1"/>
        <v>1.385627275308642</v>
      </c>
      <c r="J20">
        <f>Tabla1_15[[#This Row],[Other]]-Tabla1_15[[#This Row],[Tendencia]]</f>
        <v>-1.385627275308642</v>
      </c>
      <c r="K20">
        <f>MONTH(Tabla1_15[[#This Row],[Quarter]])</f>
        <v>7</v>
      </c>
      <c r="L20">
        <f>_xlfn.XLOOKUP(Tabla1_15[[#This Row],[Mes]],$O$2:$O$5,$P$2:$P$5,"REVISAR")</f>
        <v>0.29367454320987663</v>
      </c>
      <c r="M20">
        <f>Tabla1_15[[#This Row],[Other]]-Tabla1_15[[#This Row],[Tendencia]]-Tabla1_15[[#This Row],[Estacionalidad]]</f>
        <v>-1.6793018185185187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1.5115438222222224</v>
      </c>
      <c r="I21">
        <f t="shared" si="1"/>
        <v>1.3627244345679013</v>
      </c>
      <c r="J21">
        <f>Tabla1_15[[#This Row],[Other]]-Tabla1_15[[#This Row],[Tendencia]]</f>
        <v>1.1163685654320989</v>
      </c>
      <c r="K21">
        <f>MONTH(Tabla1_15[[#This Row],[Quarter]])</f>
        <v>10</v>
      </c>
      <c r="L21">
        <f>_xlfn.XLOOKUP(Tabla1_15[[#This Row],[Mes]],$O$2:$O$5,$P$2:$P$5,"REVISAR")</f>
        <v>0.42814485624999998</v>
      </c>
      <c r="M21">
        <f>Tabla1_15[[#This Row],[Other]]-Tabla1_15[[#This Row],[Tendencia]]-Tabla1_15[[#This Row],[Estacionalidad]]</f>
        <v>0.68822370918209896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0.93961939999999999</v>
      </c>
      <c r="I22">
        <f t="shared" si="1"/>
        <v>1.3445021691358023</v>
      </c>
      <c r="J22">
        <f>Tabla1_15[[#This Row],[Other]]-Tabla1_15[[#This Row],[Tendencia]]</f>
        <v>2.8143347308641973</v>
      </c>
      <c r="K22">
        <f>MONTH(Tabla1_15[[#This Row],[Quarter]])</f>
        <v>1</v>
      </c>
      <c r="L22">
        <f>_xlfn.XLOOKUP(Tabla1_15[[#This Row],[Mes]],$O$2:$O$5,$P$2:$P$5,"REVISAR")</f>
        <v>7.2794370756172774E-2</v>
      </c>
      <c r="M22">
        <f>Tabla1_15[[#This Row],[Other]]-Tabla1_15[[#This Row],[Tendencia]]-Tabla1_15[[#This Row],[Estacionalidad]]</f>
        <v>2.7415403601080244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1.2378561666666665</v>
      </c>
      <c r="I23">
        <f t="shared" si="1"/>
        <v>1.2349961641975309</v>
      </c>
      <c r="J23">
        <f>Tabla1_15[[#This Row],[Other]]-Tabla1_15[[#This Row],[Tendencia]]</f>
        <v>-1.2349961641975309</v>
      </c>
      <c r="K23">
        <f>MONTH(Tabla1_15[[#This Row],[Quarter]])</f>
        <v>4</v>
      </c>
      <c r="L23">
        <f>_xlfn.XLOOKUP(Tabla1_15[[#This Row],[Mes]],$O$2:$O$5,$P$2:$P$5,"REVISAR")</f>
        <v>-0.66814136574074068</v>
      </c>
      <c r="M23">
        <f>Tabla1_15[[#This Row],[Other]]-Tabla1_15[[#This Row],[Tendencia]]-Tabla1_15[[#This Row],[Estacionalidad]]</f>
        <v>-0.56685479845679021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1.0995030555555556</v>
      </c>
      <c r="I24">
        <f t="shared" si="1"/>
        <v>1.1803384592592594</v>
      </c>
      <c r="J24">
        <f>Tabla1_15[[#This Row],[Other]]-Tabla1_15[[#This Row],[Tendencia]]</f>
        <v>-0.6068717592592594</v>
      </c>
      <c r="K24">
        <f>MONTH(Tabla1_15[[#This Row],[Quarter]])</f>
        <v>7</v>
      </c>
      <c r="L24">
        <f>_xlfn.XLOOKUP(Tabla1_15[[#This Row],[Mes]],$O$2:$O$5,$P$2:$P$5,"REVISAR")</f>
        <v>0.29367454320987663</v>
      </c>
      <c r="M24">
        <f>Tabla1_15[[#This Row],[Other]]-Tabla1_15[[#This Row],[Tendencia]]-Tabla1_15[[#This Row],[Estacionalidad]]</f>
        <v>-0.90054630246913603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1.3000892222222222</v>
      </c>
      <c r="I25">
        <f t="shared" si="1"/>
        <v>1.1226454209876544</v>
      </c>
      <c r="J25">
        <f>Tabla1_15[[#This Row],[Other]]-Tabla1_15[[#This Row],[Tendencia]]</f>
        <v>-1.1226454209876544</v>
      </c>
      <c r="K25">
        <f>MONTH(Tabla1_15[[#This Row],[Quarter]])</f>
        <v>10</v>
      </c>
      <c r="L25">
        <f>_xlfn.XLOOKUP(Tabla1_15[[#This Row],[Mes]],$O$2:$O$5,$P$2:$P$5,"REVISAR")</f>
        <v>0.42814485624999998</v>
      </c>
      <c r="M25">
        <f>Tabla1_15[[#This Row],[Other]]-Tabla1_15[[#This Row],[Tendencia]]-Tabla1_15[[#This Row],[Estacionalidad]]</f>
        <v>-1.5507902772376543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1.2326673222222222</v>
      </c>
      <c r="I26">
        <f t="shared" si="1"/>
        <v>1.0745233456790124</v>
      </c>
      <c r="J26">
        <f>Tabla1_15[[#This Row],[Other]]-Tabla1_15[[#This Row],[Tendencia]]</f>
        <v>-1.0745233456790124</v>
      </c>
      <c r="K26">
        <f>MONTH(Tabla1_15[[#This Row],[Quarter]])</f>
        <v>1</v>
      </c>
      <c r="L26">
        <f>_xlfn.XLOOKUP(Tabla1_15[[#This Row],[Mes]],$O$2:$O$5,$P$2:$P$5,"REVISAR")</f>
        <v>7.2794370756172774E-2</v>
      </c>
      <c r="M26">
        <f>Tabla1_15[[#This Row],[Other]]-Tabla1_15[[#This Row],[Tendencia]]-Tabla1_15[[#This Row],[Estacionalidad]]</f>
        <v>-1.1473177164351851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0.83431736666666667</v>
      </c>
      <c r="I27">
        <f t="shared" si="1"/>
        <v>1.0957904037037034</v>
      </c>
      <c r="J27">
        <f>Tabla1_15[[#This Row],[Other]]-Tabla1_15[[#This Row],[Tendencia]]</f>
        <v>1.5883404962962966</v>
      </c>
      <c r="K27">
        <f>MONTH(Tabla1_15[[#This Row],[Quarter]])</f>
        <v>4</v>
      </c>
      <c r="L27">
        <f>_xlfn.XLOOKUP(Tabla1_15[[#This Row],[Mes]],$O$2:$O$5,$P$2:$P$5,"REVISAR")</f>
        <v>-0.66814136574074068</v>
      </c>
      <c r="M27">
        <f>Tabla1_15[[#This Row],[Other]]-Tabla1_15[[#This Row],[Tendencia]]-Tabla1_15[[#This Row],[Estacionalidad]]</f>
        <v>2.2564818620370373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0.95590595555555546</v>
      </c>
      <c r="I28">
        <f t="shared" si="1"/>
        <v>1.1116157234567901</v>
      </c>
      <c r="J28">
        <f>Tabla1_15[[#This Row],[Other]]-Tabla1_15[[#This Row],[Tendencia]]</f>
        <v>-1.1116157234567901</v>
      </c>
      <c r="K28">
        <f>MONTH(Tabla1_15[[#This Row],[Quarter]])</f>
        <v>7</v>
      </c>
      <c r="L28">
        <f>_xlfn.XLOOKUP(Tabla1_15[[#This Row],[Mes]],$O$2:$O$5,$P$2:$P$5,"REVISAR")</f>
        <v>0.29367454320987663</v>
      </c>
      <c r="M28">
        <f>Tabla1_15[[#This Row],[Other]]-Tabla1_15[[#This Row],[Tendencia]]-Tabla1_15[[#This Row],[Estacionalidad]]</f>
        <v>-1.4052902666666667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0.99230647777777792</v>
      </c>
      <c r="I29">
        <f t="shared" si="1"/>
        <v>1.1506518333333333</v>
      </c>
      <c r="J29">
        <f>Tabla1_15[[#This Row],[Other]]-Tabla1_15[[#This Row],[Tendencia]]</f>
        <v>0.65462366666666671</v>
      </c>
      <c r="K29">
        <f>MONTH(Tabla1_15[[#This Row],[Quarter]])</f>
        <v>10</v>
      </c>
      <c r="L29">
        <f>_xlfn.XLOOKUP(Tabla1_15[[#This Row],[Mes]],$O$2:$O$5,$P$2:$P$5,"REVISAR")</f>
        <v>0.42814485624999998</v>
      </c>
      <c r="M29">
        <f>Tabla1_15[[#This Row],[Other]]-Tabla1_15[[#This Row],[Tendencia]]-Tabla1_15[[#This Row],[Estacionalidad]]</f>
        <v>0.22647881041666673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1.0784451444444445</v>
      </c>
      <c r="I30">
        <f t="shared" si="1"/>
        <v>1.1869469123456788</v>
      </c>
      <c r="J30">
        <f>Tabla1_15[[#This Row],[Other]]-Tabla1_15[[#This Row],[Tendencia]]</f>
        <v>0.68534898765432106</v>
      </c>
      <c r="K30">
        <f>MONTH(Tabla1_15[[#This Row],[Quarter]])</f>
        <v>1</v>
      </c>
      <c r="L30">
        <f>_xlfn.XLOOKUP(Tabla1_15[[#This Row],[Mes]],$O$2:$O$5,$P$2:$P$5,"REVISAR")</f>
        <v>7.2794370756172774E-2</v>
      </c>
      <c r="M30">
        <f>Tabla1_15[[#This Row],[Other]]-Tabla1_15[[#This Row],[Tendencia]]-Tabla1_15[[#This Row],[Estacionalidad]]</f>
        <v>0.61255461689814827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1.1310229222222223</v>
      </c>
      <c r="I31">
        <f t="shared" si="1"/>
        <v>1.219428974074074</v>
      </c>
      <c r="J31">
        <f>Tabla1_15[[#This Row],[Other]]-Tabla1_15[[#This Row],[Tendencia]]</f>
        <v>-0.64574167407407401</v>
      </c>
      <c r="K31">
        <f>MONTH(Tabla1_15[[#This Row],[Quarter]])</f>
        <v>4</v>
      </c>
      <c r="L31">
        <f>_xlfn.XLOOKUP(Tabla1_15[[#This Row],[Mes]],$O$2:$O$5,$P$2:$P$5,"REVISAR")</f>
        <v>-0.66814136574074068</v>
      </c>
      <c r="M31">
        <f>Tabla1_15[[#This Row],[Other]]-Tabla1_15[[#This Row],[Tendencia]]-Tabla1_15[[#This Row],[Estacionalidad]]</f>
        <v>2.2399691666666666E-2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1.3802840444444446</v>
      </c>
      <c r="I32">
        <f t="shared" si="1"/>
        <v>1.296641097530864</v>
      </c>
      <c r="J32">
        <f>Tabla1_15[[#This Row],[Other]]-Tabla1_15[[#This Row],[Tendencia]]</f>
        <v>-0.20234379753086396</v>
      </c>
      <c r="K32">
        <f>MONTH(Tabla1_15[[#This Row],[Quarter]])</f>
        <v>7</v>
      </c>
      <c r="L32">
        <f>_xlfn.XLOOKUP(Tabla1_15[[#This Row],[Mes]],$O$2:$O$5,$P$2:$P$5,"REVISAR")</f>
        <v>0.29367454320987663</v>
      </c>
      <c r="M32">
        <f>Tabla1_15[[#This Row],[Other]]-Tabla1_15[[#This Row],[Tendencia]]-Tabla1_15[[#This Row],[Estacionalidad]]</f>
        <v>-0.49601834074074058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1.4508280444444446</v>
      </c>
      <c r="I33">
        <f t="shared" si="1"/>
        <v>1.355483248148148</v>
      </c>
      <c r="J33">
        <f>Tabla1_15[[#This Row],[Other]]-Tabla1_15[[#This Row],[Tendencia]]</f>
        <v>-0.45441184814814806</v>
      </c>
      <c r="K33">
        <f>MONTH(Tabla1_15[[#This Row],[Quarter]])</f>
        <v>10</v>
      </c>
      <c r="L33">
        <f>_xlfn.XLOOKUP(Tabla1_15[[#This Row],[Mes]],$O$2:$O$5,$P$2:$P$5,"REVISAR")</f>
        <v>0.42814485624999998</v>
      </c>
      <c r="M33">
        <f>Tabla1_15[[#This Row],[Other]]-Tabla1_15[[#This Row],[Tendencia]]-Tabla1_15[[#This Row],[Estacionalidad]]</f>
        <v>-0.88255670439814804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1.6267449333333335</v>
      </c>
      <c r="I34">
        <f t="shared" si="1"/>
        <v>1.3991565580246914</v>
      </c>
      <c r="J34">
        <f>Tabla1_15[[#This Row],[Other]]-Tabla1_15[[#This Row],[Tendencia]]</f>
        <v>-0.62390855802469136</v>
      </c>
      <c r="K34">
        <f>MONTH(Tabla1_15[[#This Row],[Quarter]])</f>
        <v>1</v>
      </c>
      <c r="L34">
        <f>_xlfn.XLOOKUP(Tabla1_15[[#This Row],[Mes]],$O$2:$O$5,$P$2:$P$5,"REVISAR")</f>
        <v>7.2794370756172774E-2</v>
      </c>
      <c r="M34">
        <f>Tabla1_15[[#This Row],[Other]]-Tabla1_15[[#This Row],[Tendencia]]-Tabla1_15[[#This Row],[Estacionalidad]]</f>
        <v>-0.69670292878086415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1.5250058777777777</v>
      </c>
      <c r="I35">
        <f t="shared" si="1"/>
        <v>1.4318390086419752</v>
      </c>
      <c r="J35">
        <f>Tabla1_15[[#This Row],[Other]]-Tabla1_15[[#This Row],[Tendencia]]</f>
        <v>-0.95863900864197515</v>
      </c>
      <c r="K35">
        <f>MONTH(Tabla1_15[[#This Row],[Quarter]])</f>
        <v>4</v>
      </c>
      <c r="L35">
        <f>_xlfn.XLOOKUP(Tabla1_15[[#This Row],[Mes]],$O$2:$O$5,$P$2:$P$5,"REVISAR")</f>
        <v>-0.66814136574074068</v>
      </c>
      <c r="M35">
        <f>Tabla1_15[[#This Row],[Other]]-Tabla1_15[[#This Row],[Tendencia]]-Tabla1_15[[#This Row],[Estacionalidad]]</f>
        <v>-0.29049764290123448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1.5292264777777778</v>
      </c>
      <c r="I36">
        <f t="shared" si="1"/>
        <v>1.4528375086419754</v>
      </c>
      <c r="J36">
        <f>Tabla1_15[[#This Row],[Other]]-Tabla1_15[[#This Row],[Tendencia]]</f>
        <v>3.4746434913580249</v>
      </c>
      <c r="K36">
        <f>MONTH(Tabla1_15[[#This Row],[Quarter]])</f>
        <v>7</v>
      </c>
      <c r="L36">
        <f>_xlfn.XLOOKUP(Tabla1_15[[#This Row],[Mes]],$O$2:$O$5,$P$2:$P$5,"REVISAR")</f>
        <v>0.29367454320987663</v>
      </c>
      <c r="M36">
        <f>Tabla1_15[[#This Row],[Other]]-Tabla1_15[[#This Row],[Tendencia]]-Tabla1_15[[#This Row],[Estacionalidad]]</f>
        <v>3.1809689481481485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1.4854853111111113</v>
      </c>
      <c r="I37">
        <f t="shared" si="1"/>
        <v>1.4122083049382717</v>
      </c>
      <c r="J37">
        <f>Tabla1_15[[#This Row],[Other]]-Tabla1_15[[#This Row],[Tendencia]]</f>
        <v>-0.77731230493827164</v>
      </c>
      <c r="K37">
        <f>MONTH(Tabla1_15[[#This Row],[Quarter]])</f>
        <v>10</v>
      </c>
      <c r="L37">
        <f>_xlfn.XLOOKUP(Tabla1_15[[#This Row],[Mes]],$O$2:$O$5,$P$2:$P$5,"REVISAR")</f>
        <v>0.42814485624999998</v>
      </c>
      <c r="M37">
        <f>Tabla1_15[[#This Row],[Other]]-Tabla1_15[[#This Row],[Tendencia]]-Tabla1_15[[#This Row],[Estacionalidad]]</f>
        <v>-1.2054571611882716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1.3853662666666666</v>
      </c>
      <c r="I38">
        <f t="shared" si="1"/>
        <v>1.3616493209876543</v>
      </c>
      <c r="J38">
        <f>Tabla1_15[[#This Row],[Other]]-Tabla1_15[[#This Row],[Tendencia]]</f>
        <v>2.0268781790123453</v>
      </c>
      <c r="K38">
        <f>MONTH(Tabla1_15[[#This Row],[Quarter]])</f>
        <v>1</v>
      </c>
      <c r="L38">
        <f>_xlfn.XLOOKUP(Tabla1_15[[#This Row],[Mes]],$O$2:$O$5,$P$2:$P$5,"REVISAR")</f>
        <v>7.2794370756172774E-2</v>
      </c>
      <c r="M38">
        <f>Tabla1_15[[#This Row],[Other]]-Tabla1_15[[#This Row],[Tendencia]]-Tabla1_15[[#This Row],[Estacionalidad]]</f>
        <v>1.9540838082561727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1.3725872000000001</v>
      </c>
      <c r="I39">
        <f t="shared" si="1"/>
        <v>1.2497103432098764</v>
      </c>
      <c r="J39">
        <f>Tabla1_15[[#This Row],[Other]]-Tabla1_15[[#This Row],[Tendencia]]</f>
        <v>-0.29306594320987644</v>
      </c>
      <c r="K39">
        <f>MONTH(Tabla1_15[[#This Row],[Quarter]])</f>
        <v>4</v>
      </c>
      <c r="L39">
        <f>_xlfn.XLOOKUP(Tabla1_15[[#This Row],[Mes]],$O$2:$O$5,$P$2:$P$5,"REVISAR")</f>
        <v>-0.66814136574074068</v>
      </c>
      <c r="M39">
        <f>Tabla1_15[[#This Row],[Other]]-Tabla1_15[[#This Row],[Tendencia]]-Tabla1_15[[#This Row],[Estacionalidad]]</f>
        <v>0.37507542253086423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1.3200094222222223</v>
      </c>
      <c r="I40">
        <f t="shared" si="1"/>
        <v>1.1372652802469136</v>
      </c>
      <c r="J40">
        <f>Tabla1_15[[#This Row],[Other]]-Tabla1_15[[#This Row],[Tendencia]]</f>
        <v>-0.52559258024691369</v>
      </c>
      <c r="K40">
        <f>MONTH(Tabla1_15[[#This Row],[Quarter]])</f>
        <v>7</v>
      </c>
      <c r="L40">
        <f>_xlfn.XLOOKUP(Tabla1_15[[#This Row],[Mes]],$O$2:$O$5,$P$2:$P$5,"REVISAR")</f>
        <v>0.29367454320987663</v>
      </c>
      <c r="M40">
        <f>Tabla1_15[[#This Row],[Other]]-Tabla1_15[[#This Row],[Tendencia]]-Tabla1_15[[#This Row],[Estacionalidad]]</f>
        <v>-0.81926712345679031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1.014621211111111</v>
      </c>
      <c r="I41">
        <f t="shared" si="1"/>
        <v>1.0818662024691357</v>
      </c>
      <c r="J41">
        <f>Tabla1_15[[#This Row],[Other]]-Tabla1_15[[#This Row],[Tendencia]]</f>
        <v>-0.38123940246913568</v>
      </c>
      <c r="K41">
        <f>MONTH(Tabla1_15[[#This Row],[Quarter]])</f>
        <v>10</v>
      </c>
      <c r="L41">
        <f>_xlfn.XLOOKUP(Tabla1_15[[#This Row],[Mes]],$O$2:$O$5,$P$2:$P$5,"REVISAR")</f>
        <v>0.42814485624999998</v>
      </c>
      <c r="M41">
        <f>Tabla1_15[[#This Row],[Other]]-Tabla1_15[[#This Row],[Tendencia]]-Tabla1_15[[#This Row],[Estacionalidad]]</f>
        <v>-0.80938425871913566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0.99579718888888891</v>
      </c>
      <c r="I42">
        <f t="shared" si="1"/>
        <v>1.0306437580246914</v>
      </c>
      <c r="J42">
        <f>Tabla1_15[[#This Row],[Other]]-Tabla1_15[[#This Row],[Tendencia]]</f>
        <v>-1.0306437580246914</v>
      </c>
      <c r="K42">
        <f>MONTH(Tabla1_15[[#This Row],[Quarter]])</f>
        <v>1</v>
      </c>
      <c r="L42">
        <f>_xlfn.XLOOKUP(Tabla1_15[[#This Row],[Mes]],$O$2:$O$5,$P$2:$P$5,"REVISAR")</f>
        <v>7.2794370756172774E-2</v>
      </c>
      <c r="M42">
        <f>Tabla1_15[[#This Row],[Other]]-Tabla1_15[[#This Row],[Tendencia]]-Tabla1_15[[#This Row],[Estacionalidad]]</f>
        <v>-1.1034381287808641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0.61929413333333327</v>
      </c>
      <c r="I43">
        <f t="shared" si="1"/>
        <v>0.99960814444444446</v>
      </c>
      <c r="J43">
        <f>Tabla1_15[[#This Row],[Other]]-Tabla1_15[[#This Row],[Tendencia]]</f>
        <v>-0.33937174444444451</v>
      </c>
      <c r="K43">
        <f>MONTH(Tabla1_15[[#This Row],[Quarter]])</f>
        <v>4</v>
      </c>
      <c r="L43">
        <f>_xlfn.XLOOKUP(Tabla1_15[[#This Row],[Mes]],$O$2:$O$5,$P$2:$P$5,"REVISAR")</f>
        <v>-0.66814136574074068</v>
      </c>
      <c r="M43">
        <f>Tabla1_15[[#This Row],[Other]]-Tabla1_15[[#This Row],[Tendencia]]-Tabla1_15[[#This Row],[Estacionalidad]]</f>
        <v>0.32876962129629617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0.51300031111111111</v>
      </c>
      <c r="I44">
        <f t="shared" si="1"/>
        <v>0.96777972716049376</v>
      </c>
      <c r="J44">
        <f>Tabla1_15[[#This Row],[Other]]-Tabla1_15[[#This Row],[Tendencia]]</f>
        <v>-0.96777972716049376</v>
      </c>
      <c r="K44">
        <f>MONTH(Tabla1_15[[#This Row],[Quarter]])</f>
        <v>7</v>
      </c>
      <c r="L44">
        <f>_xlfn.XLOOKUP(Tabla1_15[[#This Row],[Mes]],$O$2:$O$5,$P$2:$P$5,"REVISAR")</f>
        <v>0.29367454320987663</v>
      </c>
      <c r="M44">
        <f>Tabla1_15[[#This Row],[Other]]-Tabla1_15[[#This Row],[Tendencia]]-Tabla1_15[[#This Row],[Estacionalidad]]</f>
        <v>-1.2614542703703704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1.0306347777777778</v>
      </c>
      <c r="I45">
        <f t="shared" si="1"/>
        <v>0.94179328518518524</v>
      </c>
      <c r="J45">
        <f>Tabla1_15[[#This Row],[Other]]-Tabla1_15[[#This Row],[Tendencia]]</f>
        <v>1.2371938148148147</v>
      </c>
      <c r="K45">
        <f>MONTH(Tabla1_15[[#This Row],[Quarter]])</f>
        <v>10</v>
      </c>
      <c r="L45">
        <f>_xlfn.XLOOKUP(Tabla1_15[[#This Row],[Mes]],$O$2:$O$5,$P$2:$P$5,"REVISAR")</f>
        <v>0.42814485624999998</v>
      </c>
      <c r="M45">
        <f>Tabla1_15[[#This Row],[Other]]-Tabla1_15[[#This Row],[Tendencia]]-Tabla1_15[[#This Row],[Estacionalidad]]</f>
        <v>0.80904895856481474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1.0244833111111111</v>
      </c>
      <c r="I46">
        <f t="shared" si="1"/>
        <v>0.92960508518518514</v>
      </c>
      <c r="J46">
        <f>Tabla1_15[[#This Row],[Other]]-Tabla1_15[[#This Row],[Tendencia]]</f>
        <v>-0.46412528518518514</v>
      </c>
      <c r="K46">
        <f>MONTH(Tabla1_15[[#This Row],[Quarter]])</f>
        <v>1</v>
      </c>
      <c r="L46">
        <f>_xlfn.XLOOKUP(Tabla1_15[[#This Row],[Mes]],$O$2:$O$5,$P$2:$P$5,"REVISAR")</f>
        <v>7.2794370756172774E-2</v>
      </c>
      <c r="M46">
        <f>Tabla1_15[[#This Row],[Other]]-Tabla1_15[[#This Row],[Tendencia]]-Tabla1_15[[#This Row],[Estacionalidad]]</f>
        <v>-0.53691965594135793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1.1060457444444447</v>
      </c>
      <c r="I47">
        <f t="shared" si="1"/>
        <v>0.93755177037037052</v>
      </c>
      <c r="J47">
        <f>Tabla1_15[[#This Row],[Other]]-Tabla1_15[[#This Row],[Tendencia]]</f>
        <v>-0.93755177037037052</v>
      </c>
      <c r="K47">
        <f>MONTH(Tabla1_15[[#This Row],[Quarter]])</f>
        <v>4</v>
      </c>
      <c r="L47">
        <f>_xlfn.XLOOKUP(Tabla1_15[[#This Row],[Mes]],$O$2:$O$5,$P$2:$P$5,"REVISAR")</f>
        <v>-0.66814136574074068</v>
      </c>
      <c r="M47">
        <f>Tabla1_15[[#This Row],[Other]]-Tabla1_15[[#This Row],[Tendencia]]-Tabla1_15[[#This Row],[Estacionalidad]]</f>
        <v>-0.26941040462962984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1.0861314444444445</v>
      </c>
      <c r="I48">
        <f t="shared" si="1"/>
        <v>1.0208139679012345</v>
      </c>
      <c r="J48">
        <f>Tabla1_15[[#This Row],[Other]]-Tabla1_15[[#This Row],[Tendencia]]</f>
        <v>-1.0208139679012345</v>
      </c>
      <c r="K48">
        <f>MONTH(Tabla1_15[[#This Row],[Quarter]])</f>
        <v>7</v>
      </c>
      <c r="L48">
        <f>_xlfn.XLOOKUP(Tabla1_15[[#This Row],[Mes]],$O$2:$O$5,$P$2:$P$5,"REVISAR")</f>
        <v>0.29367454320987663</v>
      </c>
      <c r="M48">
        <f>Tabla1_15[[#This Row],[Other]]-Tabla1_15[[#This Row],[Tendencia]]-Tabla1_15[[#This Row],[Estacionalidad]]</f>
        <v>-1.3144885111111111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1.0861314444444445</v>
      </c>
      <c r="I49">
        <f t="shared" si="1"/>
        <v>1.1185603938271607</v>
      </c>
      <c r="J49">
        <f>Tabla1_15[[#This Row],[Other]]-Tabla1_15[[#This Row],[Tendencia]]</f>
        <v>4.1518225061728398</v>
      </c>
      <c r="K49">
        <f>MONTH(Tabla1_15[[#This Row],[Quarter]])</f>
        <v>10</v>
      </c>
      <c r="L49">
        <f>_xlfn.XLOOKUP(Tabla1_15[[#This Row],[Mes]],$O$2:$O$5,$P$2:$P$5,"REVISAR")</f>
        <v>0.42814485624999998</v>
      </c>
      <c r="M49">
        <f>Tabla1_15[[#This Row],[Other]]-Tabla1_15[[#This Row],[Tendencia]]-Tabla1_15[[#This Row],[Estacionalidad]]</f>
        <v>3.7236776499228399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0.90492741111111108</v>
      </c>
      <c r="I50">
        <f t="shared" si="1"/>
        <v>1.1334172086419754</v>
      </c>
      <c r="J50">
        <f>Tabla1_15[[#This Row],[Other]]-Tabla1_15[[#This Row],[Tendencia]]</f>
        <v>-0.48815360864197532</v>
      </c>
      <c r="K50">
        <f>MONTH(Tabla1_15[[#This Row],[Quarter]])</f>
        <v>1</v>
      </c>
      <c r="L50">
        <f>_xlfn.XLOOKUP(Tabla1_15[[#This Row],[Mes]],$O$2:$O$5,$P$2:$P$5,"REVISAR")</f>
        <v>7.2794370756172774E-2</v>
      </c>
      <c r="M50">
        <f>Tabla1_15[[#This Row],[Other]]-Tabla1_15[[#This Row],[Tendencia]]-Tabla1_15[[#This Row],[Estacionalidad]]</f>
        <v>-0.56094797939814811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1.0673173555555557</v>
      </c>
      <c r="I51">
        <f t="shared" si="1"/>
        <v>1.1528150962962966</v>
      </c>
      <c r="J51">
        <f>Tabla1_15[[#This Row],[Other]]-Tabla1_15[[#This Row],[Tendencia]]</f>
        <v>-0.41875319629629659</v>
      </c>
      <c r="K51">
        <f>MONTH(Tabla1_15[[#This Row],[Quarter]])</f>
        <v>4</v>
      </c>
      <c r="L51">
        <f>_xlfn.XLOOKUP(Tabla1_15[[#This Row],[Mes]],$O$2:$O$5,$P$2:$P$5,"REVISAR")</f>
        <v>-0.66814136574074068</v>
      </c>
      <c r="M51">
        <f>Tabla1_15[[#This Row],[Other]]-Tabla1_15[[#This Row],[Tendencia]]-Tabla1_15[[#This Row],[Estacionalidad]]</f>
        <v>0.24938816944444409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1.3686539111111111</v>
      </c>
      <c r="I52">
        <f t="shared" si="1"/>
        <v>1.169813835802469</v>
      </c>
      <c r="J52">
        <f>Tabla1_15[[#This Row],[Other]]-Tabla1_15[[#This Row],[Tendencia]]</f>
        <v>-0.68880613580246908</v>
      </c>
      <c r="K52">
        <f>MONTH(Tabla1_15[[#This Row],[Quarter]])</f>
        <v>7</v>
      </c>
      <c r="L52">
        <f>_xlfn.XLOOKUP(Tabla1_15[[#This Row],[Mes]],$O$2:$O$5,$P$2:$P$5,"REVISAR")</f>
        <v>0.29367454320987663</v>
      </c>
      <c r="M52">
        <f>Tabla1_15[[#This Row],[Other]]-Tabla1_15[[#This Row],[Tendencia]]-Tabla1_15[[#This Row],[Estacionalidad]]</f>
        <v>-0.9824806790123457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1.3927181444444445</v>
      </c>
      <c r="I53">
        <f t="shared" si="1"/>
        <v>1.223135748148148</v>
      </c>
      <c r="J53">
        <f>Tabla1_15[[#This Row],[Other]]-Tabla1_15[[#This Row],[Tendencia]]</f>
        <v>-1.223135748148148</v>
      </c>
      <c r="K53">
        <f>MONTH(Tabla1_15[[#This Row],[Quarter]])</f>
        <v>10</v>
      </c>
      <c r="L53">
        <f>_xlfn.XLOOKUP(Tabla1_15[[#This Row],[Mes]],$O$2:$O$5,$P$2:$P$5,"REVISAR")</f>
        <v>0.42814485624999998</v>
      </c>
      <c r="M53">
        <f>Tabla1_15[[#This Row],[Other]]-Tabla1_15[[#This Row],[Tendencia]]-Tabla1_15[[#This Row],[Estacionalidad]]</f>
        <v>-1.6512806043981478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1.1643461111111111</v>
      </c>
      <c r="I54">
        <f t="shared" si="1"/>
        <v>1.2790460407407407</v>
      </c>
      <c r="J54">
        <f>Tabla1_15[[#This Row],[Other]]-Tabla1_15[[#This Row],[Tendencia]]</f>
        <v>-0.73089524074074064</v>
      </c>
      <c r="K54">
        <f>MONTH(Tabla1_15[[#This Row],[Quarter]])</f>
        <v>1</v>
      </c>
      <c r="L54">
        <f>_xlfn.XLOOKUP(Tabla1_15[[#This Row],[Mes]],$O$2:$O$5,$P$2:$P$5,"REVISAR")</f>
        <v>7.2794370756172774E-2</v>
      </c>
      <c r="M54">
        <f>Tabla1_15[[#This Row],[Other]]-Tabla1_15[[#This Row],[Tendencia]]-Tabla1_15[[#This Row],[Estacionalidad]]</f>
        <v>-0.80368961149691343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1.1990643000000001</v>
      </c>
      <c r="I55">
        <f t="shared" si="1"/>
        <v>1.3483228209876545</v>
      </c>
      <c r="J55">
        <f>Tabla1_15[[#This Row],[Other]]-Tabla1_15[[#This Row],[Tendencia]]</f>
        <v>0.57866647901234547</v>
      </c>
      <c r="K55">
        <f>MONTH(Tabla1_15[[#This Row],[Quarter]])</f>
        <v>4</v>
      </c>
      <c r="L55">
        <f>_xlfn.XLOOKUP(Tabla1_15[[#This Row],[Mes]],$O$2:$O$5,$P$2:$P$5,"REVISAR")</f>
        <v>-0.66814136574074068</v>
      </c>
      <c r="M55">
        <f>Tabla1_15[[#This Row],[Other]]-Tabla1_15[[#This Row],[Tendencia]]-Tabla1_15[[#This Row],[Estacionalidad]]</f>
        <v>1.2468078447530861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1.2590344</v>
      </c>
      <c r="I56">
        <f t="shared" si="1"/>
        <v>1.4412832975308645</v>
      </c>
      <c r="J56">
        <f>Tabla1_15[[#This Row],[Other]]-Tabla1_15[[#This Row],[Tendencia]]</f>
        <v>1.2707457024691353</v>
      </c>
      <c r="K56">
        <f>MONTH(Tabla1_15[[#This Row],[Quarter]])</f>
        <v>7</v>
      </c>
      <c r="L56">
        <f>_xlfn.XLOOKUP(Tabla1_15[[#This Row],[Mes]],$O$2:$O$5,$P$2:$P$5,"REVISAR")</f>
        <v>0.29367454320987663</v>
      </c>
      <c r="M56">
        <f>Tabla1_15[[#This Row],[Other]]-Tabla1_15[[#This Row],[Tendencia]]-Tabla1_15[[#This Row],[Estacionalidad]]</f>
        <v>0.97707115925925869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1.5660286555555558</v>
      </c>
      <c r="I57">
        <f t="shared" si="1"/>
        <v>1.4672800950617286</v>
      </c>
      <c r="J57">
        <f>Tabla1_15[[#This Row],[Other]]-Tabla1_15[[#This Row],[Tendencia]]</f>
        <v>-1.2507019950617286</v>
      </c>
      <c r="K57">
        <f>MONTH(Tabla1_15[[#This Row],[Quarter]])</f>
        <v>10</v>
      </c>
      <c r="L57">
        <f>_xlfn.XLOOKUP(Tabla1_15[[#This Row],[Mes]],$O$2:$O$5,$P$2:$P$5,"REVISAR")</f>
        <v>0.42814485624999998</v>
      </c>
      <c r="M57">
        <f>Tabla1_15[[#This Row],[Other]]-Tabla1_15[[#This Row],[Tendencia]]-Tabla1_15[[#This Row],[Estacionalidad]]</f>
        <v>-1.6788468513117287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1.589324077777778</v>
      </c>
      <c r="I58">
        <f t="shared" si="1"/>
        <v>1.512985662962963</v>
      </c>
      <c r="J58">
        <f>Tabla1_15[[#This Row],[Other]]-Tabla1_15[[#This Row],[Tendencia]]</f>
        <v>1.7020489370370371</v>
      </c>
      <c r="K58">
        <f>MONTH(Tabla1_15[[#This Row],[Quarter]])</f>
        <v>1</v>
      </c>
      <c r="L58">
        <f>_xlfn.XLOOKUP(Tabla1_15[[#This Row],[Mes]],$O$2:$O$5,$P$2:$P$5,"REVISAR")</f>
        <v>7.2794370756172774E-2</v>
      </c>
      <c r="M58">
        <f>Tabla1_15[[#This Row],[Other]]-Tabla1_15[[#This Row],[Tendencia]]-Tabla1_15[[#This Row],[Estacionalidad]]</f>
        <v>1.6292545662808644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1.5284184333333333</v>
      </c>
      <c r="I59">
        <f t="shared" si="1"/>
        <v>1.5511468345679011</v>
      </c>
      <c r="J59">
        <f>Tabla1_15[[#This Row],[Other]]-Tabla1_15[[#This Row],[Tendencia]]</f>
        <v>-0.5934195345679012</v>
      </c>
      <c r="K59">
        <f>MONTH(Tabla1_15[[#This Row],[Quarter]])</f>
        <v>4</v>
      </c>
      <c r="L59">
        <f>_xlfn.XLOOKUP(Tabla1_15[[#This Row],[Mes]],$O$2:$O$5,$P$2:$P$5,"REVISAR")</f>
        <v>-0.66814136574074068</v>
      </c>
      <c r="M59">
        <f>Tabla1_15[[#This Row],[Other]]-Tabla1_15[[#This Row],[Tendencia]]-Tabla1_15[[#This Row],[Estacionalidad]]</f>
        <v>7.4721831172839481E-2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1.9039616444444445</v>
      </c>
      <c r="I60">
        <f t="shared" si="1"/>
        <v>1.6084314518518519</v>
      </c>
      <c r="J60">
        <f>Tabla1_15[[#This Row],[Other]]-Tabla1_15[[#This Row],[Tendencia]]</f>
        <v>-0.33463865185185182</v>
      </c>
      <c r="K60">
        <f>MONTH(Tabla1_15[[#This Row],[Quarter]])</f>
        <v>7</v>
      </c>
      <c r="L60">
        <f>_xlfn.XLOOKUP(Tabla1_15[[#This Row],[Mes]],$O$2:$O$5,$P$2:$P$5,"REVISAR")</f>
        <v>0.29367454320987663</v>
      </c>
      <c r="M60">
        <f>Tabla1_15[[#This Row],[Other]]-Tabla1_15[[#This Row],[Tendencia]]-Tabla1_15[[#This Row],[Estacionalidad]]</f>
        <v>-0.62831319506172845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1.6026250888888889</v>
      </c>
      <c r="I61">
        <f t="shared" si="1"/>
        <v>1.6726684765432098</v>
      </c>
      <c r="J61">
        <f>Tabla1_15[[#This Row],[Other]]-Tabla1_15[[#This Row],[Tendencia]]</f>
        <v>1.57128752345679</v>
      </c>
      <c r="K61">
        <f>MONTH(Tabla1_15[[#This Row],[Quarter]])</f>
        <v>10</v>
      </c>
      <c r="L61">
        <f>_xlfn.XLOOKUP(Tabla1_15[[#This Row],[Mes]],$O$2:$O$5,$P$2:$P$5,"REVISAR")</f>
        <v>0.42814485624999998</v>
      </c>
      <c r="M61">
        <f>Tabla1_15[[#This Row],[Other]]-Tabla1_15[[#This Row],[Tendencia]]-Tabla1_15[[#This Row],[Estacionalidad]]</f>
        <v>1.1431426672067899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1.8040682555555554</v>
      </c>
      <c r="I62">
        <f t="shared" si="1"/>
        <v>1.6627461888888888</v>
      </c>
      <c r="J62">
        <f>Tabla1_15[[#This Row],[Other]]-Tabla1_15[[#This Row],[Tendencia]]</f>
        <v>-1.4530873888888889</v>
      </c>
      <c r="K62">
        <f>MONTH(Tabla1_15[[#This Row],[Quarter]])</f>
        <v>1</v>
      </c>
      <c r="L62">
        <f>_xlfn.XLOOKUP(Tabla1_15[[#This Row],[Mes]],$O$2:$O$5,$P$2:$P$5,"REVISAR")</f>
        <v>7.2794370756172774E-2</v>
      </c>
      <c r="M62">
        <f>Tabla1_15[[#This Row],[Other]]-Tabla1_15[[#This Row],[Tendencia]]-Tabla1_15[[#This Row],[Estacionalidad]]</f>
        <v>-1.5258817596450616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1.5077966555555555</v>
      </c>
      <c r="I63">
        <f t="shared" si="1"/>
        <v>1.6476471407407405</v>
      </c>
      <c r="J63">
        <f>Tabla1_15[[#This Row],[Other]]-Tabla1_15[[#This Row],[Tendencia]]</f>
        <v>-1.6476471407407405</v>
      </c>
      <c r="K63">
        <f>MONTH(Tabla1_15[[#This Row],[Quarter]])</f>
        <v>4</v>
      </c>
      <c r="L63">
        <f>_xlfn.XLOOKUP(Tabla1_15[[#This Row],[Mes]],$O$2:$O$5,$P$2:$P$5,"REVISAR")</f>
        <v>-0.66814136574074068</v>
      </c>
      <c r="M63">
        <f>Tabla1_15[[#This Row],[Other]]-Tabla1_15[[#This Row],[Tendencia]]-Tabla1_15[[#This Row],[Estacionalidad]]</f>
        <v>-0.9795057749999998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1.7146258555555554</v>
      </c>
      <c r="I64">
        <f t="shared" si="1"/>
        <v>1.6770388938271603</v>
      </c>
      <c r="J64">
        <f>Tabla1_15[[#This Row],[Other]]-Tabla1_15[[#This Row],[Tendencia]]</f>
        <v>3.6298393061728396</v>
      </c>
      <c r="K64">
        <f>MONTH(Tabla1_15[[#This Row],[Quarter]])</f>
        <v>7</v>
      </c>
      <c r="L64">
        <f>_xlfn.XLOOKUP(Tabla1_15[[#This Row],[Mes]],$O$2:$O$5,$P$2:$P$5,"REVISAR")</f>
        <v>0.29367454320987663</v>
      </c>
      <c r="M64">
        <f>Tabla1_15[[#This Row],[Other]]-Tabla1_15[[#This Row],[Tendencia]]-Tabla1_15[[#This Row],[Estacionalidad]]</f>
        <v>3.3361647629629632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1.8371676222222222</v>
      </c>
      <c r="I65">
        <f t="shared" si="1"/>
        <v>1.6385586753086419</v>
      </c>
      <c r="J65">
        <f>Tabla1_15[[#This Row],[Other]]-Tabla1_15[[#This Row],[Tendencia]]</f>
        <v>-1.6385586753086419</v>
      </c>
      <c r="K65">
        <f>MONTH(Tabla1_15[[#This Row],[Quarter]])</f>
        <v>10</v>
      </c>
      <c r="L65">
        <f>_xlfn.XLOOKUP(Tabla1_15[[#This Row],[Mes]],$O$2:$O$5,$P$2:$P$5,"REVISAR")</f>
        <v>0.42814485624999998</v>
      </c>
      <c r="M65">
        <f>Tabla1_15[[#This Row],[Other]]-Tabla1_15[[#This Row],[Tendencia]]-Tabla1_15[[#This Row],[Estacionalidad]]</f>
        <v>-2.0667035315586419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1.4767280666666667</v>
      </c>
      <c r="I66">
        <f t="shared" si="1"/>
        <v>1.6398164679012346</v>
      </c>
      <c r="J66">
        <f>Tabla1_15[[#This Row],[Other]]-Tabla1_15[[#This Row],[Tendencia]]</f>
        <v>0.3897501320987653</v>
      </c>
      <c r="K66">
        <f>MONTH(Tabla1_15[[#This Row],[Quarter]])</f>
        <v>1</v>
      </c>
      <c r="L66">
        <f>_xlfn.XLOOKUP(Tabla1_15[[#This Row],[Mes]],$O$2:$O$5,$P$2:$P$5,"REVISAR")</f>
        <v>7.2794370756172774E-2</v>
      </c>
      <c r="M66">
        <f>Tabla1_15[[#This Row],[Other]]-Tabla1_15[[#This Row],[Tendencia]]-Tabla1_15[[#This Row],[Estacionalidad]]</f>
        <v>0.31695576134259251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1.4534326444444445</v>
      </c>
      <c r="I67">
        <f t="shared" si="1"/>
        <v>1.5960150938271602</v>
      </c>
      <c r="J67">
        <f>Tabla1_15[[#This Row],[Other]]-Tabla1_15[[#This Row],[Tendencia]]</f>
        <v>-1.0474248938271602</v>
      </c>
      <c r="K67">
        <f>MONTH(Tabla1_15[[#This Row],[Quarter]])</f>
        <v>4</v>
      </c>
      <c r="L67">
        <f>_xlfn.XLOOKUP(Tabla1_15[[#This Row],[Mes]],$O$2:$O$5,$P$2:$P$5,"REVISAR")</f>
        <v>-0.66814136574074068</v>
      </c>
      <c r="M67">
        <f>Tabla1_15[[#This Row],[Other]]-Tabla1_15[[#This Row],[Tendencia]]-Tabla1_15[[#This Row],[Estacionalidad]]</f>
        <v>-0.37928352808641952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1.7929442111111114</v>
      </c>
      <c r="I68">
        <f t="shared" si="1"/>
        <v>1.5783600679012342</v>
      </c>
      <c r="J68">
        <f>Tabla1_15[[#This Row],[Other]]-Tabla1_15[[#This Row],[Tendencia]]</f>
        <v>1.240830032098766</v>
      </c>
      <c r="K68">
        <f>MONTH(Tabla1_15[[#This Row],[Quarter]])</f>
        <v>7</v>
      </c>
      <c r="L68">
        <f>_xlfn.XLOOKUP(Tabla1_15[[#This Row],[Mes]],$O$2:$O$5,$P$2:$P$5,"REVISAR")</f>
        <v>0.29367454320987663</v>
      </c>
      <c r="M68">
        <f>Tabla1_15[[#This Row],[Other]]-Tabla1_15[[#This Row],[Tendencia]]-Tabla1_15[[#This Row],[Estacionalidad]]</f>
        <v>0.94715548888888934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1.5576396777777779</v>
      </c>
      <c r="I69">
        <f t="shared" si="1"/>
        <v>1.5719058148148148</v>
      </c>
      <c r="J69">
        <f>Tabla1_15[[#This Row],[Other]]-Tabla1_15[[#This Row],[Tendencia]]</f>
        <v>0.80476288518518535</v>
      </c>
      <c r="K69">
        <f>MONTH(Tabla1_15[[#This Row],[Quarter]])</f>
        <v>10</v>
      </c>
      <c r="L69">
        <f>_xlfn.XLOOKUP(Tabla1_15[[#This Row],[Mes]],$O$2:$O$5,$P$2:$P$5,"REVISAR")</f>
        <v>0.42814485624999998</v>
      </c>
      <c r="M69">
        <f>Tabla1_15[[#This Row],[Other]]-Tabla1_15[[#This Row],[Tendencia]]-Tabla1_15[[#This Row],[Estacionalidad]]</f>
        <v>0.37661802893518537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1.6139452222222224</v>
      </c>
      <c r="I70">
        <f t="shared" si="1"/>
        <v>1.5245130629629629</v>
      </c>
      <c r="J70">
        <f>Tabla1_15[[#This Row],[Other]]-Tabla1_15[[#This Row],[Tendencia]]</f>
        <v>-1.5245130629629629</v>
      </c>
      <c r="K70">
        <f>MONTH(Tabla1_15[[#This Row],[Quarter]])</f>
        <v>1</v>
      </c>
      <c r="L70">
        <f>_xlfn.XLOOKUP(Tabla1_15[[#This Row],[Mes]],$O$2:$O$5,$P$2:$P$5,"REVISAR")</f>
        <v>7.2794370756172774E-2</v>
      </c>
      <c r="M70">
        <f>Tabla1_15[[#This Row],[Other]]-Tabla1_15[[#This Row],[Tendencia]]-Tabla1_15[[#This Row],[Estacionalidad]]</f>
        <v>-1.5973074337191355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H77" si="2">AVERAGE(F67:F75)</f>
        <v>1.4098558888888888</v>
      </c>
      <c r="I71">
        <f t="shared" si="1"/>
        <v>1.517169150617284</v>
      </c>
      <c r="J71">
        <f>Tabla1_15[[#This Row],[Other]]-Tabla1_15[[#This Row],[Tendencia]]</f>
        <v>-1.517169150617284</v>
      </c>
      <c r="K71">
        <f>MONTH(Tabla1_15[[#This Row],[Quarter]])</f>
        <v>4</v>
      </c>
      <c r="L71">
        <f>_xlfn.XLOOKUP(Tabla1_15[[#This Row],[Mes]],$O$2:$O$5,$P$2:$P$5,"REVISAR")</f>
        <v>-0.66814136574074068</v>
      </c>
      <c r="M71">
        <f>Tabla1_15[[#This Row],[Other]]-Tabla1_15[[#This Row],[Tendencia]]-Tabla1_15[[#This Row],[Estacionalidad]]</f>
        <v>-0.84902778487654329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2"/>
        <v>1.3489014222222222</v>
      </c>
      <c r="I72">
        <f t="shared" si="1"/>
        <v>1.5286679654320985</v>
      </c>
      <c r="J72">
        <f>Tabla1_15[[#This Row],[Other]]-Tabla1_15[[#This Row],[Tendencia]]</f>
        <v>1.5269361345679016</v>
      </c>
      <c r="K72">
        <f>MONTH(Tabla1_15[[#This Row],[Quarter]])</f>
        <v>7</v>
      </c>
      <c r="L72">
        <f>_xlfn.XLOOKUP(Tabla1_15[[#This Row],[Mes]],$O$2:$O$5,$P$2:$P$5,"REVISAR")</f>
        <v>0.29367454320987663</v>
      </c>
      <c r="M72">
        <f>Tabla1_15[[#This Row],[Other]]-Tabla1_15[[#This Row],[Tendencia]]-Tabla1_15[[#This Row],[Estacionalidad]]</f>
        <v>1.2332615913580249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2"/>
        <v>1.6565375777777775</v>
      </c>
      <c r="I73">
        <f t="shared" si="1"/>
        <v>1.4647197654320987</v>
      </c>
      <c r="J73">
        <f>Tabla1_15[[#This Row],[Other]]-Tabla1_15[[#This Row],[Tendencia]]</f>
        <v>1.7244176345679012</v>
      </c>
      <c r="K73">
        <f>MONTH(Tabla1_15[[#This Row],[Quarter]])</f>
        <v>10</v>
      </c>
      <c r="L73">
        <f>_xlfn.XLOOKUP(Tabla1_15[[#This Row],[Mes]],$O$2:$O$5,$P$2:$P$5,"REVISAR")</f>
        <v>0.42814485624999998</v>
      </c>
      <c r="M73">
        <f>Tabla1_15[[#This Row],[Other]]-Tabla1_15[[#This Row],[Tendencia]]-Tabla1_15[[#This Row],[Estacionalidad]]</f>
        <v>1.2962727783179013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2"/>
        <v>1.4106328555555556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2"/>
        <v>1.4106328555555556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2"/>
        <v>1.5569219777777779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2"/>
        <v>1.2174104111111113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1F8B-64AF-45A5-B4AF-58587EB335CD}">
  <dimension ref="A1:P81"/>
  <sheetViews>
    <sheetView tabSelected="1" topLeftCell="A16" workbookViewId="0">
      <selection activeCell="L11" sqref="L11"/>
    </sheetView>
  </sheetViews>
  <sheetFormatPr baseColWidth="10" defaultRowHeight="14.4" x14ac:dyDescent="0.3"/>
  <cols>
    <col min="1" max="1" width="15.21875" bestFit="1" customWidth="1"/>
    <col min="4" max="6" width="11.5546875" hidden="1" customWidth="1"/>
    <col min="8" max="8" width="14.6640625" bestFit="1" customWidth="1"/>
    <col min="9" max="9" width="11.77734375" bestFit="1" customWidth="1"/>
    <col min="10" max="10" width="19.109375" bestFit="1" customWidth="1"/>
    <col min="11" max="11" width="6.5546875" bestFit="1" customWidth="1"/>
    <col min="12" max="12" width="15.6640625" bestFit="1" customWidth="1"/>
    <col min="13" max="13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AVERAGEIF(Tabla1_16[Mes],O2,Tabla1_16[Serie sin tendencia])</f>
        <v>4.6229261965277777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AVERAGEIF(Tabla1_16[Mes],O3,Tabla1_16[Serie sin tendencia])</f>
        <v>-1.0392149506944448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AVERAGEIF(Tabla1_16[Mes],O4,Tabla1_16[Serie sin tendencia])</f>
        <v>-2.5288329387345692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AVERAGEIF(Tabla1_16[Mes],O5,Tabla1_16[Serie sin tendencia])</f>
        <v>-0.72118392669753106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AVERAGE(G2:G10)</f>
        <v>9.5259370888888881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I70" si="0">AVERAGE(G3:G11)</f>
        <v>7.9842835111111112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7.5276334777777789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7.8494320000000011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8.6566576333333334</v>
      </c>
      <c r="I10">
        <f>AVERAGE(H6:H14)</f>
        <v>8.4817064456790128</v>
      </c>
      <c r="J10">
        <f>Tabla1_16[[#This Row],[Visiting]]-Tabla1_16[[#This Row],[Tendencia]]</f>
        <v>5.553928754320987</v>
      </c>
      <c r="K10">
        <f>MONTH(Tabla1_16[[#This Row],[Quarter]])</f>
        <v>1</v>
      </c>
      <c r="L10">
        <f>_xlfn.XLOOKUP(Tabla1_16[[#This Row],[Mes]],$O$2:$O$5,$P$2:$P$5,"REVISAR")</f>
        <v>4.6229261965277777</v>
      </c>
      <c r="M10">
        <f>Tabla1_16[[#This Row],[Visiting]]-Tabla1_16[[#This Row],[Tendencia]]-Tabla1_16[[#This Row],[Estacionalidad]]</f>
        <v>0.93100255779320928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7.9969782666666669</v>
      </c>
      <c r="I11">
        <f t="shared" si="0"/>
        <v>8.4245382123456771</v>
      </c>
      <c r="J11">
        <f>Tabla1_16[[#This Row],[Visiting]]-Tabla1_16[[#This Row],[Tendencia]]</f>
        <v>-3.6027409123456771</v>
      </c>
      <c r="K11">
        <f>MONTH(Tabla1_16[[#This Row],[Quarter]])</f>
        <v>4</v>
      </c>
      <c r="L11">
        <f>_xlfn.XLOOKUP(Tabla1_16[[#This Row],[Mes]],$O$2:$O$5,$P$2:$P$5,"REVISAR")</f>
        <v>-1.0392149506944448</v>
      </c>
      <c r="M11">
        <f>Tabla1_16[[#This Row],[Visiting]]-Tabla1_16[[#This Row],[Tendencia]]-Tabla1_16[[#This Row],[Estacionalidad]]</f>
        <v>-2.5635259616512323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8.3324059111111115</v>
      </c>
      <c r="I12">
        <f t="shared" si="0"/>
        <v>8.5530063716049387</v>
      </c>
      <c r="J12">
        <f>Tabla1_16[[#This Row],[Visiting]]-Tabla1_16[[#This Row],[Tendencia]]</f>
        <v>-4.0934957716049389</v>
      </c>
      <c r="K12">
        <f>MONTH(Tabla1_16[[#This Row],[Quarter]])</f>
        <v>7</v>
      </c>
      <c r="L12">
        <f>_xlfn.XLOOKUP(Tabla1_16[[#This Row],[Mes]],$O$2:$O$5,$P$2:$P$5,"REVISAR")</f>
        <v>-2.5288329387345692</v>
      </c>
      <c r="M12">
        <f>Tabla1_16[[#This Row],[Visiting]]-Tabla1_16[[#This Row],[Tendencia]]-Tabla1_16[[#This Row],[Estacionalidad]]</f>
        <v>-1.5646628328703698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8.7869258888888897</v>
      </c>
      <c r="I13">
        <f t="shared" si="0"/>
        <v>8.7137856456790139</v>
      </c>
      <c r="J13">
        <f>Tabla1_16[[#This Row],[Visiting]]-Tabla1_16[[#This Row],[Tendencia]]</f>
        <v>0.90509475432098618</v>
      </c>
      <c r="K13">
        <f>MONTH(Tabla1_16[[#This Row],[Quarter]])</f>
        <v>10</v>
      </c>
      <c r="L13">
        <f>_xlfn.XLOOKUP(Tabla1_16[[#This Row],[Mes]],$O$2:$O$5,$P$2:$P$5,"REVISAR")</f>
        <v>-0.72118392669753106</v>
      </c>
      <c r="M13">
        <f>Tabla1_16[[#This Row],[Visiting]]-Tabla1_16[[#This Row],[Tendencia]]-Tabla1_16[[#This Row],[Estacionalidad]]</f>
        <v>1.6262786810185172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9.6751042333333341</v>
      </c>
      <c r="I14">
        <f t="shared" si="0"/>
        <v>8.8924368012345685</v>
      </c>
      <c r="J14">
        <f>Tabla1_16[[#This Row],[Visiting]]-Tabla1_16[[#This Row],[Tendencia]]</f>
        <v>6.3770627987654311</v>
      </c>
      <c r="K14">
        <f>MONTH(Tabla1_16[[#This Row],[Quarter]])</f>
        <v>1</v>
      </c>
      <c r="L14">
        <f>_xlfn.XLOOKUP(Tabla1_16[[#This Row],[Mes]],$O$2:$O$5,$P$2:$P$5,"REVISAR")</f>
        <v>4.6229261965277777</v>
      </c>
      <c r="M14">
        <f>Tabla1_16[[#This Row],[Visiting]]-Tabla1_16[[#This Row],[Tendencia]]-Tabla1_16[[#This Row],[Estacionalidad]]</f>
        <v>1.7541366022376534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9.0114229888888886</v>
      </c>
      <c r="I15">
        <f t="shared" si="0"/>
        <v>8.9104713493827177</v>
      </c>
      <c r="J15">
        <f>Tabla1_16[[#This Row],[Visiting]]-Tabla1_16[[#This Row],[Tendencia]]</f>
        <v>0.27782495061728163</v>
      </c>
      <c r="K15">
        <f>MONTH(Tabla1_16[[#This Row],[Quarter]])</f>
        <v>4</v>
      </c>
      <c r="L15">
        <f>_xlfn.XLOOKUP(Tabla1_16[[#This Row],[Mes]],$O$2:$O$5,$P$2:$P$5,"REVISAR")</f>
        <v>-1.0392149506944448</v>
      </c>
      <c r="M15">
        <f>Tabla1_16[[#This Row],[Visiting]]-Tabla1_16[[#This Row],[Tendencia]]-Tabla1_16[[#This Row],[Estacionalidad]]</f>
        <v>1.3170399013117264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9.140496944444445</v>
      </c>
      <c r="I16">
        <f t="shared" si="0"/>
        <v>8.9903205518518519</v>
      </c>
      <c r="J16">
        <f>Tabla1_16[[#This Row],[Visiting]]-Tabla1_16[[#This Row],[Tendencia]]</f>
        <v>2.850929848148148</v>
      </c>
      <c r="K16">
        <f>MONTH(Tabla1_16[[#This Row],[Quarter]])</f>
        <v>7</v>
      </c>
      <c r="L16">
        <f>_xlfn.XLOOKUP(Tabla1_16[[#This Row],[Mes]],$O$2:$O$5,$P$2:$P$5,"REVISAR")</f>
        <v>-2.5288329387345692</v>
      </c>
      <c r="M16">
        <f>Tabla1_16[[#This Row],[Visiting]]-Tabla1_16[[#This Row],[Tendencia]]-Tabla1_16[[#This Row],[Estacionalidad]]</f>
        <v>5.3797627868827167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8.9746469444444443</v>
      </c>
      <c r="I17">
        <f t="shared" si="0"/>
        <v>9.0406969839506157</v>
      </c>
      <c r="J17">
        <f>Tabla1_16[[#This Row],[Visiting]]-Tabla1_16[[#This Row],[Tendencia]]</f>
        <v>-0.90900218395061572</v>
      </c>
      <c r="K17">
        <f>MONTH(Tabla1_16[[#This Row],[Quarter]])</f>
        <v>10</v>
      </c>
      <c r="L17">
        <f>_xlfn.XLOOKUP(Tabla1_16[[#This Row],[Mes]],$O$2:$O$5,$P$2:$P$5,"REVISAR")</f>
        <v>-0.72118392669753106</v>
      </c>
      <c r="M17">
        <f>Tabla1_16[[#This Row],[Visiting]]-Tabla1_16[[#This Row],[Tendencia]]-Tabla1_16[[#This Row],[Estacionalidad]]</f>
        <v>-0.18781825725308465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9.4572924</v>
      </c>
      <c r="I18">
        <f t="shared" si="0"/>
        <v>9.1631748148148144</v>
      </c>
      <c r="J18">
        <f>Tabla1_16[[#This Row],[Visiting]]-Tabla1_16[[#This Row],[Tendencia]]</f>
        <v>0.54619868518518544</v>
      </c>
      <c r="K18">
        <f>MONTH(Tabla1_16[[#This Row],[Quarter]])</f>
        <v>1</v>
      </c>
      <c r="L18">
        <f>_xlfn.XLOOKUP(Tabla1_16[[#This Row],[Mes]],$O$2:$O$5,$P$2:$P$5,"REVISAR")</f>
        <v>4.6229261965277777</v>
      </c>
      <c r="M18">
        <f>Tabla1_16[[#This Row],[Visiting]]-Tabla1_16[[#This Row],[Tendencia]]-Tabla1_16[[#This Row],[Estacionalidad]]</f>
        <v>-4.0767275113425923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8.8189685666666637</v>
      </c>
      <c r="I19">
        <f t="shared" si="0"/>
        <v>9.181069143209875</v>
      </c>
      <c r="J19">
        <f>Tabla1_16[[#This Row],[Visiting]]-Tabla1_16[[#This Row],[Tendencia]]</f>
        <v>-1.1185651432098744</v>
      </c>
      <c r="K19">
        <f>MONTH(Tabla1_16[[#This Row],[Quarter]])</f>
        <v>4</v>
      </c>
      <c r="L19">
        <f>_xlfn.XLOOKUP(Tabla1_16[[#This Row],[Mes]],$O$2:$O$5,$P$2:$P$5,"REVISAR")</f>
        <v>-1.0392149506944448</v>
      </c>
      <c r="M19">
        <f>Tabla1_16[[#This Row],[Visiting]]-Tabla1_16[[#This Row],[Tendencia]]-Tabla1_16[[#This Row],[Estacionalidad]]</f>
        <v>-7.9350192515429629E-2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8.7156210888888879</v>
      </c>
      <c r="I20">
        <f t="shared" si="0"/>
        <v>9.2777598049382721</v>
      </c>
      <c r="J20">
        <f>Tabla1_16[[#This Row],[Visiting]]-Tabla1_16[[#This Row],[Tendencia]]</f>
        <v>-3.294296904938272</v>
      </c>
      <c r="K20">
        <f>MONTH(Tabla1_16[[#This Row],[Quarter]])</f>
        <v>7</v>
      </c>
      <c r="L20">
        <f>_xlfn.XLOOKUP(Tabla1_16[[#This Row],[Mes]],$O$2:$O$5,$P$2:$P$5,"REVISAR")</f>
        <v>-2.5288329387345692</v>
      </c>
      <c r="M20">
        <f>Tabla1_16[[#This Row],[Visiting]]-Tabla1_16[[#This Row],[Tendencia]]-Tabla1_16[[#This Row],[Estacionalidad]]</f>
        <v>-0.76546396620370283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8.7857938000000004</v>
      </c>
      <c r="I21">
        <f t="shared" si="0"/>
        <v>9.516970948148149</v>
      </c>
      <c r="J21">
        <f>Tabla1_16[[#This Row],[Visiting]]-Tabla1_16[[#This Row],[Tendencia]]</f>
        <v>-6.5501103481481486</v>
      </c>
      <c r="K21">
        <f>MONTH(Tabla1_16[[#This Row],[Quarter]])</f>
        <v>10</v>
      </c>
      <c r="L21">
        <f>_xlfn.XLOOKUP(Tabla1_16[[#This Row],[Mes]],$O$2:$O$5,$P$2:$P$5,"REVISAR")</f>
        <v>-0.72118392669753106</v>
      </c>
      <c r="M21">
        <f>Tabla1_16[[#This Row],[Visiting]]-Tabla1_16[[#This Row],[Tendencia]]-Tabla1_16[[#This Row],[Estacionalidad]]</f>
        <v>-5.8289264214506176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9.8892263666666675</v>
      </c>
      <c r="I22">
        <f t="shared" si="0"/>
        <v>9.9433480111111123</v>
      </c>
      <c r="J22">
        <f>Tabla1_16[[#This Row],[Visiting]]-Tabla1_16[[#This Row],[Tendencia]]</f>
        <v>4.0193414888888874</v>
      </c>
      <c r="K22">
        <f>MONTH(Tabla1_16[[#This Row],[Quarter]])</f>
        <v>1</v>
      </c>
      <c r="L22">
        <f>_xlfn.XLOOKUP(Tabla1_16[[#This Row],[Mes]],$O$2:$O$5,$P$2:$P$5,"REVISAR")</f>
        <v>4.6229261965277777</v>
      </c>
      <c r="M22">
        <f>Tabla1_16[[#This Row],[Visiting]]-Tabla1_16[[#This Row],[Tendencia]]-Tabla1_16[[#This Row],[Estacionalidad]]</f>
        <v>-0.60358470763889027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9.8361531888888898</v>
      </c>
      <c r="I23">
        <f t="shared" si="0"/>
        <v>10.307162588888891</v>
      </c>
      <c r="J23">
        <f>Tabla1_16[[#This Row],[Visiting]]-Tabla1_16[[#This Row],[Tendencia]]</f>
        <v>-0.78257748888889189</v>
      </c>
      <c r="K23">
        <f>MONTH(Tabla1_16[[#This Row],[Quarter]])</f>
        <v>4</v>
      </c>
      <c r="L23">
        <f>_xlfn.XLOOKUP(Tabla1_16[[#This Row],[Mes]],$O$2:$O$5,$P$2:$P$5,"REVISAR")</f>
        <v>-1.0392149506944448</v>
      </c>
      <c r="M23">
        <f>Tabla1_16[[#This Row],[Visiting]]-Tabla1_16[[#This Row],[Tendencia]]-Tabla1_16[[#This Row],[Estacionalidad]]</f>
        <v>0.25663746180555291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9.881638944444445</v>
      </c>
      <c r="I24">
        <f t="shared" si="0"/>
        <v>10.718757675308645</v>
      </c>
      <c r="J24">
        <f>Tabla1_16[[#This Row],[Visiting]]-Tabla1_16[[#This Row],[Tendencia]]</f>
        <v>-2.4605886753086441</v>
      </c>
      <c r="K24">
        <f>MONTH(Tabla1_16[[#This Row],[Quarter]])</f>
        <v>7</v>
      </c>
      <c r="L24">
        <f>_xlfn.XLOOKUP(Tabla1_16[[#This Row],[Mes]],$O$2:$O$5,$P$2:$P$5,"REVISAR")</f>
        <v>-2.5288329387345692</v>
      </c>
      <c r="M24">
        <f>Tabla1_16[[#This Row],[Visiting]]-Tabla1_16[[#This Row],[Tendencia]]-Tabla1_16[[#This Row],[Estacionalidad]]</f>
        <v>6.8244263425925045E-2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11.293397233333334</v>
      </c>
      <c r="I25">
        <f t="shared" si="0"/>
        <v>11.118640160493829</v>
      </c>
      <c r="J25">
        <f>Tabla1_16[[#This Row],[Visiting]]-Tabla1_16[[#This Row],[Tendencia]]</f>
        <v>1.3541646395061715</v>
      </c>
      <c r="K25">
        <f>MONTH(Tabla1_16[[#This Row],[Quarter]])</f>
        <v>10</v>
      </c>
      <c r="L25">
        <f>_xlfn.XLOOKUP(Tabla1_16[[#This Row],[Mes]],$O$2:$O$5,$P$2:$P$5,"REVISAR")</f>
        <v>-0.72118392669753106</v>
      </c>
      <c r="M25">
        <f>Tabla1_16[[#This Row],[Visiting]]-Tabla1_16[[#This Row],[Tendencia]]-Tabla1_16[[#This Row],[Estacionalidad]]</f>
        <v>2.0753485662037026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12.812040511111114</v>
      </c>
      <c r="I26">
        <f t="shared" si="0"/>
        <v>11.575488062962965</v>
      </c>
      <c r="J26">
        <f>Tabla1_16[[#This Row],[Visiting]]-Tabla1_16[[#This Row],[Tendencia]]</f>
        <v>6.4870998370370359</v>
      </c>
      <c r="K26">
        <f>MONTH(Tabla1_16[[#This Row],[Quarter]])</f>
        <v>1</v>
      </c>
      <c r="L26">
        <f>_xlfn.XLOOKUP(Tabla1_16[[#This Row],[Mes]],$O$2:$O$5,$P$2:$P$5,"REVISAR")</f>
        <v>4.6229261965277777</v>
      </c>
      <c r="M26">
        <f>Tabla1_16[[#This Row],[Visiting]]-Tabla1_16[[#This Row],[Tendencia]]-Tabla1_16[[#This Row],[Estacionalidad]]</f>
        <v>1.8641736405092582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12.731623600000001</v>
      </c>
      <c r="I27">
        <f t="shared" si="0"/>
        <v>11.751371138271605</v>
      </c>
      <c r="J27">
        <f>Tabla1_16[[#This Row],[Visiting]]-Tabla1_16[[#This Row],[Tendencia]]</f>
        <v>-2.5196562382716046</v>
      </c>
      <c r="K27">
        <f>MONTH(Tabla1_16[[#This Row],[Quarter]])</f>
        <v>4</v>
      </c>
      <c r="L27">
        <f>_xlfn.XLOOKUP(Tabla1_16[[#This Row],[Mes]],$O$2:$O$5,$P$2:$P$5,"REVISAR")</f>
        <v>-1.0392149506944448</v>
      </c>
      <c r="M27">
        <f>Tabla1_16[[#This Row],[Visiting]]-Tabla1_16[[#This Row],[Tendencia]]-Tabla1_16[[#This Row],[Estacionalidad]]</f>
        <v>-1.4804412875771598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12.523324344444445</v>
      </c>
      <c r="I28">
        <f t="shared" si="0"/>
        <v>11.857879703703706</v>
      </c>
      <c r="J28">
        <f>Tabla1_16[[#This Row],[Visiting]]-Tabla1_16[[#This Row],[Tendencia]]</f>
        <v>-3.3860039037037062</v>
      </c>
      <c r="K28">
        <f>MONTH(Tabla1_16[[#This Row],[Quarter]])</f>
        <v>7</v>
      </c>
      <c r="L28">
        <f>_xlfn.XLOOKUP(Tabla1_16[[#This Row],[Mes]],$O$2:$O$5,$P$2:$P$5,"REVISAR")</f>
        <v>-2.5288329387345692</v>
      </c>
      <c r="M28">
        <f>Tabla1_16[[#This Row],[Visiting]]-Tabla1_16[[#This Row],[Tendencia]]-Tabla1_16[[#This Row],[Estacionalidad]]</f>
        <v>-0.85717096496913703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12.314563455555557</v>
      </c>
      <c r="I29">
        <f t="shared" si="0"/>
        <v>11.910457409876546</v>
      </c>
      <c r="J29">
        <f>Tabla1_16[[#This Row],[Visiting]]-Tabla1_16[[#This Row],[Tendencia]]</f>
        <v>6.7788300901234528</v>
      </c>
      <c r="K29">
        <f>MONTH(Tabla1_16[[#This Row],[Quarter]])</f>
        <v>10</v>
      </c>
      <c r="L29">
        <f>_xlfn.XLOOKUP(Tabla1_16[[#This Row],[Mes]],$O$2:$O$5,$P$2:$P$5,"REVISAR")</f>
        <v>-0.72118392669753106</v>
      </c>
      <c r="M29">
        <f>Tabla1_16[[#This Row],[Visiting]]-Tabla1_16[[#This Row],[Tendencia]]-Tabla1_16[[#This Row],[Estacionalidad]]</f>
        <v>7.5000140168209839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12.897424922222225</v>
      </c>
      <c r="I30">
        <f t="shared" si="0"/>
        <v>11.699565013580248</v>
      </c>
      <c r="J30">
        <f>Tabla1_16[[#This Row],[Visiting]]-Tabla1_16[[#This Row],[Tendencia]]</f>
        <v>4.935085086419754</v>
      </c>
      <c r="K30">
        <f>MONTH(Tabla1_16[[#This Row],[Quarter]])</f>
        <v>1</v>
      </c>
      <c r="L30">
        <f>_xlfn.XLOOKUP(Tabla1_16[[#This Row],[Mes]],$O$2:$O$5,$P$2:$P$5,"REVISAR")</f>
        <v>4.6229261965277777</v>
      </c>
      <c r="M30">
        <f>Tabla1_16[[#This Row],[Visiting]]-Tabla1_16[[#This Row],[Tendencia]]-Tabla1_16[[#This Row],[Estacionalidad]]</f>
        <v>0.31215888989197627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11.472174044444447</v>
      </c>
      <c r="I31">
        <f t="shared" si="0"/>
        <v>11.257975422222223</v>
      </c>
      <c r="J31">
        <f>Tabla1_16[[#This Row],[Visiting]]-Tabla1_16[[#This Row],[Tendencia]]</f>
        <v>1.9809618777777764</v>
      </c>
      <c r="K31">
        <f>MONTH(Tabla1_16[[#This Row],[Quarter]])</f>
        <v>4</v>
      </c>
      <c r="L31">
        <f>_xlfn.XLOOKUP(Tabla1_16[[#This Row],[Mes]],$O$2:$O$5,$P$2:$P$5,"REVISAR")</f>
        <v>-1.0392149506944448</v>
      </c>
      <c r="M31">
        <f>Tabla1_16[[#This Row],[Visiting]]-Tabla1_16[[#This Row],[Tendencia]]-Tabla1_16[[#This Row],[Estacionalidad]]</f>
        <v>3.0201768284722212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10.794730277777781</v>
      </c>
      <c r="I32">
        <f t="shared" si="0"/>
        <v>10.721971186419754</v>
      </c>
      <c r="J32">
        <f>Tabla1_16[[#This Row],[Visiting]]-Tabla1_16[[#This Row],[Tendencia]]</f>
        <v>-3.0720793864197544</v>
      </c>
      <c r="K32">
        <f>MONTH(Tabla1_16[[#This Row],[Quarter]])</f>
        <v>7</v>
      </c>
      <c r="L32">
        <f>_xlfn.XLOOKUP(Tabla1_16[[#This Row],[Mes]],$O$2:$O$5,$P$2:$P$5,"REVISAR")</f>
        <v>-2.5288329387345692</v>
      </c>
      <c r="M32">
        <f>Tabla1_16[[#This Row],[Visiting]]-Tabla1_16[[#This Row],[Tendencia]]-Tabla1_16[[#This Row],[Estacionalidad]]</f>
        <v>-0.54324644768518526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10.354838300000001</v>
      </c>
      <c r="I33">
        <f t="shared" si="0"/>
        <v>10.210102232098766</v>
      </c>
      <c r="J33">
        <f>Tabla1_16[[#This Row],[Visiting]]-Tabla1_16[[#This Row],[Tendencia]]</f>
        <v>-3.830781232098766</v>
      </c>
      <c r="K33">
        <f>MONTH(Tabla1_16[[#This Row],[Quarter]])</f>
        <v>10</v>
      </c>
      <c r="L33">
        <f>_xlfn.XLOOKUP(Tabla1_16[[#This Row],[Mes]],$O$2:$O$5,$P$2:$P$5,"REVISAR")</f>
        <v>-0.72118392669753106</v>
      </c>
      <c r="M33">
        <f>Tabla1_16[[#This Row],[Visiting]]-Tabla1_16[[#This Row],[Tendencia]]-Tabla1_16[[#This Row],[Estacionalidad]]</f>
        <v>-3.1095973054012349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9.3953656666666685</v>
      </c>
      <c r="I34">
        <f t="shared" si="0"/>
        <v>9.8271149950617289</v>
      </c>
      <c r="J34">
        <f>Tabla1_16[[#This Row],[Visiting]]-Tabla1_16[[#This Row],[Tendencia]]</f>
        <v>7.8914430049382727</v>
      </c>
      <c r="K34">
        <f>MONTH(Tabla1_16[[#This Row],[Quarter]])</f>
        <v>1</v>
      </c>
      <c r="L34">
        <f>_xlfn.XLOOKUP(Tabla1_16[[#This Row],[Mes]],$O$2:$O$5,$P$2:$P$5,"REVISAR")</f>
        <v>4.6229261965277777</v>
      </c>
      <c r="M34">
        <f>Tabla1_16[[#This Row],[Visiting]]-Tabla1_16[[#This Row],[Tendencia]]-Tabla1_16[[#This Row],[Estacionalidad]]</f>
        <v>3.268516808410495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8.8377341888888878</v>
      </c>
      <c r="I35">
        <f t="shared" si="0"/>
        <v>9.2563764308641989</v>
      </c>
      <c r="J35">
        <f>Tabla1_16[[#This Row],[Visiting]]-Tabla1_16[[#This Row],[Tendencia]]</f>
        <v>-4.0210464308641987</v>
      </c>
      <c r="K35">
        <f>MONTH(Tabla1_16[[#This Row],[Quarter]])</f>
        <v>4</v>
      </c>
      <c r="L35">
        <f>_xlfn.XLOOKUP(Tabla1_16[[#This Row],[Mes]],$O$2:$O$5,$P$2:$P$5,"REVISAR")</f>
        <v>-1.0392149506944448</v>
      </c>
      <c r="M35">
        <f>Tabla1_16[[#This Row],[Visiting]]-Tabla1_16[[#This Row],[Tendencia]]-Tabla1_16[[#This Row],[Estacionalidad]]</f>
        <v>-2.9818314801697539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7.9075854777777783</v>
      </c>
      <c r="I36">
        <f t="shared" si="0"/>
        <v>8.8253059567901246</v>
      </c>
      <c r="J36">
        <f>Tabla1_16[[#This Row],[Visiting]]-Tabla1_16[[#This Row],[Tendencia]]</f>
        <v>-5.6905849567901248</v>
      </c>
      <c r="K36">
        <f>MONTH(Tabla1_16[[#This Row],[Quarter]])</f>
        <v>7</v>
      </c>
      <c r="L36">
        <f>_xlfn.XLOOKUP(Tabla1_16[[#This Row],[Mes]],$O$2:$O$5,$P$2:$P$5,"REVISAR")</f>
        <v>-2.5288329387345692</v>
      </c>
      <c r="M36">
        <f>Tabla1_16[[#This Row],[Visiting]]-Tabla1_16[[#This Row],[Tendencia]]-Tabla1_16[[#This Row],[Estacionalidad]]</f>
        <v>-3.1617520180555556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7.9165037555555564</v>
      </c>
      <c r="I37">
        <f t="shared" si="0"/>
        <v>8.5387366456790126</v>
      </c>
      <c r="J37">
        <f>Tabla1_16[[#This Row],[Visiting]]-Tabla1_16[[#This Row],[Tendencia]]</f>
        <v>-4.0258886456790126</v>
      </c>
      <c r="K37">
        <f>MONTH(Tabla1_16[[#This Row],[Quarter]])</f>
        <v>10</v>
      </c>
      <c r="L37">
        <f>_xlfn.XLOOKUP(Tabla1_16[[#This Row],[Mes]],$O$2:$O$5,$P$2:$P$5,"REVISAR")</f>
        <v>-0.72118392669753106</v>
      </c>
      <c r="M37">
        <f>Tabla1_16[[#This Row],[Visiting]]-Tabla1_16[[#This Row],[Tendencia]]-Tabla1_16[[#This Row],[Estacionalidad]]</f>
        <v>-3.3047047189814815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8.867678322222222</v>
      </c>
      <c r="I38">
        <f t="shared" si="0"/>
        <v>8.3973574345679012</v>
      </c>
      <c r="J38">
        <f>Tabla1_16[[#This Row],[Visiting]]-Tabla1_16[[#This Row],[Tendencia]]</f>
        <v>1.656676365432098</v>
      </c>
      <c r="K38">
        <f>MONTH(Tabla1_16[[#This Row],[Quarter]])</f>
        <v>1</v>
      </c>
      <c r="L38">
        <f>_xlfn.XLOOKUP(Tabla1_16[[#This Row],[Mes]],$O$2:$O$5,$P$2:$P$5,"REVISAR")</f>
        <v>4.6229261965277777</v>
      </c>
      <c r="M38">
        <f>Tabla1_16[[#This Row],[Visiting]]-Tabla1_16[[#This Row],[Tendencia]]-Tabla1_16[[#This Row],[Estacionalidad]]</f>
        <v>-2.9662498310956797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7.7607778444444442</v>
      </c>
      <c r="I39">
        <f t="shared" si="0"/>
        <v>8.2808694604938271</v>
      </c>
      <c r="J39">
        <f>Tabla1_16[[#This Row],[Visiting]]-Tabla1_16[[#This Row],[Tendencia]]</f>
        <v>3.3350973395061736</v>
      </c>
      <c r="K39">
        <f>MONTH(Tabla1_16[[#This Row],[Quarter]])</f>
        <v>4</v>
      </c>
      <c r="L39">
        <f>_xlfn.XLOOKUP(Tabla1_16[[#This Row],[Mes]],$O$2:$O$5,$P$2:$P$5,"REVISAR")</f>
        <v>-1.0392149506944448</v>
      </c>
      <c r="M39">
        <f>Tabla1_16[[#This Row],[Visiting]]-Tabla1_16[[#This Row],[Tendencia]]-Tabla1_16[[#This Row],[Estacionalidad]]</f>
        <v>4.3743122902006188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7.5925397777777777</v>
      </c>
      <c r="I40">
        <f t="shared" si="0"/>
        <v>8.1338070222222214</v>
      </c>
      <c r="J40">
        <f>Tabla1_16[[#This Row],[Visiting]]-Tabla1_16[[#This Row],[Tendencia]]</f>
        <v>-3.2662081222222215</v>
      </c>
      <c r="K40">
        <f>MONTH(Tabla1_16[[#This Row],[Quarter]])</f>
        <v>7</v>
      </c>
      <c r="L40">
        <f>_xlfn.XLOOKUP(Tabla1_16[[#This Row],[Mes]],$O$2:$O$5,$P$2:$P$5,"REVISAR")</f>
        <v>-2.5288329387345692</v>
      </c>
      <c r="M40">
        <f>Tabla1_16[[#This Row],[Visiting]]-Tabla1_16[[#This Row],[Tendencia]]-Tabla1_16[[#This Row],[Estacionalidad]]</f>
        <v>-0.7373751834876523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8.2156064777777775</v>
      </c>
      <c r="I41">
        <f t="shared" si="0"/>
        <v>8.0885942308641958</v>
      </c>
      <c r="J41">
        <f>Tabla1_16[[#This Row],[Visiting]]-Tabla1_16[[#This Row],[Tendencia]]</f>
        <v>-0.35843793086419584</v>
      </c>
      <c r="K41">
        <f>MONTH(Tabla1_16[[#This Row],[Quarter]])</f>
        <v>10</v>
      </c>
      <c r="L41">
        <f>_xlfn.XLOOKUP(Tabla1_16[[#This Row],[Mes]],$O$2:$O$5,$P$2:$P$5,"REVISAR")</f>
        <v>-0.72118392669753106</v>
      </c>
      <c r="M41">
        <f>Tabla1_16[[#This Row],[Visiting]]-Tabla1_16[[#This Row],[Tendencia]]-Tabla1_16[[#This Row],[Estacionalidad]]</f>
        <v>0.36274599583333522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9.0824253999999982</v>
      </c>
      <c r="I42">
        <f t="shared" si="0"/>
        <v>8.0718733148148143</v>
      </c>
      <c r="J42">
        <f>Tabla1_16[[#This Row],[Visiting]]-Tabla1_16[[#This Row],[Tendencia]]</f>
        <v>6.8680187851851855</v>
      </c>
      <c r="K42">
        <f>MONTH(Tabla1_16[[#This Row],[Quarter]])</f>
        <v>1</v>
      </c>
      <c r="L42">
        <f>_xlfn.XLOOKUP(Tabla1_16[[#This Row],[Mes]],$O$2:$O$5,$P$2:$P$5,"REVISAR")</f>
        <v>4.6229261965277777</v>
      </c>
      <c r="M42">
        <f>Tabla1_16[[#This Row],[Visiting]]-Tabla1_16[[#This Row],[Tendencia]]-Tabla1_16[[#This Row],[Estacionalidad]]</f>
        <v>2.2450925886574078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8.3469739000000018</v>
      </c>
      <c r="I43">
        <f t="shared" si="0"/>
        <v>7.8304284753086426</v>
      </c>
      <c r="J43">
        <f>Tabla1_16[[#This Row],[Visiting]]-Tabla1_16[[#This Row],[Tendencia]]</f>
        <v>-7.3974775308642826E-2</v>
      </c>
      <c r="K43">
        <f>MONTH(Tabla1_16[[#This Row],[Quarter]])</f>
        <v>4</v>
      </c>
      <c r="L43">
        <f>_xlfn.XLOOKUP(Tabla1_16[[#This Row],[Mes]],$O$2:$O$5,$P$2:$P$5,"REVISAR")</f>
        <v>-1.0392149506944448</v>
      </c>
      <c r="M43">
        <f>Tabla1_16[[#This Row],[Visiting]]-Tabla1_16[[#This Row],[Tendencia]]-Tabla1_16[[#This Row],[Estacionalidad]]</f>
        <v>0.96524017538580198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7.5141722444444445</v>
      </c>
      <c r="I44">
        <f t="shared" si="0"/>
        <v>7.7157169925925935</v>
      </c>
      <c r="J44">
        <f>Tabla1_16[[#This Row],[Visiting]]-Tabla1_16[[#This Row],[Tendencia]]</f>
        <v>-3.9945295925925937</v>
      </c>
      <c r="K44">
        <f>MONTH(Tabla1_16[[#This Row],[Quarter]])</f>
        <v>7</v>
      </c>
      <c r="L44">
        <f>_xlfn.XLOOKUP(Tabla1_16[[#This Row],[Mes]],$O$2:$O$5,$P$2:$P$5,"REVISAR")</f>
        <v>-2.5288329387345692</v>
      </c>
      <c r="M44">
        <f>Tabla1_16[[#This Row],[Visiting]]-Tabla1_16[[#This Row],[Tendencia]]-Tabla1_16[[#This Row],[Estacionalidad]]</f>
        <v>-1.4656966538580245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7.5006703555555543</v>
      </c>
      <c r="I45">
        <f t="shared" si="0"/>
        <v>7.6688306728395066</v>
      </c>
      <c r="J45">
        <f>Tabla1_16[[#This Row],[Visiting]]-Tabla1_16[[#This Row],[Tendencia]]</f>
        <v>1.0734906271604938</v>
      </c>
      <c r="K45">
        <f>MONTH(Tabla1_16[[#This Row],[Quarter]])</f>
        <v>10</v>
      </c>
      <c r="L45">
        <f>_xlfn.XLOOKUP(Tabla1_16[[#This Row],[Mes]],$O$2:$O$5,$P$2:$P$5,"REVISAR")</f>
        <v>-0.72118392669753106</v>
      </c>
      <c r="M45">
        <f>Tabla1_16[[#This Row],[Visiting]]-Tabla1_16[[#This Row],[Tendencia]]-Tabla1_16[[#This Row],[Estacionalidad]]</f>
        <v>1.7946745538580249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7.7660155111111111</v>
      </c>
      <c r="I46">
        <f t="shared" si="0"/>
        <v>7.566259651851853</v>
      </c>
      <c r="J46">
        <f>Tabla1_16[[#This Row],[Visiting]]-Tabla1_16[[#This Row],[Tendencia]]</f>
        <v>4.7479586481481473</v>
      </c>
      <c r="K46">
        <f>MONTH(Tabla1_16[[#This Row],[Quarter]])</f>
        <v>1</v>
      </c>
      <c r="L46">
        <f>_xlfn.XLOOKUP(Tabla1_16[[#This Row],[Mes]],$O$2:$O$5,$P$2:$P$5,"REVISAR")</f>
        <v>4.6229261965277777</v>
      </c>
      <c r="M46">
        <f>Tabla1_16[[#This Row],[Visiting]]-Tabla1_16[[#This Row],[Tendencia]]-Tabla1_16[[#This Row],[Estacionalidad]]</f>
        <v>0.12503245162036958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6.6946747666666671</v>
      </c>
      <c r="I47">
        <f t="shared" si="0"/>
        <v>7.3239131185185187</v>
      </c>
      <c r="J47">
        <f>Tabla1_16[[#This Row],[Visiting]]-Tabla1_16[[#This Row],[Tendencia]]</f>
        <v>-3.8889428185185189</v>
      </c>
      <c r="K47">
        <f>MONTH(Tabla1_16[[#This Row],[Quarter]])</f>
        <v>4</v>
      </c>
      <c r="L47">
        <f>_xlfn.XLOOKUP(Tabla1_16[[#This Row],[Mes]],$O$2:$O$5,$P$2:$P$5,"REVISAR")</f>
        <v>-1.0392149506944448</v>
      </c>
      <c r="M47">
        <f>Tabla1_16[[#This Row],[Visiting]]-Tabla1_16[[#This Row],[Tendencia]]-Tabla1_16[[#This Row],[Estacionalidad]]</f>
        <v>-2.8497278678240741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6.7283745000000001</v>
      </c>
      <c r="I48">
        <f t="shared" si="0"/>
        <v>7.2434148283950606</v>
      </c>
      <c r="J48">
        <f>Tabla1_16[[#This Row],[Visiting]]-Tabla1_16[[#This Row],[Tendencia]]</f>
        <v>-3.1226629283950604</v>
      </c>
      <c r="K48">
        <f>MONTH(Tabla1_16[[#This Row],[Quarter]])</f>
        <v>7</v>
      </c>
      <c r="L48">
        <f>_xlfn.XLOOKUP(Tabla1_16[[#This Row],[Mes]],$O$2:$O$5,$P$2:$P$5,"REVISAR")</f>
        <v>-2.5288329387345692</v>
      </c>
      <c r="M48">
        <f>Tabla1_16[[#This Row],[Visiting]]-Tabla1_16[[#This Row],[Tendencia]]-Tabla1_16[[#This Row],[Estacionalidad]]</f>
        <v>-0.59382998966049128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7.1705629000000011</v>
      </c>
      <c r="I49">
        <f t="shared" si="0"/>
        <v>7.2882199444444433</v>
      </c>
      <c r="J49">
        <f>Tabla1_16[[#This Row],[Visiting]]-Tabla1_16[[#This Row],[Tendencia]]</f>
        <v>-2.5421380444444432</v>
      </c>
      <c r="K49">
        <f>MONTH(Tabla1_16[[#This Row],[Quarter]])</f>
        <v>10</v>
      </c>
      <c r="L49">
        <f>_xlfn.XLOOKUP(Tabla1_16[[#This Row],[Mes]],$O$2:$O$5,$P$2:$P$5,"REVISAR")</f>
        <v>-0.72118392669753106</v>
      </c>
      <c r="M49">
        <f>Tabla1_16[[#This Row],[Visiting]]-Tabla1_16[[#This Row],[Tendencia]]-Tabla1_16[[#This Row],[Estacionalidad]]</f>
        <v>-1.8209541177469122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7.29246728888889</v>
      </c>
      <c r="I50">
        <f t="shared" si="0"/>
        <v>7.508539011111111</v>
      </c>
      <c r="J50">
        <f>Tabla1_16[[#This Row],[Visiting]]-Tabla1_16[[#This Row],[Tendencia]]</f>
        <v>2.6097236888888897</v>
      </c>
      <c r="K50">
        <f>MONTH(Tabla1_16[[#This Row],[Quarter]])</f>
        <v>1</v>
      </c>
      <c r="L50">
        <f>_xlfn.XLOOKUP(Tabla1_16[[#This Row],[Mes]],$O$2:$O$5,$P$2:$P$5,"REVISAR")</f>
        <v>4.6229261965277777</v>
      </c>
      <c r="M50">
        <f>Tabla1_16[[#This Row],[Visiting]]-Tabla1_16[[#This Row],[Tendencia]]-Tabla1_16[[#This Row],[Estacionalidad]]</f>
        <v>-2.013202507638888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6.9013065999999998</v>
      </c>
      <c r="I51">
        <f t="shared" si="0"/>
        <v>7.6620110851851848</v>
      </c>
      <c r="J51">
        <f>Tabla1_16[[#This Row],[Visiting]]-Tabla1_16[[#This Row],[Tendencia]]</f>
        <v>-2.364185685185185</v>
      </c>
      <c r="K51">
        <f>MONTH(Tabla1_16[[#This Row],[Quarter]])</f>
        <v>4</v>
      </c>
      <c r="L51">
        <f>_xlfn.XLOOKUP(Tabla1_16[[#This Row],[Mes]],$O$2:$O$5,$P$2:$P$5,"REVISAR")</f>
        <v>-1.0392149506944448</v>
      </c>
      <c r="M51">
        <f>Tabla1_16[[#This Row],[Visiting]]-Tabla1_16[[#This Row],[Tendencia]]-Tabla1_16[[#This Row],[Estacionalidad]]</f>
        <v>-1.3249707344907402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7.6224892888888878</v>
      </c>
      <c r="I52">
        <f t="shared" si="0"/>
        <v>7.9311456530864213</v>
      </c>
      <c r="J52">
        <f>Tabla1_16[[#This Row],[Visiting]]-Tabla1_16[[#This Row],[Tendencia]]</f>
        <v>0.12860564691357901</v>
      </c>
      <c r="K52">
        <f>MONTH(Tabla1_16[[#This Row],[Quarter]])</f>
        <v>7</v>
      </c>
      <c r="L52">
        <f>_xlfn.XLOOKUP(Tabla1_16[[#This Row],[Mes]],$O$2:$O$5,$P$2:$P$5,"REVISAR")</f>
        <v>-2.5288329387345692</v>
      </c>
      <c r="M52">
        <f>Tabla1_16[[#This Row],[Visiting]]-Tabla1_16[[#This Row],[Tendencia]]-Tabla1_16[[#This Row],[Estacionalidad]]</f>
        <v>2.6574385856481482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7.9174182888888867</v>
      </c>
      <c r="I53">
        <f t="shared" si="0"/>
        <v>8.128181725925927</v>
      </c>
      <c r="J53">
        <f>Tabla1_16[[#This Row],[Visiting]]-Tabla1_16[[#This Row],[Tendencia]]</f>
        <v>-0.42729872592592688</v>
      </c>
      <c r="K53">
        <f>MONTH(Tabla1_16[[#This Row],[Quarter]])</f>
        <v>10</v>
      </c>
      <c r="L53">
        <f>_xlfn.XLOOKUP(Tabla1_16[[#This Row],[Mes]],$O$2:$O$5,$P$2:$P$5,"REVISAR")</f>
        <v>-0.72118392669753106</v>
      </c>
      <c r="M53">
        <f>Tabla1_16[[#This Row],[Visiting]]-Tabla1_16[[#This Row],[Tendencia]]-Tabla1_16[[#This Row],[Estacionalidad]]</f>
        <v>0.29388520077160418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9.4835419555555571</v>
      </c>
      <c r="I54">
        <f t="shared" si="0"/>
        <v>8.2673302666666668</v>
      </c>
      <c r="J54">
        <f>Tabla1_16[[#This Row],[Visiting]]-Tabla1_16[[#This Row],[Tendencia]]</f>
        <v>1.5721305333333326</v>
      </c>
      <c r="K54">
        <f>MONTH(Tabla1_16[[#This Row],[Quarter]])</f>
        <v>1</v>
      </c>
      <c r="L54">
        <f>_xlfn.XLOOKUP(Tabla1_16[[#This Row],[Mes]],$O$2:$O$5,$P$2:$P$5,"REVISAR")</f>
        <v>4.6229261965277777</v>
      </c>
      <c r="M54">
        <f>Tabla1_16[[#This Row],[Visiting]]-Tabla1_16[[#This Row],[Tendencia]]-Tabla1_16[[#This Row],[Estacionalidad]]</f>
        <v>-3.0507956631944451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9.1472641777777781</v>
      </c>
      <c r="I55">
        <f t="shared" si="0"/>
        <v>8.3697804222222238</v>
      </c>
      <c r="J55">
        <f>Tabla1_16[[#This Row],[Visiting]]-Tabla1_16[[#This Row],[Tendencia]]</f>
        <v>0.42399167777777613</v>
      </c>
      <c r="K55">
        <f>MONTH(Tabla1_16[[#This Row],[Quarter]])</f>
        <v>4</v>
      </c>
      <c r="L55">
        <f>_xlfn.XLOOKUP(Tabla1_16[[#This Row],[Mes]],$O$2:$O$5,$P$2:$P$5,"REVISAR")</f>
        <v>-1.0392149506944448</v>
      </c>
      <c r="M55">
        <f>Tabla1_16[[#This Row],[Visiting]]-Tabla1_16[[#This Row],[Tendencia]]-Tabla1_16[[#This Row],[Estacionalidad]]</f>
        <v>1.4632066284722209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9.1168858777777793</v>
      </c>
      <c r="I56">
        <f t="shared" si="0"/>
        <v>8.4590859666666685</v>
      </c>
      <c r="J56">
        <f>Tabla1_16[[#This Row],[Visiting]]-Tabla1_16[[#This Row],[Tendencia]]</f>
        <v>1.4665285333333316</v>
      </c>
      <c r="K56">
        <f>MONTH(Tabla1_16[[#This Row],[Quarter]])</f>
        <v>7</v>
      </c>
      <c r="L56">
        <f>_xlfn.XLOOKUP(Tabla1_16[[#This Row],[Mes]],$O$2:$O$5,$P$2:$P$5,"REVISAR")</f>
        <v>-2.5288329387345692</v>
      </c>
      <c r="M56">
        <f>Tabla1_16[[#This Row],[Visiting]]-Tabla1_16[[#This Row],[Tendencia]]-Tabla1_16[[#This Row],[Estacionalidad]]</f>
        <v>3.9953614720679007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8.5016991555555581</v>
      </c>
      <c r="I57">
        <f t="shared" si="0"/>
        <v>8.3966529111111115</v>
      </c>
      <c r="J57">
        <f>Tabla1_16[[#This Row],[Visiting]]-Tabla1_16[[#This Row],[Tendencia]]</f>
        <v>-1.6215400111111116</v>
      </c>
      <c r="K57">
        <f>MONTH(Tabla1_16[[#This Row],[Quarter]])</f>
        <v>10</v>
      </c>
      <c r="L57">
        <f>_xlfn.XLOOKUP(Tabla1_16[[#This Row],[Mes]],$O$2:$O$5,$P$2:$P$5,"REVISAR")</f>
        <v>-0.72118392669753106</v>
      </c>
      <c r="M57">
        <f>Tabla1_16[[#This Row],[Visiting]]-Tabla1_16[[#This Row],[Tendencia]]-Tabla1_16[[#This Row],[Estacionalidad]]</f>
        <v>-0.9003560844135805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8.4228997666666672</v>
      </c>
      <c r="I58">
        <f t="shared" si="0"/>
        <v>8.3554401333333335</v>
      </c>
      <c r="J58">
        <f>Tabla1_16[[#This Row],[Visiting]]-Tabla1_16[[#This Row],[Tendencia]]</f>
        <v>10.485754766666668</v>
      </c>
      <c r="K58">
        <f>MONTH(Tabla1_16[[#This Row],[Quarter]])</f>
        <v>1</v>
      </c>
      <c r="L58">
        <f>_xlfn.XLOOKUP(Tabla1_16[[#This Row],[Mes]],$O$2:$O$5,$P$2:$P$5,"REVISAR")</f>
        <v>4.6229261965277777</v>
      </c>
      <c r="M58">
        <f>Tabla1_16[[#This Row],[Visiting]]-Tabla1_16[[#This Row],[Tendencia]]-Tabla1_16[[#This Row],[Estacionalidad]]</f>
        <v>5.8628285701388902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8.214518688888889</v>
      </c>
      <c r="I59">
        <f t="shared" si="0"/>
        <v>8.002566237037037</v>
      </c>
      <c r="J59">
        <f>Tabla1_16[[#This Row],[Visiting]]-Tabla1_16[[#This Row],[Tendencia]]</f>
        <v>-0.91080353703703665</v>
      </c>
      <c r="K59">
        <f>MONTH(Tabla1_16[[#This Row],[Quarter]])</f>
        <v>4</v>
      </c>
      <c r="L59">
        <f>_xlfn.XLOOKUP(Tabla1_16[[#This Row],[Mes]],$O$2:$O$5,$P$2:$P$5,"REVISAR")</f>
        <v>-1.0392149506944448</v>
      </c>
      <c r="M59">
        <f>Tabla1_16[[#This Row],[Visiting]]-Tabla1_16[[#This Row],[Tendencia]]-Tabla1_16[[#This Row],[Estacionalidad]]</f>
        <v>0.12841141365740816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7.7050564999999995</v>
      </c>
      <c r="I60">
        <f t="shared" si="0"/>
        <v>7.6782029111111108</v>
      </c>
      <c r="J60">
        <f>Tabla1_16[[#This Row],[Visiting]]-Tabla1_16[[#This Row],[Tendencia]]</f>
        <v>-2.6537822111111105</v>
      </c>
      <c r="K60">
        <f>MONTH(Tabla1_16[[#This Row],[Quarter]])</f>
        <v>7</v>
      </c>
      <c r="L60">
        <f>_xlfn.XLOOKUP(Tabla1_16[[#This Row],[Mes]],$O$2:$O$5,$P$2:$P$5,"REVISAR")</f>
        <v>-2.5288329387345692</v>
      </c>
      <c r="M60">
        <f>Tabla1_16[[#This Row],[Visiting]]-Tabla1_16[[#This Row],[Tendencia]]-Tabla1_16[[#This Row],[Estacionalidad]]</f>
        <v>-0.1249492723765413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7.0605917888888889</v>
      </c>
      <c r="I61">
        <f t="shared" si="0"/>
        <v>7.4181001061728393</v>
      </c>
      <c r="J61">
        <f>Tabla1_16[[#This Row],[Visiting]]-Tabla1_16[[#This Row],[Tendencia]]</f>
        <v>-4.8950293061728392</v>
      </c>
      <c r="K61">
        <f>MONTH(Tabla1_16[[#This Row],[Quarter]])</f>
        <v>10</v>
      </c>
      <c r="L61">
        <f>_xlfn.XLOOKUP(Tabla1_16[[#This Row],[Mes]],$O$2:$O$5,$P$2:$P$5,"REVISAR")</f>
        <v>-0.72118392669753106</v>
      </c>
      <c r="M61">
        <f>Tabla1_16[[#This Row],[Visiting]]-Tabla1_16[[#This Row],[Tendencia]]-Tabla1_16[[#This Row],[Estacionalidad]]</f>
        <v>-4.1738453794753081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7.5465032888888892</v>
      </c>
      <c r="I62">
        <f t="shared" si="0"/>
        <v>7.4047156024691354</v>
      </c>
      <c r="J62">
        <f>Tabla1_16[[#This Row],[Visiting]]-Tabla1_16[[#This Row],[Tendencia]]</f>
        <v>-0.41302710246913499</v>
      </c>
      <c r="K62">
        <f>MONTH(Tabla1_16[[#This Row],[Quarter]])</f>
        <v>1</v>
      </c>
      <c r="L62">
        <f>_xlfn.XLOOKUP(Tabla1_16[[#This Row],[Mes]],$O$2:$O$5,$P$2:$P$5,"REVISAR")</f>
        <v>4.6229261965277777</v>
      </c>
      <c r="M62">
        <f>Tabla1_16[[#This Row],[Visiting]]-Tabla1_16[[#This Row],[Tendencia]]-Tabla1_16[[#This Row],[Estacionalidad]]</f>
        <v>-5.0359532989969127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6.3076768888888886</v>
      </c>
      <c r="I63">
        <f t="shared" si="0"/>
        <v>7.3914102543209879</v>
      </c>
      <c r="J63">
        <f>Tabla1_16[[#This Row],[Visiting]]-Tabla1_16[[#This Row],[Tendencia]]</f>
        <v>0.57262084567901184</v>
      </c>
      <c r="K63">
        <f>MONTH(Tabla1_16[[#This Row],[Quarter]])</f>
        <v>4</v>
      </c>
      <c r="L63">
        <f>_xlfn.XLOOKUP(Tabla1_16[[#This Row],[Mes]],$O$2:$O$5,$P$2:$P$5,"REVISAR")</f>
        <v>-1.0392149506944448</v>
      </c>
      <c r="M63">
        <f>Tabla1_16[[#This Row],[Visiting]]-Tabla1_16[[#This Row],[Tendencia]]-Tabla1_16[[#This Row],[Estacionalidad]]</f>
        <v>1.6118357963734566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6.2279942444444449</v>
      </c>
      <c r="I64">
        <f t="shared" si="0"/>
        <v>7.3701970283950624</v>
      </c>
      <c r="J64">
        <f>Tabla1_16[[#This Row],[Visiting]]-Tabla1_16[[#This Row],[Tendencia]]</f>
        <v>-3.1615846283950626</v>
      </c>
      <c r="K64">
        <f>MONTH(Tabla1_16[[#This Row],[Quarter]])</f>
        <v>7</v>
      </c>
      <c r="L64">
        <f>_xlfn.XLOOKUP(Tabla1_16[[#This Row],[Mes]],$O$2:$O$5,$P$2:$P$5,"REVISAR")</f>
        <v>-2.5288329387345692</v>
      </c>
      <c r="M64">
        <f>Tabla1_16[[#This Row],[Visiting]]-Tabla1_16[[#This Row],[Tendencia]]-Tabla1_16[[#This Row],[Estacionalidad]]</f>
        <v>-0.63275168966049344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6.7759606333333338</v>
      </c>
      <c r="I65">
        <f t="shared" si="0"/>
        <v>7.5567291790123461</v>
      </c>
      <c r="J65">
        <f>Tabla1_16[[#This Row],[Visiting]]-Tabla1_16[[#This Row],[Tendencia]]</f>
        <v>-3.4312970790123458</v>
      </c>
      <c r="K65">
        <f>MONTH(Tabla1_16[[#This Row],[Quarter]])</f>
        <v>10</v>
      </c>
      <c r="L65">
        <f>_xlfn.XLOOKUP(Tabla1_16[[#This Row],[Mes]],$O$2:$O$5,$P$2:$P$5,"REVISAR")</f>
        <v>-0.72118392669753106</v>
      </c>
      <c r="M65">
        <f>Tabla1_16[[#This Row],[Visiting]]-Tabla1_16[[#This Row],[Tendencia]]-Tabla1_16[[#This Row],[Estacionalidad]]</f>
        <v>-2.7101131523148148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8.3812386222222219</v>
      </c>
      <c r="I66">
        <f t="shared" si="0"/>
        <v>7.9147954950617292</v>
      </c>
      <c r="J66">
        <f>Tabla1_16[[#This Row],[Visiting]]-Tabla1_16[[#This Row],[Tendencia]]</f>
        <v>3.2335209049382714</v>
      </c>
      <c r="K66">
        <f>MONTH(Tabla1_16[[#This Row],[Quarter]])</f>
        <v>1</v>
      </c>
      <c r="L66">
        <f>_xlfn.XLOOKUP(Tabla1_16[[#This Row],[Mes]],$O$2:$O$5,$P$2:$P$5,"REVISAR")</f>
        <v>4.6229261965277777</v>
      </c>
      <c r="M66">
        <f>Tabla1_16[[#This Row],[Visiting]]-Tabla1_16[[#This Row],[Tendencia]]-Tabla1_16[[#This Row],[Estacionalidad]]</f>
        <v>-1.3894052915895063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8.3031516333333357</v>
      </c>
      <c r="I67">
        <f t="shared" si="0"/>
        <v>8.0909590814814827</v>
      </c>
      <c r="J67">
        <f>Tabla1_16[[#This Row],[Visiting]]-Tabla1_16[[#This Row],[Tendencia]]</f>
        <v>-0.39920178148148278</v>
      </c>
      <c r="K67">
        <f>MONTH(Tabla1_16[[#This Row],[Quarter]])</f>
        <v>4</v>
      </c>
      <c r="L67">
        <f>_xlfn.XLOOKUP(Tabla1_16[[#This Row],[Mes]],$O$2:$O$5,$P$2:$P$5,"REVISAR")</f>
        <v>-1.0392149506944448</v>
      </c>
      <c r="M67">
        <f>Tabla1_16[[#This Row],[Visiting]]-Tabla1_16[[#This Row],[Tendencia]]-Tabla1_16[[#This Row],[Estacionalidad]]</f>
        <v>0.64001316921296203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8.0235996555555573</v>
      </c>
      <c r="I68">
        <f t="shared" si="0"/>
        <v>8.4999082432098785</v>
      </c>
      <c r="J68">
        <f>Tabla1_16[[#This Row],[Visiting]]-Tabla1_16[[#This Row],[Tendencia]]</f>
        <v>-2.1252893432098787</v>
      </c>
      <c r="K68">
        <f>MONTH(Tabla1_16[[#This Row],[Quarter]])</f>
        <v>7</v>
      </c>
      <c r="L68">
        <f>_xlfn.XLOOKUP(Tabla1_16[[#This Row],[Mes]],$O$2:$O$5,$P$2:$P$5,"REVISAR")</f>
        <v>-2.5288329387345692</v>
      </c>
      <c r="M68">
        <f>Tabla1_16[[#This Row],[Visiting]]-Tabla1_16[[#This Row],[Tendencia]]-Tabla1_16[[#This Row],[Estacionalidad]]</f>
        <v>0.40354359552469043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9.3838458555555562</v>
      </c>
      <c r="I69">
        <f t="shared" si="0"/>
        <v>9.0297414333333332</v>
      </c>
      <c r="J69">
        <f>Tabla1_16[[#This Row],[Visiting]]-Tabla1_16[[#This Row],[Tendencia]]</f>
        <v>0.92637676666666735</v>
      </c>
      <c r="K69">
        <f>MONTH(Tabla1_16[[#This Row],[Quarter]])</f>
        <v>10</v>
      </c>
      <c r="L69">
        <f>_xlfn.XLOOKUP(Tabla1_16[[#This Row],[Mes]],$O$2:$O$5,$P$2:$P$5,"REVISAR")</f>
        <v>-0.72118392669753106</v>
      </c>
      <c r="M69">
        <f>Tabla1_16[[#This Row],[Visiting]]-Tabla1_16[[#This Row],[Tendencia]]-Tabla1_16[[#This Row],[Estacionalidad]]</f>
        <v>1.6475606933641984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10.283188633333333</v>
      </c>
      <c r="I70">
        <f t="shared" si="0"/>
        <v>9.5746698012345686</v>
      </c>
      <c r="J70">
        <f>Tabla1_16[[#This Row],[Visiting]]-Tabla1_16[[#This Row],[Tendencia]]</f>
        <v>7.3959028987654332</v>
      </c>
      <c r="K70">
        <f>MONTH(Tabla1_16[[#This Row],[Quarter]])</f>
        <v>1</v>
      </c>
      <c r="L70">
        <f>_xlfn.XLOOKUP(Tabla1_16[[#This Row],[Mes]],$O$2:$O$5,$P$2:$P$5,"REVISAR")</f>
        <v>4.6229261965277777</v>
      </c>
      <c r="M70">
        <f>Tabla1_16[[#This Row],[Visiting]]-Tabla1_16[[#This Row],[Tendencia]]-Tabla1_16[[#This Row],[Estacionalidad]]</f>
        <v>2.7729767022376555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I77" si="1">AVERAGE(G67:G75)</f>
        <v>9.131975566666668</v>
      </c>
      <c r="I71">
        <f t="shared" si="1"/>
        <v>9.8251466913580252</v>
      </c>
      <c r="J71">
        <f>Tabla1_16[[#This Row],[Visiting]]-Tabla1_16[[#This Row],[Tendencia]]</f>
        <v>-3.5362410913580256</v>
      </c>
      <c r="K71">
        <f>MONTH(Tabla1_16[[#This Row],[Quarter]])</f>
        <v>4</v>
      </c>
      <c r="L71">
        <f>_xlfn.XLOOKUP(Tabla1_16[[#This Row],[Mes]],$O$2:$O$5,$P$2:$P$5,"REVISAR")</f>
        <v>-1.0392149506944448</v>
      </c>
      <c r="M71">
        <f>Tabla1_16[[#This Row],[Visiting]]-Tabla1_16[[#This Row],[Tendencia]]-Tabla1_16[[#This Row],[Estacionalidad]]</f>
        <v>-2.4970261406635808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1"/>
        <v>9.9882193444444454</v>
      </c>
      <c r="I72">
        <f t="shared" si="1"/>
        <v>10.03434792345679</v>
      </c>
      <c r="J72">
        <f>Tabla1_16[[#This Row],[Visiting]]-Tabla1_16[[#This Row],[Tendencia]]</f>
        <v>-4.5862846234567902</v>
      </c>
      <c r="K72">
        <f>MONTH(Tabla1_16[[#This Row],[Quarter]])</f>
        <v>7</v>
      </c>
      <c r="L72">
        <f>_xlfn.XLOOKUP(Tabla1_16[[#This Row],[Mes]],$O$2:$O$5,$P$2:$P$5,"REVISAR")</f>
        <v>-2.5288329387345692</v>
      </c>
      <c r="M72">
        <f>Tabla1_16[[#This Row],[Visiting]]-Tabla1_16[[#This Row],[Tendencia]]-Tabla1_16[[#This Row],[Estacionalidad]]</f>
        <v>-2.0574516847222211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1"/>
        <v>10.996492955555558</v>
      </c>
      <c r="I73">
        <f t="shared" si="1"/>
        <v>10.436204397530865</v>
      </c>
      <c r="J73">
        <f>Tabla1_16[[#This Row],[Visiting]]-Tabla1_16[[#This Row],[Tendencia]]</f>
        <v>6.014623802469135</v>
      </c>
      <c r="K73">
        <f>MONTH(Tabla1_16[[#This Row],[Quarter]])</f>
        <v>10</v>
      </c>
      <c r="L73">
        <f>_xlfn.XLOOKUP(Tabla1_16[[#This Row],[Mes]],$O$2:$O$5,$P$2:$P$5,"REVISAR")</f>
        <v>-0.72118392669753106</v>
      </c>
      <c r="M73">
        <f>Tabla1_16[[#This Row],[Visiting]]-Tabla1_16[[#This Row],[Tendencia]]-Tabla1_16[[#This Row],[Estacionalidad]]</f>
        <v>6.735807729166666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1"/>
        <v>11.680315944444445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1"/>
        <v>10.635530633333335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1"/>
        <v>10.185962722222222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1"/>
        <v>11.640307922222222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C K M 9 W m M q j Z m k A A A A 9 g A A A B I A H A B D b 2 5 m a W c v U G F j a 2 F n Z S 5 4 b W w g o h g A K K A U A A A A A A A A A A A A A A A A A A A A A A A A A A A A h Y 9 L D o I w G I S v Q r q n D 0 h 8 k J + y c C u J i Y l h 2 5 Q K j V A M L Z a 7 u f B I X k G M o u 5 c z j f f Y u Z + v U E 2 t k 1 w U b 3 V n U k R w x Q F y s i u 1 K Z K 0 e C O 4 Q p l H H Z C n k S l g k k 2 N h l t m a L a u X N C i P c e + x h 3 f U U i S h k p 8 u 1 e 1 q o V 6 C P r / 3 K o j X X C S I U 4 H F 5 j e I R Z v M Z s u c A U y A w h 1 + Y r R N P e Z / s D Y T M 0 b u g V V z b M C y B z B P L + w B 9 Q S w M E F A A C A A g A C K M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j P V q R p z M R I w E A A K I I A A A T A B w A R m 9 y b X V s Y X M v U 2 V j d G l v b j E u b S C i G A A o o B Q A A A A A A A A A A A A A A A A A A A A A A A A A A A D t k T 1 r w z A Q h n e D / 8 O h L D a Y Q P o x l U x u t 9 K m j a F D y H C 2 r 6 m I J R n p X N I a / / e q c Z K G B j o 3 Y A 0 S v H e S H u l x V L A 0 G u b 9 O r k J g z B w b 2 i p h A z z C i c w h Y o 4 D M C P R y t X p H 1 y t y m o G q e N t a T 5 x d h 1 b s w 6 i t v F A y q a i n 6 n W H a L 1 G j 2 L c u k P 2 A k M l k b K F D l E k s j / F H f v T T O L G r 3 a q x K T d U o n X 3 U 5 K L + u q R t x V O D l s m K B N h X o E Q m l o q 6 B F r x T C t P v i 8 x b X g b z 9 k 3 n a S z x t b G n e a Z l b X b p 7 p R O d m u i w / U P R V C K T U q + Y k l / q D P 5 L v h 6 P f L E r i X j s e 3 f p K 6 O K 0 v d i T L O I E j q g P I d v e 8 U X E Y S P 0 H x r G w 0 e 7 j I b q I x e D t D L 1 d D t 7 O 0 t v V 4 O 0 s v V 0 P 3 v 6 7 t y 9 Q S w E C L Q A U A A I A C A A I o z 1 a Y y q N m a Q A A A D 2 A A A A E g A A A A A A A A A A A A A A A A A A A A A A Q 2 9 u Z m l n L 1 B h Y 2 t h Z 2 U u e G 1 s U E s B A i 0 A F A A C A A g A C K M 9 W g / K 6 a u k A A A A 6 Q A A A B M A A A A A A A A A A A A A A A A A 8 A A A A F t D b 2 5 0 Z W 5 0 X 1 R 5 c G V z X S 5 4 b W x Q S w E C L Q A U A A I A C A A I o z 1 a k a c z E S M B A A C i C A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N w A A A A A A A C o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k 4 Z D B m N y 0 w M j M 0 L T Q 3 M j E t Y j k z N y 0 4 M T Z m O D Z i M T U 3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y M D o z N j o z M y 4 1 N T I 3 M T Y 1 W i I g L z 4 8 R W 5 0 c n k g V H l w Z T 0 i R m l s b E N v b H V t b l R 5 c G V z I i B W Y W x 1 Z T 0 i c 0 J 3 W U d C U V V G Q l E 9 P S I g L z 4 8 R W 5 0 c n k g V H l w Z T 0 i R m l s b E N v b H V t b k 5 h b W V z I i B W Y W x 1 Z T 0 i c 1 s m c X V v d D t R d W F y d G V y J n F 1 b 3 Q 7 L C Z x d W 9 0 O 1 J l Z 2 l v b i Z x d W 9 0 O y w m c X V v d D t T d G F 0 Z S Z x d W 9 0 O y w m c X V v d D t C d X N p b m V z c y Z x d W 9 0 O y w m c X V v d D t I b 2 x p Z G F 5 J n F 1 b 3 Q 7 L C Z x d W 9 0 O 0 9 0 a G V y J n F 1 b 3 Q 7 L C Z x d W 9 0 O 1 Z p c 2 l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m N W M 0 Y z c t Z j A 0 Y S 0 0 N T U 4 L T h h O G Q t M W Y 4 N j B h N 2 E 0 Z m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E x X z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j A 6 M z Y 6 M z M u N T U y N z E 2 N V o i I C 8 + P E V u d H J 5 I F R 5 c G U 9 I k Z p b G x D b 2 x 1 b W 5 U e X B l c y I g V m F s d W U 9 I n N C d 1 l H Q l F V R k J R P T 0 i I C 8 + P E V u d H J 5 I F R 5 c G U 9 I k Z p b G x D b 2 x 1 b W 5 O Y W 1 l c y I g V m F s d W U 9 I n N b J n F 1 b 3 Q 7 U X V h c n R l c i Z x d W 9 0 O y w m c X V v d D t S Z W d p b 2 4 m c X V v d D s s J n F 1 b 3 Q 7 U 3 R h d G U m c X V v d D s s J n F 1 b 3 Q 7 Q n V z a W 5 l c 3 M m c X V v d D s s J n F 1 b 3 Q 7 S G 9 s a W R h e S Z x d W 9 0 O y w m c X V v d D t P d G h l c i Z x d W 9 0 O y w m c X V v d D t W a X N p d G l u Z y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I p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0 N m I z N G U t Y T B h N S 0 0 M 2 J j L W I z Z D c t M D c 2 M 2 Q 4 O W Y z M m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E x X z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j A 6 M z Y 6 M z M u N T U y N z E 2 N V o i I C 8 + P E V u d H J 5 I F R 5 c G U 9 I k Z p b G x D b 2 x 1 b W 5 U e X B l c y I g V m F s d W U 9 I n N C d 1 l H Q l F V R k J R P T 0 i I C 8 + P E V u d H J 5 I F R 5 c G U 9 I k Z p b G x D b 2 x 1 b W 5 O Y W 1 l c y I g V m F s d W U 9 I n N b J n F 1 b 3 Q 7 U X V h c n R l c i Z x d W 9 0 O y w m c X V v d D t S Z W d p b 2 4 m c X V v d D s s J n F 1 b 3 Q 7 U 3 R h d G U m c X V v d D s s J n F 1 b 3 Q 7 Q n V z a W 5 l c 3 M m c X V v d D s s J n F 1 b 3 Q 7 S G 9 s a W R h e S Z x d W 9 0 O y w m c X V v d D t P d G h l c i Z x d W 9 0 O y w m c X V v d D t W a X N p d G l u Z y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M p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3 N m E w N j Q t M T U 3 Y y 0 0 M j h l L W I 5 Y z Y t N 2 E 0 M T F k M j c 5 Z G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E x X z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j A 6 M z Y 6 M z M u N T U y N z E 2 N V o i I C 8 + P E V u d H J 5 I F R 5 c G U 9 I k Z p b G x D b 2 x 1 b W 5 U e X B l c y I g V m F s d W U 9 I n N C d 1 l H Q l F V R k J R P T 0 i I C 8 + P E V u d H J 5 I F R 5 c G U 9 I k Z p b G x D b 2 x 1 b W 5 O Y W 1 l c y I g V m F s d W U 9 I n N b J n F 1 b 3 Q 7 U X V h c n R l c i Z x d W 9 0 O y w m c X V v d D t S Z W d p b 2 4 m c X V v d D s s J n F 1 b 3 Q 7 U 3 R h d G U m c X V v d D s s J n F 1 b 3 Q 7 Q n V z a W 5 l c 3 M m c X V v d D s s J n F 1 b 3 Q 7 S G 9 s a W R h e S Z x d W 9 0 O y w m c X V v d D t P d G h l c i Z x d W 9 0 O y w m c X V v d D t W a X N p d G l u Z y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Q p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l M D k 4 N D M t M D Q 5 N y 0 0 M G N i L T l h N D k t Y j c 1 M j k z M W N h M z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4 V D I w O j M 2 O j M z L j U 1 M j c x N j V a I i A v P j x F b n R y e S B U e X B l P S J G a W x s Q 2 9 s d W 1 u V H l w Z X M i I F Z h b H V l P S J z Q n d Z R 0 J R V U Z C U T 0 9 I i A v P j x F b n R y e S B U e X B l P S J G a W x s Q 2 9 s d W 1 u T m F t Z X M i I F Z h b H V l P S J z W y Z x d W 9 0 O 1 F 1 Y X J 0 Z X I m c X V v d D s s J n F 1 b 3 Q 7 U m V n a W 9 u J n F 1 b 3 Q 7 L C Z x d W 9 0 O 1 N 0 Y X R l J n F 1 b 3 Q 7 L C Z x d W 9 0 O 0 J 1 c 2 l u Z X N z J n F 1 b 3 Q 7 L C Z x d W 9 0 O 0 h v b G l k Y X k m c X V v d D s s J n F 1 b 3 Q 7 T 3 R o Z X I m c X V v d D s s J n F 1 b 3 Q 7 V m l z a X R p b m c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R d W F y d G V y L D B 9 J n F 1 b 3 Q 7 L C Z x d W 9 0 O 1 N l Y 3 R p b 2 4 x L 1 R h Y m x h M S 9 B d X R v U m V t b 3 Z l Z E N v b H V t b n M x L n t S Z W d p b 2 4 s M X 0 m c X V v d D s s J n F 1 b 3 Q 7 U 2 V j d G l v b j E v V G F i b G E x L 0 F 1 d G 9 S Z W 1 v d m V k Q 2 9 s d W 1 u c z E u e 1 N 0 Y X R l L D J 9 J n F 1 b 3 Q 7 L C Z x d W 9 0 O 1 N l Y 3 R p b 2 4 x L 1 R h Y m x h M S 9 B d X R v U m V t b 3 Z l Z E N v b H V t b n M x L n t C d X N p b m V z c y w z f S Z x d W 9 0 O y w m c X V v d D t T Z W N 0 a W 9 u M S 9 U Y W J s Y T E v Q X V 0 b 1 J l b W 9 2 Z W R D b 2 x 1 b W 5 z M S 5 7 S G 9 s a W R h e S w 0 f S Z x d W 9 0 O y w m c X V v d D t T Z W N 0 a W 9 u M S 9 U Y W J s Y T E v Q X V 0 b 1 J l b W 9 2 Z W R D b 2 x 1 b W 5 z M S 5 7 T 3 R o Z X I s N X 0 m c X V v d D s s J n F 1 b 3 Q 7 U 2 V j d G l v b j E v V G F i b G E x L 0 F 1 d G 9 S Z W 1 v d m V k Q 2 9 s d W 1 u c z E u e 1 Z p c 2 l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B d X R v U m V t b 3 Z l Z E N v b H V t b n M x L n t R d W F y d G V y L D B 9 J n F 1 b 3 Q 7 L C Z x d W 9 0 O 1 N l Y 3 R p b 2 4 x L 1 R h Y m x h M S 9 B d X R v U m V t b 3 Z l Z E N v b H V t b n M x L n t S Z W d p b 2 4 s M X 0 m c X V v d D s s J n F 1 b 3 Q 7 U 2 V j d G l v b j E v V G F i b G E x L 0 F 1 d G 9 S Z W 1 v d m V k Q 2 9 s d W 1 u c z E u e 1 N 0 Y X R l L D J 9 J n F 1 b 3 Q 7 L C Z x d W 9 0 O 1 N l Y 3 R p b 2 4 x L 1 R h Y m x h M S 9 B d X R v U m V t b 3 Z l Z E N v b H V t b n M x L n t C d X N p b m V z c y w z f S Z x d W 9 0 O y w m c X V v d D t T Z W N 0 a W 9 u M S 9 U Y W J s Y T E v Q X V 0 b 1 J l b W 9 2 Z W R D b 2 x 1 b W 5 z M S 5 7 S G 9 s a W R h e S w 0 f S Z x d W 9 0 O y w m c X V v d D t T Z W N 0 a W 9 u M S 9 U Y W J s Y T E v Q X V 0 b 1 J l b W 9 2 Z W R D b 2 x 1 b W 5 z M S 5 7 T 3 R o Z X I s N X 0 m c X V v d D s s J n F 1 b 3 Q 7 U 2 V j d G l v b j E v V G F i b G E x L 0 F 1 d G 9 S Z W 1 v d m V k Q 2 9 s d W 1 u c z E u e 1 Z p c 2 l 0 a W 5 n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G F i b G E x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N S k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4 u X Z 8 P 0 U O M V t Z g a E h v f Q A A A A A C A A A A A A A Q Z g A A A A E A A C A A A A B g Z 4 K U n U r K a W g T N S z k z 6 c w G T c l I m 7 6 j + 5 5 A Y d C M o N 4 5 g A A A A A O g A A A A A I A A C A A A A D i f 7 / B U 0 C B l a c v R b d N G x y D J p S 7 D i t 7 A v Y 6 z n n x L c 7 J f F A A A A C G c x K D O A B 8 K p w 1 + R f s v Y p 3 Q Z V t O p l 5 M 1 F x z 4 B 5 8 f Z r n k V T H Q N w L q W z d L Q z G / 3 e D x j h L U n P a U V g i q E B 3 c H Z m Q H X B M B T L P c h S M 9 n D m m m F L f Q z E A A A A A X n r 8 Q O n 4 B E G f / L y a g 8 p y s 9 7 / R I v C h V / N m J j Q D 3 C O 6 y L i c z J R 5 O 6 i 2 V e b u a E l Z s R E 7 X p H D L S C z h o C r I e o g Z h b F < / D a t a M a s h u p > 
</file>

<file path=customXml/itemProps1.xml><?xml version="1.0" encoding="utf-8"?>
<ds:datastoreItem xmlns:ds="http://schemas.openxmlformats.org/officeDocument/2006/customXml" ds:itemID="{E62E7442-50D5-4579-9C33-44FCE1B5D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originales</vt:lpstr>
      <vt:lpstr>Business</vt:lpstr>
      <vt:lpstr>Holidays</vt:lpstr>
      <vt:lpstr>Other</vt:lpstr>
      <vt:lpstr>Visiting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GOMEZ JIMENEZ, SAMUEL</cp:lastModifiedBy>
  <dcterms:created xsi:type="dcterms:W3CDTF">2025-01-28T20:54:51Z</dcterms:created>
  <dcterms:modified xsi:type="dcterms:W3CDTF">2025-01-30T05:18:14Z</dcterms:modified>
</cp:coreProperties>
</file>