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l\Documents\Yliopisto\Programming\Computer_systems\empty_CC2650STK_TI_2023\empty_CC2650STK_TI\"/>
    </mc:Choice>
  </mc:AlternateContent>
  <xr:revisionPtr revIDLastSave="0" documentId="13_ncr:1_{50B3481A-1948-43C9-8328-91C10FD226C9}" xr6:coauthVersionLast="47" xr6:coauthVersionMax="47" xr10:uidLastSave="{00000000-0000-0000-0000-000000000000}"/>
  <bookViews>
    <workbookView xWindow="-108" yWindow="-108" windowWidth="23256" windowHeight="13896" activeTab="1" xr2:uid="{3C6A1119-62DB-4A1F-A0CF-D7B570859A33}"/>
  </bookViews>
  <sheets>
    <sheet name="idle" sheetId="3" r:id="rId1"/>
    <sheet name="leftandright" sheetId="6" r:id="rId2"/>
    <sheet name="fwrdandback" sheetId="7" r:id="rId3"/>
    <sheet name="twist" sheetId="9" r:id="rId4"/>
    <sheet name="Tilt" sheetId="1" r:id="rId5"/>
    <sheet name="Jolt" sheetId="2" r:id="rId6"/>
    <sheet name="circleCounterCWfrom6" sheetId="4" r:id="rId7"/>
    <sheet name="stuupandwoop" sheetId="5" r:id="rId8"/>
    <sheet name="rightandlef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9" l="1"/>
  <c r="K12" i="9"/>
  <c r="L12" i="9"/>
  <c r="M12" i="9"/>
  <c r="N12" i="9"/>
  <c r="O12" i="9"/>
  <c r="J13" i="9"/>
  <c r="K13" i="9"/>
  <c r="L13" i="9"/>
  <c r="M13" i="9"/>
  <c r="N13" i="9"/>
  <c r="O13" i="9"/>
  <c r="J14" i="9"/>
  <c r="K14" i="9"/>
  <c r="L14" i="9"/>
  <c r="M14" i="9"/>
  <c r="N14" i="9"/>
  <c r="O14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I13" i="9"/>
  <c r="I14" i="9"/>
  <c r="I15" i="9"/>
  <c r="I16" i="9"/>
  <c r="I17" i="9"/>
  <c r="I18" i="9"/>
  <c r="I19" i="9"/>
  <c r="I20" i="9"/>
  <c r="I21" i="9"/>
  <c r="I22" i="9"/>
  <c r="I23" i="9"/>
  <c r="I24" i="9"/>
  <c r="I12" i="9"/>
  <c r="J9" i="8"/>
  <c r="K9" i="8"/>
  <c r="L9" i="8"/>
  <c r="M9" i="8"/>
  <c r="N9" i="8"/>
  <c r="O9" i="8"/>
  <c r="J10" i="8"/>
  <c r="K10" i="8"/>
  <c r="L10" i="8"/>
  <c r="M10" i="8"/>
  <c r="N10" i="8"/>
  <c r="O10" i="8"/>
  <c r="J11" i="8"/>
  <c r="K11" i="8"/>
  <c r="L11" i="8"/>
  <c r="M11" i="8"/>
  <c r="N11" i="8"/>
  <c r="O11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J18" i="8"/>
  <c r="K18" i="8"/>
  <c r="L18" i="8"/>
  <c r="M18" i="8"/>
  <c r="N18" i="8"/>
  <c r="O18" i="8"/>
  <c r="J19" i="8"/>
  <c r="K19" i="8"/>
  <c r="L19" i="8"/>
  <c r="M19" i="8"/>
  <c r="N19" i="8"/>
  <c r="O19" i="8"/>
  <c r="J20" i="8"/>
  <c r="K20" i="8"/>
  <c r="L20" i="8"/>
  <c r="M20" i="8"/>
  <c r="N20" i="8"/>
  <c r="O20" i="8"/>
  <c r="J21" i="8"/>
  <c r="K21" i="8"/>
  <c r="L21" i="8"/>
  <c r="M21" i="8"/>
  <c r="N21" i="8"/>
  <c r="O21" i="8"/>
  <c r="J22" i="8"/>
  <c r="K22" i="8"/>
  <c r="L22" i="8"/>
  <c r="M22" i="8"/>
  <c r="N22" i="8"/>
  <c r="O22" i="8"/>
  <c r="I22" i="8"/>
  <c r="I10" i="8"/>
  <c r="I11" i="8"/>
  <c r="I12" i="8"/>
  <c r="I13" i="8"/>
  <c r="I14" i="8"/>
  <c r="I15" i="8"/>
  <c r="I16" i="8"/>
  <c r="I17" i="8"/>
  <c r="I18" i="8"/>
  <c r="I19" i="8"/>
  <c r="I20" i="8"/>
  <c r="I21" i="8"/>
  <c r="I9" i="8"/>
  <c r="J13" i="7"/>
  <c r="K13" i="7"/>
  <c r="L13" i="7"/>
  <c r="M13" i="7"/>
  <c r="N13" i="7"/>
  <c r="O13" i="7"/>
  <c r="J14" i="7"/>
  <c r="K14" i="7"/>
  <c r="L14" i="7"/>
  <c r="M14" i="7"/>
  <c r="N14" i="7"/>
  <c r="O14" i="7"/>
  <c r="J15" i="7"/>
  <c r="K15" i="7"/>
  <c r="L15" i="7"/>
  <c r="M15" i="7"/>
  <c r="N15" i="7"/>
  <c r="O15" i="7"/>
  <c r="J16" i="7"/>
  <c r="K16" i="7"/>
  <c r="L16" i="7"/>
  <c r="M16" i="7"/>
  <c r="N16" i="7"/>
  <c r="O16" i="7"/>
  <c r="J17" i="7"/>
  <c r="K17" i="7"/>
  <c r="L17" i="7"/>
  <c r="M17" i="7"/>
  <c r="N17" i="7"/>
  <c r="O17" i="7"/>
  <c r="J18" i="7"/>
  <c r="K18" i="7"/>
  <c r="L18" i="7"/>
  <c r="M18" i="7"/>
  <c r="N18" i="7"/>
  <c r="O18" i="7"/>
  <c r="J19" i="7"/>
  <c r="K19" i="7"/>
  <c r="L19" i="7"/>
  <c r="M19" i="7"/>
  <c r="N19" i="7"/>
  <c r="O19" i="7"/>
  <c r="J20" i="7"/>
  <c r="K20" i="7"/>
  <c r="L20" i="7"/>
  <c r="M20" i="7"/>
  <c r="N20" i="7"/>
  <c r="O20" i="7"/>
  <c r="J21" i="7"/>
  <c r="K21" i="7"/>
  <c r="L21" i="7"/>
  <c r="M21" i="7"/>
  <c r="N21" i="7"/>
  <c r="O21" i="7"/>
  <c r="J22" i="7"/>
  <c r="K22" i="7"/>
  <c r="L22" i="7"/>
  <c r="M22" i="7"/>
  <c r="N22" i="7"/>
  <c r="O22" i="7"/>
  <c r="J23" i="7"/>
  <c r="K23" i="7"/>
  <c r="L23" i="7"/>
  <c r="M23" i="7"/>
  <c r="N23" i="7"/>
  <c r="O23" i="7"/>
  <c r="J24" i="7"/>
  <c r="K24" i="7"/>
  <c r="L24" i="7"/>
  <c r="M24" i="7"/>
  <c r="N24" i="7"/>
  <c r="O24" i="7"/>
  <c r="J25" i="7"/>
  <c r="K25" i="7"/>
  <c r="L25" i="7"/>
  <c r="M25" i="7"/>
  <c r="N25" i="7"/>
  <c r="O25" i="7"/>
  <c r="I14" i="7"/>
  <c r="I15" i="7"/>
  <c r="I16" i="7"/>
  <c r="I17" i="7"/>
  <c r="I18" i="7"/>
  <c r="I19" i="7"/>
  <c r="I20" i="7"/>
  <c r="I21" i="7"/>
  <c r="I22" i="7"/>
  <c r="I23" i="7"/>
  <c r="I24" i="7"/>
  <c r="I25" i="7"/>
  <c r="I13" i="7"/>
  <c r="J12" i="6"/>
  <c r="K12" i="6"/>
  <c r="L12" i="6"/>
  <c r="M12" i="6"/>
  <c r="N12" i="6"/>
  <c r="O12" i="6"/>
  <c r="J13" i="6"/>
  <c r="K13" i="6"/>
  <c r="L13" i="6"/>
  <c r="M13" i="6"/>
  <c r="N13" i="6"/>
  <c r="O13" i="6"/>
  <c r="J14" i="6"/>
  <c r="K14" i="6"/>
  <c r="L14" i="6"/>
  <c r="M14" i="6"/>
  <c r="N14" i="6"/>
  <c r="O14" i="6"/>
  <c r="J15" i="6"/>
  <c r="K15" i="6"/>
  <c r="L15" i="6"/>
  <c r="M15" i="6"/>
  <c r="N15" i="6"/>
  <c r="O15" i="6"/>
  <c r="I12" i="6"/>
  <c r="I13" i="6"/>
  <c r="I14" i="6"/>
  <c r="I16" i="6"/>
  <c r="J16" i="6"/>
  <c r="K16" i="6"/>
  <c r="L16" i="6"/>
  <c r="M16" i="6"/>
  <c r="N16" i="6"/>
  <c r="O16" i="6"/>
  <c r="I17" i="6"/>
  <c r="J17" i="6"/>
  <c r="K17" i="6"/>
  <c r="L17" i="6"/>
  <c r="M17" i="6"/>
  <c r="N17" i="6"/>
  <c r="O17" i="6"/>
  <c r="I18" i="6"/>
  <c r="J18" i="6"/>
  <c r="K18" i="6"/>
  <c r="L18" i="6"/>
  <c r="M18" i="6"/>
  <c r="N18" i="6"/>
  <c r="O18" i="6"/>
  <c r="I19" i="6"/>
  <c r="J19" i="6"/>
  <c r="K19" i="6"/>
  <c r="L19" i="6"/>
  <c r="M19" i="6"/>
  <c r="N19" i="6"/>
  <c r="O19" i="6"/>
  <c r="I20" i="6"/>
  <c r="J20" i="6"/>
  <c r="K20" i="6"/>
  <c r="L20" i="6"/>
  <c r="M20" i="6"/>
  <c r="N20" i="6"/>
  <c r="O20" i="6"/>
  <c r="I21" i="6"/>
  <c r="J21" i="6"/>
  <c r="K21" i="6"/>
  <c r="L21" i="6"/>
  <c r="M21" i="6"/>
  <c r="N21" i="6"/>
  <c r="O21" i="6"/>
  <c r="I15" i="6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16" i="5"/>
  <c r="J16" i="5"/>
  <c r="K16" i="5"/>
  <c r="L16" i="5"/>
  <c r="M16" i="5"/>
  <c r="N16" i="5"/>
  <c r="O16" i="5"/>
  <c r="J17" i="5"/>
  <c r="K17" i="5"/>
  <c r="L17" i="5"/>
  <c r="M17" i="5"/>
  <c r="N17" i="5"/>
  <c r="O17" i="5"/>
  <c r="J18" i="5"/>
  <c r="K18" i="5"/>
  <c r="L18" i="5"/>
  <c r="M18" i="5"/>
  <c r="N18" i="5"/>
  <c r="O18" i="5"/>
  <c r="J19" i="5"/>
  <c r="K19" i="5"/>
  <c r="L19" i="5"/>
  <c r="M19" i="5"/>
  <c r="N19" i="5"/>
  <c r="O19" i="5"/>
  <c r="J20" i="5"/>
  <c r="K20" i="5"/>
  <c r="L20" i="5"/>
  <c r="M20" i="5"/>
  <c r="N20" i="5"/>
  <c r="O20" i="5"/>
  <c r="J21" i="5"/>
  <c r="K21" i="5"/>
  <c r="L21" i="5"/>
  <c r="M21" i="5"/>
  <c r="N21" i="5"/>
  <c r="O21" i="5"/>
  <c r="J22" i="5"/>
  <c r="K22" i="5"/>
  <c r="L22" i="5"/>
  <c r="M22" i="5"/>
  <c r="N22" i="5"/>
  <c r="O22" i="5"/>
  <c r="J23" i="5"/>
  <c r="K23" i="5"/>
  <c r="L23" i="5"/>
  <c r="M23" i="5"/>
  <c r="N23" i="5"/>
  <c r="O23" i="5"/>
  <c r="J24" i="5"/>
  <c r="K24" i="5"/>
  <c r="L24" i="5"/>
  <c r="M24" i="5"/>
  <c r="N24" i="5"/>
  <c r="O24" i="5"/>
  <c r="J25" i="5"/>
  <c r="K25" i="5"/>
  <c r="L25" i="5"/>
  <c r="M25" i="5"/>
  <c r="N25" i="5"/>
  <c r="O25" i="5"/>
  <c r="J26" i="5"/>
  <c r="K26" i="5"/>
  <c r="L26" i="5"/>
  <c r="M26" i="5"/>
  <c r="N26" i="5"/>
  <c r="O26" i="5"/>
  <c r="J27" i="5"/>
  <c r="K27" i="5"/>
  <c r="L27" i="5"/>
  <c r="M27" i="5"/>
  <c r="N27" i="5"/>
  <c r="O27" i="5"/>
  <c r="J28" i="5"/>
  <c r="K28" i="5"/>
  <c r="L28" i="5"/>
  <c r="M28" i="5"/>
  <c r="N28" i="5"/>
  <c r="O28" i="5"/>
  <c r="J29" i="5"/>
  <c r="K29" i="5"/>
  <c r="L29" i="5"/>
  <c r="M29" i="5"/>
  <c r="N29" i="5"/>
  <c r="O29" i="5"/>
  <c r="J30" i="5"/>
  <c r="K30" i="5"/>
  <c r="L30" i="5"/>
  <c r="M30" i="5"/>
  <c r="N30" i="5"/>
  <c r="O30" i="5"/>
  <c r="J31" i="5"/>
  <c r="K31" i="5"/>
  <c r="L31" i="5"/>
  <c r="M31" i="5"/>
  <c r="N31" i="5"/>
  <c r="O31" i="5"/>
  <c r="J32" i="5"/>
  <c r="K32" i="5"/>
  <c r="L32" i="5"/>
  <c r="M32" i="5"/>
  <c r="N32" i="5"/>
  <c r="O32" i="5"/>
  <c r="J33" i="5"/>
  <c r="K33" i="5"/>
  <c r="L33" i="5"/>
  <c r="M33" i="5"/>
  <c r="N33" i="5"/>
  <c r="O33" i="5"/>
  <c r="J34" i="5"/>
  <c r="K34" i="5"/>
  <c r="L34" i="5"/>
  <c r="M34" i="5"/>
  <c r="N34" i="5"/>
  <c r="O34" i="5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7" i="3"/>
  <c r="B6" i="3"/>
  <c r="B4" i="3"/>
  <c r="B5" i="3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16" i="4"/>
  <c r="J16" i="4"/>
  <c r="K16" i="4"/>
  <c r="L16" i="4"/>
  <c r="M16" i="4"/>
  <c r="N16" i="4"/>
  <c r="O16" i="4"/>
  <c r="J17" i="4"/>
  <c r="K17" i="4"/>
  <c r="L17" i="4"/>
  <c r="M17" i="4"/>
  <c r="N17" i="4"/>
  <c r="O17" i="4"/>
  <c r="J18" i="4"/>
  <c r="K18" i="4"/>
  <c r="L18" i="4"/>
  <c r="M18" i="4"/>
  <c r="N18" i="4"/>
  <c r="O18" i="4"/>
  <c r="J19" i="4"/>
  <c r="K19" i="4"/>
  <c r="L19" i="4"/>
  <c r="M19" i="4"/>
  <c r="N19" i="4"/>
  <c r="O19" i="4"/>
  <c r="J20" i="4"/>
  <c r="K20" i="4"/>
  <c r="L20" i="4"/>
  <c r="M20" i="4"/>
  <c r="N20" i="4"/>
  <c r="O20" i="4"/>
  <c r="J21" i="4"/>
  <c r="K21" i="4"/>
  <c r="L21" i="4"/>
  <c r="M21" i="4"/>
  <c r="N21" i="4"/>
  <c r="O21" i="4"/>
  <c r="J22" i="4"/>
  <c r="K22" i="4"/>
  <c r="L22" i="4"/>
  <c r="M22" i="4"/>
  <c r="N22" i="4"/>
  <c r="O22" i="4"/>
  <c r="J23" i="4"/>
  <c r="K23" i="4"/>
  <c r="L23" i="4"/>
  <c r="M23" i="4"/>
  <c r="N23" i="4"/>
  <c r="O23" i="4"/>
  <c r="J24" i="4"/>
  <c r="K24" i="4"/>
  <c r="L24" i="4"/>
  <c r="M24" i="4"/>
  <c r="N24" i="4"/>
  <c r="O24" i="4"/>
  <c r="J25" i="4"/>
  <c r="K25" i="4"/>
  <c r="L25" i="4"/>
  <c r="M25" i="4"/>
  <c r="N25" i="4"/>
  <c r="O25" i="4"/>
  <c r="J26" i="4"/>
  <c r="K26" i="4"/>
  <c r="L26" i="4"/>
  <c r="M26" i="4"/>
  <c r="N26" i="4"/>
  <c r="O26" i="4"/>
  <c r="J27" i="4"/>
  <c r="K27" i="4"/>
  <c r="L27" i="4"/>
  <c r="M27" i="4"/>
  <c r="N27" i="4"/>
  <c r="O27" i="4"/>
  <c r="J28" i="4"/>
  <c r="K28" i="4"/>
  <c r="L28" i="4"/>
  <c r="M28" i="4"/>
  <c r="N28" i="4"/>
  <c r="O28" i="4"/>
  <c r="J29" i="4"/>
  <c r="K29" i="4"/>
  <c r="L29" i="4"/>
  <c r="M29" i="4"/>
  <c r="N29" i="4"/>
  <c r="O29" i="4"/>
  <c r="J30" i="4"/>
  <c r="K30" i="4"/>
  <c r="L30" i="4"/>
  <c r="M30" i="4"/>
  <c r="N30" i="4"/>
  <c r="O30" i="4"/>
  <c r="J31" i="4"/>
  <c r="K31" i="4"/>
  <c r="L31" i="4"/>
  <c r="M31" i="4"/>
  <c r="N31" i="4"/>
  <c r="O31" i="4"/>
  <c r="J32" i="4"/>
  <c r="K32" i="4"/>
  <c r="L32" i="4"/>
  <c r="M32" i="4"/>
  <c r="N32" i="4"/>
  <c r="O32" i="4"/>
  <c r="J33" i="4"/>
  <c r="K33" i="4"/>
  <c r="L33" i="4"/>
  <c r="M33" i="4"/>
  <c r="N33" i="4"/>
  <c r="O33" i="4"/>
  <c r="J34" i="4"/>
  <c r="K34" i="4"/>
  <c r="L34" i="4"/>
  <c r="M34" i="4"/>
  <c r="N34" i="4"/>
  <c r="O34" i="4"/>
  <c r="J35" i="4"/>
  <c r="K35" i="4"/>
  <c r="L35" i="4"/>
  <c r="M35" i="4"/>
  <c r="N35" i="4"/>
  <c r="O35" i="4"/>
  <c r="J36" i="4"/>
  <c r="K36" i="4"/>
  <c r="L36" i="4"/>
  <c r="M36" i="4"/>
  <c r="N36" i="4"/>
  <c r="O36" i="4"/>
  <c r="J37" i="4"/>
  <c r="K37" i="4"/>
  <c r="L37" i="4"/>
  <c r="M37" i="4"/>
  <c r="N37" i="4"/>
  <c r="O37" i="4"/>
  <c r="J38" i="4"/>
  <c r="K38" i="4"/>
  <c r="L38" i="4"/>
  <c r="M38" i="4"/>
  <c r="N38" i="4"/>
  <c r="O38" i="4"/>
  <c r="J39" i="4"/>
  <c r="K39" i="4"/>
  <c r="L39" i="4"/>
  <c r="M39" i="4"/>
  <c r="N39" i="4"/>
  <c r="O39" i="4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J22" i="2"/>
  <c r="J23" i="2"/>
  <c r="J24" i="2"/>
  <c r="J25" i="2"/>
  <c r="J26" i="2"/>
  <c r="J21" i="2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K51" i="1"/>
  <c r="K47" i="1"/>
  <c r="K48" i="1"/>
  <c r="K49" i="1"/>
  <c r="K50" i="1"/>
  <c r="K46" i="1"/>
  <c r="I12" i="2"/>
  <c r="I13" i="2"/>
  <c r="I14" i="2"/>
  <c r="I15" i="2"/>
  <c r="I16" i="2"/>
  <c r="I17" i="2"/>
  <c r="I18" i="2"/>
  <c r="I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K11" i="2"/>
  <c r="L11" i="2"/>
  <c r="M11" i="2"/>
  <c r="N11" i="2"/>
  <c r="O11" i="2"/>
  <c r="J11" i="2"/>
  <c r="A28" i="2"/>
  <c r="A27" i="2"/>
  <c r="A26" i="2"/>
  <c r="A25" i="2"/>
  <c r="A24" i="2"/>
  <c r="A23" i="2"/>
  <c r="A22" i="2"/>
  <c r="A21" i="2"/>
  <c r="A18" i="2"/>
  <c r="A17" i="2"/>
  <c r="A16" i="2"/>
  <c r="A15" i="2"/>
  <c r="A14" i="2"/>
  <c r="A13" i="2"/>
  <c r="A12" i="2"/>
  <c r="A11" i="2"/>
  <c r="A8" i="2"/>
  <c r="A7" i="2"/>
  <c r="A6" i="2"/>
  <c r="A5" i="2"/>
  <c r="A4" i="2"/>
  <c r="A3" i="2"/>
  <c r="A2" i="2"/>
  <c r="A1" i="2"/>
  <c r="J36" i="1"/>
  <c r="J37" i="1"/>
  <c r="J38" i="1"/>
  <c r="J39" i="1"/>
  <c r="J40" i="1"/>
  <c r="J41" i="1"/>
  <c r="J42" i="1"/>
  <c r="J43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</calcChain>
</file>

<file path=xl/sharedStrings.xml><?xml version="1.0" encoding="utf-8"?>
<sst xmlns="http://schemas.openxmlformats.org/spreadsheetml/2006/main" count="56" uniqueCount="7">
  <si>
    <t>ax</t>
  </si>
  <si>
    <t>ay</t>
  </si>
  <si>
    <t>az</t>
  </si>
  <si>
    <t>gx</t>
  </si>
  <si>
    <t>gy</t>
  </si>
  <si>
    <t>gz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</si>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</sst>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Idle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idle!$C$3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idle!$B$4:$B$31</c:f>
              <c:numCache>
                <c:formatCode>General</c:formatCode>
                <c:ptCount val="28"/>
                <c:pt idx="0">
                  <c:v>4.4430000000000192E-2</c:v>
                </c:pt>
                <c:pt idx="1">
                  <c:v>0.1457499999999996</c:v>
                </c:pt>
                <c:pt idx="2">
                  <c:v>0.24707000000000079</c:v>
                </c:pt>
                <c:pt idx="3">
                  <c:v>0.34835999999999956</c:v>
                </c:pt>
                <c:pt idx="4">
                  <c:v>0.44970999999999961</c:v>
                </c:pt>
                <c:pt idx="5">
                  <c:v>0.55100000000000016</c:v>
                </c:pt>
                <c:pt idx="6">
                  <c:v>0.6522900000000007</c:v>
                </c:pt>
                <c:pt idx="7">
                  <c:v>0.75357999999999947</c:v>
                </c:pt>
                <c:pt idx="8">
                  <c:v>0.85490000000000066</c:v>
                </c:pt>
                <c:pt idx="9">
                  <c:v>0.95619000000000121</c:v>
                </c:pt>
                <c:pt idx="10">
                  <c:v>1.0074900000000007</c:v>
                </c:pt>
                <c:pt idx="11">
                  <c:v>1.1087800000000012</c:v>
                </c:pt>
                <c:pt idx="12">
                  <c:v>1.2101000000000006</c:v>
                </c:pt>
                <c:pt idx="13">
                  <c:v>1.31142</c:v>
                </c:pt>
                <c:pt idx="14">
                  <c:v>1.4127100000000006</c:v>
                </c:pt>
                <c:pt idx="15">
                  <c:v>1.51403</c:v>
                </c:pt>
                <c:pt idx="16">
                  <c:v>1.6153500000000012</c:v>
                </c:pt>
                <c:pt idx="17">
                  <c:v>1.7166700000000006</c:v>
                </c:pt>
                <c:pt idx="18">
                  <c:v>1.8179600000000011</c:v>
                </c:pt>
                <c:pt idx="19">
                  <c:v>1.9193100000000012</c:v>
                </c:pt>
                <c:pt idx="20">
                  <c:v>2.0206300000000006</c:v>
                </c:pt>
                <c:pt idx="21">
                  <c:v>2.12195</c:v>
                </c:pt>
                <c:pt idx="22">
                  <c:v>2.1731600000000011</c:v>
                </c:pt>
                <c:pt idx="23">
                  <c:v>2.274420000000001</c:v>
                </c:pt>
                <c:pt idx="24">
                  <c:v>2.375770000000001</c:v>
                </c:pt>
                <c:pt idx="25">
                  <c:v>2.4771800000000006</c:v>
                </c:pt>
                <c:pt idx="26">
                  <c:v>2.5785599999999995</c:v>
                </c:pt>
                <c:pt idx="27">
                  <c:v>2.6799099999999996</c:v>
                </c:pt>
              </c:numCache>
            </c:numRef>
          </c:xVal>
          <c:yVal>
            <c:numRef>
              <c:f>idle!$C$4:$C$31</c:f>
              <c:numCache>
                <c:formatCode>General</c:formatCode>
                <c:ptCount val="28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439B-9838-3D605EC191B9}"/>
            </c:ext>
          </c:extLst>
        </c:ser>
        <c:ser>
          <c:idx val="1"/>
          <c:order val="1"/>
          <c:tx>
            <c:strRef>
              <c:f>idle!$D$3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idle!$B$4:$B$31</c:f>
              <c:numCache>
                <c:formatCode>General</c:formatCode>
                <c:ptCount val="28"/>
                <c:pt idx="0">
                  <c:v>4.4430000000000192E-2</c:v>
                </c:pt>
                <c:pt idx="1">
                  <c:v>0.1457499999999996</c:v>
                </c:pt>
                <c:pt idx="2">
                  <c:v>0.24707000000000079</c:v>
                </c:pt>
                <c:pt idx="3">
                  <c:v>0.34835999999999956</c:v>
                </c:pt>
                <c:pt idx="4">
                  <c:v>0.44970999999999961</c:v>
                </c:pt>
                <c:pt idx="5">
                  <c:v>0.55100000000000016</c:v>
                </c:pt>
                <c:pt idx="6">
                  <c:v>0.6522900000000007</c:v>
                </c:pt>
                <c:pt idx="7">
                  <c:v>0.75357999999999947</c:v>
                </c:pt>
                <c:pt idx="8">
                  <c:v>0.85490000000000066</c:v>
                </c:pt>
                <c:pt idx="9">
                  <c:v>0.95619000000000121</c:v>
                </c:pt>
                <c:pt idx="10">
                  <c:v>1.0074900000000007</c:v>
                </c:pt>
                <c:pt idx="11">
                  <c:v>1.1087800000000012</c:v>
                </c:pt>
                <c:pt idx="12">
                  <c:v>1.2101000000000006</c:v>
                </c:pt>
                <c:pt idx="13">
                  <c:v>1.31142</c:v>
                </c:pt>
                <c:pt idx="14">
                  <c:v>1.4127100000000006</c:v>
                </c:pt>
                <c:pt idx="15">
                  <c:v>1.51403</c:v>
                </c:pt>
                <c:pt idx="16">
                  <c:v>1.6153500000000012</c:v>
                </c:pt>
                <c:pt idx="17">
                  <c:v>1.7166700000000006</c:v>
                </c:pt>
                <c:pt idx="18">
                  <c:v>1.8179600000000011</c:v>
                </c:pt>
                <c:pt idx="19">
                  <c:v>1.9193100000000012</c:v>
                </c:pt>
                <c:pt idx="20">
                  <c:v>2.0206300000000006</c:v>
                </c:pt>
                <c:pt idx="21">
                  <c:v>2.12195</c:v>
                </c:pt>
                <c:pt idx="22">
                  <c:v>2.1731600000000011</c:v>
                </c:pt>
                <c:pt idx="23">
                  <c:v>2.274420000000001</c:v>
                </c:pt>
                <c:pt idx="24">
                  <c:v>2.375770000000001</c:v>
                </c:pt>
                <c:pt idx="25">
                  <c:v>2.4771800000000006</c:v>
                </c:pt>
                <c:pt idx="26">
                  <c:v>2.5785599999999995</c:v>
                </c:pt>
                <c:pt idx="27">
                  <c:v>2.6799099999999996</c:v>
                </c:pt>
              </c:numCache>
            </c:numRef>
          </c:xVal>
          <c:yVal>
            <c:numRef>
              <c:f>idle!$D$4:$D$31</c:f>
              <c:numCache>
                <c:formatCode>General</c:formatCode>
                <c:ptCount val="2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9-439B-9838-3D605EC191B9}"/>
            </c:ext>
          </c:extLst>
        </c:ser>
        <c:ser>
          <c:idx val="2"/>
          <c:order val="2"/>
          <c:tx>
            <c:strRef>
              <c:f>idle!$E$3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idle!$B$4:$B$31</c:f>
              <c:numCache>
                <c:formatCode>General</c:formatCode>
                <c:ptCount val="28"/>
                <c:pt idx="0">
                  <c:v>4.4430000000000192E-2</c:v>
                </c:pt>
                <c:pt idx="1">
                  <c:v>0.1457499999999996</c:v>
                </c:pt>
                <c:pt idx="2">
                  <c:v>0.24707000000000079</c:v>
                </c:pt>
                <c:pt idx="3">
                  <c:v>0.34835999999999956</c:v>
                </c:pt>
                <c:pt idx="4">
                  <c:v>0.44970999999999961</c:v>
                </c:pt>
                <c:pt idx="5">
                  <c:v>0.55100000000000016</c:v>
                </c:pt>
                <c:pt idx="6">
                  <c:v>0.6522900000000007</c:v>
                </c:pt>
                <c:pt idx="7">
                  <c:v>0.75357999999999947</c:v>
                </c:pt>
                <c:pt idx="8">
                  <c:v>0.85490000000000066</c:v>
                </c:pt>
                <c:pt idx="9">
                  <c:v>0.95619000000000121</c:v>
                </c:pt>
                <c:pt idx="10">
                  <c:v>1.0074900000000007</c:v>
                </c:pt>
                <c:pt idx="11">
                  <c:v>1.1087800000000012</c:v>
                </c:pt>
                <c:pt idx="12">
                  <c:v>1.2101000000000006</c:v>
                </c:pt>
                <c:pt idx="13">
                  <c:v>1.31142</c:v>
                </c:pt>
                <c:pt idx="14">
                  <c:v>1.4127100000000006</c:v>
                </c:pt>
                <c:pt idx="15">
                  <c:v>1.51403</c:v>
                </c:pt>
                <c:pt idx="16">
                  <c:v>1.6153500000000012</c:v>
                </c:pt>
                <c:pt idx="17">
                  <c:v>1.7166700000000006</c:v>
                </c:pt>
                <c:pt idx="18">
                  <c:v>1.8179600000000011</c:v>
                </c:pt>
                <c:pt idx="19">
                  <c:v>1.9193100000000012</c:v>
                </c:pt>
                <c:pt idx="20">
                  <c:v>2.0206300000000006</c:v>
                </c:pt>
                <c:pt idx="21">
                  <c:v>2.12195</c:v>
                </c:pt>
                <c:pt idx="22">
                  <c:v>2.1731600000000011</c:v>
                </c:pt>
                <c:pt idx="23">
                  <c:v>2.274420000000001</c:v>
                </c:pt>
                <c:pt idx="24">
                  <c:v>2.375770000000001</c:v>
                </c:pt>
                <c:pt idx="25">
                  <c:v>2.4771800000000006</c:v>
                </c:pt>
                <c:pt idx="26">
                  <c:v>2.5785599999999995</c:v>
                </c:pt>
                <c:pt idx="27">
                  <c:v>2.6799099999999996</c:v>
                </c:pt>
              </c:numCache>
            </c:numRef>
          </c:xVal>
          <c:yVal>
            <c:numRef>
              <c:f>idle!$E$4:$E$31</c:f>
              <c:numCache>
                <c:formatCode>General</c:formatCode>
                <c:ptCount val="28"/>
                <c:pt idx="0">
                  <c:v>-0.35</c:v>
                </c:pt>
                <c:pt idx="1">
                  <c:v>-0.33</c:v>
                </c:pt>
                <c:pt idx="2">
                  <c:v>-0.55000000000000004</c:v>
                </c:pt>
                <c:pt idx="3">
                  <c:v>-0.42</c:v>
                </c:pt>
                <c:pt idx="4">
                  <c:v>-0.41</c:v>
                </c:pt>
                <c:pt idx="5">
                  <c:v>-0.44</c:v>
                </c:pt>
                <c:pt idx="6">
                  <c:v>-0.43</c:v>
                </c:pt>
                <c:pt idx="7">
                  <c:v>-0.28999999999999998</c:v>
                </c:pt>
                <c:pt idx="8">
                  <c:v>-0.44</c:v>
                </c:pt>
                <c:pt idx="9">
                  <c:v>-0.39</c:v>
                </c:pt>
                <c:pt idx="10">
                  <c:v>-0.44</c:v>
                </c:pt>
                <c:pt idx="11">
                  <c:v>-0.31</c:v>
                </c:pt>
                <c:pt idx="12">
                  <c:v>-0.25</c:v>
                </c:pt>
                <c:pt idx="13">
                  <c:v>-0.37</c:v>
                </c:pt>
                <c:pt idx="14">
                  <c:v>-0.62</c:v>
                </c:pt>
                <c:pt idx="15">
                  <c:v>-0.11</c:v>
                </c:pt>
                <c:pt idx="16">
                  <c:v>-0.33</c:v>
                </c:pt>
                <c:pt idx="17">
                  <c:v>-0.31</c:v>
                </c:pt>
                <c:pt idx="18">
                  <c:v>-0.28999999999999998</c:v>
                </c:pt>
                <c:pt idx="19">
                  <c:v>-0.35</c:v>
                </c:pt>
                <c:pt idx="20">
                  <c:v>-0.38</c:v>
                </c:pt>
                <c:pt idx="21">
                  <c:v>-0.44</c:v>
                </c:pt>
                <c:pt idx="22">
                  <c:v>-0.37</c:v>
                </c:pt>
                <c:pt idx="23">
                  <c:v>-0.36</c:v>
                </c:pt>
                <c:pt idx="24">
                  <c:v>-0.41</c:v>
                </c:pt>
                <c:pt idx="25">
                  <c:v>-0.27</c:v>
                </c:pt>
                <c:pt idx="26">
                  <c:v>-0.44</c:v>
                </c:pt>
                <c:pt idx="27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9-439B-9838-3D605EC1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08575"/>
        <c:axId val="980204255"/>
      </c:scatterChart>
      <c:valAx>
        <c:axId val="9802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0204255"/>
        <c:crosses val="autoZero"/>
        <c:crossBetween val="midCat"/>
      </c:valAx>
      <c:valAx>
        <c:axId val="980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020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Gyro</a:t>
            </a:r>
            <a:r>
              <a:rPr lang="fi-FI" baseline="0"/>
              <a:t> tilt (.)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Tilt!$A$1:$A$10</c:f>
              <c:numCache>
                <c:formatCode>General</c:formatCode>
                <c:ptCount val="10"/>
                <c:pt idx="0">
                  <c:v>168.59751900000001</c:v>
                </c:pt>
                <c:pt idx="1">
                  <c:v>168.64816300000001</c:v>
                </c:pt>
                <c:pt idx="2">
                  <c:v>168.749405</c:v>
                </c:pt>
                <c:pt idx="3">
                  <c:v>168.850662</c:v>
                </c:pt>
                <c:pt idx="4">
                  <c:v>168.95192</c:v>
                </c:pt>
                <c:pt idx="5">
                  <c:v>169.05317700000001</c:v>
                </c:pt>
                <c:pt idx="6">
                  <c:v>169.15443400000001</c:v>
                </c:pt>
                <c:pt idx="7">
                  <c:v>169.255707</c:v>
                </c:pt>
                <c:pt idx="8">
                  <c:v>169.356964</c:v>
                </c:pt>
                <c:pt idx="9">
                  <c:v>169.45822100000001</c:v>
                </c:pt>
              </c:numCache>
            </c:numRef>
          </c:xVal>
          <c:yVal>
            <c:numRef>
              <c:f>Tilt!$E$1:$E$10</c:f>
              <c:numCache>
                <c:formatCode>General</c:formatCode>
                <c:ptCount val="10"/>
                <c:pt idx="0">
                  <c:v>-0.21</c:v>
                </c:pt>
                <c:pt idx="1">
                  <c:v>-5.87</c:v>
                </c:pt>
                <c:pt idx="2">
                  <c:v>-3.27</c:v>
                </c:pt>
                <c:pt idx="3">
                  <c:v>-27.05</c:v>
                </c:pt>
                <c:pt idx="4">
                  <c:v>-14.82</c:v>
                </c:pt>
                <c:pt idx="5">
                  <c:v>21.31</c:v>
                </c:pt>
                <c:pt idx="6">
                  <c:v>11.09</c:v>
                </c:pt>
                <c:pt idx="7">
                  <c:v>5.87</c:v>
                </c:pt>
                <c:pt idx="8">
                  <c:v>-1.29</c:v>
                </c:pt>
                <c:pt idx="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A-4788-BC66-CBDDD28DD8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Tilt!$A$1:$A$10</c:f>
              <c:numCache>
                <c:formatCode>General</c:formatCode>
                <c:ptCount val="10"/>
                <c:pt idx="0">
                  <c:v>168.59751900000001</c:v>
                </c:pt>
                <c:pt idx="1">
                  <c:v>168.64816300000001</c:v>
                </c:pt>
                <c:pt idx="2">
                  <c:v>168.749405</c:v>
                </c:pt>
                <c:pt idx="3">
                  <c:v>168.850662</c:v>
                </c:pt>
                <c:pt idx="4">
                  <c:v>168.95192</c:v>
                </c:pt>
                <c:pt idx="5">
                  <c:v>169.05317700000001</c:v>
                </c:pt>
                <c:pt idx="6">
                  <c:v>169.15443400000001</c:v>
                </c:pt>
                <c:pt idx="7">
                  <c:v>169.255707</c:v>
                </c:pt>
                <c:pt idx="8">
                  <c:v>169.356964</c:v>
                </c:pt>
                <c:pt idx="9">
                  <c:v>169.45822100000001</c:v>
                </c:pt>
              </c:numCache>
            </c:numRef>
          </c:xVal>
          <c:yVal>
            <c:numRef>
              <c:f>Tilt!$F$1:$F$10</c:f>
              <c:numCache>
                <c:formatCode>General</c:formatCode>
                <c:ptCount val="10"/>
                <c:pt idx="0">
                  <c:v>1.28</c:v>
                </c:pt>
                <c:pt idx="1">
                  <c:v>-7.18</c:v>
                </c:pt>
                <c:pt idx="2">
                  <c:v>-3.95</c:v>
                </c:pt>
                <c:pt idx="3">
                  <c:v>-152.19</c:v>
                </c:pt>
                <c:pt idx="4">
                  <c:v>-194.38</c:v>
                </c:pt>
                <c:pt idx="5">
                  <c:v>139.41999999999999</c:v>
                </c:pt>
                <c:pt idx="6">
                  <c:v>182.84</c:v>
                </c:pt>
                <c:pt idx="7">
                  <c:v>24.08</c:v>
                </c:pt>
                <c:pt idx="8">
                  <c:v>-9.66</c:v>
                </c:pt>
                <c:pt idx="9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A-4788-BC66-CBDDD28DD8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Tilt!$A$1:$A$10</c:f>
              <c:numCache>
                <c:formatCode>General</c:formatCode>
                <c:ptCount val="10"/>
                <c:pt idx="0">
                  <c:v>168.59751900000001</c:v>
                </c:pt>
                <c:pt idx="1">
                  <c:v>168.64816300000001</c:v>
                </c:pt>
                <c:pt idx="2">
                  <c:v>168.749405</c:v>
                </c:pt>
                <c:pt idx="3">
                  <c:v>168.850662</c:v>
                </c:pt>
                <c:pt idx="4">
                  <c:v>168.95192</c:v>
                </c:pt>
                <c:pt idx="5">
                  <c:v>169.05317700000001</c:v>
                </c:pt>
                <c:pt idx="6">
                  <c:v>169.15443400000001</c:v>
                </c:pt>
                <c:pt idx="7">
                  <c:v>169.255707</c:v>
                </c:pt>
                <c:pt idx="8">
                  <c:v>169.356964</c:v>
                </c:pt>
                <c:pt idx="9">
                  <c:v>169.45822100000001</c:v>
                </c:pt>
              </c:numCache>
            </c:numRef>
          </c:xVal>
          <c:yVal>
            <c:numRef>
              <c:f>Tilt!$G$1:$G$10</c:f>
              <c:numCache>
                <c:formatCode>General</c:formatCode>
                <c:ptCount val="10"/>
                <c:pt idx="0">
                  <c:v>1.21</c:v>
                </c:pt>
                <c:pt idx="1">
                  <c:v>2.33</c:v>
                </c:pt>
                <c:pt idx="2">
                  <c:v>-4.1900000000000004</c:v>
                </c:pt>
                <c:pt idx="3">
                  <c:v>-42.29</c:v>
                </c:pt>
                <c:pt idx="4">
                  <c:v>-76.23</c:v>
                </c:pt>
                <c:pt idx="5">
                  <c:v>62.31</c:v>
                </c:pt>
                <c:pt idx="6">
                  <c:v>71.17</c:v>
                </c:pt>
                <c:pt idx="7">
                  <c:v>10.1</c:v>
                </c:pt>
                <c:pt idx="8">
                  <c:v>-6</c:v>
                </c:pt>
                <c:pt idx="9">
                  <c:v>-4.29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EA-4788-BC66-CBDDD28D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06096"/>
        <c:axId val="886873328"/>
      </c:scatterChart>
      <c:valAx>
        <c:axId val="8775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6873328"/>
        <c:crosses val="autoZero"/>
        <c:crossBetween val="midCat"/>
      </c:valAx>
      <c:valAx>
        <c:axId val="8868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750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Avg.</a:t>
            </a:r>
            <a:r>
              <a:rPr lang="fi-FI" baseline="0"/>
              <a:t> acc. tilt (".")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Tilt!$J$36:$J$43</c:f>
              <c:numCache>
                <c:formatCode>General</c:formatCode>
                <c:ptCount val="8"/>
                <c:pt idx="0">
                  <c:v>5.5115000000114378E-2</c:v>
                </c:pt>
                <c:pt idx="1">
                  <c:v>0.15651466666668057</c:v>
                </c:pt>
                <c:pt idx="2">
                  <c:v>0.25779199999999491</c:v>
                </c:pt>
                <c:pt idx="3">
                  <c:v>0.35902933333329656</c:v>
                </c:pt>
                <c:pt idx="4">
                  <c:v>0.4603273333332254</c:v>
                </c:pt>
                <c:pt idx="5">
                  <c:v>0.56158433333337143</c:v>
                </c:pt>
                <c:pt idx="6">
                  <c:v>0.6628013333332774</c:v>
                </c:pt>
                <c:pt idx="7">
                  <c:v>0.76407900000003792</c:v>
                </c:pt>
              </c:numCache>
            </c:numRef>
          </c:xVal>
          <c:yVal>
            <c:numRef>
              <c:f>Tilt!$K$36:$K$43</c:f>
              <c:numCache>
                <c:formatCode>General</c:formatCode>
                <c:ptCount val="8"/>
                <c:pt idx="0">
                  <c:v>-0.45333333333333331</c:v>
                </c:pt>
                <c:pt idx="1">
                  <c:v>-0.59</c:v>
                </c:pt>
                <c:pt idx="2">
                  <c:v>8.666666666666667E-2</c:v>
                </c:pt>
                <c:pt idx="3">
                  <c:v>0.45333333333333331</c:v>
                </c:pt>
                <c:pt idx="4">
                  <c:v>-0.03</c:v>
                </c:pt>
                <c:pt idx="5">
                  <c:v>-0.47333333333333338</c:v>
                </c:pt>
                <c:pt idx="6">
                  <c:v>-0.47666666666666663</c:v>
                </c:pt>
                <c:pt idx="7">
                  <c:v>-0.45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A-476A-B156-2445F440F4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Tilt!$J$36:$J$43</c:f>
              <c:numCache>
                <c:formatCode>General</c:formatCode>
                <c:ptCount val="8"/>
                <c:pt idx="0">
                  <c:v>5.5115000000114378E-2</c:v>
                </c:pt>
                <c:pt idx="1">
                  <c:v>0.15651466666668057</c:v>
                </c:pt>
                <c:pt idx="2">
                  <c:v>0.25779199999999491</c:v>
                </c:pt>
                <c:pt idx="3">
                  <c:v>0.35902933333329656</c:v>
                </c:pt>
                <c:pt idx="4">
                  <c:v>0.4603273333332254</c:v>
                </c:pt>
                <c:pt idx="5">
                  <c:v>0.56158433333337143</c:v>
                </c:pt>
                <c:pt idx="6">
                  <c:v>0.6628013333332774</c:v>
                </c:pt>
                <c:pt idx="7">
                  <c:v>0.76407900000003792</c:v>
                </c:pt>
              </c:numCache>
            </c:numRef>
          </c:xVal>
          <c:yVal>
            <c:numRef>
              <c:f>Tilt!$L$36:$L$43</c:f>
              <c:numCache>
                <c:formatCode>General</c:formatCode>
                <c:ptCount val="8"/>
                <c:pt idx="0">
                  <c:v>0.79999999999999993</c:v>
                </c:pt>
                <c:pt idx="1">
                  <c:v>0.87666666666666659</c:v>
                </c:pt>
                <c:pt idx="2">
                  <c:v>0.69666666666666666</c:v>
                </c:pt>
                <c:pt idx="3">
                  <c:v>0.80000000000000016</c:v>
                </c:pt>
                <c:pt idx="4">
                  <c:v>0.85</c:v>
                </c:pt>
                <c:pt idx="5">
                  <c:v>0.88666666666666671</c:v>
                </c:pt>
                <c:pt idx="6">
                  <c:v>0.86333333333333329</c:v>
                </c:pt>
                <c:pt idx="7">
                  <c:v>0.84333333333333327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A-476A-B156-2445F440F4F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Tilt!$J$36:$J$43</c:f>
              <c:numCache>
                <c:formatCode>General</c:formatCode>
                <c:ptCount val="8"/>
                <c:pt idx="0">
                  <c:v>5.5115000000114378E-2</c:v>
                </c:pt>
                <c:pt idx="1">
                  <c:v>0.15651466666668057</c:v>
                </c:pt>
                <c:pt idx="2">
                  <c:v>0.25779199999999491</c:v>
                </c:pt>
                <c:pt idx="3">
                  <c:v>0.35902933333329656</c:v>
                </c:pt>
                <c:pt idx="4">
                  <c:v>0.4603273333332254</c:v>
                </c:pt>
                <c:pt idx="5">
                  <c:v>0.56158433333337143</c:v>
                </c:pt>
                <c:pt idx="6">
                  <c:v>0.6628013333332774</c:v>
                </c:pt>
                <c:pt idx="7">
                  <c:v>0.76407900000003792</c:v>
                </c:pt>
              </c:numCache>
            </c:numRef>
          </c:xVal>
          <c:yVal>
            <c:numRef>
              <c:f>Tilt!$M$36:$M$43</c:f>
              <c:numCache>
                <c:formatCode>General</c:formatCode>
                <c:ptCount val="8"/>
                <c:pt idx="0">
                  <c:v>0.85</c:v>
                </c:pt>
                <c:pt idx="1">
                  <c:v>0.6366666666666666</c:v>
                </c:pt>
                <c:pt idx="2">
                  <c:v>0.65666666666666662</c:v>
                </c:pt>
                <c:pt idx="3">
                  <c:v>1.1833333333333333</c:v>
                </c:pt>
                <c:pt idx="4">
                  <c:v>0.73666666666666669</c:v>
                </c:pt>
                <c:pt idx="5">
                  <c:v>0.6133333333333334</c:v>
                </c:pt>
                <c:pt idx="6">
                  <c:v>0.80333333333333334</c:v>
                </c:pt>
                <c:pt idx="7">
                  <c:v>0.87333333333333341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A-476A-B156-2445F440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23136"/>
        <c:axId val="1466231776"/>
      </c:scatterChart>
      <c:valAx>
        <c:axId val="14662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66231776"/>
        <c:crosses val="autoZero"/>
        <c:crossBetween val="midCat"/>
      </c:valAx>
      <c:valAx>
        <c:axId val="14662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662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Avg. gyro tilt (".")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Tilt!$J$36:$J$43</c:f>
              <c:numCache>
                <c:formatCode>General</c:formatCode>
                <c:ptCount val="8"/>
                <c:pt idx="0">
                  <c:v>5.5115000000114378E-2</c:v>
                </c:pt>
                <c:pt idx="1">
                  <c:v>0.15651466666668057</c:v>
                </c:pt>
                <c:pt idx="2">
                  <c:v>0.25779199999999491</c:v>
                </c:pt>
                <c:pt idx="3">
                  <c:v>0.35902933333329656</c:v>
                </c:pt>
                <c:pt idx="4">
                  <c:v>0.4603273333332254</c:v>
                </c:pt>
                <c:pt idx="5">
                  <c:v>0.56158433333337143</c:v>
                </c:pt>
                <c:pt idx="6">
                  <c:v>0.6628013333332774</c:v>
                </c:pt>
                <c:pt idx="7">
                  <c:v>0.76407900000003792</c:v>
                </c:pt>
              </c:numCache>
            </c:numRef>
          </c:xVal>
          <c:yVal>
            <c:numRef>
              <c:f>Tilt!$N$36:$N$43</c:f>
              <c:numCache>
                <c:formatCode>General</c:formatCode>
                <c:ptCount val="8"/>
                <c:pt idx="0">
                  <c:v>5.9466666666666663</c:v>
                </c:pt>
                <c:pt idx="1">
                  <c:v>16.936666666666667</c:v>
                </c:pt>
                <c:pt idx="2">
                  <c:v>-60.633333333333333</c:v>
                </c:pt>
                <c:pt idx="3">
                  <c:v>22.48</c:v>
                </c:pt>
                <c:pt idx="4">
                  <c:v>33.9</c:v>
                </c:pt>
                <c:pt idx="5">
                  <c:v>28.653333333333336</c:v>
                </c:pt>
                <c:pt idx="6">
                  <c:v>15.326666666666668</c:v>
                </c:pt>
                <c:pt idx="7">
                  <c:v>1.0166666666666666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2-48BE-89B5-030FD22818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Tilt!$J$36:$J$43</c:f>
              <c:numCache>
                <c:formatCode>General</c:formatCode>
                <c:ptCount val="8"/>
                <c:pt idx="0">
                  <c:v>5.5115000000114378E-2</c:v>
                </c:pt>
                <c:pt idx="1">
                  <c:v>0.15651466666668057</c:v>
                </c:pt>
                <c:pt idx="2">
                  <c:v>0.25779199999999491</c:v>
                </c:pt>
                <c:pt idx="3">
                  <c:v>0.35902933333329656</c:v>
                </c:pt>
                <c:pt idx="4">
                  <c:v>0.4603273333332254</c:v>
                </c:pt>
                <c:pt idx="5">
                  <c:v>0.56158433333337143</c:v>
                </c:pt>
                <c:pt idx="6">
                  <c:v>0.6628013333332774</c:v>
                </c:pt>
                <c:pt idx="7">
                  <c:v>0.76407900000003792</c:v>
                </c:pt>
              </c:numCache>
            </c:numRef>
          </c:xVal>
          <c:yVal>
            <c:numRef>
              <c:f>Tilt!$O$36:$O$43</c:f>
              <c:numCache>
                <c:formatCode>General</c:formatCode>
                <c:ptCount val="8"/>
                <c:pt idx="0">
                  <c:v>1.4433333333333334</c:v>
                </c:pt>
                <c:pt idx="1">
                  <c:v>-60.9</c:v>
                </c:pt>
                <c:pt idx="2">
                  <c:v>-250</c:v>
                </c:pt>
                <c:pt idx="3">
                  <c:v>13.159999999999998</c:v>
                </c:pt>
                <c:pt idx="4">
                  <c:v>201.45666666666668</c:v>
                </c:pt>
                <c:pt idx="5">
                  <c:v>92.136666666666656</c:v>
                </c:pt>
                <c:pt idx="6">
                  <c:v>10.26</c:v>
                </c:pt>
                <c:pt idx="7">
                  <c:v>1.5166666666666666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2-48BE-89B5-030FD22818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Tilt!$J$36:$J$43</c:f>
              <c:numCache>
                <c:formatCode>General</c:formatCode>
                <c:ptCount val="8"/>
                <c:pt idx="0">
                  <c:v>5.5115000000114378E-2</c:v>
                </c:pt>
                <c:pt idx="1">
                  <c:v>0.15651466666668057</c:v>
                </c:pt>
                <c:pt idx="2">
                  <c:v>0.25779199999999491</c:v>
                </c:pt>
                <c:pt idx="3">
                  <c:v>0.35902933333329656</c:v>
                </c:pt>
                <c:pt idx="4">
                  <c:v>0.4603273333332254</c:v>
                </c:pt>
                <c:pt idx="5">
                  <c:v>0.56158433333337143</c:v>
                </c:pt>
                <c:pt idx="6">
                  <c:v>0.6628013333332774</c:v>
                </c:pt>
                <c:pt idx="7">
                  <c:v>0.76407900000003792</c:v>
                </c:pt>
              </c:numCache>
            </c:numRef>
          </c:xVal>
          <c:yVal>
            <c:numRef>
              <c:f>Tilt!$P$36:$P$43</c:f>
              <c:numCache>
                <c:formatCode>General</c:formatCode>
                <c:ptCount val="8"/>
                <c:pt idx="0">
                  <c:v>-0.41666666666666669</c:v>
                </c:pt>
                <c:pt idx="1">
                  <c:v>-37.353333333333332</c:v>
                </c:pt>
                <c:pt idx="2">
                  <c:v>45.139999999999993</c:v>
                </c:pt>
                <c:pt idx="3">
                  <c:v>-18.54</c:v>
                </c:pt>
                <c:pt idx="4">
                  <c:v>12.993333333333334</c:v>
                </c:pt>
                <c:pt idx="5">
                  <c:v>-2.4500000000000002</c:v>
                </c:pt>
                <c:pt idx="6">
                  <c:v>-1.8066666666666666</c:v>
                </c:pt>
                <c:pt idx="7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2-48BE-89B5-030FD228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07360"/>
        <c:axId val="1359312160"/>
      </c:scatterChart>
      <c:valAx>
        <c:axId val="13593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59312160"/>
        <c:crosses val="autoZero"/>
        <c:crossBetween val="midCat"/>
      </c:valAx>
      <c:valAx>
        <c:axId val="13593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5930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Avg. accel</a:t>
            </a:r>
            <a:r>
              <a:rPr lang="fi-FI" baseline="0"/>
              <a:t> Jolt ("-")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Jolt!$J$10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Jolt!$I$11:$I$18</c:f>
              <c:numCache>
                <c:formatCode>General</c:formatCode>
                <c:ptCount val="8"/>
                <c:pt idx="0">
                  <c:v>4.090066666663953E-2</c:v>
                </c:pt>
                <c:pt idx="1">
                  <c:v>0.12551566666663896</c:v>
                </c:pt>
                <c:pt idx="2">
                  <c:v>0.22686566666664967</c:v>
                </c:pt>
                <c:pt idx="3">
                  <c:v>0.32817666666664752</c:v>
                </c:pt>
                <c:pt idx="4">
                  <c:v>0.42948599999999243</c:v>
                </c:pt>
                <c:pt idx="5">
                  <c:v>0.530793999999986</c:v>
                </c:pt>
                <c:pt idx="6">
                  <c:v>0.632083333333334</c:v>
                </c:pt>
                <c:pt idx="7">
                  <c:v>0.73338366666664001</c:v>
                </c:pt>
              </c:numCache>
            </c:numRef>
          </c:xVal>
          <c:yVal>
            <c:numRef>
              <c:f>Jolt!$J$11:$J$18</c:f>
              <c:numCache>
                <c:formatCode>General</c:formatCode>
                <c:ptCount val="8"/>
                <c:pt idx="0">
                  <c:v>0.19000000000000003</c:v>
                </c:pt>
                <c:pt idx="1">
                  <c:v>0.19000000000000003</c:v>
                </c:pt>
                <c:pt idx="2">
                  <c:v>0.56666666666666676</c:v>
                </c:pt>
                <c:pt idx="3">
                  <c:v>0.25333333333333335</c:v>
                </c:pt>
                <c:pt idx="4">
                  <c:v>0.36333333333333329</c:v>
                </c:pt>
                <c:pt idx="5">
                  <c:v>0.56333333333333335</c:v>
                </c:pt>
                <c:pt idx="6">
                  <c:v>0.26</c:v>
                </c:pt>
                <c:pt idx="7">
                  <c:v>0.23666666666666666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4-400A-94BC-DFD99A82B6E5}"/>
            </c:ext>
          </c:extLst>
        </c:ser>
        <c:ser>
          <c:idx val="1"/>
          <c:order val="1"/>
          <c:tx>
            <c:strRef>
              <c:f>Jolt!$K$10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Jolt!$I$11:$I$18</c:f>
              <c:numCache>
                <c:formatCode>General</c:formatCode>
                <c:ptCount val="8"/>
                <c:pt idx="0">
                  <c:v>4.090066666663953E-2</c:v>
                </c:pt>
                <c:pt idx="1">
                  <c:v>0.12551566666663896</c:v>
                </c:pt>
                <c:pt idx="2">
                  <c:v>0.22686566666664967</c:v>
                </c:pt>
                <c:pt idx="3">
                  <c:v>0.32817666666664752</c:v>
                </c:pt>
                <c:pt idx="4">
                  <c:v>0.42948599999999243</c:v>
                </c:pt>
                <c:pt idx="5">
                  <c:v>0.530793999999986</c:v>
                </c:pt>
                <c:pt idx="6">
                  <c:v>0.632083333333334</c:v>
                </c:pt>
                <c:pt idx="7">
                  <c:v>0.73338366666664001</c:v>
                </c:pt>
              </c:numCache>
            </c:numRef>
          </c:xVal>
          <c:yVal>
            <c:numRef>
              <c:f>Jolt!$K$11:$K$18</c:f>
              <c:numCache>
                <c:formatCode>General</c:formatCode>
                <c:ptCount val="8"/>
                <c:pt idx="0">
                  <c:v>0.9</c:v>
                </c:pt>
                <c:pt idx="1">
                  <c:v>1.0066666666666666</c:v>
                </c:pt>
                <c:pt idx="2">
                  <c:v>2.7366666666666668</c:v>
                </c:pt>
                <c:pt idx="3">
                  <c:v>-0.9966666666666667</c:v>
                </c:pt>
                <c:pt idx="4">
                  <c:v>-0.17333333333333337</c:v>
                </c:pt>
                <c:pt idx="5">
                  <c:v>2.5</c:v>
                </c:pt>
                <c:pt idx="6">
                  <c:v>0.92333333333333334</c:v>
                </c:pt>
                <c:pt idx="7">
                  <c:v>0.8933333333333332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4-400A-94BC-DFD99A82B6E5}"/>
            </c:ext>
          </c:extLst>
        </c:ser>
        <c:ser>
          <c:idx val="2"/>
          <c:order val="2"/>
          <c:tx>
            <c:strRef>
              <c:f>Jolt!$L$10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Jolt!$I$11:$I$18</c:f>
              <c:numCache>
                <c:formatCode>General</c:formatCode>
                <c:ptCount val="8"/>
                <c:pt idx="0">
                  <c:v>4.090066666663953E-2</c:v>
                </c:pt>
                <c:pt idx="1">
                  <c:v>0.12551566666663896</c:v>
                </c:pt>
                <c:pt idx="2">
                  <c:v>0.22686566666664967</c:v>
                </c:pt>
                <c:pt idx="3">
                  <c:v>0.32817666666664752</c:v>
                </c:pt>
                <c:pt idx="4">
                  <c:v>0.42948599999999243</c:v>
                </c:pt>
                <c:pt idx="5">
                  <c:v>0.530793999999986</c:v>
                </c:pt>
                <c:pt idx="6">
                  <c:v>0.632083333333334</c:v>
                </c:pt>
                <c:pt idx="7">
                  <c:v>0.73338366666664001</c:v>
                </c:pt>
              </c:numCache>
            </c:numRef>
          </c:xVal>
          <c:yVal>
            <c:numRef>
              <c:f>Jolt!$L$11:$L$18</c:f>
              <c:numCache>
                <c:formatCode>General</c:formatCode>
                <c:ptCount val="8"/>
                <c:pt idx="0">
                  <c:v>0.14666666666666664</c:v>
                </c:pt>
                <c:pt idx="1">
                  <c:v>0.12333333333333334</c:v>
                </c:pt>
                <c:pt idx="2">
                  <c:v>0.35333333333333333</c:v>
                </c:pt>
                <c:pt idx="3">
                  <c:v>9.0000000000000011E-2</c:v>
                </c:pt>
                <c:pt idx="4">
                  <c:v>0.11666666666666668</c:v>
                </c:pt>
                <c:pt idx="5">
                  <c:v>0.24333333333333332</c:v>
                </c:pt>
                <c:pt idx="6">
                  <c:v>0.11333333333333333</c:v>
                </c:pt>
                <c:pt idx="7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4-400A-94BC-DFD99A82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92351"/>
        <c:axId val="304994271"/>
      </c:scatterChart>
      <c:valAx>
        <c:axId val="30499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4994271"/>
        <c:crosses val="autoZero"/>
        <c:crossBetween val="midCat"/>
      </c:valAx>
      <c:valAx>
        <c:axId val="3049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499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Avg. gyro Jolt ("-")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Jolt!$M$10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Jolt!$I$11:$I$18</c:f>
              <c:numCache>
                <c:formatCode>General</c:formatCode>
                <c:ptCount val="8"/>
                <c:pt idx="0">
                  <c:v>4.090066666663953E-2</c:v>
                </c:pt>
                <c:pt idx="1">
                  <c:v>0.12551566666663896</c:v>
                </c:pt>
                <c:pt idx="2">
                  <c:v>0.22686566666664967</c:v>
                </c:pt>
                <c:pt idx="3">
                  <c:v>0.32817666666664752</c:v>
                </c:pt>
                <c:pt idx="4">
                  <c:v>0.42948599999999243</c:v>
                </c:pt>
                <c:pt idx="5">
                  <c:v>0.530793999999986</c:v>
                </c:pt>
                <c:pt idx="6">
                  <c:v>0.632083333333334</c:v>
                </c:pt>
                <c:pt idx="7">
                  <c:v>0.73338366666664001</c:v>
                </c:pt>
              </c:numCache>
            </c:numRef>
          </c:xVal>
          <c:yVal>
            <c:numRef>
              <c:f>Jolt!$M$11:$M$18</c:f>
              <c:numCache>
                <c:formatCode>General</c:formatCode>
                <c:ptCount val="8"/>
                <c:pt idx="0">
                  <c:v>-0.99666666666666659</c:v>
                </c:pt>
                <c:pt idx="1">
                  <c:v>-5.9466666666666681</c:v>
                </c:pt>
                <c:pt idx="2">
                  <c:v>-42.883333333333333</c:v>
                </c:pt>
                <c:pt idx="3">
                  <c:v>30.02</c:v>
                </c:pt>
                <c:pt idx="4">
                  <c:v>40.976666666666667</c:v>
                </c:pt>
                <c:pt idx="5">
                  <c:v>-10.013333333333334</c:v>
                </c:pt>
                <c:pt idx="6">
                  <c:v>3.3000000000000003</c:v>
                </c:pt>
                <c:pt idx="7">
                  <c:v>-5.7966666666666669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A-4E0B-A3DB-F4711DEAA699}"/>
            </c:ext>
          </c:extLst>
        </c:ser>
        <c:ser>
          <c:idx val="1"/>
          <c:order val="1"/>
          <c:tx>
            <c:strRef>
              <c:f>Jolt!$N$10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Jolt!$I$11:$I$18</c:f>
              <c:numCache>
                <c:formatCode>General</c:formatCode>
                <c:ptCount val="8"/>
                <c:pt idx="0">
                  <c:v>4.090066666663953E-2</c:v>
                </c:pt>
                <c:pt idx="1">
                  <c:v>0.12551566666663896</c:v>
                </c:pt>
                <c:pt idx="2">
                  <c:v>0.22686566666664967</c:v>
                </c:pt>
                <c:pt idx="3">
                  <c:v>0.32817666666664752</c:v>
                </c:pt>
                <c:pt idx="4">
                  <c:v>0.42948599999999243</c:v>
                </c:pt>
                <c:pt idx="5">
                  <c:v>0.530793999999986</c:v>
                </c:pt>
                <c:pt idx="6">
                  <c:v>0.632083333333334</c:v>
                </c:pt>
                <c:pt idx="7">
                  <c:v>0.73338366666664001</c:v>
                </c:pt>
              </c:numCache>
            </c:numRef>
          </c:xVal>
          <c:yVal>
            <c:numRef>
              <c:f>Jolt!$N$11:$N$18</c:f>
              <c:numCache>
                <c:formatCode>General</c:formatCode>
                <c:ptCount val="8"/>
                <c:pt idx="0">
                  <c:v>-0.19333333333333336</c:v>
                </c:pt>
                <c:pt idx="1">
                  <c:v>-3.0366666666666666</c:v>
                </c:pt>
                <c:pt idx="2">
                  <c:v>7.1999999999999993</c:v>
                </c:pt>
                <c:pt idx="3">
                  <c:v>39.786666666666669</c:v>
                </c:pt>
                <c:pt idx="4">
                  <c:v>-45.410000000000004</c:v>
                </c:pt>
                <c:pt idx="5">
                  <c:v>-19.14</c:v>
                </c:pt>
                <c:pt idx="6">
                  <c:v>0.83000000000000007</c:v>
                </c:pt>
                <c:pt idx="7">
                  <c:v>6.6133333333333333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A-4E0B-A3DB-F4711DEAA699}"/>
            </c:ext>
          </c:extLst>
        </c:ser>
        <c:ser>
          <c:idx val="2"/>
          <c:order val="2"/>
          <c:tx>
            <c:strRef>
              <c:f>Jolt!$O$10</c:f>
              <c:strCache>
                <c:ptCount val="1"/>
                <c:pt idx="0">
                  <c:v>gz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Jolt!$I$11:$I$18</c:f>
              <c:numCache>
                <c:formatCode>General</c:formatCode>
                <c:ptCount val="8"/>
                <c:pt idx="0">
                  <c:v>4.090066666663953E-2</c:v>
                </c:pt>
                <c:pt idx="1">
                  <c:v>0.12551566666663896</c:v>
                </c:pt>
                <c:pt idx="2">
                  <c:v>0.22686566666664967</c:v>
                </c:pt>
                <c:pt idx="3">
                  <c:v>0.32817666666664752</c:v>
                </c:pt>
                <c:pt idx="4">
                  <c:v>0.42948599999999243</c:v>
                </c:pt>
                <c:pt idx="5">
                  <c:v>0.530793999999986</c:v>
                </c:pt>
                <c:pt idx="6">
                  <c:v>0.632083333333334</c:v>
                </c:pt>
                <c:pt idx="7">
                  <c:v>0.73338366666664001</c:v>
                </c:pt>
              </c:numCache>
            </c:numRef>
          </c:xVal>
          <c:yVal>
            <c:numRef>
              <c:f>Jolt!$O$11:$O$18</c:f>
              <c:numCache>
                <c:formatCode>General</c:formatCode>
                <c:ptCount val="8"/>
                <c:pt idx="0">
                  <c:v>6.833333333333333</c:v>
                </c:pt>
                <c:pt idx="1">
                  <c:v>16.206666666666667</c:v>
                </c:pt>
                <c:pt idx="2">
                  <c:v>-36.06666666666667</c:v>
                </c:pt>
                <c:pt idx="3">
                  <c:v>-217.51333333333332</c:v>
                </c:pt>
                <c:pt idx="4">
                  <c:v>205.39333333333335</c:v>
                </c:pt>
                <c:pt idx="5">
                  <c:v>58.136666666666663</c:v>
                </c:pt>
                <c:pt idx="6">
                  <c:v>-15.346666666666666</c:v>
                </c:pt>
                <c:pt idx="7">
                  <c:v>-6.0000000000000053E-2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A-4E0B-A3DB-F4711DEA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05551"/>
        <c:axId val="256303151"/>
      </c:scatterChart>
      <c:valAx>
        <c:axId val="25630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6303151"/>
        <c:crosses val="autoZero"/>
        <c:crossBetween val="midCat"/>
      </c:valAx>
      <c:valAx>
        <c:axId val="2563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630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circleCounterCWfrom6!$J$15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circleCounterCWfrom6!$I$16:$I$39</c:f>
              <c:numCache>
                <c:formatCode>0.00000</c:formatCode>
                <c:ptCount val="24"/>
                <c:pt idx="0">
                  <c:v>5.738650000000689E-2</c:v>
                </c:pt>
                <c:pt idx="1">
                  <c:v>0.15865950000002726</c:v>
                </c:pt>
                <c:pt idx="2">
                  <c:v>0.23491500000000087</c:v>
                </c:pt>
                <c:pt idx="3">
                  <c:v>0.33620299999998338</c:v>
                </c:pt>
                <c:pt idx="4">
                  <c:v>0.43752149999997414</c:v>
                </c:pt>
                <c:pt idx="5">
                  <c:v>0.53882450000000404</c:v>
                </c:pt>
                <c:pt idx="6">
                  <c:v>0.6401429999999948</c:v>
                </c:pt>
                <c:pt idx="7">
                  <c:v>0.74144599999999627</c:v>
                </c:pt>
                <c:pt idx="8">
                  <c:v>0.84274899999999775</c:v>
                </c:pt>
                <c:pt idx="9">
                  <c:v>0.94406749999998851</c:v>
                </c:pt>
                <c:pt idx="10">
                  <c:v>1.0453779999999995</c:v>
                </c:pt>
                <c:pt idx="11">
                  <c:v>1.1466815000000281</c:v>
                </c:pt>
                <c:pt idx="12">
                  <c:v>1.2479995000000201</c:v>
                </c:pt>
                <c:pt idx="13">
                  <c:v>1.3493024999999932</c:v>
                </c:pt>
                <c:pt idx="14">
                  <c:v>1.4506210000000124</c:v>
                </c:pt>
                <c:pt idx="15">
                  <c:v>1.5519089999999949</c:v>
                </c:pt>
                <c:pt idx="16">
                  <c:v>1.6532275000000141</c:v>
                </c:pt>
                <c:pt idx="17">
                  <c:v>1.7545455000000061</c:v>
                </c:pt>
                <c:pt idx="18">
                  <c:v>1.8558639999999968</c:v>
                </c:pt>
                <c:pt idx="19">
                  <c:v>1.9571669999999983</c:v>
                </c:pt>
                <c:pt idx="20">
                  <c:v>2.0585005000000081</c:v>
                </c:pt>
                <c:pt idx="21">
                  <c:v>2.1598189999999988</c:v>
                </c:pt>
                <c:pt idx="22">
                  <c:v>2.2611374999999896</c:v>
                </c:pt>
                <c:pt idx="23">
                  <c:v>2.3624709999999993</c:v>
                </c:pt>
              </c:numCache>
            </c:numRef>
          </c:xVal>
          <c:yVal>
            <c:numRef>
              <c:f>circleCounterCWfrom6!$J$16:$J$39</c:f>
              <c:numCache>
                <c:formatCode>0.000</c:formatCode>
                <c:ptCount val="24"/>
                <c:pt idx="0">
                  <c:v>-0.97499999999999998</c:v>
                </c:pt>
                <c:pt idx="1">
                  <c:v>-0.96</c:v>
                </c:pt>
                <c:pt idx="2">
                  <c:v>-0.96499999999999997</c:v>
                </c:pt>
                <c:pt idx="3">
                  <c:v>-0.97</c:v>
                </c:pt>
                <c:pt idx="4">
                  <c:v>-0.97</c:v>
                </c:pt>
                <c:pt idx="5">
                  <c:v>-0.97</c:v>
                </c:pt>
                <c:pt idx="6">
                  <c:v>-0.95499999999999996</c:v>
                </c:pt>
                <c:pt idx="7">
                  <c:v>-0.89500000000000002</c:v>
                </c:pt>
                <c:pt idx="8">
                  <c:v>-1.145</c:v>
                </c:pt>
                <c:pt idx="9">
                  <c:v>-1.4100000000000001</c:v>
                </c:pt>
                <c:pt idx="10">
                  <c:v>-1.34</c:v>
                </c:pt>
                <c:pt idx="11">
                  <c:v>-0.82</c:v>
                </c:pt>
                <c:pt idx="12">
                  <c:v>-0.5</c:v>
                </c:pt>
                <c:pt idx="13">
                  <c:v>-0.45499999999999996</c:v>
                </c:pt>
                <c:pt idx="14">
                  <c:v>-0.59000000000000008</c:v>
                </c:pt>
                <c:pt idx="15">
                  <c:v>-0.78499999999999992</c:v>
                </c:pt>
                <c:pt idx="16">
                  <c:v>-1.1200000000000001</c:v>
                </c:pt>
                <c:pt idx="17">
                  <c:v>-1.115</c:v>
                </c:pt>
                <c:pt idx="18">
                  <c:v>-1.03</c:v>
                </c:pt>
                <c:pt idx="19">
                  <c:v>-1.1000000000000001</c:v>
                </c:pt>
                <c:pt idx="20">
                  <c:v>-1.02</c:v>
                </c:pt>
                <c:pt idx="21">
                  <c:v>-0.98499999999999999</c:v>
                </c:pt>
                <c:pt idx="22">
                  <c:v>-0.97499999999999998</c:v>
                </c:pt>
                <c:pt idx="23">
                  <c:v>-0.96499999999999997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6-41BC-B55A-AE446C641EA7}"/>
            </c:ext>
          </c:extLst>
        </c:ser>
        <c:ser>
          <c:idx val="1"/>
          <c:order val="1"/>
          <c:tx>
            <c:strRef>
              <c:f>circleCounterCWfrom6!$K$15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circleCounterCWfrom6!$I$16:$I$39</c:f>
              <c:numCache>
                <c:formatCode>0.00000</c:formatCode>
                <c:ptCount val="24"/>
                <c:pt idx="0">
                  <c:v>5.738650000000689E-2</c:v>
                </c:pt>
                <c:pt idx="1">
                  <c:v>0.15865950000002726</c:v>
                </c:pt>
                <c:pt idx="2">
                  <c:v>0.23491500000000087</c:v>
                </c:pt>
                <c:pt idx="3">
                  <c:v>0.33620299999998338</c:v>
                </c:pt>
                <c:pt idx="4">
                  <c:v>0.43752149999997414</c:v>
                </c:pt>
                <c:pt idx="5">
                  <c:v>0.53882450000000404</c:v>
                </c:pt>
                <c:pt idx="6">
                  <c:v>0.6401429999999948</c:v>
                </c:pt>
                <c:pt idx="7">
                  <c:v>0.74144599999999627</c:v>
                </c:pt>
                <c:pt idx="8">
                  <c:v>0.84274899999999775</c:v>
                </c:pt>
                <c:pt idx="9">
                  <c:v>0.94406749999998851</c:v>
                </c:pt>
                <c:pt idx="10">
                  <c:v>1.0453779999999995</c:v>
                </c:pt>
                <c:pt idx="11">
                  <c:v>1.1466815000000281</c:v>
                </c:pt>
                <c:pt idx="12">
                  <c:v>1.2479995000000201</c:v>
                </c:pt>
                <c:pt idx="13">
                  <c:v>1.3493024999999932</c:v>
                </c:pt>
                <c:pt idx="14">
                  <c:v>1.4506210000000124</c:v>
                </c:pt>
                <c:pt idx="15">
                  <c:v>1.5519089999999949</c:v>
                </c:pt>
                <c:pt idx="16">
                  <c:v>1.6532275000000141</c:v>
                </c:pt>
                <c:pt idx="17">
                  <c:v>1.7545455000000061</c:v>
                </c:pt>
                <c:pt idx="18">
                  <c:v>1.8558639999999968</c:v>
                </c:pt>
                <c:pt idx="19">
                  <c:v>1.9571669999999983</c:v>
                </c:pt>
                <c:pt idx="20">
                  <c:v>2.0585005000000081</c:v>
                </c:pt>
                <c:pt idx="21">
                  <c:v>2.1598189999999988</c:v>
                </c:pt>
                <c:pt idx="22">
                  <c:v>2.2611374999999896</c:v>
                </c:pt>
                <c:pt idx="23">
                  <c:v>2.3624709999999993</c:v>
                </c:pt>
              </c:numCache>
            </c:numRef>
          </c:xVal>
          <c:yVal>
            <c:numRef>
              <c:f>circleCounterCWfrom6!$K$16:$K$39</c:f>
              <c:numCache>
                <c:formatCode>0.000</c:formatCode>
                <c:ptCount val="24"/>
                <c:pt idx="0">
                  <c:v>1.5000000000000003E-2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1.4999999999999999E-2</c:v>
                </c:pt>
                <c:pt idx="4">
                  <c:v>3.0000000000000002E-2</c:v>
                </c:pt>
                <c:pt idx="5">
                  <c:v>2.5000000000000001E-2</c:v>
                </c:pt>
                <c:pt idx="6">
                  <c:v>5.000000000000001E-3</c:v>
                </c:pt>
                <c:pt idx="7">
                  <c:v>-0.33500000000000002</c:v>
                </c:pt>
                <c:pt idx="8">
                  <c:v>-0.29500000000000004</c:v>
                </c:pt>
                <c:pt idx="9">
                  <c:v>4.4999999999999998E-2</c:v>
                </c:pt>
                <c:pt idx="10">
                  <c:v>0.65</c:v>
                </c:pt>
                <c:pt idx="11">
                  <c:v>0.49</c:v>
                </c:pt>
                <c:pt idx="12">
                  <c:v>0.26500000000000001</c:v>
                </c:pt>
                <c:pt idx="13">
                  <c:v>-1.0000000000000009E-2</c:v>
                </c:pt>
                <c:pt idx="14">
                  <c:v>-0.32</c:v>
                </c:pt>
                <c:pt idx="15">
                  <c:v>-0.51</c:v>
                </c:pt>
                <c:pt idx="16">
                  <c:v>-0.60000000000000009</c:v>
                </c:pt>
                <c:pt idx="17">
                  <c:v>-0.11499999999999999</c:v>
                </c:pt>
                <c:pt idx="18">
                  <c:v>-0.12</c:v>
                </c:pt>
                <c:pt idx="19">
                  <c:v>-5.5000000000000007E-2</c:v>
                </c:pt>
                <c:pt idx="20">
                  <c:v>0.12</c:v>
                </c:pt>
                <c:pt idx="21">
                  <c:v>1.4999999999999999E-2</c:v>
                </c:pt>
                <c:pt idx="22">
                  <c:v>9.9999999999999985E-3</c:v>
                </c:pt>
                <c:pt idx="23">
                  <c:v>3.0000000000000002E-2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6-41BC-B55A-AE446C641EA7}"/>
            </c:ext>
          </c:extLst>
        </c:ser>
        <c:ser>
          <c:idx val="2"/>
          <c:order val="2"/>
          <c:tx>
            <c:strRef>
              <c:f>circleCounterCWfrom6!$L$15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circleCounterCWfrom6!$I$16:$I$39</c:f>
              <c:numCache>
                <c:formatCode>0.00000</c:formatCode>
                <c:ptCount val="24"/>
                <c:pt idx="0">
                  <c:v>5.738650000000689E-2</c:v>
                </c:pt>
                <c:pt idx="1">
                  <c:v>0.15865950000002726</c:v>
                </c:pt>
                <c:pt idx="2">
                  <c:v>0.23491500000000087</c:v>
                </c:pt>
                <c:pt idx="3">
                  <c:v>0.33620299999998338</c:v>
                </c:pt>
                <c:pt idx="4">
                  <c:v>0.43752149999997414</c:v>
                </c:pt>
                <c:pt idx="5">
                  <c:v>0.53882450000000404</c:v>
                </c:pt>
                <c:pt idx="6">
                  <c:v>0.6401429999999948</c:v>
                </c:pt>
                <c:pt idx="7">
                  <c:v>0.74144599999999627</c:v>
                </c:pt>
                <c:pt idx="8">
                  <c:v>0.84274899999999775</c:v>
                </c:pt>
                <c:pt idx="9">
                  <c:v>0.94406749999998851</c:v>
                </c:pt>
                <c:pt idx="10">
                  <c:v>1.0453779999999995</c:v>
                </c:pt>
                <c:pt idx="11">
                  <c:v>1.1466815000000281</c:v>
                </c:pt>
                <c:pt idx="12">
                  <c:v>1.2479995000000201</c:v>
                </c:pt>
                <c:pt idx="13">
                  <c:v>1.3493024999999932</c:v>
                </c:pt>
                <c:pt idx="14">
                  <c:v>1.4506210000000124</c:v>
                </c:pt>
                <c:pt idx="15">
                  <c:v>1.5519089999999949</c:v>
                </c:pt>
                <c:pt idx="16">
                  <c:v>1.6532275000000141</c:v>
                </c:pt>
                <c:pt idx="17">
                  <c:v>1.7545455000000061</c:v>
                </c:pt>
                <c:pt idx="18">
                  <c:v>1.8558639999999968</c:v>
                </c:pt>
                <c:pt idx="19">
                  <c:v>1.9571669999999983</c:v>
                </c:pt>
                <c:pt idx="20">
                  <c:v>2.0585005000000081</c:v>
                </c:pt>
                <c:pt idx="21">
                  <c:v>2.1598189999999988</c:v>
                </c:pt>
                <c:pt idx="22">
                  <c:v>2.2611374999999896</c:v>
                </c:pt>
                <c:pt idx="23">
                  <c:v>2.3624709999999993</c:v>
                </c:pt>
              </c:numCache>
            </c:numRef>
          </c:xVal>
          <c:yVal>
            <c:numRef>
              <c:f>circleCounterCWfrom6!$L$16:$L$39</c:f>
              <c:numCache>
                <c:formatCode>0.000</c:formatCode>
                <c:ptCount val="24"/>
                <c:pt idx="0">
                  <c:v>-0.13500000000000001</c:v>
                </c:pt>
                <c:pt idx="1">
                  <c:v>-0.10500000000000001</c:v>
                </c:pt>
                <c:pt idx="2">
                  <c:v>-0.13</c:v>
                </c:pt>
                <c:pt idx="3">
                  <c:v>-0.13</c:v>
                </c:pt>
                <c:pt idx="4">
                  <c:v>-0.12</c:v>
                </c:pt>
                <c:pt idx="5">
                  <c:v>-0.125</c:v>
                </c:pt>
                <c:pt idx="6">
                  <c:v>-0.125</c:v>
                </c:pt>
                <c:pt idx="7">
                  <c:v>-0.13500000000000001</c:v>
                </c:pt>
                <c:pt idx="8">
                  <c:v>-0.23</c:v>
                </c:pt>
                <c:pt idx="9">
                  <c:v>-0.23499999999999999</c:v>
                </c:pt>
                <c:pt idx="10">
                  <c:v>-0.115</c:v>
                </c:pt>
                <c:pt idx="11">
                  <c:v>7.9999999999999988E-2</c:v>
                </c:pt>
                <c:pt idx="12">
                  <c:v>0.14500000000000002</c:v>
                </c:pt>
                <c:pt idx="13">
                  <c:v>-3.5000000000000003E-2</c:v>
                </c:pt>
                <c:pt idx="14">
                  <c:v>-0.13</c:v>
                </c:pt>
                <c:pt idx="15">
                  <c:v>-0.245</c:v>
                </c:pt>
                <c:pt idx="16">
                  <c:v>-0.23</c:v>
                </c:pt>
                <c:pt idx="17">
                  <c:v>-0.18</c:v>
                </c:pt>
                <c:pt idx="18">
                  <c:v>-0.125</c:v>
                </c:pt>
                <c:pt idx="19">
                  <c:v>-0.21</c:v>
                </c:pt>
                <c:pt idx="20">
                  <c:v>-0.13</c:v>
                </c:pt>
                <c:pt idx="21">
                  <c:v>-0.15</c:v>
                </c:pt>
                <c:pt idx="22">
                  <c:v>-0.14000000000000001</c:v>
                </c:pt>
                <c:pt idx="23">
                  <c:v>-0.15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D6-41BC-B55A-AE446C64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72831"/>
        <c:axId val="305873791"/>
      </c:scatterChart>
      <c:valAx>
        <c:axId val="30587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5873791"/>
        <c:crosses val="autoZero"/>
        <c:crossBetween val="midCat"/>
      </c:valAx>
      <c:valAx>
        <c:axId val="3058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587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circleCounterCWfrom6!$M$15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circleCounterCWfrom6!$I$16:$I$39</c:f>
              <c:numCache>
                <c:formatCode>0.00000</c:formatCode>
                <c:ptCount val="24"/>
                <c:pt idx="0">
                  <c:v>5.738650000000689E-2</c:v>
                </c:pt>
                <c:pt idx="1">
                  <c:v>0.15865950000002726</c:v>
                </c:pt>
                <c:pt idx="2">
                  <c:v>0.23491500000000087</c:v>
                </c:pt>
                <c:pt idx="3">
                  <c:v>0.33620299999998338</c:v>
                </c:pt>
                <c:pt idx="4">
                  <c:v>0.43752149999997414</c:v>
                </c:pt>
                <c:pt idx="5">
                  <c:v>0.53882450000000404</c:v>
                </c:pt>
                <c:pt idx="6">
                  <c:v>0.6401429999999948</c:v>
                </c:pt>
                <c:pt idx="7">
                  <c:v>0.74144599999999627</c:v>
                </c:pt>
                <c:pt idx="8">
                  <c:v>0.84274899999999775</c:v>
                </c:pt>
                <c:pt idx="9">
                  <c:v>0.94406749999998851</c:v>
                </c:pt>
                <c:pt idx="10">
                  <c:v>1.0453779999999995</c:v>
                </c:pt>
                <c:pt idx="11">
                  <c:v>1.1466815000000281</c:v>
                </c:pt>
                <c:pt idx="12">
                  <c:v>1.2479995000000201</c:v>
                </c:pt>
                <c:pt idx="13">
                  <c:v>1.3493024999999932</c:v>
                </c:pt>
                <c:pt idx="14">
                  <c:v>1.4506210000000124</c:v>
                </c:pt>
                <c:pt idx="15">
                  <c:v>1.5519089999999949</c:v>
                </c:pt>
                <c:pt idx="16">
                  <c:v>1.6532275000000141</c:v>
                </c:pt>
                <c:pt idx="17">
                  <c:v>1.7545455000000061</c:v>
                </c:pt>
                <c:pt idx="18">
                  <c:v>1.8558639999999968</c:v>
                </c:pt>
                <c:pt idx="19">
                  <c:v>1.9571669999999983</c:v>
                </c:pt>
                <c:pt idx="20">
                  <c:v>2.0585005000000081</c:v>
                </c:pt>
                <c:pt idx="21">
                  <c:v>2.1598189999999988</c:v>
                </c:pt>
                <c:pt idx="22">
                  <c:v>2.2611374999999896</c:v>
                </c:pt>
                <c:pt idx="23">
                  <c:v>2.3624709999999993</c:v>
                </c:pt>
              </c:numCache>
            </c:numRef>
          </c:xVal>
          <c:yVal>
            <c:numRef>
              <c:f>circleCounterCWfrom6!$M$16:$M$39</c:f>
              <c:numCache>
                <c:formatCode>0.000</c:formatCode>
                <c:ptCount val="24"/>
                <c:pt idx="0">
                  <c:v>-1.595</c:v>
                </c:pt>
                <c:pt idx="1">
                  <c:v>12.34</c:v>
                </c:pt>
                <c:pt idx="2">
                  <c:v>2.77</c:v>
                </c:pt>
                <c:pt idx="3">
                  <c:v>-0.90500000000000003</c:v>
                </c:pt>
                <c:pt idx="4">
                  <c:v>2.95</c:v>
                </c:pt>
                <c:pt idx="5">
                  <c:v>2.9049999999999998</c:v>
                </c:pt>
                <c:pt idx="6">
                  <c:v>3.2850000000000001</c:v>
                </c:pt>
                <c:pt idx="7">
                  <c:v>20.285</c:v>
                </c:pt>
                <c:pt idx="8">
                  <c:v>65.734999999999999</c:v>
                </c:pt>
                <c:pt idx="9">
                  <c:v>38.129999999999995</c:v>
                </c:pt>
                <c:pt idx="10">
                  <c:v>43.44</c:v>
                </c:pt>
                <c:pt idx="11">
                  <c:v>-7.71</c:v>
                </c:pt>
                <c:pt idx="12">
                  <c:v>-30.114999999999998</c:v>
                </c:pt>
                <c:pt idx="13">
                  <c:v>-39.805</c:v>
                </c:pt>
                <c:pt idx="14">
                  <c:v>-49.68</c:v>
                </c:pt>
                <c:pt idx="15">
                  <c:v>-29.324999999999999</c:v>
                </c:pt>
                <c:pt idx="16">
                  <c:v>-22.964999999999996</c:v>
                </c:pt>
                <c:pt idx="17">
                  <c:v>5.5400000000000009</c:v>
                </c:pt>
                <c:pt idx="18">
                  <c:v>15.835000000000001</c:v>
                </c:pt>
                <c:pt idx="19">
                  <c:v>24.24</c:v>
                </c:pt>
                <c:pt idx="20">
                  <c:v>18.28</c:v>
                </c:pt>
                <c:pt idx="21">
                  <c:v>-0.94499999999999995</c:v>
                </c:pt>
                <c:pt idx="22">
                  <c:v>3.38</c:v>
                </c:pt>
                <c:pt idx="23">
                  <c:v>4.0199999999999996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A-4AEF-A89D-77D43752F290}"/>
            </c:ext>
          </c:extLst>
        </c:ser>
        <c:ser>
          <c:idx val="1"/>
          <c:order val="1"/>
          <c:tx>
            <c:strRef>
              <c:f>circleCounterCWfrom6!$N$15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circleCounterCWfrom6!$I$16:$I$39</c:f>
              <c:numCache>
                <c:formatCode>0.00000</c:formatCode>
                <c:ptCount val="24"/>
                <c:pt idx="0">
                  <c:v>5.738650000000689E-2</c:v>
                </c:pt>
                <c:pt idx="1">
                  <c:v>0.15865950000002726</c:v>
                </c:pt>
                <c:pt idx="2">
                  <c:v>0.23491500000000087</c:v>
                </c:pt>
                <c:pt idx="3">
                  <c:v>0.33620299999998338</c:v>
                </c:pt>
                <c:pt idx="4">
                  <c:v>0.43752149999997414</c:v>
                </c:pt>
                <c:pt idx="5">
                  <c:v>0.53882450000000404</c:v>
                </c:pt>
                <c:pt idx="6">
                  <c:v>0.6401429999999948</c:v>
                </c:pt>
                <c:pt idx="7">
                  <c:v>0.74144599999999627</c:v>
                </c:pt>
                <c:pt idx="8">
                  <c:v>0.84274899999999775</c:v>
                </c:pt>
                <c:pt idx="9">
                  <c:v>0.94406749999998851</c:v>
                </c:pt>
                <c:pt idx="10">
                  <c:v>1.0453779999999995</c:v>
                </c:pt>
                <c:pt idx="11">
                  <c:v>1.1466815000000281</c:v>
                </c:pt>
                <c:pt idx="12">
                  <c:v>1.2479995000000201</c:v>
                </c:pt>
                <c:pt idx="13">
                  <c:v>1.3493024999999932</c:v>
                </c:pt>
                <c:pt idx="14">
                  <c:v>1.4506210000000124</c:v>
                </c:pt>
                <c:pt idx="15">
                  <c:v>1.5519089999999949</c:v>
                </c:pt>
                <c:pt idx="16">
                  <c:v>1.6532275000000141</c:v>
                </c:pt>
                <c:pt idx="17">
                  <c:v>1.7545455000000061</c:v>
                </c:pt>
                <c:pt idx="18">
                  <c:v>1.8558639999999968</c:v>
                </c:pt>
                <c:pt idx="19">
                  <c:v>1.9571669999999983</c:v>
                </c:pt>
                <c:pt idx="20">
                  <c:v>2.0585005000000081</c:v>
                </c:pt>
                <c:pt idx="21">
                  <c:v>2.1598189999999988</c:v>
                </c:pt>
                <c:pt idx="22">
                  <c:v>2.2611374999999896</c:v>
                </c:pt>
                <c:pt idx="23">
                  <c:v>2.3624709999999993</c:v>
                </c:pt>
              </c:numCache>
            </c:numRef>
          </c:xVal>
          <c:yVal>
            <c:numRef>
              <c:f>circleCounterCWfrom6!$N$16:$N$39</c:f>
              <c:numCache>
                <c:formatCode>0.000</c:formatCode>
                <c:ptCount val="24"/>
                <c:pt idx="0">
                  <c:v>-3.8250000000000002</c:v>
                </c:pt>
                <c:pt idx="1">
                  <c:v>-3.49</c:v>
                </c:pt>
                <c:pt idx="2">
                  <c:v>2.0550000000000002</c:v>
                </c:pt>
                <c:pt idx="3">
                  <c:v>-3.0549999999999997</c:v>
                </c:pt>
                <c:pt idx="4">
                  <c:v>-0.71</c:v>
                </c:pt>
                <c:pt idx="5">
                  <c:v>-4.4000000000000004</c:v>
                </c:pt>
                <c:pt idx="6">
                  <c:v>-2.33</c:v>
                </c:pt>
                <c:pt idx="7">
                  <c:v>2.8849999999999998</c:v>
                </c:pt>
                <c:pt idx="8">
                  <c:v>7.67</c:v>
                </c:pt>
                <c:pt idx="9">
                  <c:v>-12.69</c:v>
                </c:pt>
                <c:pt idx="10">
                  <c:v>-57.83</c:v>
                </c:pt>
                <c:pt idx="11">
                  <c:v>-62.284999999999997</c:v>
                </c:pt>
                <c:pt idx="12">
                  <c:v>-29.734999999999999</c:v>
                </c:pt>
                <c:pt idx="13">
                  <c:v>10.765000000000001</c:v>
                </c:pt>
                <c:pt idx="14">
                  <c:v>28.59</c:v>
                </c:pt>
                <c:pt idx="15">
                  <c:v>24.41</c:v>
                </c:pt>
                <c:pt idx="16">
                  <c:v>38.435000000000002</c:v>
                </c:pt>
                <c:pt idx="17">
                  <c:v>14.175000000000001</c:v>
                </c:pt>
                <c:pt idx="18">
                  <c:v>8.31</c:v>
                </c:pt>
                <c:pt idx="19">
                  <c:v>4.58</c:v>
                </c:pt>
                <c:pt idx="20">
                  <c:v>-3.04</c:v>
                </c:pt>
                <c:pt idx="21">
                  <c:v>-3.835</c:v>
                </c:pt>
                <c:pt idx="22">
                  <c:v>-4.3849999999999998</c:v>
                </c:pt>
                <c:pt idx="23">
                  <c:v>-5.1400000000000006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A-4AEF-A89D-77D43752F290}"/>
            </c:ext>
          </c:extLst>
        </c:ser>
        <c:ser>
          <c:idx val="2"/>
          <c:order val="2"/>
          <c:tx>
            <c:strRef>
              <c:f>circleCounterCWfrom6!$O$15</c:f>
              <c:strCache>
                <c:ptCount val="1"/>
                <c:pt idx="0">
                  <c:v>gz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circleCounterCWfrom6!$I$16:$I$39</c:f>
              <c:numCache>
                <c:formatCode>0.00000</c:formatCode>
                <c:ptCount val="24"/>
                <c:pt idx="0">
                  <c:v>5.738650000000689E-2</c:v>
                </c:pt>
                <c:pt idx="1">
                  <c:v>0.15865950000002726</c:v>
                </c:pt>
                <c:pt idx="2">
                  <c:v>0.23491500000000087</c:v>
                </c:pt>
                <c:pt idx="3">
                  <c:v>0.33620299999998338</c:v>
                </c:pt>
                <c:pt idx="4">
                  <c:v>0.43752149999997414</c:v>
                </c:pt>
                <c:pt idx="5">
                  <c:v>0.53882450000000404</c:v>
                </c:pt>
                <c:pt idx="6">
                  <c:v>0.6401429999999948</c:v>
                </c:pt>
                <c:pt idx="7">
                  <c:v>0.74144599999999627</c:v>
                </c:pt>
                <c:pt idx="8">
                  <c:v>0.84274899999999775</c:v>
                </c:pt>
                <c:pt idx="9">
                  <c:v>0.94406749999998851</c:v>
                </c:pt>
                <c:pt idx="10">
                  <c:v>1.0453779999999995</c:v>
                </c:pt>
                <c:pt idx="11">
                  <c:v>1.1466815000000281</c:v>
                </c:pt>
                <c:pt idx="12">
                  <c:v>1.2479995000000201</c:v>
                </c:pt>
                <c:pt idx="13">
                  <c:v>1.3493024999999932</c:v>
                </c:pt>
                <c:pt idx="14">
                  <c:v>1.4506210000000124</c:v>
                </c:pt>
                <c:pt idx="15">
                  <c:v>1.5519089999999949</c:v>
                </c:pt>
                <c:pt idx="16">
                  <c:v>1.6532275000000141</c:v>
                </c:pt>
                <c:pt idx="17">
                  <c:v>1.7545455000000061</c:v>
                </c:pt>
                <c:pt idx="18">
                  <c:v>1.8558639999999968</c:v>
                </c:pt>
                <c:pt idx="19">
                  <c:v>1.9571669999999983</c:v>
                </c:pt>
                <c:pt idx="20">
                  <c:v>2.0585005000000081</c:v>
                </c:pt>
                <c:pt idx="21">
                  <c:v>2.1598189999999988</c:v>
                </c:pt>
                <c:pt idx="22">
                  <c:v>2.2611374999999896</c:v>
                </c:pt>
                <c:pt idx="23">
                  <c:v>2.3624709999999993</c:v>
                </c:pt>
              </c:numCache>
            </c:numRef>
          </c:xVal>
          <c:yVal>
            <c:numRef>
              <c:f>circleCounterCWfrom6!$O$16:$O$39</c:f>
              <c:numCache>
                <c:formatCode>0.000</c:formatCode>
                <c:ptCount val="24"/>
                <c:pt idx="0">
                  <c:v>0.56500000000000006</c:v>
                </c:pt>
                <c:pt idx="1">
                  <c:v>-1.9950000000000001</c:v>
                </c:pt>
                <c:pt idx="2">
                  <c:v>-2.7850000000000001</c:v>
                </c:pt>
                <c:pt idx="3">
                  <c:v>2.1150000000000002</c:v>
                </c:pt>
                <c:pt idx="4">
                  <c:v>-0.22999999999999998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0.44499999999999995</c:v>
                </c:pt>
                <c:pt idx="8">
                  <c:v>-0.20499999999999985</c:v>
                </c:pt>
                <c:pt idx="9">
                  <c:v>20</c:v>
                </c:pt>
                <c:pt idx="10">
                  <c:v>-3.7349999999999994</c:v>
                </c:pt>
                <c:pt idx="11">
                  <c:v>-2.33</c:v>
                </c:pt>
                <c:pt idx="12">
                  <c:v>7.21</c:v>
                </c:pt>
                <c:pt idx="13">
                  <c:v>-38.064999999999998</c:v>
                </c:pt>
                <c:pt idx="14">
                  <c:v>-26.29</c:v>
                </c:pt>
                <c:pt idx="15">
                  <c:v>-32.394999999999996</c:v>
                </c:pt>
                <c:pt idx="16">
                  <c:v>0.35999999999999943</c:v>
                </c:pt>
                <c:pt idx="17">
                  <c:v>35.99</c:v>
                </c:pt>
                <c:pt idx="18">
                  <c:v>23.689999999999998</c:v>
                </c:pt>
                <c:pt idx="19">
                  <c:v>25.08</c:v>
                </c:pt>
                <c:pt idx="20">
                  <c:v>26.154999999999998</c:v>
                </c:pt>
                <c:pt idx="21">
                  <c:v>10.16</c:v>
                </c:pt>
                <c:pt idx="22">
                  <c:v>5.2149999999999999</c:v>
                </c:pt>
                <c:pt idx="23">
                  <c:v>2.8149999999999999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BA-4AEF-A89D-77D43752F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44959"/>
        <c:axId val="650745439"/>
      </c:scatterChart>
      <c:valAx>
        <c:axId val="65074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0745439"/>
        <c:crosses val="autoZero"/>
        <c:crossBetween val="midCat"/>
      </c:valAx>
      <c:valAx>
        <c:axId val="6507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074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stuupandwoop!$J$15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stuupandwoop!$I$16:$I$34</c:f>
              <c:numCache>
                <c:formatCode>General</c:formatCode>
                <c:ptCount val="19"/>
                <c:pt idx="0">
                  <c:v>5.7574000000045089E-2</c:v>
                </c:pt>
                <c:pt idx="1">
                  <c:v>0.15892350000012812</c:v>
                </c:pt>
                <c:pt idx="2">
                  <c:v>0.26024150000012014</c:v>
                </c:pt>
                <c:pt idx="3">
                  <c:v>0.36156049999999595</c:v>
                </c:pt>
                <c:pt idx="4">
                  <c:v>0.46278700000004847</c:v>
                </c:pt>
                <c:pt idx="5">
                  <c:v>0.56410500000004049</c:v>
                </c:pt>
                <c:pt idx="6">
                  <c:v>0.66545450000012352</c:v>
                </c:pt>
                <c:pt idx="7">
                  <c:v>0.76680300000009538</c:v>
                </c:pt>
                <c:pt idx="8">
                  <c:v>0.86806000000001404</c:v>
                </c:pt>
                <c:pt idx="9">
                  <c:v>0.96940949999998338</c:v>
                </c:pt>
                <c:pt idx="10">
                  <c:v>1.0706360000000359</c:v>
                </c:pt>
                <c:pt idx="11">
                  <c:v>1.1969480000000203</c:v>
                </c:pt>
                <c:pt idx="12">
                  <c:v>1.3232605000000603</c:v>
                </c:pt>
                <c:pt idx="13">
                  <c:v>1.4496030000000246</c:v>
                </c:pt>
                <c:pt idx="14">
                  <c:v>1.5759460000000445</c:v>
                </c:pt>
                <c:pt idx="15">
                  <c:v>1.6772949999999582</c:v>
                </c:pt>
                <c:pt idx="16">
                  <c:v>1.7785215000001244</c:v>
                </c:pt>
                <c:pt idx="17">
                  <c:v>1.8798400000000584</c:v>
                </c:pt>
                <c:pt idx="18">
                  <c:v>1.9811584999999923</c:v>
                </c:pt>
              </c:numCache>
            </c:numRef>
          </c:xVal>
          <c:yVal>
            <c:numRef>
              <c:f>stuupandwoop!$J$16:$J$34</c:f>
              <c:numCache>
                <c:formatCode>General</c:formatCode>
                <c:ptCount val="19"/>
                <c:pt idx="0">
                  <c:v>-0.96</c:v>
                </c:pt>
                <c:pt idx="1">
                  <c:v>-0.95</c:v>
                </c:pt>
                <c:pt idx="2">
                  <c:v>-0.97</c:v>
                </c:pt>
                <c:pt idx="3">
                  <c:v>-1</c:v>
                </c:pt>
                <c:pt idx="4">
                  <c:v>-1.83</c:v>
                </c:pt>
                <c:pt idx="5">
                  <c:v>-1.08</c:v>
                </c:pt>
                <c:pt idx="6">
                  <c:v>-5.4999999999999993E-2</c:v>
                </c:pt>
                <c:pt idx="7">
                  <c:v>-0.315</c:v>
                </c:pt>
                <c:pt idx="8">
                  <c:v>-0.97</c:v>
                </c:pt>
                <c:pt idx="9">
                  <c:v>-1.29</c:v>
                </c:pt>
                <c:pt idx="10">
                  <c:v>-1.1200000000000001</c:v>
                </c:pt>
                <c:pt idx="11">
                  <c:v>-0.96</c:v>
                </c:pt>
                <c:pt idx="12">
                  <c:v>-0.89</c:v>
                </c:pt>
                <c:pt idx="13">
                  <c:v>-1.02</c:v>
                </c:pt>
                <c:pt idx="14">
                  <c:v>-0.95500000000000007</c:v>
                </c:pt>
                <c:pt idx="15">
                  <c:v>-0.93500000000000005</c:v>
                </c:pt>
                <c:pt idx="16">
                  <c:v>-0.94500000000000006</c:v>
                </c:pt>
                <c:pt idx="17">
                  <c:v>-0.96499999999999997</c:v>
                </c:pt>
                <c:pt idx="18">
                  <c:v>-0.97499999999999998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1-4E67-ACDF-8B6A9611EC09}"/>
            </c:ext>
          </c:extLst>
        </c:ser>
        <c:ser>
          <c:idx val="1"/>
          <c:order val="1"/>
          <c:tx>
            <c:strRef>
              <c:f>stuupandwoop!$K$15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stuupandwoop!$I$16:$I$34</c:f>
              <c:numCache>
                <c:formatCode>General</c:formatCode>
                <c:ptCount val="19"/>
                <c:pt idx="0">
                  <c:v>5.7574000000045089E-2</c:v>
                </c:pt>
                <c:pt idx="1">
                  <c:v>0.15892350000012812</c:v>
                </c:pt>
                <c:pt idx="2">
                  <c:v>0.26024150000012014</c:v>
                </c:pt>
                <c:pt idx="3">
                  <c:v>0.36156049999999595</c:v>
                </c:pt>
                <c:pt idx="4">
                  <c:v>0.46278700000004847</c:v>
                </c:pt>
                <c:pt idx="5">
                  <c:v>0.56410500000004049</c:v>
                </c:pt>
                <c:pt idx="6">
                  <c:v>0.66545450000012352</c:v>
                </c:pt>
                <c:pt idx="7">
                  <c:v>0.76680300000009538</c:v>
                </c:pt>
                <c:pt idx="8">
                  <c:v>0.86806000000001404</c:v>
                </c:pt>
                <c:pt idx="9">
                  <c:v>0.96940949999998338</c:v>
                </c:pt>
                <c:pt idx="10">
                  <c:v>1.0706360000000359</c:v>
                </c:pt>
                <c:pt idx="11">
                  <c:v>1.1969480000000203</c:v>
                </c:pt>
                <c:pt idx="12">
                  <c:v>1.3232605000000603</c:v>
                </c:pt>
                <c:pt idx="13">
                  <c:v>1.4496030000000246</c:v>
                </c:pt>
                <c:pt idx="14">
                  <c:v>1.5759460000000445</c:v>
                </c:pt>
                <c:pt idx="15">
                  <c:v>1.6772949999999582</c:v>
                </c:pt>
                <c:pt idx="16">
                  <c:v>1.7785215000001244</c:v>
                </c:pt>
                <c:pt idx="17">
                  <c:v>1.8798400000000584</c:v>
                </c:pt>
                <c:pt idx="18">
                  <c:v>1.9811584999999923</c:v>
                </c:pt>
              </c:numCache>
            </c:numRef>
          </c:xVal>
          <c:yVal>
            <c:numRef>
              <c:f>stuupandwoop!$K$16:$K$34</c:f>
              <c:numCache>
                <c:formatCode>General</c:formatCode>
                <c:ptCount val="19"/>
                <c:pt idx="0">
                  <c:v>0.02</c:v>
                </c:pt>
                <c:pt idx="1">
                  <c:v>0.03</c:v>
                </c:pt>
                <c:pt idx="2">
                  <c:v>1.4999999999999999E-2</c:v>
                </c:pt>
                <c:pt idx="3">
                  <c:v>0.03</c:v>
                </c:pt>
                <c:pt idx="4">
                  <c:v>-5.5E-2</c:v>
                </c:pt>
                <c:pt idx="5">
                  <c:v>-4.4999999999999998E-2</c:v>
                </c:pt>
                <c:pt idx="6">
                  <c:v>0.1</c:v>
                </c:pt>
                <c:pt idx="7">
                  <c:v>0</c:v>
                </c:pt>
                <c:pt idx="8">
                  <c:v>-0.05</c:v>
                </c:pt>
                <c:pt idx="9">
                  <c:v>-0.14000000000000001</c:v>
                </c:pt>
                <c:pt idx="10">
                  <c:v>-0.66999999999999993</c:v>
                </c:pt>
                <c:pt idx="11">
                  <c:v>-0.46500000000000002</c:v>
                </c:pt>
                <c:pt idx="12">
                  <c:v>0.86</c:v>
                </c:pt>
                <c:pt idx="13">
                  <c:v>0.33499999999999996</c:v>
                </c:pt>
                <c:pt idx="14">
                  <c:v>0.245</c:v>
                </c:pt>
                <c:pt idx="15">
                  <c:v>0.08</c:v>
                </c:pt>
                <c:pt idx="16">
                  <c:v>-0.27499999999999997</c:v>
                </c:pt>
                <c:pt idx="17">
                  <c:v>-0.115</c:v>
                </c:pt>
                <c:pt idx="18">
                  <c:v>-2.5000000000000001E-2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1-4E67-ACDF-8B6A9611EC09}"/>
            </c:ext>
          </c:extLst>
        </c:ser>
        <c:ser>
          <c:idx val="2"/>
          <c:order val="2"/>
          <c:tx>
            <c:strRef>
              <c:f>stuupandwoop!$L$15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stuupandwoop!$I$16:$I$34</c:f>
              <c:numCache>
                <c:formatCode>General</c:formatCode>
                <c:ptCount val="19"/>
                <c:pt idx="0">
                  <c:v>5.7574000000045089E-2</c:v>
                </c:pt>
                <c:pt idx="1">
                  <c:v>0.15892350000012812</c:v>
                </c:pt>
                <c:pt idx="2">
                  <c:v>0.26024150000012014</c:v>
                </c:pt>
                <c:pt idx="3">
                  <c:v>0.36156049999999595</c:v>
                </c:pt>
                <c:pt idx="4">
                  <c:v>0.46278700000004847</c:v>
                </c:pt>
                <c:pt idx="5">
                  <c:v>0.56410500000004049</c:v>
                </c:pt>
                <c:pt idx="6">
                  <c:v>0.66545450000012352</c:v>
                </c:pt>
                <c:pt idx="7">
                  <c:v>0.76680300000009538</c:v>
                </c:pt>
                <c:pt idx="8">
                  <c:v>0.86806000000001404</c:v>
                </c:pt>
                <c:pt idx="9">
                  <c:v>0.96940949999998338</c:v>
                </c:pt>
                <c:pt idx="10">
                  <c:v>1.0706360000000359</c:v>
                </c:pt>
                <c:pt idx="11">
                  <c:v>1.1969480000000203</c:v>
                </c:pt>
                <c:pt idx="12">
                  <c:v>1.3232605000000603</c:v>
                </c:pt>
                <c:pt idx="13">
                  <c:v>1.4496030000000246</c:v>
                </c:pt>
                <c:pt idx="14">
                  <c:v>1.5759460000000445</c:v>
                </c:pt>
                <c:pt idx="15">
                  <c:v>1.6772949999999582</c:v>
                </c:pt>
                <c:pt idx="16">
                  <c:v>1.7785215000001244</c:v>
                </c:pt>
                <c:pt idx="17">
                  <c:v>1.8798400000000584</c:v>
                </c:pt>
                <c:pt idx="18">
                  <c:v>1.9811584999999923</c:v>
                </c:pt>
              </c:numCache>
            </c:numRef>
          </c:xVal>
          <c:yVal>
            <c:numRef>
              <c:f>stuupandwoop!$L$16:$L$34</c:f>
              <c:numCache>
                <c:formatCode>General</c:formatCode>
                <c:ptCount val="19"/>
                <c:pt idx="0">
                  <c:v>0.66999999999999993</c:v>
                </c:pt>
                <c:pt idx="1">
                  <c:v>0.61</c:v>
                </c:pt>
                <c:pt idx="2">
                  <c:v>0.61</c:v>
                </c:pt>
                <c:pt idx="3">
                  <c:v>0.81499999999999995</c:v>
                </c:pt>
                <c:pt idx="4">
                  <c:v>0.61499999999999999</c:v>
                </c:pt>
                <c:pt idx="5">
                  <c:v>0.73</c:v>
                </c:pt>
                <c:pt idx="6">
                  <c:v>0.495</c:v>
                </c:pt>
                <c:pt idx="7">
                  <c:v>0.88500000000000001</c:v>
                </c:pt>
                <c:pt idx="8">
                  <c:v>0.92500000000000004</c:v>
                </c:pt>
                <c:pt idx="9">
                  <c:v>1.0249999999999999</c:v>
                </c:pt>
                <c:pt idx="10">
                  <c:v>0.65500000000000003</c:v>
                </c:pt>
                <c:pt idx="11">
                  <c:v>0.79499999999999993</c:v>
                </c:pt>
                <c:pt idx="12">
                  <c:v>0.67500000000000004</c:v>
                </c:pt>
                <c:pt idx="13">
                  <c:v>0.625</c:v>
                </c:pt>
                <c:pt idx="14">
                  <c:v>0.66500000000000004</c:v>
                </c:pt>
                <c:pt idx="15">
                  <c:v>0.67500000000000004</c:v>
                </c:pt>
                <c:pt idx="16">
                  <c:v>0.64</c:v>
                </c:pt>
                <c:pt idx="17">
                  <c:v>0.53500000000000003</c:v>
                </c:pt>
                <c:pt idx="18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1-4E67-ACDF-8B6A9611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81695"/>
        <c:axId val="980184575"/>
      </c:scatterChart>
      <c:valAx>
        <c:axId val="98018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0184575"/>
        <c:crosses val="autoZero"/>
        <c:crossBetween val="midCat"/>
      </c:valAx>
      <c:valAx>
        <c:axId val="9801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018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stuupandwoop!$M$15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stuupandwoop!$I$16:$I$34</c:f>
              <c:numCache>
                <c:formatCode>General</c:formatCode>
                <c:ptCount val="19"/>
                <c:pt idx="0">
                  <c:v>5.7574000000045089E-2</c:v>
                </c:pt>
                <c:pt idx="1">
                  <c:v>0.15892350000012812</c:v>
                </c:pt>
                <c:pt idx="2">
                  <c:v>0.26024150000012014</c:v>
                </c:pt>
                <c:pt idx="3">
                  <c:v>0.36156049999999595</c:v>
                </c:pt>
                <c:pt idx="4">
                  <c:v>0.46278700000004847</c:v>
                </c:pt>
                <c:pt idx="5">
                  <c:v>0.56410500000004049</c:v>
                </c:pt>
                <c:pt idx="6">
                  <c:v>0.66545450000012352</c:v>
                </c:pt>
                <c:pt idx="7">
                  <c:v>0.76680300000009538</c:v>
                </c:pt>
                <c:pt idx="8">
                  <c:v>0.86806000000001404</c:v>
                </c:pt>
                <c:pt idx="9">
                  <c:v>0.96940949999998338</c:v>
                </c:pt>
                <c:pt idx="10">
                  <c:v>1.0706360000000359</c:v>
                </c:pt>
                <c:pt idx="11">
                  <c:v>1.1969480000000203</c:v>
                </c:pt>
                <c:pt idx="12">
                  <c:v>1.3232605000000603</c:v>
                </c:pt>
                <c:pt idx="13">
                  <c:v>1.4496030000000246</c:v>
                </c:pt>
                <c:pt idx="14">
                  <c:v>1.5759460000000445</c:v>
                </c:pt>
                <c:pt idx="15">
                  <c:v>1.6772949999999582</c:v>
                </c:pt>
                <c:pt idx="16">
                  <c:v>1.7785215000001244</c:v>
                </c:pt>
                <c:pt idx="17">
                  <c:v>1.8798400000000584</c:v>
                </c:pt>
                <c:pt idx="18">
                  <c:v>1.9811584999999923</c:v>
                </c:pt>
              </c:numCache>
            </c:numRef>
          </c:xVal>
          <c:yVal>
            <c:numRef>
              <c:f>stuupandwoop!$M$16:$M$34</c:f>
              <c:numCache>
                <c:formatCode>General</c:formatCode>
                <c:ptCount val="19"/>
                <c:pt idx="0">
                  <c:v>0.16000000000000014</c:v>
                </c:pt>
                <c:pt idx="1">
                  <c:v>0.81499999999999995</c:v>
                </c:pt>
                <c:pt idx="2">
                  <c:v>0.35499999999999998</c:v>
                </c:pt>
                <c:pt idx="3">
                  <c:v>-2.4</c:v>
                </c:pt>
                <c:pt idx="4">
                  <c:v>6.49</c:v>
                </c:pt>
                <c:pt idx="5">
                  <c:v>21.634999999999998</c:v>
                </c:pt>
                <c:pt idx="6">
                  <c:v>21.555</c:v>
                </c:pt>
                <c:pt idx="7">
                  <c:v>-10.805</c:v>
                </c:pt>
                <c:pt idx="8">
                  <c:v>-17.135000000000002</c:v>
                </c:pt>
                <c:pt idx="9">
                  <c:v>-18.365000000000002</c:v>
                </c:pt>
                <c:pt idx="10">
                  <c:v>15.120000000000001</c:v>
                </c:pt>
                <c:pt idx="11">
                  <c:v>73.38</c:v>
                </c:pt>
                <c:pt idx="12">
                  <c:v>19.334999999999997</c:v>
                </c:pt>
                <c:pt idx="13">
                  <c:v>-21.18</c:v>
                </c:pt>
                <c:pt idx="14">
                  <c:v>-26.975000000000001</c:v>
                </c:pt>
                <c:pt idx="15">
                  <c:v>-37.979999999999997</c:v>
                </c:pt>
                <c:pt idx="16">
                  <c:v>-19.48</c:v>
                </c:pt>
                <c:pt idx="17">
                  <c:v>5.95</c:v>
                </c:pt>
                <c:pt idx="18">
                  <c:v>0.43999999999999995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6-49A8-94E9-40D306C643B7}"/>
            </c:ext>
          </c:extLst>
        </c:ser>
        <c:ser>
          <c:idx val="1"/>
          <c:order val="1"/>
          <c:tx>
            <c:strRef>
              <c:f>stuupandwoop!$N$15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stuupandwoop!$I$16:$I$34</c:f>
              <c:numCache>
                <c:formatCode>General</c:formatCode>
                <c:ptCount val="19"/>
                <c:pt idx="0">
                  <c:v>5.7574000000045089E-2</c:v>
                </c:pt>
                <c:pt idx="1">
                  <c:v>0.15892350000012812</c:v>
                </c:pt>
                <c:pt idx="2">
                  <c:v>0.26024150000012014</c:v>
                </c:pt>
                <c:pt idx="3">
                  <c:v>0.36156049999999595</c:v>
                </c:pt>
                <c:pt idx="4">
                  <c:v>0.46278700000004847</c:v>
                </c:pt>
                <c:pt idx="5">
                  <c:v>0.56410500000004049</c:v>
                </c:pt>
                <c:pt idx="6">
                  <c:v>0.66545450000012352</c:v>
                </c:pt>
                <c:pt idx="7">
                  <c:v>0.76680300000009538</c:v>
                </c:pt>
                <c:pt idx="8">
                  <c:v>0.86806000000001404</c:v>
                </c:pt>
                <c:pt idx="9">
                  <c:v>0.96940949999998338</c:v>
                </c:pt>
                <c:pt idx="10">
                  <c:v>1.0706360000000359</c:v>
                </c:pt>
                <c:pt idx="11">
                  <c:v>1.1969480000000203</c:v>
                </c:pt>
                <c:pt idx="12">
                  <c:v>1.3232605000000603</c:v>
                </c:pt>
                <c:pt idx="13">
                  <c:v>1.4496030000000246</c:v>
                </c:pt>
                <c:pt idx="14">
                  <c:v>1.5759460000000445</c:v>
                </c:pt>
                <c:pt idx="15">
                  <c:v>1.6772949999999582</c:v>
                </c:pt>
                <c:pt idx="16">
                  <c:v>1.7785215000001244</c:v>
                </c:pt>
                <c:pt idx="17">
                  <c:v>1.8798400000000584</c:v>
                </c:pt>
                <c:pt idx="18">
                  <c:v>1.9811584999999923</c:v>
                </c:pt>
              </c:numCache>
            </c:numRef>
          </c:xVal>
          <c:yVal>
            <c:numRef>
              <c:f>stuupandwoop!$N$16:$N$34</c:f>
              <c:numCache>
                <c:formatCode>General</c:formatCode>
                <c:ptCount val="19"/>
                <c:pt idx="0">
                  <c:v>2</c:v>
                </c:pt>
                <c:pt idx="1">
                  <c:v>-0.53</c:v>
                </c:pt>
                <c:pt idx="2">
                  <c:v>-2.0549999999999997</c:v>
                </c:pt>
                <c:pt idx="3">
                  <c:v>2.0649999999999999</c:v>
                </c:pt>
                <c:pt idx="4">
                  <c:v>-36.33</c:v>
                </c:pt>
                <c:pt idx="5">
                  <c:v>-69.240000000000009</c:v>
                </c:pt>
                <c:pt idx="6">
                  <c:v>-26.675000000000001</c:v>
                </c:pt>
                <c:pt idx="7">
                  <c:v>2.8800000000000008</c:v>
                </c:pt>
                <c:pt idx="8">
                  <c:v>34.4</c:v>
                </c:pt>
                <c:pt idx="9">
                  <c:v>39.314999999999998</c:v>
                </c:pt>
                <c:pt idx="10">
                  <c:v>28.72</c:v>
                </c:pt>
                <c:pt idx="11">
                  <c:v>7.6549999999999994</c:v>
                </c:pt>
                <c:pt idx="12">
                  <c:v>-11.844999999999999</c:v>
                </c:pt>
                <c:pt idx="13">
                  <c:v>-5.7050000000000001</c:v>
                </c:pt>
                <c:pt idx="14">
                  <c:v>0.1599999999999997</c:v>
                </c:pt>
                <c:pt idx="15">
                  <c:v>2.7949999999999999</c:v>
                </c:pt>
                <c:pt idx="16">
                  <c:v>13.5</c:v>
                </c:pt>
                <c:pt idx="17">
                  <c:v>9.31</c:v>
                </c:pt>
                <c:pt idx="18">
                  <c:v>1.4449999999999998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6-49A8-94E9-40D306C643B7}"/>
            </c:ext>
          </c:extLst>
        </c:ser>
        <c:ser>
          <c:idx val="2"/>
          <c:order val="2"/>
          <c:tx>
            <c:strRef>
              <c:f>stuupandwoop!$O$15</c:f>
              <c:strCache>
                <c:ptCount val="1"/>
                <c:pt idx="0">
                  <c:v>gz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stuupandwoop!$I$16:$I$34</c:f>
              <c:numCache>
                <c:formatCode>General</c:formatCode>
                <c:ptCount val="19"/>
                <c:pt idx="0">
                  <c:v>5.7574000000045089E-2</c:v>
                </c:pt>
                <c:pt idx="1">
                  <c:v>0.15892350000012812</c:v>
                </c:pt>
                <c:pt idx="2">
                  <c:v>0.26024150000012014</c:v>
                </c:pt>
                <c:pt idx="3">
                  <c:v>0.36156049999999595</c:v>
                </c:pt>
                <c:pt idx="4">
                  <c:v>0.46278700000004847</c:v>
                </c:pt>
                <c:pt idx="5">
                  <c:v>0.56410500000004049</c:v>
                </c:pt>
                <c:pt idx="6">
                  <c:v>0.66545450000012352</c:v>
                </c:pt>
                <c:pt idx="7">
                  <c:v>0.76680300000009538</c:v>
                </c:pt>
                <c:pt idx="8">
                  <c:v>0.86806000000001404</c:v>
                </c:pt>
                <c:pt idx="9">
                  <c:v>0.96940949999998338</c:v>
                </c:pt>
                <c:pt idx="10">
                  <c:v>1.0706360000000359</c:v>
                </c:pt>
                <c:pt idx="11">
                  <c:v>1.1969480000000203</c:v>
                </c:pt>
                <c:pt idx="12">
                  <c:v>1.3232605000000603</c:v>
                </c:pt>
                <c:pt idx="13">
                  <c:v>1.4496030000000246</c:v>
                </c:pt>
                <c:pt idx="14">
                  <c:v>1.5759460000000445</c:v>
                </c:pt>
                <c:pt idx="15">
                  <c:v>1.6772949999999582</c:v>
                </c:pt>
                <c:pt idx="16">
                  <c:v>1.7785215000001244</c:v>
                </c:pt>
                <c:pt idx="17">
                  <c:v>1.8798400000000584</c:v>
                </c:pt>
                <c:pt idx="18">
                  <c:v>1.9811584999999923</c:v>
                </c:pt>
              </c:numCache>
            </c:numRef>
          </c:xVal>
          <c:yVal>
            <c:numRef>
              <c:f>stuupandwoop!$O$16:$O$34</c:f>
              <c:numCache>
                <c:formatCode>General</c:formatCode>
                <c:ptCount val="19"/>
                <c:pt idx="0">
                  <c:v>-1.37</c:v>
                </c:pt>
                <c:pt idx="1">
                  <c:v>-1.095</c:v>
                </c:pt>
                <c:pt idx="2">
                  <c:v>8.0000000000000016E-2</c:v>
                </c:pt>
                <c:pt idx="3">
                  <c:v>0.23499999999999999</c:v>
                </c:pt>
                <c:pt idx="4">
                  <c:v>-31.855</c:v>
                </c:pt>
                <c:pt idx="5">
                  <c:v>-24.795000000000002</c:v>
                </c:pt>
                <c:pt idx="6">
                  <c:v>-4.42</c:v>
                </c:pt>
                <c:pt idx="7">
                  <c:v>-3.37</c:v>
                </c:pt>
                <c:pt idx="8">
                  <c:v>12.979999999999999</c:v>
                </c:pt>
                <c:pt idx="9">
                  <c:v>7.1899999999999995</c:v>
                </c:pt>
                <c:pt idx="10">
                  <c:v>-8.0749999999999993</c:v>
                </c:pt>
                <c:pt idx="11">
                  <c:v>22.585000000000001</c:v>
                </c:pt>
                <c:pt idx="12">
                  <c:v>19.645</c:v>
                </c:pt>
                <c:pt idx="13">
                  <c:v>7.7100000000000009</c:v>
                </c:pt>
                <c:pt idx="14">
                  <c:v>10.33</c:v>
                </c:pt>
                <c:pt idx="15">
                  <c:v>-6.1349999999999998</c:v>
                </c:pt>
                <c:pt idx="16">
                  <c:v>-16.975000000000001</c:v>
                </c:pt>
                <c:pt idx="17">
                  <c:v>-5.5</c:v>
                </c:pt>
                <c:pt idx="18">
                  <c:v>-1.165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6-49A8-94E9-40D306C6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323791"/>
        <c:axId val="925323311"/>
      </c:scatterChart>
      <c:valAx>
        <c:axId val="9253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25323311"/>
        <c:crosses val="autoZero"/>
        <c:crossBetween val="midCat"/>
      </c:valAx>
      <c:valAx>
        <c:axId val="9253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2532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RIGHT</a:t>
            </a:r>
            <a:r>
              <a:rPr lang="fi-FI" baseline="0"/>
              <a:t>_AND_LEFT acceleration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rightandleft!$J$8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rightandleft!$I$9:$I$22</c:f>
              <c:numCache>
                <c:formatCode>General</c:formatCode>
                <c:ptCount val="14"/>
                <c:pt idx="0">
                  <c:v>598.47402949999992</c:v>
                </c:pt>
                <c:pt idx="1">
                  <c:v>598.575378</c:v>
                </c:pt>
                <c:pt idx="2">
                  <c:v>598.67672749999997</c:v>
                </c:pt>
                <c:pt idx="3">
                  <c:v>598.77804549999996</c:v>
                </c:pt>
                <c:pt idx="4">
                  <c:v>598.87933350000003</c:v>
                </c:pt>
                <c:pt idx="5">
                  <c:v>598.98062149999998</c:v>
                </c:pt>
                <c:pt idx="6">
                  <c:v>599.08193949999998</c:v>
                </c:pt>
                <c:pt idx="7">
                  <c:v>599.18325800000002</c:v>
                </c:pt>
                <c:pt idx="8">
                  <c:v>599.2845155</c:v>
                </c:pt>
                <c:pt idx="9">
                  <c:v>599.38580300000001</c:v>
                </c:pt>
                <c:pt idx="10">
                  <c:v>599.48709099999996</c:v>
                </c:pt>
                <c:pt idx="11">
                  <c:v>599.58840950000001</c:v>
                </c:pt>
                <c:pt idx="12">
                  <c:v>599.68975799999998</c:v>
                </c:pt>
                <c:pt idx="13">
                  <c:v>599.79098499999998</c:v>
                </c:pt>
              </c:numCache>
            </c:numRef>
          </c:xVal>
          <c:yVal>
            <c:numRef>
              <c:f>rightandleft!$J$9:$J$22</c:f>
              <c:numCache>
                <c:formatCode>General</c:formatCode>
                <c:ptCount val="14"/>
                <c:pt idx="0">
                  <c:v>-6.5000000000000002E-2</c:v>
                </c:pt>
                <c:pt idx="1">
                  <c:v>-7.0000000000000007E-2</c:v>
                </c:pt>
                <c:pt idx="2">
                  <c:v>-6.5000000000000002E-2</c:v>
                </c:pt>
                <c:pt idx="3">
                  <c:v>-0.05</c:v>
                </c:pt>
                <c:pt idx="4">
                  <c:v>-0.08</c:v>
                </c:pt>
                <c:pt idx="5">
                  <c:v>9.5000000000000001E-2</c:v>
                </c:pt>
                <c:pt idx="6">
                  <c:v>-0.505</c:v>
                </c:pt>
                <c:pt idx="7">
                  <c:v>-0.315</c:v>
                </c:pt>
                <c:pt idx="8">
                  <c:v>-0.19</c:v>
                </c:pt>
                <c:pt idx="9">
                  <c:v>-0.04</c:v>
                </c:pt>
                <c:pt idx="10">
                  <c:v>-7.0000000000000007E-2</c:v>
                </c:pt>
                <c:pt idx="11">
                  <c:v>-6.5000000000000002E-2</c:v>
                </c:pt>
                <c:pt idx="12">
                  <c:v>-6.0000000000000005E-2</c:v>
                </c:pt>
                <c:pt idx="13">
                  <c:v>-5.5E-2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1-424E-B77D-60E5F847147A}"/>
            </c:ext>
          </c:extLst>
        </c:ser>
        <c:ser>
          <c:idx val="1"/>
          <c:order val="1"/>
          <c:tx>
            <c:strRef>
              <c:f>rightandleft!$K$8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rightandleft!$I$9:$I$22</c:f>
              <c:numCache>
                <c:formatCode>General</c:formatCode>
                <c:ptCount val="14"/>
                <c:pt idx="0">
                  <c:v>598.47402949999992</c:v>
                </c:pt>
                <c:pt idx="1">
                  <c:v>598.575378</c:v>
                </c:pt>
                <c:pt idx="2">
                  <c:v>598.67672749999997</c:v>
                </c:pt>
                <c:pt idx="3">
                  <c:v>598.77804549999996</c:v>
                </c:pt>
                <c:pt idx="4">
                  <c:v>598.87933350000003</c:v>
                </c:pt>
                <c:pt idx="5">
                  <c:v>598.98062149999998</c:v>
                </c:pt>
                <c:pt idx="6">
                  <c:v>599.08193949999998</c:v>
                </c:pt>
                <c:pt idx="7">
                  <c:v>599.18325800000002</c:v>
                </c:pt>
                <c:pt idx="8">
                  <c:v>599.2845155</c:v>
                </c:pt>
                <c:pt idx="9">
                  <c:v>599.38580300000001</c:v>
                </c:pt>
                <c:pt idx="10">
                  <c:v>599.48709099999996</c:v>
                </c:pt>
                <c:pt idx="11">
                  <c:v>599.58840950000001</c:v>
                </c:pt>
                <c:pt idx="12">
                  <c:v>599.68975799999998</c:v>
                </c:pt>
                <c:pt idx="13">
                  <c:v>599.79098499999998</c:v>
                </c:pt>
              </c:numCache>
            </c:numRef>
          </c:xVal>
          <c:yVal>
            <c:numRef>
              <c:f>rightandleft!$K$9:$K$22</c:f>
              <c:numCache>
                <c:formatCode>General</c:formatCode>
                <c:ptCount val="14"/>
                <c:pt idx="0">
                  <c:v>-3.0000000000000002E-2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3.5000000000000003E-2</c:v>
                </c:pt>
                <c:pt idx="5">
                  <c:v>1.9550000000000001</c:v>
                </c:pt>
                <c:pt idx="6">
                  <c:v>-1.6400000000000001</c:v>
                </c:pt>
                <c:pt idx="7">
                  <c:v>-1.03</c:v>
                </c:pt>
                <c:pt idx="8">
                  <c:v>-0.12</c:v>
                </c:pt>
                <c:pt idx="9">
                  <c:v>0.8</c:v>
                </c:pt>
                <c:pt idx="10">
                  <c:v>6.0000000000000005E-2</c:v>
                </c:pt>
                <c:pt idx="11">
                  <c:v>-2.0000000000000004E-2</c:v>
                </c:pt>
                <c:pt idx="12">
                  <c:v>1.4999999999999999E-2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1-424E-B77D-60E5F847147A}"/>
            </c:ext>
          </c:extLst>
        </c:ser>
        <c:ser>
          <c:idx val="2"/>
          <c:order val="2"/>
          <c:tx>
            <c:strRef>
              <c:f>rightandleft!$L$8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rightandleft!$I$9:$I$22</c:f>
              <c:numCache>
                <c:formatCode>General</c:formatCode>
                <c:ptCount val="14"/>
                <c:pt idx="0">
                  <c:v>598.47402949999992</c:v>
                </c:pt>
                <c:pt idx="1">
                  <c:v>598.575378</c:v>
                </c:pt>
                <c:pt idx="2">
                  <c:v>598.67672749999997</c:v>
                </c:pt>
                <c:pt idx="3">
                  <c:v>598.77804549999996</c:v>
                </c:pt>
                <c:pt idx="4">
                  <c:v>598.87933350000003</c:v>
                </c:pt>
                <c:pt idx="5">
                  <c:v>598.98062149999998</c:v>
                </c:pt>
                <c:pt idx="6">
                  <c:v>599.08193949999998</c:v>
                </c:pt>
                <c:pt idx="7">
                  <c:v>599.18325800000002</c:v>
                </c:pt>
                <c:pt idx="8">
                  <c:v>599.2845155</c:v>
                </c:pt>
                <c:pt idx="9">
                  <c:v>599.38580300000001</c:v>
                </c:pt>
                <c:pt idx="10">
                  <c:v>599.48709099999996</c:v>
                </c:pt>
                <c:pt idx="11">
                  <c:v>599.58840950000001</c:v>
                </c:pt>
                <c:pt idx="12">
                  <c:v>599.68975799999998</c:v>
                </c:pt>
                <c:pt idx="13">
                  <c:v>599.79098499999998</c:v>
                </c:pt>
              </c:numCache>
            </c:numRef>
          </c:xVal>
          <c:yVal>
            <c:numRef>
              <c:f>rightandleft!$L$9:$L$22</c:f>
              <c:numCache>
                <c:formatCode>General</c:formatCode>
                <c:ptCount val="14"/>
                <c:pt idx="0">
                  <c:v>-1.0249999999999999</c:v>
                </c:pt>
                <c:pt idx="1">
                  <c:v>-1.0249999999999999</c:v>
                </c:pt>
                <c:pt idx="2">
                  <c:v>-1.0150000000000001</c:v>
                </c:pt>
                <c:pt idx="3">
                  <c:v>-1.02</c:v>
                </c:pt>
                <c:pt idx="4">
                  <c:v>-1.0150000000000001</c:v>
                </c:pt>
                <c:pt idx="5">
                  <c:v>-1.05</c:v>
                </c:pt>
                <c:pt idx="6">
                  <c:v>-1.095</c:v>
                </c:pt>
                <c:pt idx="7">
                  <c:v>-1</c:v>
                </c:pt>
                <c:pt idx="8">
                  <c:v>-1.0350000000000001</c:v>
                </c:pt>
                <c:pt idx="9">
                  <c:v>-0.99</c:v>
                </c:pt>
                <c:pt idx="10">
                  <c:v>-1.0049999999999999</c:v>
                </c:pt>
                <c:pt idx="11">
                  <c:v>-1.02</c:v>
                </c:pt>
                <c:pt idx="12">
                  <c:v>-1.02</c:v>
                </c:pt>
                <c:pt idx="13">
                  <c:v>-1.0150000000000001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1-424E-B77D-60E5F847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51247"/>
        <c:axId val="1133569967"/>
      </c:scatterChart>
      <c:valAx>
        <c:axId val="113355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3569967"/>
        <c:crosses val="autoZero"/>
        <c:crossBetween val="midCat"/>
      </c:valAx>
      <c:valAx>
        <c:axId val="11335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355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Idle gyro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idle!$F$3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idle!$B$4:$B$31</c:f>
              <c:numCache>
                <c:formatCode>General</c:formatCode>
                <c:ptCount val="28"/>
                <c:pt idx="0">
                  <c:v>4.4430000000000192E-2</c:v>
                </c:pt>
                <c:pt idx="1">
                  <c:v>0.1457499999999996</c:v>
                </c:pt>
                <c:pt idx="2">
                  <c:v>0.24707000000000079</c:v>
                </c:pt>
                <c:pt idx="3">
                  <c:v>0.34835999999999956</c:v>
                </c:pt>
                <c:pt idx="4">
                  <c:v>0.44970999999999961</c:v>
                </c:pt>
                <c:pt idx="5">
                  <c:v>0.55100000000000016</c:v>
                </c:pt>
                <c:pt idx="6">
                  <c:v>0.6522900000000007</c:v>
                </c:pt>
                <c:pt idx="7">
                  <c:v>0.75357999999999947</c:v>
                </c:pt>
                <c:pt idx="8">
                  <c:v>0.85490000000000066</c:v>
                </c:pt>
                <c:pt idx="9">
                  <c:v>0.95619000000000121</c:v>
                </c:pt>
                <c:pt idx="10">
                  <c:v>1.0074900000000007</c:v>
                </c:pt>
                <c:pt idx="11">
                  <c:v>1.1087800000000012</c:v>
                </c:pt>
                <c:pt idx="12">
                  <c:v>1.2101000000000006</c:v>
                </c:pt>
                <c:pt idx="13">
                  <c:v>1.31142</c:v>
                </c:pt>
                <c:pt idx="14">
                  <c:v>1.4127100000000006</c:v>
                </c:pt>
                <c:pt idx="15">
                  <c:v>1.51403</c:v>
                </c:pt>
                <c:pt idx="16">
                  <c:v>1.6153500000000012</c:v>
                </c:pt>
                <c:pt idx="17">
                  <c:v>1.7166700000000006</c:v>
                </c:pt>
                <c:pt idx="18">
                  <c:v>1.8179600000000011</c:v>
                </c:pt>
                <c:pt idx="19">
                  <c:v>1.9193100000000012</c:v>
                </c:pt>
                <c:pt idx="20">
                  <c:v>2.0206300000000006</c:v>
                </c:pt>
                <c:pt idx="21">
                  <c:v>2.12195</c:v>
                </c:pt>
                <c:pt idx="22">
                  <c:v>2.1731600000000011</c:v>
                </c:pt>
                <c:pt idx="23">
                  <c:v>2.274420000000001</c:v>
                </c:pt>
                <c:pt idx="24">
                  <c:v>2.375770000000001</c:v>
                </c:pt>
                <c:pt idx="25">
                  <c:v>2.4771800000000006</c:v>
                </c:pt>
                <c:pt idx="26">
                  <c:v>2.5785599999999995</c:v>
                </c:pt>
                <c:pt idx="27">
                  <c:v>2.6799099999999996</c:v>
                </c:pt>
              </c:numCache>
            </c:numRef>
          </c:xVal>
          <c:yVal>
            <c:numRef>
              <c:f>idle!$F$4:$F$31</c:f>
              <c:numCache>
                <c:formatCode>General</c:formatCode>
                <c:ptCount val="28"/>
                <c:pt idx="0">
                  <c:v>-0.02</c:v>
                </c:pt>
                <c:pt idx="1">
                  <c:v>-0.12</c:v>
                </c:pt>
                <c:pt idx="2">
                  <c:v>0.24</c:v>
                </c:pt>
                <c:pt idx="3">
                  <c:v>0.11</c:v>
                </c:pt>
                <c:pt idx="4">
                  <c:v>0.22</c:v>
                </c:pt>
                <c:pt idx="5">
                  <c:v>-0.05</c:v>
                </c:pt>
                <c:pt idx="6">
                  <c:v>-0.18</c:v>
                </c:pt>
                <c:pt idx="7">
                  <c:v>-0.31</c:v>
                </c:pt>
                <c:pt idx="8">
                  <c:v>-0.06</c:v>
                </c:pt>
                <c:pt idx="9">
                  <c:v>-0.16</c:v>
                </c:pt>
                <c:pt idx="10">
                  <c:v>0.16</c:v>
                </c:pt>
                <c:pt idx="11">
                  <c:v>-0.21</c:v>
                </c:pt>
                <c:pt idx="12">
                  <c:v>0.61</c:v>
                </c:pt>
                <c:pt idx="13">
                  <c:v>-0.01</c:v>
                </c:pt>
                <c:pt idx="14">
                  <c:v>-0.16</c:v>
                </c:pt>
                <c:pt idx="15">
                  <c:v>-0.28999999999999998</c:v>
                </c:pt>
                <c:pt idx="16">
                  <c:v>-0.28999999999999998</c:v>
                </c:pt>
                <c:pt idx="17">
                  <c:v>0.04</c:v>
                </c:pt>
                <c:pt idx="18">
                  <c:v>0.08</c:v>
                </c:pt>
                <c:pt idx="19">
                  <c:v>-0.06</c:v>
                </c:pt>
                <c:pt idx="20">
                  <c:v>0.23</c:v>
                </c:pt>
                <c:pt idx="21">
                  <c:v>-0.11</c:v>
                </c:pt>
                <c:pt idx="22">
                  <c:v>0.35</c:v>
                </c:pt>
                <c:pt idx="23">
                  <c:v>-0.19</c:v>
                </c:pt>
                <c:pt idx="24">
                  <c:v>-0.34</c:v>
                </c:pt>
                <c:pt idx="25">
                  <c:v>-0.34</c:v>
                </c:pt>
                <c:pt idx="26">
                  <c:v>0.74</c:v>
                </c:pt>
                <c:pt idx="27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3-4F6B-8832-A1CF6ADB470D}"/>
            </c:ext>
          </c:extLst>
        </c:ser>
        <c:ser>
          <c:idx val="1"/>
          <c:order val="1"/>
          <c:tx>
            <c:strRef>
              <c:f>idle!$G$3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idle!$B$4:$B$31</c:f>
              <c:numCache>
                <c:formatCode>General</c:formatCode>
                <c:ptCount val="28"/>
                <c:pt idx="0">
                  <c:v>4.4430000000000192E-2</c:v>
                </c:pt>
                <c:pt idx="1">
                  <c:v>0.1457499999999996</c:v>
                </c:pt>
                <c:pt idx="2">
                  <c:v>0.24707000000000079</c:v>
                </c:pt>
                <c:pt idx="3">
                  <c:v>0.34835999999999956</c:v>
                </c:pt>
                <c:pt idx="4">
                  <c:v>0.44970999999999961</c:v>
                </c:pt>
                <c:pt idx="5">
                  <c:v>0.55100000000000016</c:v>
                </c:pt>
                <c:pt idx="6">
                  <c:v>0.6522900000000007</c:v>
                </c:pt>
                <c:pt idx="7">
                  <c:v>0.75357999999999947</c:v>
                </c:pt>
                <c:pt idx="8">
                  <c:v>0.85490000000000066</c:v>
                </c:pt>
                <c:pt idx="9">
                  <c:v>0.95619000000000121</c:v>
                </c:pt>
                <c:pt idx="10">
                  <c:v>1.0074900000000007</c:v>
                </c:pt>
                <c:pt idx="11">
                  <c:v>1.1087800000000012</c:v>
                </c:pt>
                <c:pt idx="12">
                  <c:v>1.2101000000000006</c:v>
                </c:pt>
                <c:pt idx="13">
                  <c:v>1.31142</c:v>
                </c:pt>
                <c:pt idx="14">
                  <c:v>1.4127100000000006</c:v>
                </c:pt>
                <c:pt idx="15">
                  <c:v>1.51403</c:v>
                </c:pt>
                <c:pt idx="16">
                  <c:v>1.6153500000000012</c:v>
                </c:pt>
                <c:pt idx="17">
                  <c:v>1.7166700000000006</c:v>
                </c:pt>
                <c:pt idx="18">
                  <c:v>1.8179600000000011</c:v>
                </c:pt>
                <c:pt idx="19">
                  <c:v>1.9193100000000012</c:v>
                </c:pt>
                <c:pt idx="20">
                  <c:v>2.0206300000000006</c:v>
                </c:pt>
                <c:pt idx="21">
                  <c:v>2.12195</c:v>
                </c:pt>
                <c:pt idx="22">
                  <c:v>2.1731600000000011</c:v>
                </c:pt>
                <c:pt idx="23">
                  <c:v>2.274420000000001</c:v>
                </c:pt>
                <c:pt idx="24">
                  <c:v>2.375770000000001</c:v>
                </c:pt>
                <c:pt idx="25">
                  <c:v>2.4771800000000006</c:v>
                </c:pt>
                <c:pt idx="26">
                  <c:v>2.5785599999999995</c:v>
                </c:pt>
                <c:pt idx="27">
                  <c:v>2.6799099999999996</c:v>
                </c:pt>
              </c:numCache>
            </c:numRef>
          </c:xVal>
          <c:yVal>
            <c:numRef>
              <c:f>idle!$G$4:$G$31</c:f>
              <c:numCache>
                <c:formatCode>General</c:formatCode>
                <c:ptCount val="28"/>
                <c:pt idx="0">
                  <c:v>-0.01</c:v>
                </c:pt>
                <c:pt idx="1">
                  <c:v>-0.21</c:v>
                </c:pt>
                <c:pt idx="2">
                  <c:v>-0.47</c:v>
                </c:pt>
                <c:pt idx="3">
                  <c:v>-1.2</c:v>
                </c:pt>
                <c:pt idx="4">
                  <c:v>-0.24</c:v>
                </c:pt>
                <c:pt idx="5">
                  <c:v>-0.98</c:v>
                </c:pt>
                <c:pt idx="6">
                  <c:v>-0.79</c:v>
                </c:pt>
                <c:pt idx="7">
                  <c:v>-1.1000000000000001</c:v>
                </c:pt>
                <c:pt idx="8">
                  <c:v>-0.96</c:v>
                </c:pt>
                <c:pt idx="9">
                  <c:v>-0.64</c:v>
                </c:pt>
                <c:pt idx="10">
                  <c:v>-0.62</c:v>
                </c:pt>
                <c:pt idx="11">
                  <c:v>-0.39</c:v>
                </c:pt>
                <c:pt idx="12">
                  <c:v>-1.1000000000000001</c:v>
                </c:pt>
                <c:pt idx="13">
                  <c:v>-0.35</c:v>
                </c:pt>
                <c:pt idx="14">
                  <c:v>-0.34</c:v>
                </c:pt>
                <c:pt idx="15">
                  <c:v>0.32</c:v>
                </c:pt>
                <c:pt idx="16">
                  <c:v>-0.82</c:v>
                </c:pt>
                <c:pt idx="17">
                  <c:v>-0.84</c:v>
                </c:pt>
                <c:pt idx="18">
                  <c:v>-0.87</c:v>
                </c:pt>
                <c:pt idx="19">
                  <c:v>-0.66</c:v>
                </c:pt>
                <c:pt idx="20">
                  <c:v>-0.54</c:v>
                </c:pt>
                <c:pt idx="21">
                  <c:v>-0.35</c:v>
                </c:pt>
                <c:pt idx="22">
                  <c:v>-0.21</c:v>
                </c:pt>
                <c:pt idx="23">
                  <c:v>-0.01</c:v>
                </c:pt>
                <c:pt idx="24">
                  <c:v>-0.72</c:v>
                </c:pt>
                <c:pt idx="25">
                  <c:v>0.16</c:v>
                </c:pt>
                <c:pt idx="26">
                  <c:v>-0.43</c:v>
                </c:pt>
                <c:pt idx="27">
                  <c:v>-0.85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3-4F6B-8832-A1CF6ADB470D}"/>
            </c:ext>
          </c:extLst>
        </c:ser>
        <c:ser>
          <c:idx val="2"/>
          <c:order val="2"/>
          <c:tx>
            <c:strRef>
              <c:f>idle!$H$3</c:f>
              <c:strCache>
                <c:ptCount val="1"/>
                <c:pt idx="0">
                  <c:v>gz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idle!$B$4:$B$31</c:f>
              <c:numCache>
                <c:formatCode>General</c:formatCode>
                <c:ptCount val="28"/>
                <c:pt idx="0">
                  <c:v>4.4430000000000192E-2</c:v>
                </c:pt>
                <c:pt idx="1">
                  <c:v>0.1457499999999996</c:v>
                </c:pt>
                <c:pt idx="2">
                  <c:v>0.24707000000000079</c:v>
                </c:pt>
                <c:pt idx="3">
                  <c:v>0.34835999999999956</c:v>
                </c:pt>
                <c:pt idx="4">
                  <c:v>0.44970999999999961</c:v>
                </c:pt>
                <c:pt idx="5">
                  <c:v>0.55100000000000016</c:v>
                </c:pt>
                <c:pt idx="6">
                  <c:v>0.6522900000000007</c:v>
                </c:pt>
                <c:pt idx="7">
                  <c:v>0.75357999999999947</c:v>
                </c:pt>
                <c:pt idx="8">
                  <c:v>0.85490000000000066</c:v>
                </c:pt>
                <c:pt idx="9">
                  <c:v>0.95619000000000121</c:v>
                </c:pt>
                <c:pt idx="10">
                  <c:v>1.0074900000000007</c:v>
                </c:pt>
                <c:pt idx="11">
                  <c:v>1.1087800000000012</c:v>
                </c:pt>
                <c:pt idx="12">
                  <c:v>1.2101000000000006</c:v>
                </c:pt>
                <c:pt idx="13">
                  <c:v>1.31142</c:v>
                </c:pt>
                <c:pt idx="14">
                  <c:v>1.4127100000000006</c:v>
                </c:pt>
                <c:pt idx="15">
                  <c:v>1.51403</c:v>
                </c:pt>
                <c:pt idx="16">
                  <c:v>1.6153500000000012</c:v>
                </c:pt>
                <c:pt idx="17">
                  <c:v>1.7166700000000006</c:v>
                </c:pt>
                <c:pt idx="18">
                  <c:v>1.8179600000000011</c:v>
                </c:pt>
                <c:pt idx="19">
                  <c:v>1.9193100000000012</c:v>
                </c:pt>
                <c:pt idx="20">
                  <c:v>2.0206300000000006</c:v>
                </c:pt>
                <c:pt idx="21">
                  <c:v>2.12195</c:v>
                </c:pt>
                <c:pt idx="22">
                  <c:v>2.1731600000000011</c:v>
                </c:pt>
                <c:pt idx="23">
                  <c:v>2.274420000000001</c:v>
                </c:pt>
                <c:pt idx="24">
                  <c:v>2.375770000000001</c:v>
                </c:pt>
                <c:pt idx="25">
                  <c:v>2.4771800000000006</c:v>
                </c:pt>
                <c:pt idx="26">
                  <c:v>2.5785599999999995</c:v>
                </c:pt>
                <c:pt idx="27">
                  <c:v>2.6799099999999996</c:v>
                </c:pt>
              </c:numCache>
            </c:numRef>
          </c:xVal>
          <c:yVal>
            <c:numRef>
              <c:f>idle!$H$4:$H$31</c:f>
              <c:numCache>
                <c:formatCode>General</c:formatCode>
                <c:ptCount val="28"/>
                <c:pt idx="0">
                  <c:v>0.17</c:v>
                </c:pt>
                <c:pt idx="1">
                  <c:v>0.56999999999999995</c:v>
                </c:pt>
                <c:pt idx="2">
                  <c:v>0.12</c:v>
                </c:pt>
                <c:pt idx="3">
                  <c:v>0.2</c:v>
                </c:pt>
                <c:pt idx="4">
                  <c:v>0.66</c:v>
                </c:pt>
                <c:pt idx="5">
                  <c:v>0.17</c:v>
                </c:pt>
                <c:pt idx="6">
                  <c:v>0.6</c:v>
                </c:pt>
                <c:pt idx="7">
                  <c:v>-0.25</c:v>
                </c:pt>
                <c:pt idx="8">
                  <c:v>0.72</c:v>
                </c:pt>
                <c:pt idx="9">
                  <c:v>0.63</c:v>
                </c:pt>
                <c:pt idx="10">
                  <c:v>0.61</c:v>
                </c:pt>
                <c:pt idx="11">
                  <c:v>0.87</c:v>
                </c:pt>
                <c:pt idx="12">
                  <c:v>0.18</c:v>
                </c:pt>
                <c:pt idx="13">
                  <c:v>0.53</c:v>
                </c:pt>
                <c:pt idx="14">
                  <c:v>0.27</c:v>
                </c:pt>
                <c:pt idx="15">
                  <c:v>-0.23</c:v>
                </c:pt>
                <c:pt idx="16">
                  <c:v>0.79</c:v>
                </c:pt>
                <c:pt idx="17">
                  <c:v>-0.19</c:v>
                </c:pt>
                <c:pt idx="18">
                  <c:v>0.87</c:v>
                </c:pt>
                <c:pt idx="19">
                  <c:v>0.76</c:v>
                </c:pt>
                <c:pt idx="20">
                  <c:v>0.18</c:v>
                </c:pt>
                <c:pt idx="21">
                  <c:v>0.6</c:v>
                </c:pt>
                <c:pt idx="22">
                  <c:v>0.63</c:v>
                </c:pt>
                <c:pt idx="23">
                  <c:v>0.86</c:v>
                </c:pt>
                <c:pt idx="24">
                  <c:v>0.32</c:v>
                </c:pt>
                <c:pt idx="25">
                  <c:v>0.1</c:v>
                </c:pt>
                <c:pt idx="26">
                  <c:v>0.19</c:v>
                </c:pt>
                <c:pt idx="2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3-4F6B-8832-A1CF6ADB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97055"/>
        <c:axId val="980204735"/>
      </c:scatterChart>
      <c:valAx>
        <c:axId val="9801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0204735"/>
        <c:crosses val="autoZero"/>
        <c:crossBetween val="midCat"/>
      </c:valAx>
      <c:valAx>
        <c:axId val="980204735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019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RIGHT_AND_LEFT gyro 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rightandleft!$M$8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rightandleft!$I$9:$I$22</c:f>
              <c:numCache>
                <c:formatCode>General</c:formatCode>
                <c:ptCount val="14"/>
                <c:pt idx="0">
                  <c:v>598.47402949999992</c:v>
                </c:pt>
                <c:pt idx="1">
                  <c:v>598.575378</c:v>
                </c:pt>
                <c:pt idx="2">
                  <c:v>598.67672749999997</c:v>
                </c:pt>
                <c:pt idx="3">
                  <c:v>598.77804549999996</c:v>
                </c:pt>
                <c:pt idx="4">
                  <c:v>598.87933350000003</c:v>
                </c:pt>
                <c:pt idx="5">
                  <c:v>598.98062149999998</c:v>
                </c:pt>
                <c:pt idx="6">
                  <c:v>599.08193949999998</c:v>
                </c:pt>
                <c:pt idx="7">
                  <c:v>599.18325800000002</c:v>
                </c:pt>
                <c:pt idx="8">
                  <c:v>599.2845155</c:v>
                </c:pt>
                <c:pt idx="9">
                  <c:v>599.38580300000001</c:v>
                </c:pt>
                <c:pt idx="10">
                  <c:v>599.48709099999996</c:v>
                </c:pt>
                <c:pt idx="11">
                  <c:v>599.58840950000001</c:v>
                </c:pt>
                <c:pt idx="12">
                  <c:v>599.68975799999998</c:v>
                </c:pt>
                <c:pt idx="13">
                  <c:v>599.79098499999998</c:v>
                </c:pt>
              </c:numCache>
            </c:numRef>
          </c:xVal>
          <c:yVal>
            <c:numRef>
              <c:f>rightandleft!$M$9:$M$22</c:f>
              <c:numCache>
                <c:formatCode>General</c:formatCode>
                <c:ptCount val="14"/>
                <c:pt idx="0">
                  <c:v>0.10999999999999999</c:v>
                </c:pt>
                <c:pt idx="1">
                  <c:v>0.44500000000000001</c:v>
                </c:pt>
                <c:pt idx="2">
                  <c:v>-0.5</c:v>
                </c:pt>
                <c:pt idx="3">
                  <c:v>0.21</c:v>
                </c:pt>
                <c:pt idx="4">
                  <c:v>-4.5000000000000012E-2</c:v>
                </c:pt>
                <c:pt idx="5">
                  <c:v>5.1150000000000002</c:v>
                </c:pt>
                <c:pt idx="6">
                  <c:v>-17.28</c:v>
                </c:pt>
                <c:pt idx="7">
                  <c:v>-15.18</c:v>
                </c:pt>
                <c:pt idx="8">
                  <c:v>-0.7649999999999999</c:v>
                </c:pt>
                <c:pt idx="9">
                  <c:v>-0.36499999999999994</c:v>
                </c:pt>
                <c:pt idx="10">
                  <c:v>4.875</c:v>
                </c:pt>
                <c:pt idx="11">
                  <c:v>-0.67500000000000004</c:v>
                </c:pt>
                <c:pt idx="12">
                  <c:v>0.27500000000000002</c:v>
                </c:pt>
                <c:pt idx="13">
                  <c:v>0.28500000000000003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9-4025-91D8-F00A020BD47A}"/>
            </c:ext>
          </c:extLst>
        </c:ser>
        <c:ser>
          <c:idx val="1"/>
          <c:order val="1"/>
          <c:tx>
            <c:strRef>
              <c:f>rightandleft!$N$8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rightandleft!$I$9:$I$22</c:f>
              <c:numCache>
                <c:formatCode>General</c:formatCode>
                <c:ptCount val="14"/>
                <c:pt idx="0">
                  <c:v>598.47402949999992</c:v>
                </c:pt>
                <c:pt idx="1">
                  <c:v>598.575378</c:v>
                </c:pt>
                <c:pt idx="2">
                  <c:v>598.67672749999997</c:v>
                </c:pt>
                <c:pt idx="3">
                  <c:v>598.77804549999996</c:v>
                </c:pt>
                <c:pt idx="4">
                  <c:v>598.87933350000003</c:v>
                </c:pt>
                <c:pt idx="5">
                  <c:v>598.98062149999998</c:v>
                </c:pt>
                <c:pt idx="6">
                  <c:v>599.08193949999998</c:v>
                </c:pt>
                <c:pt idx="7">
                  <c:v>599.18325800000002</c:v>
                </c:pt>
                <c:pt idx="8">
                  <c:v>599.2845155</c:v>
                </c:pt>
                <c:pt idx="9">
                  <c:v>599.38580300000001</c:v>
                </c:pt>
                <c:pt idx="10">
                  <c:v>599.48709099999996</c:v>
                </c:pt>
                <c:pt idx="11">
                  <c:v>599.58840950000001</c:v>
                </c:pt>
                <c:pt idx="12">
                  <c:v>599.68975799999998</c:v>
                </c:pt>
                <c:pt idx="13">
                  <c:v>599.79098499999998</c:v>
                </c:pt>
              </c:numCache>
            </c:numRef>
          </c:xVal>
          <c:yVal>
            <c:numRef>
              <c:f>rightandleft!$N$9:$N$22</c:f>
              <c:numCache>
                <c:formatCode>General</c:formatCode>
                <c:ptCount val="14"/>
                <c:pt idx="0">
                  <c:v>-4.8049999999999997</c:v>
                </c:pt>
                <c:pt idx="1">
                  <c:v>-0.375</c:v>
                </c:pt>
                <c:pt idx="2">
                  <c:v>4.0949999999999998</c:v>
                </c:pt>
                <c:pt idx="3">
                  <c:v>2.2150000000000003</c:v>
                </c:pt>
                <c:pt idx="4">
                  <c:v>-0.84499999999999997</c:v>
                </c:pt>
                <c:pt idx="5">
                  <c:v>-1.82</c:v>
                </c:pt>
                <c:pt idx="6">
                  <c:v>-22.075000000000003</c:v>
                </c:pt>
                <c:pt idx="7">
                  <c:v>-8.23</c:v>
                </c:pt>
                <c:pt idx="8">
                  <c:v>-1.2750000000000001</c:v>
                </c:pt>
                <c:pt idx="9">
                  <c:v>-0.91</c:v>
                </c:pt>
                <c:pt idx="10">
                  <c:v>0.22000000000000008</c:v>
                </c:pt>
                <c:pt idx="11">
                  <c:v>-2.2349999999999999</c:v>
                </c:pt>
                <c:pt idx="12">
                  <c:v>-0.77500000000000002</c:v>
                </c:pt>
                <c:pt idx="13">
                  <c:v>-1.21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9-4025-91D8-F00A020BD47A}"/>
            </c:ext>
          </c:extLst>
        </c:ser>
        <c:ser>
          <c:idx val="2"/>
          <c:order val="2"/>
          <c:tx>
            <c:strRef>
              <c:f>rightandleft!$O$8</c:f>
              <c:strCache>
                <c:ptCount val="1"/>
                <c:pt idx="0">
                  <c:v>gz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rightandleft!$I$9:$I$22</c:f>
              <c:numCache>
                <c:formatCode>General</c:formatCode>
                <c:ptCount val="14"/>
                <c:pt idx="0">
                  <c:v>598.47402949999992</c:v>
                </c:pt>
                <c:pt idx="1">
                  <c:v>598.575378</c:v>
                </c:pt>
                <c:pt idx="2">
                  <c:v>598.67672749999997</c:v>
                </c:pt>
                <c:pt idx="3">
                  <c:v>598.77804549999996</c:v>
                </c:pt>
                <c:pt idx="4">
                  <c:v>598.87933350000003</c:v>
                </c:pt>
                <c:pt idx="5">
                  <c:v>598.98062149999998</c:v>
                </c:pt>
                <c:pt idx="6">
                  <c:v>599.08193949999998</c:v>
                </c:pt>
                <c:pt idx="7">
                  <c:v>599.18325800000002</c:v>
                </c:pt>
                <c:pt idx="8">
                  <c:v>599.2845155</c:v>
                </c:pt>
                <c:pt idx="9">
                  <c:v>599.38580300000001</c:v>
                </c:pt>
                <c:pt idx="10">
                  <c:v>599.48709099999996</c:v>
                </c:pt>
                <c:pt idx="11">
                  <c:v>599.58840950000001</c:v>
                </c:pt>
                <c:pt idx="12">
                  <c:v>599.68975799999998</c:v>
                </c:pt>
                <c:pt idx="13">
                  <c:v>599.79098499999998</c:v>
                </c:pt>
              </c:numCache>
            </c:numRef>
          </c:xVal>
          <c:yVal>
            <c:numRef>
              <c:f>rightandleft!$O$9:$O$22</c:f>
              <c:numCache>
                <c:formatCode>General</c:formatCode>
                <c:ptCount val="14"/>
                <c:pt idx="0">
                  <c:v>1.8150000000000002</c:v>
                </c:pt>
                <c:pt idx="1">
                  <c:v>-0.6</c:v>
                </c:pt>
                <c:pt idx="2">
                  <c:v>-5.0150000000000006</c:v>
                </c:pt>
                <c:pt idx="3">
                  <c:v>2.0699999999999998</c:v>
                </c:pt>
                <c:pt idx="4">
                  <c:v>-4.875</c:v>
                </c:pt>
                <c:pt idx="5">
                  <c:v>88.789999999999992</c:v>
                </c:pt>
                <c:pt idx="6">
                  <c:v>110.235</c:v>
                </c:pt>
                <c:pt idx="7">
                  <c:v>-60.83</c:v>
                </c:pt>
                <c:pt idx="8">
                  <c:v>-130.58500000000001</c:v>
                </c:pt>
                <c:pt idx="9">
                  <c:v>-40.89</c:v>
                </c:pt>
                <c:pt idx="10">
                  <c:v>3.0950000000000002</c:v>
                </c:pt>
                <c:pt idx="11">
                  <c:v>2.8050000000000002</c:v>
                </c:pt>
                <c:pt idx="12">
                  <c:v>1.6</c:v>
                </c:pt>
                <c:pt idx="13">
                  <c:v>0.26500000000000001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9-4025-91D8-F00A020B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41647"/>
        <c:axId val="1133569007"/>
      </c:scatterChart>
      <c:valAx>
        <c:axId val="11335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3569007"/>
        <c:crosses val="autoZero"/>
        <c:crossBetween val="midCat"/>
      </c:valAx>
      <c:valAx>
        <c:axId val="11335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354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leftandright!$J$11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leftandright!$I$12:$I$23</c:f>
              <c:numCache>
                <c:formatCode>General</c:formatCode>
                <c:ptCount val="12"/>
                <c:pt idx="0">
                  <c:v>43.829580999999997</c:v>
                </c:pt>
                <c:pt idx="1">
                  <c:v>43.93089033333333</c:v>
                </c:pt>
                <c:pt idx="2">
                  <c:v>44.032189333333328</c:v>
                </c:pt>
                <c:pt idx="3">
                  <c:v>44.133510333333334</c:v>
                </c:pt>
                <c:pt idx="4">
                  <c:v>44.234830333333328</c:v>
                </c:pt>
                <c:pt idx="5">
                  <c:v>44.336140999999998</c:v>
                </c:pt>
                <c:pt idx="6">
                  <c:v>44.437440333333335</c:v>
                </c:pt>
                <c:pt idx="7">
                  <c:v>44.538750999999998</c:v>
                </c:pt>
                <c:pt idx="8">
                  <c:v>44.640050333333335</c:v>
                </c:pt>
                <c:pt idx="9">
                  <c:v>44.724553333333326</c:v>
                </c:pt>
              </c:numCache>
            </c:numRef>
          </c:xVal>
          <c:yVal>
            <c:numRef>
              <c:f>leftandright!$J$12:$J$23</c:f>
              <c:numCache>
                <c:formatCode>General</c:formatCode>
                <c:ptCount val="12"/>
                <c:pt idx="0">
                  <c:v>0.01</c:v>
                </c:pt>
                <c:pt idx="1">
                  <c:v>1.3333333333333334E-2</c:v>
                </c:pt>
                <c:pt idx="2">
                  <c:v>1.6666666666666666E-2</c:v>
                </c:pt>
                <c:pt idx="3">
                  <c:v>-4.9999999999999996E-2</c:v>
                </c:pt>
                <c:pt idx="4">
                  <c:v>-5.3333333333333337E-2</c:v>
                </c:pt>
                <c:pt idx="5">
                  <c:v>-8.3333333333333329E-2</c:v>
                </c:pt>
                <c:pt idx="6">
                  <c:v>-0.11</c:v>
                </c:pt>
                <c:pt idx="7">
                  <c:v>-0.01</c:v>
                </c:pt>
                <c:pt idx="8">
                  <c:v>0.01</c:v>
                </c:pt>
                <c:pt idx="9">
                  <c:v>1.3333333333333334E-2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6-4D25-9D4F-2C9DDBD5D689}"/>
            </c:ext>
          </c:extLst>
        </c:ser>
        <c:ser>
          <c:idx val="1"/>
          <c:order val="1"/>
          <c:tx>
            <c:strRef>
              <c:f>leftandright!$K$11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leftandright!$I$12:$I$23</c:f>
              <c:numCache>
                <c:formatCode>General</c:formatCode>
                <c:ptCount val="12"/>
                <c:pt idx="0">
                  <c:v>43.829580999999997</c:v>
                </c:pt>
                <c:pt idx="1">
                  <c:v>43.93089033333333</c:v>
                </c:pt>
                <c:pt idx="2">
                  <c:v>44.032189333333328</c:v>
                </c:pt>
                <c:pt idx="3">
                  <c:v>44.133510333333334</c:v>
                </c:pt>
                <c:pt idx="4">
                  <c:v>44.234830333333328</c:v>
                </c:pt>
                <c:pt idx="5">
                  <c:v>44.336140999999998</c:v>
                </c:pt>
                <c:pt idx="6">
                  <c:v>44.437440333333335</c:v>
                </c:pt>
                <c:pt idx="7">
                  <c:v>44.538750999999998</c:v>
                </c:pt>
                <c:pt idx="8">
                  <c:v>44.640050333333335</c:v>
                </c:pt>
                <c:pt idx="9">
                  <c:v>44.724553333333326</c:v>
                </c:pt>
              </c:numCache>
            </c:numRef>
          </c:xVal>
          <c:yVal>
            <c:numRef>
              <c:f>leftandright!$K$12:$K$23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-0.08</c:v>
                </c:pt>
                <c:pt idx="3">
                  <c:v>-0.79666666666666652</c:v>
                </c:pt>
                <c:pt idx="4">
                  <c:v>0.55333333333333334</c:v>
                </c:pt>
                <c:pt idx="5">
                  <c:v>0.91999999999999993</c:v>
                </c:pt>
                <c:pt idx="6">
                  <c:v>0.16666666666666666</c:v>
                </c:pt>
                <c:pt idx="7">
                  <c:v>-0.48333333333333339</c:v>
                </c:pt>
                <c:pt idx="8">
                  <c:v>6.6666666666666671E-3</c:v>
                </c:pt>
                <c:pt idx="9">
                  <c:v>3.3333333333333335E-3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6-4D25-9D4F-2C9DDBD5D689}"/>
            </c:ext>
          </c:extLst>
        </c:ser>
        <c:ser>
          <c:idx val="2"/>
          <c:order val="2"/>
          <c:tx>
            <c:strRef>
              <c:f>leftandright!$L$11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leftandright!$I$12:$I$23</c:f>
              <c:numCache>
                <c:formatCode>General</c:formatCode>
                <c:ptCount val="12"/>
                <c:pt idx="0">
                  <c:v>43.829580999999997</c:v>
                </c:pt>
                <c:pt idx="1">
                  <c:v>43.93089033333333</c:v>
                </c:pt>
                <c:pt idx="2">
                  <c:v>44.032189333333328</c:v>
                </c:pt>
                <c:pt idx="3">
                  <c:v>44.133510333333334</c:v>
                </c:pt>
                <c:pt idx="4">
                  <c:v>44.234830333333328</c:v>
                </c:pt>
                <c:pt idx="5">
                  <c:v>44.336140999999998</c:v>
                </c:pt>
                <c:pt idx="6">
                  <c:v>44.437440333333335</c:v>
                </c:pt>
                <c:pt idx="7">
                  <c:v>44.538750999999998</c:v>
                </c:pt>
                <c:pt idx="8">
                  <c:v>44.640050333333335</c:v>
                </c:pt>
                <c:pt idx="9">
                  <c:v>44.724553333333326</c:v>
                </c:pt>
              </c:numCache>
            </c:numRef>
          </c:xVal>
          <c:yVal>
            <c:numRef>
              <c:f>leftandright!$L$12:$L$23</c:f>
              <c:numCache>
                <c:formatCode>General</c:formatCode>
                <c:ptCount val="12"/>
                <c:pt idx="0">
                  <c:v>-1.0733333333333333</c:v>
                </c:pt>
                <c:pt idx="1">
                  <c:v>-1.0599999999999998</c:v>
                </c:pt>
                <c:pt idx="2">
                  <c:v>-1.1066666666666667</c:v>
                </c:pt>
                <c:pt idx="3">
                  <c:v>-1.1166666666666669</c:v>
                </c:pt>
                <c:pt idx="4">
                  <c:v>-1.0366666666666666</c:v>
                </c:pt>
                <c:pt idx="5">
                  <c:v>-1.0033333333333332</c:v>
                </c:pt>
                <c:pt idx="6">
                  <c:v>-1.1266666666666667</c:v>
                </c:pt>
                <c:pt idx="7">
                  <c:v>-1.0666666666666667</c:v>
                </c:pt>
                <c:pt idx="8">
                  <c:v>-1.0133333333333334</c:v>
                </c:pt>
                <c:pt idx="9">
                  <c:v>-1.03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6-4D25-9D4F-2C9DDBD5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0287"/>
        <c:axId val="394977807"/>
      </c:scatterChart>
      <c:valAx>
        <c:axId val="48594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4977807"/>
        <c:crosses val="autoZero"/>
        <c:crossBetween val="midCat"/>
      </c:valAx>
      <c:valAx>
        <c:axId val="3949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4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leftandright!$M$11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leftandright!$I$12:$I$21</c:f>
              <c:numCache>
                <c:formatCode>General</c:formatCode>
                <c:ptCount val="10"/>
                <c:pt idx="0">
                  <c:v>43.829580999999997</c:v>
                </c:pt>
                <c:pt idx="1">
                  <c:v>43.93089033333333</c:v>
                </c:pt>
                <c:pt idx="2">
                  <c:v>44.032189333333328</c:v>
                </c:pt>
                <c:pt idx="3">
                  <c:v>44.133510333333334</c:v>
                </c:pt>
                <c:pt idx="4">
                  <c:v>44.234830333333328</c:v>
                </c:pt>
                <c:pt idx="5">
                  <c:v>44.336140999999998</c:v>
                </c:pt>
                <c:pt idx="6">
                  <c:v>44.437440333333335</c:v>
                </c:pt>
                <c:pt idx="7">
                  <c:v>44.538750999999998</c:v>
                </c:pt>
                <c:pt idx="8">
                  <c:v>44.640050333333335</c:v>
                </c:pt>
                <c:pt idx="9">
                  <c:v>44.724553333333326</c:v>
                </c:pt>
              </c:numCache>
            </c:numRef>
          </c:xVal>
          <c:yVal>
            <c:numRef>
              <c:f>leftandright!$M$12:$M$21</c:f>
              <c:numCache>
                <c:formatCode>General</c:formatCode>
                <c:ptCount val="10"/>
                <c:pt idx="0">
                  <c:v>5.3333333333333309E-2</c:v>
                </c:pt>
                <c:pt idx="1">
                  <c:v>5.6666666666666698E-2</c:v>
                </c:pt>
                <c:pt idx="2">
                  <c:v>0.21333333333333329</c:v>
                </c:pt>
                <c:pt idx="3">
                  <c:v>-0.44333333333333341</c:v>
                </c:pt>
                <c:pt idx="4">
                  <c:v>-1.9333333333333333</c:v>
                </c:pt>
                <c:pt idx="5">
                  <c:v>0.33333333333333331</c:v>
                </c:pt>
                <c:pt idx="6">
                  <c:v>1.3800000000000001</c:v>
                </c:pt>
                <c:pt idx="7">
                  <c:v>-1.1933333333333334</c:v>
                </c:pt>
                <c:pt idx="8">
                  <c:v>0.26</c:v>
                </c:pt>
                <c:pt idx="9">
                  <c:v>0.53333333333333333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3-4A65-B32E-FC3E06AA0A92}"/>
            </c:ext>
          </c:extLst>
        </c:ser>
        <c:ser>
          <c:idx val="1"/>
          <c:order val="1"/>
          <c:tx>
            <c:strRef>
              <c:f>leftandright!$N$11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leftandright!$I$12:$I$21</c:f>
              <c:numCache>
                <c:formatCode>General</c:formatCode>
                <c:ptCount val="10"/>
                <c:pt idx="0">
                  <c:v>43.829580999999997</c:v>
                </c:pt>
                <c:pt idx="1">
                  <c:v>43.93089033333333</c:v>
                </c:pt>
                <c:pt idx="2">
                  <c:v>44.032189333333328</c:v>
                </c:pt>
                <c:pt idx="3">
                  <c:v>44.133510333333334</c:v>
                </c:pt>
                <c:pt idx="4">
                  <c:v>44.234830333333328</c:v>
                </c:pt>
                <c:pt idx="5">
                  <c:v>44.336140999999998</c:v>
                </c:pt>
                <c:pt idx="6">
                  <c:v>44.437440333333335</c:v>
                </c:pt>
                <c:pt idx="7">
                  <c:v>44.538750999999998</c:v>
                </c:pt>
                <c:pt idx="8">
                  <c:v>44.640050333333335</c:v>
                </c:pt>
                <c:pt idx="9">
                  <c:v>44.724553333333326</c:v>
                </c:pt>
              </c:numCache>
            </c:numRef>
          </c:xVal>
          <c:yVal>
            <c:numRef>
              <c:f>leftandright!$N$12:$N$21</c:f>
              <c:numCache>
                <c:formatCode>General</c:formatCode>
                <c:ptCount val="10"/>
                <c:pt idx="0">
                  <c:v>-0.67333333333333334</c:v>
                </c:pt>
                <c:pt idx="1">
                  <c:v>-0.39666666666666667</c:v>
                </c:pt>
                <c:pt idx="2">
                  <c:v>-0.65333333333333332</c:v>
                </c:pt>
                <c:pt idx="3">
                  <c:v>-1.8566666666666667</c:v>
                </c:pt>
                <c:pt idx="4">
                  <c:v>-2.2999999999999998</c:v>
                </c:pt>
                <c:pt idx="5">
                  <c:v>-0.48666666666666664</c:v>
                </c:pt>
                <c:pt idx="6">
                  <c:v>-0.17333333333333334</c:v>
                </c:pt>
                <c:pt idx="7">
                  <c:v>-0.70333333333333348</c:v>
                </c:pt>
                <c:pt idx="8">
                  <c:v>-0.38999999999999996</c:v>
                </c:pt>
                <c:pt idx="9">
                  <c:v>-0.51333333333333331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3-4A65-B32E-FC3E06AA0A92}"/>
            </c:ext>
          </c:extLst>
        </c:ser>
        <c:ser>
          <c:idx val="2"/>
          <c:order val="2"/>
          <c:tx>
            <c:strRef>
              <c:f>leftandright!$O$11</c:f>
              <c:strCache>
                <c:ptCount val="1"/>
                <c:pt idx="0">
                  <c:v>gz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leftandright!$I$12:$I$21</c:f>
              <c:numCache>
                <c:formatCode>General</c:formatCode>
                <c:ptCount val="10"/>
                <c:pt idx="0">
                  <c:v>43.829580999999997</c:v>
                </c:pt>
                <c:pt idx="1">
                  <c:v>43.93089033333333</c:v>
                </c:pt>
                <c:pt idx="2">
                  <c:v>44.032189333333328</c:v>
                </c:pt>
                <c:pt idx="3">
                  <c:v>44.133510333333334</c:v>
                </c:pt>
                <c:pt idx="4">
                  <c:v>44.234830333333328</c:v>
                </c:pt>
                <c:pt idx="5">
                  <c:v>44.336140999999998</c:v>
                </c:pt>
                <c:pt idx="6">
                  <c:v>44.437440333333335</c:v>
                </c:pt>
                <c:pt idx="7">
                  <c:v>44.538750999999998</c:v>
                </c:pt>
                <c:pt idx="8">
                  <c:v>44.640050333333335</c:v>
                </c:pt>
                <c:pt idx="9">
                  <c:v>44.724553333333326</c:v>
                </c:pt>
              </c:numCache>
            </c:numRef>
          </c:xVal>
          <c:yVal>
            <c:numRef>
              <c:f>leftandright!$O$12:$O$21</c:f>
              <c:numCache>
                <c:formatCode>General</c:formatCode>
                <c:ptCount val="10"/>
                <c:pt idx="0">
                  <c:v>-0.30333333333333334</c:v>
                </c:pt>
                <c:pt idx="1">
                  <c:v>-0.42666666666666658</c:v>
                </c:pt>
                <c:pt idx="2">
                  <c:v>4.6433333333333335</c:v>
                </c:pt>
                <c:pt idx="3">
                  <c:v>-52.013333333333328</c:v>
                </c:pt>
                <c:pt idx="4">
                  <c:v>-85.83</c:v>
                </c:pt>
                <c:pt idx="5">
                  <c:v>18.720000000000002</c:v>
                </c:pt>
                <c:pt idx="6">
                  <c:v>104.77333333333333</c:v>
                </c:pt>
                <c:pt idx="7">
                  <c:v>23.886666666666667</c:v>
                </c:pt>
                <c:pt idx="8">
                  <c:v>-0.53333333333333333</c:v>
                </c:pt>
                <c:pt idx="9">
                  <c:v>-8.3333333333333329E-2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3-4A65-B32E-FC3E06AA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01375"/>
        <c:axId val="980203775"/>
      </c:scatterChart>
      <c:valAx>
        <c:axId val="9802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0203775"/>
        <c:crosses val="autoZero"/>
        <c:crossBetween val="midCat"/>
      </c:valAx>
      <c:valAx>
        <c:axId val="9802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020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FORWARD AND BACK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fwrdandback!$J$12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fwrdandback!$I$13:$I$25</c:f>
              <c:numCache>
                <c:formatCode>General</c:formatCode>
                <c:ptCount val="13"/>
                <c:pt idx="0">
                  <c:v>375.16899100000001</c:v>
                </c:pt>
                <c:pt idx="1">
                  <c:v>375.27024849999998</c:v>
                </c:pt>
                <c:pt idx="2">
                  <c:v>375.37156649999997</c:v>
                </c:pt>
                <c:pt idx="3">
                  <c:v>375.47285449999998</c:v>
                </c:pt>
                <c:pt idx="4">
                  <c:v>375.57414249999999</c:v>
                </c:pt>
                <c:pt idx="5">
                  <c:v>375.67546099999998</c:v>
                </c:pt>
                <c:pt idx="6">
                  <c:v>375.7767485</c:v>
                </c:pt>
                <c:pt idx="7">
                  <c:v>375.87805149999997</c:v>
                </c:pt>
                <c:pt idx="8">
                  <c:v>375.9793095</c:v>
                </c:pt>
                <c:pt idx="9">
                  <c:v>376.08062749999999</c:v>
                </c:pt>
                <c:pt idx="10">
                  <c:v>376.18193050000002</c:v>
                </c:pt>
                <c:pt idx="11">
                  <c:v>376.28324900000001</c:v>
                </c:pt>
                <c:pt idx="12">
                  <c:v>376.38452150000001</c:v>
                </c:pt>
              </c:numCache>
            </c:numRef>
          </c:xVal>
          <c:yVal>
            <c:numRef>
              <c:f>fwrdandback!$J$13:$J$25</c:f>
              <c:numCache>
                <c:formatCode>General</c:formatCode>
                <c:ptCount val="13"/>
                <c:pt idx="0">
                  <c:v>-0.04</c:v>
                </c:pt>
                <c:pt idx="1">
                  <c:v>-6.5000000000000002E-2</c:v>
                </c:pt>
                <c:pt idx="2">
                  <c:v>-2.5000000000000001E-2</c:v>
                </c:pt>
                <c:pt idx="3">
                  <c:v>0.06</c:v>
                </c:pt>
                <c:pt idx="4">
                  <c:v>0.52</c:v>
                </c:pt>
                <c:pt idx="5">
                  <c:v>-0.19500000000000001</c:v>
                </c:pt>
                <c:pt idx="6">
                  <c:v>-1.0899999999999999</c:v>
                </c:pt>
                <c:pt idx="7">
                  <c:v>-0.60499999999999998</c:v>
                </c:pt>
                <c:pt idx="8">
                  <c:v>0.43000000000000005</c:v>
                </c:pt>
                <c:pt idx="9">
                  <c:v>0.16</c:v>
                </c:pt>
                <c:pt idx="10">
                  <c:v>-6.0000000000000005E-2</c:v>
                </c:pt>
                <c:pt idx="11">
                  <c:v>-0.06</c:v>
                </c:pt>
                <c:pt idx="12">
                  <c:v>-3.5000000000000003E-2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4-4D04-9F2A-20AE6911B358}"/>
            </c:ext>
          </c:extLst>
        </c:ser>
        <c:ser>
          <c:idx val="1"/>
          <c:order val="1"/>
          <c:tx>
            <c:strRef>
              <c:f>fwrdandback!$K$12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fwrdandback!$I$13:$I$25</c:f>
              <c:numCache>
                <c:formatCode>General</c:formatCode>
                <c:ptCount val="13"/>
                <c:pt idx="0">
                  <c:v>375.16899100000001</c:v>
                </c:pt>
                <c:pt idx="1">
                  <c:v>375.27024849999998</c:v>
                </c:pt>
                <c:pt idx="2">
                  <c:v>375.37156649999997</c:v>
                </c:pt>
                <c:pt idx="3">
                  <c:v>375.47285449999998</c:v>
                </c:pt>
                <c:pt idx="4">
                  <c:v>375.57414249999999</c:v>
                </c:pt>
                <c:pt idx="5">
                  <c:v>375.67546099999998</c:v>
                </c:pt>
                <c:pt idx="6">
                  <c:v>375.7767485</c:v>
                </c:pt>
                <c:pt idx="7">
                  <c:v>375.87805149999997</c:v>
                </c:pt>
                <c:pt idx="8">
                  <c:v>375.9793095</c:v>
                </c:pt>
                <c:pt idx="9">
                  <c:v>376.08062749999999</c:v>
                </c:pt>
                <c:pt idx="10">
                  <c:v>376.18193050000002</c:v>
                </c:pt>
                <c:pt idx="11">
                  <c:v>376.28324900000001</c:v>
                </c:pt>
                <c:pt idx="12">
                  <c:v>376.38452150000001</c:v>
                </c:pt>
              </c:numCache>
            </c:numRef>
          </c:xVal>
          <c:yVal>
            <c:numRef>
              <c:f>fwrdandback!$K$13:$K$25</c:f>
              <c:numCache>
                <c:formatCode>General</c:formatCode>
                <c:ptCount val="13"/>
                <c:pt idx="0">
                  <c:v>0</c:v>
                </c:pt>
                <c:pt idx="1">
                  <c:v>1.4999999999999999E-2</c:v>
                </c:pt>
                <c:pt idx="2">
                  <c:v>0</c:v>
                </c:pt>
                <c:pt idx="3">
                  <c:v>-5.0000000000000001E-3</c:v>
                </c:pt>
                <c:pt idx="4">
                  <c:v>-9.9999999999999992E-2</c:v>
                </c:pt>
                <c:pt idx="5">
                  <c:v>0.15</c:v>
                </c:pt>
                <c:pt idx="6">
                  <c:v>-0.23500000000000001</c:v>
                </c:pt>
                <c:pt idx="7">
                  <c:v>-0.10500000000000001</c:v>
                </c:pt>
                <c:pt idx="8">
                  <c:v>9.5000000000000001E-2</c:v>
                </c:pt>
                <c:pt idx="9">
                  <c:v>2.4999999999999998E-2</c:v>
                </c:pt>
                <c:pt idx="10">
                  <c:v>-2.5000000000000001E-2</c:v>
                </c:pt>
                <c:pt idx="11">
                  <c:v>0.01</c:v>
                </c:pt>
                <c:pt idx="12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4-4D04-9F2A-20AE6911B358}"/>
            </c:ext>
          </c:extLst>
        </c:ser>
        <c:ser>
          <c:idx val="2"/>
          <c:order val="2"/>
          <c:tx>
            <c:strRef>
              <c:f>fwrdandback!$L$12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fwrdandback!$I$13:$I$25</c:f>
              <c:numCache>
                <c:formatCode>General</c:formatCode>
                <c:ptCount val="13"/>
                <c:pt idx="0">
                  <c:v>375.16899100000001</c:v>
                </c:pt>
                <c:pt idx="1">
                  <c:v>375.27024849999998</c:v>
                </c:pt>
                <c:pt idx="2">
                  <c:v>375.37156649999997</c:v>
                </c:pt>
                <c:pt idx="3">
                  <c:v>375.47285449999998</c:v>
                </c:pt>
                <c:pt idx="4">
                  <c:v>375.57414249999999</c:v>
                </c:pt>
                <c:pt idx="5">
                  <c:v>375.67546099999998</c:v>
                </c:pt>
                <c:pt idx="6">
                  <c:v>375.7767485</c:v>
                </c:pt>
                <c:pt idx="7">
                  <c:v>375.87805149999997</c:v>
                </c:pt>
                <c:pt idx="8">
                  <c:v>375.9793095</c:v>
                </c:pt>
                <c:pt idx="9">
                  <c:v>376.08062749999999</c:v>
                </c:pt>
                <c:pt idx="10">
                  <c:v>376.18193050000002</c:v>
                </c:pt>
                <c:pt idx="11">
                  <c:v>376.28324900000001</c:v>
                </c:pt>
                <c:pt idx="12">
                  <c:v>376.38452150000001</c:v>
                </c:pt>
              </c:numCache>
            </c:numRef>
          </c:xVal>
          <c:yVal>
            <c:numRef>
              <c:f>fwrdandback!$L$13:$L$25</c:f>
              <c:numCache>
                <c:formatCode>General</c:formatCode>
                <c:ptCount val="13"/>
                <c:pt idx="0">
                  <c:v>-1.02</c:v>
                </c:pt>
                <c:pt idx="1">
                  <c:v>-1.01</c:v>
                </c:pt>
                <c:pt idx="2">
                  <c:v>-1.0249999999999999</c:v>
                </c:pt>
                <c:pt idx="3">
                  <c:v>-1.02</c:v>
                </c:pt>
                <c:pt idx="4">
                  <c:v>-1.06</c:v>
                </c:pt>
                <c:pt idx="5">
                  <c:v>-1.01</c:v>
                </c:pt>
                <c:pt idx="6">
                  <c:v>-1.0649999999999999</c:v>
                </c:pt>
                <c:pt idx="7">
                  <c:v>-0.91500000000000004</c:v>
                </c:pt>
                <c:pt idx="8">
                  <c:v>-1.0449999999999999</c:v>
                </c:pt>
                <c:pt idx="9">
                  <c:v>-1.01</c:v>
                </c:pt>
                <c:pt idx="10">
                  <c:v>-1.0249999999999999</c:v>
                </c:pt>
                <c:pt idx="11">
                  <c:v>-1.0249999999999999</c:v>
                </c:pt>
                <c:pt idx="12">
                  <c:v>-1.0150000000000001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84-4D04-9F2A-20AE6911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53647"/>
        <c:axId val="1133554127"/>
      </c:scatterChart>
      <c:valAx>
        <c:axId val="113355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3554127"/>
        <c:crosses val="autoZero"/>
        <c:crossBetween val="midCat"/>
      </c:valAx>
      <c:valAx>
        <c:axId val="11335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35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FORWARD AND BACK  gyro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fwrdandback!$M$12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fwrdandback!$I$13:$I$25</c:f>
              <c:numCache>
                <c:formatCode>General</c:formatCode>
                <c:ptCount val="13"/>
                <c:pt idx="0">
                  <c:v>375.16899100000001</c:v>
                </c:pt>
                <c:pt idx="1">
                  <c:v>375.27024849999998</c:v>
                </c:pt>
                <c:pt idx="2">
                  <c:v>375.37156649999997</c:v>
                </c:pt>
                <c:pt idx="3">
                  <c:v>375.47285449999998</c:v>
                </c:pt>
                <c:pt idx="4">
                  <c:v>375.57414249999999</c:v>
                </c:pt>
                <c:pt idx="5">
                  <c:v>375.67546099999998</c:v>
                </c:pt>
                <c:pt idx="6">
                  <c:v>375.7767485</c:v>
                </c:pt>
                <c:pt idx="7">
                  <c:v>375.87805149999997</c:v>
                </c:pt>
                <c:pt idx="8">
                  <c:v>375.9793095</c:v>
                </c:pt>
                <c:pt idx="9">
                  <c:v>376.08062749999999</c:v>
                </c:pt>
                <c:pt idx="10">
                  <c:v>376.18193050000002</c:v>
                </c:pt>
                <c:pt idx="11">
                  <c:v>376.28324900000001</c:v>
                </c:pt>
                <c:pt idx="12">
                  <c:v>376.38452150000001</c:v>
                </c:pt>
              </c:numCache>
            </c:numRef>
          </c:xVal>
          <c:yVal>
            <c:numRef>
              <c:f>fwrdandback!$M$13:$M$25</c:f>
              <c:numCache>
                <c:formatCode>General</c:formatCode>
                <c:ptCount val="13"/>
                <c:pt idx="0">
                  <c:v>1.635</c:v>
                </c:pt>
                <c:pt idx="1">
                  <c:v>-2.3250000000000002</c:v>
                </c:pt>
                <c:pt idx="2">
                  <c:v>2.605</c:v>
                </c:pt>
                <c:pt idx="3">
                  <c:v>1.0299999999999998</c:v>
                </c:pt>
                <c:pt idx="4">
                  <c:v>-18.66</c:v>
                </c:pt>
                <c:pt idx="5">
                  <c:v>17.36</c:v>
                </c:pt>
                <c:pt idx="6">
                  <c:v>-2.2350000000000003</c:v>
                </c:pt>
                <c:pt idx="7">
                  <c:v>-7.9350000000000005</c:v>
                </c:pt>
                <c:pt idx="8">
                  <c:v>3.4950000000000001</c:v>
                </c:pt>
                <c:pt idx="9">
                  <c:v>-13.365</c:v>
                </c:pt>
                <c:pt idx="10">
                  <c:v>-2.145</c:v>
                </c:pt>
                <c:pt idx="11">
                  <c:v>-1.4150000000000003</c:v>
                </c:pt>
                <c:pt idx="12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C-4D46-883D-7F745769AE69}"/>
            </c:ext>
          </c:extLst>
        </c:ser>
        <c:ser>
          <c:idx val="1"/>
          <c:order val="1"/>
          <c:tx>
            <c:strRef>
              <c:f>fwrdandback!$N$12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fwrdandback!$I$13:$I$25</c:f>
              <c:numCache>
                <c:formatCode>General</c:formatCode>
                <c:ptCount val="13"/>
                <c:pt idx="0">
                  <c:v>375.16899100000001</c:v>
                </c:pt>
                <c:pt idx="1">
                  <c:v>375.27024849999998</c:v>
                </c:pt>
                <c:pt idx="2">
                  <c:v>375.37156649999997</c:v>
                </c:pt>
                <c:pt idx="3">
                  <c:v>375.47285449999998</c:v>
                </c:pt>
                <c:pt idx="4">
                  <c:v>375.57414249999999</c:v>
                </c:pt>
                <c:pt idx="5">
                  <c:v>375.67546099999998</c:v>
                </c:pt>
                <c:pt idx="6">
                  <c:v>375.7767485</c:v>
                </c:pt>
                <c:pt idx="7">
                  <c:v>375.87805149999997</c:v>
                </c:pt>
                <c:pt idx="8">
                  <c:v>375.9793095</c:v>
                </c:pt>
                <c:pt idx="9">
                  <c:v>376.08062749999999</c:v>
                </c:pt>
                <c:pt idx="10">
                  <c:v>376.18193050000002</c:v>
                </c:pt>
                <c:pt idx="11">
                  <c:v>376.28324900000001</c:v>
                </c:pt>
                <c:pt idx="12">
                  <c:v>376.38452150000001</c:v>
                </c:pt>
              </c:numCache>
            </c:numRef>
          </c:xVal>
          <c:yVal>
            <c:numRef>
              <c:f>fwrdandback!$N$13:$N$25</c:f>
              <c:numCache>
                <c:formatCode>General</c:formatCode>
                <c:ptCount val="13"/>
                <c:pt idx="0">
                  <c:v>4.4999999999999984E-2</c:v>
                </c:pt>
                <c:pt idx="1">
                  <c:v>-2.8899999999999997</c:v>
                </c:pt>
                <c:pt idx="2">
                  <c:v>1.9700000000000002</c:v>
                </c:pt>
                <c:pt idx="3">
                  <c:v>-3.3</c:v>
                </c:pt>
                <c:pt idx="4">
                  <c:v>-48.22</c:v>
                </c:pt>
                <c:pt idx="5">
                  <c:v>67.39500000000001</c:v>
                </c:pt>
                <c:pt idx="6">
                  <c:v>-8.48</c:v>
                </c:pt>
                <c:pt idx="7">
                  <c:v>-32.450000000000003</c:v>
                </c:pt>
                <c:pt idx="8">
                  <c:v>10.315</c:v>
                </c:pt>
                <c:pt idx="9">
                  <c:v>13.77</c:v>
                </c:pt>
                <c:pt idx="10">
                  <c:v>-1.8849999999999998</c:v>
                </c:pt>
                <c:pt idx="11">
                  <c:v>2.5199999999999996</c:v>
                </c:pt>
                <c:pt idx="12">
                  <c:v>-3.78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C-4D46-883D-7F745769AE69}"/>
            </c:ext>
          </c:extLst>
        </c:ser>
        <c:ser>
          <c:idx val="2"/>
          <c:order val="2"/>
          <c:tx>
            <c:strRef>
              <c:f>fwrdandback!$O$12</c:f>
              <c:strCache>
                <c:ptCount val="1"/>
                <c:pt idx="0">
                  <c:v>gz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fwrdandback!$I$13:$I$25</c:f>
              <c:numCache>
                <c:formatCode>General</c:formatCode>
                <c:ptCount val="13"/>
                <c:pt idx="0">
                  <c:v>375.16899100000001</c:v>
                </c:pt>
                <c:pt idx="1">
                  <c:v>375.27024849999998</c:v>
                </c:pt>
                <c:pt idx="2">
                  <c:v>375.37156649999997</c:v>
                </c:pt>
                <c:pt idx="3">
                  <c:v>375.47285449999998</c:v>
                </c:pt>
                <c:pt idx="4">
                  <c:v>375.57414249999999</c:v>
                </c:pt>
                <c:pt idx="5">
                  <c:v>375.67546099999998</c:v>
                </c:pt>
                <c:pt idx="6">
                  <c:v>375.7767485</c:v>
                </c:pt>
                <c:pt idx="7">
                  <c:v>375.87805149999997</c:v>
                </c:pt>
                <c:pt idx="8">
                  <c:v>375.9793095</c:v>
                </c:pt>
                <c:pt idx="9">
                  <c:v>376.08062749999999</c:v>
                </c:pt>
                <c:pt idx="10">
                  <c:v>376.18193050000002</c:v>
                </c:pt>
                <c:pt idx="11">
                  <c:v>376.28324900000001</c:v>
                </c:pt>
                <c:pt idx="12">
                  <c:v>376.38452150000001</c:v>
                </c:pt>
              </c:numCache>
            </c:numRef>
          </c:xVal>
          <c:yVal>
            <c:numRef>
              <c:f>fwrdandback!$O$13:$O$25</c:f>
              <c:numCache>
                <c:formatCode>General</c:formatCode>
                <c:ptCount val="13"/>
                <c:pt idx="0">
                  <c:v>4.1050000000000004</c:v>
                </c:pt>
                <c:pt idx="1">
                  <c:v>-2.13</c:v>
                </c:pt>
                <c:pt idx="2">
                  <c:v>0.13500000000000001</c:v>
                </c:pt>
                <c:pt idx="3">
                  <c:v>2.2050000000000001</c:v>
                </c:pt>
                <c:pt idx="4">
                  <c:v>-22.98</c:v>
                </c:pt>
                <c:pt idx="5">
                  <c:v>10.959999999999999</c:v>
                </c:pt>
                <c:pt idx="6">
                  <c:v>6.8900000000000006</c:v>
                </c:pt>
                <c:pt idx="7">
                  <c:v>-25.52</c:v>
                </c:pt>
                <c:pt idx="8">
                  <c:v>19.02</c:v>
                </c:pt>
                <c:pt idx="9">
                  <c:v>-13.755000000000001</c:v>
                </c:pt>
                <c:pt idx="10">
                  <c:v>9.5399999999999991</c:v>
                </c:pt>
                <c:pt idx="11">
                  <c:v>6.18</c:v>
                </c:pt>
                <c:pt idx="12">
                  <c:v>0.6549999999999998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C-4D46-883D-7F745769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70447"/>
        <c:axId val="1133540207"/>
      </c:scatterChart>
      <c:valAx>
        <c:axId val="113357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3540207"/>
        <c:crosses val="autoZero"/>
        <c:crossBetween val="midCat"/>
      </c:valAx>
      <c:valAx>
        <c:axId val="11335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357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TWIST</a:t>
            </a:r>
            <a:r>
              <a:rPr lang="fi-FI" baseline="0"/>
              <a:t> acceleration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twist!$J$11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twist!$I$12:$I$31</c:f>
              <c:numCache>
                <c:formatCode>General</c:formatCode>
                <c:ptCount val="20"/>
                <c:pt idx="0">
                  <c:v>78.876945500000005</c:v>
                </c:pt>
                <c:pt idx="1">
                  <c:v>78.978206499999999</c:v>
                </c:pt>
                <c:pt idx="2">
                  <c:v>79.079494499999996</c:v>
                </c:pt>
                <c:pt idx="3">
                  <c:v>79.155758000000006</c:v>
                </c:pt>
                <c:pt idx="4">
                  <c:v>79.257064500000013</c:v>
                </c:pt>
                <c:pt idx="5">
                  <c:v>79.358413500000012</c:v>
                </c:pt>
                <c:pt idx="6">
                  <c:v>79.459720500000003</c:v>
                </c:pt>
                <c:pt idx="7">
                  <c:v>79.561038999999994</c:v>
                </c:pt>
                <c:pt idx="8">
                  <c:v>79.662345999999999</c:v>
                </c:pt>
                <c:pt idx="9">
                  <c:v>79.763637500000002</c:v>
                </c:pt>
                <c:pt idx="10">
                  <c:v>79.864940500000003</c:v>
                </c:pt>
                <c:pt idx="11">
                  <c:v>79.966289500000002</c:v>
                </c:pt>
                <c:pt idx="12">
                  <c:v>80.067550499999996</c:v>
                </c:pt>
              </c:numCache>
            </c:numRef>
          </c:xVal>
          <c:yVal>
            <c:numRef>
              <c:f>twist!$J$12:$J$31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-9.5000000000000001E-2</c:v>
                </c:pt>
                <c:pt idx="3">
                  <c:v>-0.16999999999999998</c:v>
                </c:pt>
                <c:pt idx="4">
                  <c:v>0.04</c:v>
                </c:pt>
                <c:pt idx="5">
                  <c:v>-9.9999999999999985E-3</c:v>
                </c:pt>
                <c:pt idx="6">
                  <c:v>1.4999999999999999E-2</c:v>
                </c:pt>
                <c:pt idx="7">
                  <c:v>0.04</c:v>
                </c:pt>
                <c:pt idx="8">
                  <c:v>3.0000000000000002E-2</c:v>
                </c:pt>
                <c:pt idx="9">
                  <c:v>-3.0000000000000002E-2</c:v>
                </c:pt>
                <c:pt idx="10">
                  <c:v>-0.01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7-480D-9866-2957459216C4}"/>
            </c:ext>
          </c:extLst>
        </c:ser>
        <c:ser>
          <c:idx val="1"/>
          <c:order val="1"/>
          <c:tx>
            <c:strRef>
              <c:f>twist!$K$11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twist!$I$12:$I$31</c:f>
              <c:numCache>
                <c:formatCode>General</c:formatCode>
                <c:ptCount val="20"/>
                <c:pt idx="0">
                  <c:v>78.876945500000005</c:v>
                </c:pt>
                <c:pt idx="1">
                  <c:v>78.978206499999999</c:v>
                </c:pt>
                <c:pt idx="2">
                  <c:v>79.079494499999996</c:v>
                </c:pt>
                <c:pt idx="3">
                  <c:v>79.155758000000006</c:v>
                </c:pt>
                <c:pt idx="4">
                  <c:v>79.257064500000013</c:v>
                </c:pt>
                <c:pt idx="5">
                  <c:v>79.358413500000012</c:v>
                </c:pt>
                <c:pt idx="6">
                  <c:v>79.459720500000003</c:v>
                </c:pt>
                <c:pt idx="7">
                  <c:v>79.561038999999994</c:v>
                </c:pt>
                <c:pt idx="8">
                  <c:v>79.662345999999999</c:v>
                </c:pt>
                <c:pt idx="9">
                  <c:v>79.763637500000002</c:v>
                </c:pt>
                <c:pt idx="10">
                  <c:v>79.864940500000003</c:v>
                </c:pt>
                <c:pt idx="11">
                  <c:v>79.966289500000002</c:v>
                </c:pt>
                <c:pt idx="12">
                  <c:v>80.067550499999996</c:v>
                </c:pt>
              </c:numCache>
            </c:numRef>
          </c:xVal>
          <c:yVal>
            <c:numRef>
              <c:f>twist!$K$12:$K$31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0.01</c:v>
                </c:pt>
                <c:pt idx="2">
                  <c:v>-3.5000000000000003E-2</c:v>
                </c:pt>
                <c:pt idx="3">
                  <c:v>-0.11</c:v>
                </c:pt>
                <c:pt idx="4">
                  <c:v>0.28499999999999998</c:v>
                </c:pt>
                <c:pt idx="5">
                  <c:v>0.03</c:v>
                </c:pt>
                <c:pt idx="6">
                  <c:v>-5.0000000000000001E-3</c:v>
                </c:pt>
                <c:pt idx="7">
                  <c:v>0.23500000000000001</c:v>
                </c:pt>
                <c:pt idx="8">
                  <c:v>-0.13</c:v>
                </c:pt>
                <c:pt idx="9">
                  <c:v>-4.9999999999999992E-3</c:v>
                </c:pt>
                <c:pt idx="10">
                  <c:v>-0.02</c:v>
                </c:pt>
                <c:pt idx="11">
                  <c:v>0.01</c:v>
                </c:pt>
                <c:pt idx="1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7-480D-9866-2957459216C4}"/>
            </c:ext>
          </c:extLst>
        </c:ser>
        <c:ser>
          <c:idx val="2"/>
          <c:order val="2"/>
          <c:tx>
            <c:strRef>
              <c:f>twist!$L$11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twist!$I$12:$I$31</c:f>
              <c:numCache>
                <c:formatCode>General</c:formatCode>
                <c:ptCount val="20"/>
                <c:pt idx="0">
                  <c:v>78.876945500000005</c:v>
                </c:pt>
                <c:pt idx="1">
                  <c:v>78.978206499999999</c:v>
                </c:pt>
                <c:pt idx="2">
                  <c:v>79.079494499999996</c:v>
                </c:pt>
                <c:pt idx="3">
                  <c:v>79.155758000000006</c:v>
                </c:pt>
                <c:pt idx="4">
                  <c:v>79.257064500000013</c:v>
                </c:pt>
                <c:pt idx="5">
                  <c:v>79.358413500000012</c:v>
                </c:pt>
                <c:pt idx="6">
                  <c:v>79.459720500000003</c:v>
                </c:pt>
                <c:pt idx="7">
                  <c:v>79.561038999999994</c:v>
                </c:pt>
                <c:pt idx="8">
                  <c:v>79.662345999999999</c:v>
                </c:pt>
                <c:pt idx="9">
                  <c:v>79.763637500000002</c:v>
                </c:pt>
                <c:pt idx="10">
                  <c:v>79.864940500000003</c:v>
                </c:pt>
                <c:pt idx="11">
                  <c:v>79.966289500000002</c:v>
                </c:pt>
                <c:pt idx="12">
                  <c:v>80.067550499999996</c:v>
                </c:pt>
              </c:numCache>
            </c:numRef>
          </c:xVal>
          <c:yVal>
            <c:numRef>
              <c:f>twist!$L$12:$L$31</c:f>
              <c:numCache>
                <c:formatCode>General</c:formatCode>
                <c:ptCount val="20"/>
                <c:pt idx="0">
                  <c:v>-1.02</c:v>
                </c:pt>
                <c:pt idx="1">
                  <c:v>-1.02</c:v>
                </c:pt>
                <c:pt idx="2">
                  <c:v>-1.02</c:v>
                </c:pt>
                <c:pt idx="3">
                  <c:v>-1.01</c:v>
                </c:pt>
                <c:pt idx="4">
                  <c:v>-1.0249999999999999</c:v>
                </c:pt>
                <c:pt idx="5">
                  <c:v>-1.0049999999999999</c:v>
                </c:pt>
                <c:pt idx="6">
                  <c:v>-1.02</c:v>
                </c:pt>
                <c:pt idx="7">
                  <c:v>-1.0249999999999999</c:v>
                </c:pt>
                <c:pt idx="8">
                  <c:v>-1.01</c:v>
                </c:pt>
                <c:pt idx="9">
                  <c:v>-1.02</c:v>
                </c:pt>
                <c:pt idx="10">
                  <c:v>-1.02</c:v>
                </c:pt>
                <c:pt idx="11">
                  <c:v>-1.02</c:v>
                </c:pt>
                <c:pt idx="12">
                  <c:v>-1.0249999999999999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7-480D-9866-29574592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52015"/>
        <c:axId val="896252495"/>
      </c:scatterChart>
      <c:valAx>
        <c:axId val="896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96252495"/>
        <c:crosses val="autoZero"/>
        <c:crossBetween val="midCat"/>
      </c:valAx>
      <c:valAx>
        <c:axId val="8962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9625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TWIST gyro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twist!$M$11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twist!$I$12:$I$31</c:f>
              <c:numCache>
                <c:formatCode>General</c:formatCode>
                <c:ptCount val="20"/>
                <c:pt idx="0">
                  <c:v>78.876945500000005</c:v>
                </c:pt>
                <c:pt idx="1">
                  <c:v>78.978206499999999</c:v>
                </c:pt>
                <c:pt idx="2">
                  <c:v>79.079494499999996</c:v>
                </c:pt>
                <c:pt idx="3">
                  <c:v>79.155758000000006</c:v>
                </c:pt>
                <c:pt idx="4">
                  <c:v>79.257064500000013</c:v>
                </c:pt>
                <c:pt idx="5">
                  <c:v>79.358413500000012</c:v>
                </c:pt>
                <c:pt idx="6">
                  <c:v>79.459720500000003</c:v>
                </c:pt>
                <c:pt idx="7">
                  <c:v>79.561038999999994</c:v>
                </c:pt>
                <c:pt idx="8">
                  <c:v>79.662345999999999</c:v>
                </c:pt>
                <c:pt idx="9">
                  <c:v>79.763637500000002</c:v>
                </c:pt>
                <c:pt idx="10">
                  <c:v>79.864940500000003</c:v>
                </c:pt>
                <c:pt idx="11">
                  <c:v>79.966289500000002</c:v>
                </c:pt>
                <c:pt idx="12">
                  <c:v>80.067550499999996</c:v>
                </c:pt>
              </c:numCache>
            </c:numRef>
          </c:xVal>
          <c:yVal>
            <c:numRef>
              <c:f>twist!$M$12:$M$31</c:f>
              <c:numCache>
                <c:formatCode>General</c:formatCode>
                <c:ptCount val="20"/>
                <c:pt idx="0">
                  <c:v>-0.22999999999999998</c:v>
                </c:pt>
                <c:pt idx="1">
                  <c:v>1.02</c:v>
                </c:pt>
                <c:pt idx="2">
                  <c:v>-1.59</c:v>
                </c:pt>
                <c:pt idx="3">
                  <c:v>-3.42</c:v>
                </c:pt>
                <c:pt idx="4">
                  <c:v>-1.0299999999999998</c:v>
                </c:pt>
                <c:pt idx="5">
                  <c:v>-1.165</c:v>
                </c:pt>
                <c:pt idx="6">
                  <c:v>0.24</c:v>
                </c:pt>
                <c:pt idx="7">
                  <c:v>4.7349999999999994</c:v>
                </c:pt>
                <c:pt idx="8">
                  <c:v>5.7600000000000007</c:v>
                </c:pt>
                <c:pt idx="9">
                  <c:v>0.52499999999999991</c:v>
                </c:pt>
                <c:pt idx="10">
                  <c:v>0.42499999999999999</c:v>
                </c:pt>
                <c:pt idx="11">
                  <c:v>0.24</c:v>
                </c:pt>
                <c:pt idx="12">
                  <c:v>4.9999999999999975E-3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3-4B33-A512-904BB0530F5F}"/>
            </c:ext>
          </c:extLst>
        </c:ser>
        <c:ser>
          <c:idx val="1"/>
          <c:order val="1"/>
          <c:tx>
            <c:strRef>
              <c:f>twist!$N$11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twist!$I$12:$I$31</c:f>
              <c:numCache>
                <c:formatCode>General</c:formatCode>
                <c:ptCount val="20"/>
                <c:pt idx="0">
                  <c:v>78.876945500000005</c:v>
                </c:pt>
                <c:pt idx="1">
                  <c:v>78.978206499999999</c:v>
                </c:pt>
                <c:pt idx="2">
                  <c:v>79.079494499999996</c:v>
                </c:pt>
                <c:pt idx="3">
                  <c:v>79.155758000000006</c:v>
                </c:pt>
                <c:pt idx="4">
                  <c:v>79.257064500000013</c:v>
                </c:pt>
                <c:pt idx="5">
                  <c:v>79.358413500000012</c:v>
                </c:pt>
                <c:pt idx="6">
                  <c:v>79.459720500000003</c:v>
                </c:pt>
                <c:pt idx="7">
                  <c:v>79.561038999999994</c:v>
                </c:pt>
                <c:pt idx="8">
                  <c:v>79.662345999999999</c:v>
                </c:pt>
                <c:pt idx="9">
                  <c:v>79.763637500000002</c:v>
                </c:pt>
                <c:pt idx="10">
                  <c:v>79.864940500000003</c:v>
                </c:pt>
                <c:pt idx="11">
                  <c:v>79.966289500000002</c:v>
                </c:pt>
                <c:pt idx="12">
                  <c:v>80.067550499999996</c:v>
                </c:pt>
              </c:numCache>
            </c:numRef>
          </c:xVal>
          <c:yVal>
            <c:numRef>
              <c:f>twist!$N$12:$N$31</c:f>
              <c:numCache>
                <c:formatCode>General</c:formatCode>
                <c:ptCount val="20"/>
                <c:pt idx="0">
                  <c:v>-1.3599999999999999</c:v>
                </c:pt>
                <c:pt idx="1">
                  <c:v>-1.0249999999999999</c:v>
                </c:pt>
                <c:pt idx="2">
                  <c:v>-0.16500000000000004</c:v>
                </c:pt>
                <c:pt idx="3">
                  <c:v>0.22999999999999998</c:v>
                </c:pt>
                <c:pt idx="4">
                  <c:v>-7.7750000000000004</c:v>
                </c:pt>
                <c:pt idx="5">
                  <c:v>0.57499999999999996</c:v>
                </c:pt>
                <c:pt idx="6">
                  <c:v>-1.0449999999999999</c:v>
                </c:pt>
                <c:pt idx="7">
                  <c:v>2.0050000000000003</c:v>
                </c:pt>
                <c:pt idx="8">
                  <c:v>-8.8450000000000006</c:v>
                </c:pt>
                <c:pt idx="9">
                  <c:v>0.37</c:v>
                </c:pt>
                <c:pt idx="10">
                  <c:v>-4.500000000000004E-2</c:v>
                </c:pt>
                <c:pt idx="11">
                  <c:v>-1.2999999999999998</c:v>
                </c:pt>
                <c:pt idx="12">
                  <c:v>-0.38500000000000001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3-4B33-A512-904BB0530F5F}"/>
            </c:ext>
          </c:extLst>
        </c:ser>
        <c:ser>
          <c:idx val="2"/>
          <c:order val="2"/>
          <c:tx>
            <c:strRef>
              <c:f>twist!$O$11</c:f>
              <c:strCache>
                <c:ptCount val="1"/>
                <c:pt idx="0">
                  <c:v>gz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twist!$I$12:$I$31</c:f>
              <c:numCache>
                <c:formatCode>General</c:formatCode>
                <c:ptCount val="20"/>
                <c:pt idx="0">
                  <c:v>78.876945500000005</c:v>
                </c:pt>
                <c:pt idx="1">
                  <c:v>78.978206499999999</c:v>
                </c:pt>
                <c:pt idx="2">
                  <c:v>79.079494499999996</c:v>
                </c:pt>
                <c:pt idx="3">
                  <c:v>79.155758000000006</c:v>
                </c:pt>
                <c:pt idx="4">
                  <c:v>79.257064500000013</c:v>
                </c:pt>
                <c:pt idx="5">
                  <c:v>79.358413500000012</c:v>
                </c:pt>
                <c:pt idx="6">
                  <c:v>79.459720500000003</c:v>
                </c:pt>
                <c:pt idx="7">
                  <c:v>79.561038999999994</c:v>
                </c:pt>
                <c:pt idx="8">
                  <c:v>79.662345999999999</c:v>
                </c:pt>
                <c:pt idx="9">
                  <c:v>79.763637500000002</c:v>
                </c:pt>
                <c:pt idx="10">
                  <c:v>79.864940500000003</c:v>
                </c:pt>
                <c:pt idx="11">
                  <c:v>79.966289500000002</c:v>
                </c:pt>
                <c:pt idx="12">
                  <c:v>80.067550499999996</c:v>
                </c:pt>
              </c:numCache>
            </c:numRef>
          </c:xVal>
          <c:yVal>
            <c:numRef>
              <c:f>twist!$O$12:$O$31</c:f>
              <c:numCache>
                <c:formatCode>General</c:formatCode>
                <c:ptCount val="20"/>
                <c:pt idx="0">
                  <c:v>2.65</c:v>
                </c:pt>
                <c:pt idx="1">
                  <c:v>11.375</c:v>
                </c:pt>
                <c:pt idx="2">
                  <c:v>-31.26</c:v>
                </c:pt>
                <c:pt idx="3">
                  <c:v>-250</c:v>
                </c:pt>
                <c:pt idx="4">
                  <c:v>-250</c:v>
                </c:pt>
                <c:pt idx="5">
                  <c:v>-96.45</c:v>
                </c:pt>
                <c:pt idx="6">
                  <c:v>1.425</c:v>
                </c:pt>
                <c:pt idx="7">
                  <c:v>249.99</c:v>
                </c:pt>
                <c:pt idx="8">
                  <c:v>249.99</c:v>
                </c:pt>
                <c:pt idx="9">
                  <c:v>99.724999999999994</c:v>
                </c:pt>
                <c:pt idx="10">
                  <c:v>38.155000000000001</c:v>
                </c:pt>
                <c:pt idx="11">
                  <c:v>-0.08</c:v>
                </c:pt>
                <c:pt idx="12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3-4B33-A512-904BB053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40975"/>
        <c:axId val="896262095"/>
      </c:scatterChart>
      <c:valAx>
        <c:axId val="89624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96262095"/>
        <c:crosses val="autoZero"/>
        <c:crossBetween val="midCat"/>
      </c:valAx>
      <c:valAx>
        <c:axId val="8962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9624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Accel tilt (.)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Tilt!$A$1:$A$10</c:f>
              <c:numCache>
                <c:formatCode>General</c:formatCode>
                <c:ptCount val="10"/>
                <c:pt idx="0">
                  <c:v>168.59751900000001</c:v>
                </c:pt>
                <c:pt idx="1">
                  <c:v>168.64816300000001</c:v>
                </c:pt>
                <c:pt idx="2">
                  <c:v>168.749405</c:v>
                </c:pt>
                <c:pt idx="3">
                  <c:v>168.850662</c:v>
                </c:pt>
                <c:pt idx="4">
                  <c:v>168.95192</c:v>
                </c:pt>
                <c:pt idx="5">
                  <c:v>169.05317700000001</c:v>
                </c:pt>
                <c:pt idx="6">
                  <c:v>169.15443400000001</c:v>
                </c:pt>
                <c:pt idx="7">
                  <c:v>169.255707</c:v>
                </c:pt>
                <c:pt idx="8">
                  <c:v>169.356964</c:v>
                </c:pt>
                <c:pt idx="9">
                  <c:v>169.45822100000001</c:v>
                </c:pt>
              </c:numCache>
            </c:numRef>
          </c:xVal>
          <c:yVal>
            <c:numRef>
              <c:f>Tilt!$B$1:$B$10</c:f>
              <c:numCache>
                <c:formatCode>General</c:formatCode>
                <c:ptCount val="10"/>
                <c:pt idx="0">
                  <c:v>-0.39</c:v>
                </c:pt>
                <c:pt idx="1">
                  <c:v>-0.37</c:v>
                </c:pt>
                <c:pt idx="2">
                  <c:v>-0.45</c:v>
                </c:pt>
                <c:pt idx="3">
                  <c:v>-0.79</c:v>
                </c:pt>
                <c:pt idx="4">
                  <c:v>0.83</c:v>
                </c:pt>
                <c:pt idx="5">
                  <c:v>0.56999999999999995</c:v>
                </c:pt>
                <c:pt idx="6">
                  <c:v>-0.27</c:v>
                </c:pt>
                <c:pt idx="7">
                  <c:v>-0.59</c:v>
                </c:pt>
                <c:pt idx="8">
                  <c:v>-0.33</c:v>
                </c:pt>
                <c:pt idx="9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1-4804-8F8E-3A7687484D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Tilt!$A$1:$A$10</c:f>
              <c:numCache>
                <c:formatCode>General</c:formatCode>
                <c:ptCount val="10"/>
                <c:pt idx="0">
                  <c:v>168.59751900000001</c:v>
                </c:pt>
                <c:pt idx="1">
                  <c:v>168.64816300000001</c:v>
                </c:pt>
                <c:pt idx="2">
                  <c:v>168.749405</c:v>
                </c:pt>
                <c:pt idx="3">
                  <c:v>168.850662</c:v>
                </c:pt>
                <c:pt idx="4">
                  <c:v>168.95192</c:v>
                </c:pt>
                <c:pt idx="5">
                  <c:v>169.05317700000001</c:v>
                </c:pt>
                <c:pt idx="6">
                  <c:v>169.15443400000001</c:v>
                </c:pt>
                <c:pt idx="7">
                  <c:v>169.255707</c:v>
                </c:pt>
                <c:pt idx="8">
                  <c:v>169.356964</c:v>
                </c:pt>
                <c:pt idx="9">
                  <c:v>169.45822100000001</c:v>
                </c:pt>
              </c:numCache>
            </c:numRef>
          </c:xVal>
          <c:yVal>
            <c:numRef>
              <c:f>Tilt!$C$1:$C$10</c:f>
              <c:numCache>
                <c:formatCode>General</c:formatCode>
                <c:ptCount val="10"/>
                <c:pt idx="0">
                  <c:v>0.8</c:v>
                </c:pt>
                <c:pt idx="1">
                  <c:v>0.84</c:v>
                </c:pt>
                <c:pt idx="2">
                  <c:v>0.87</c:v>
                </c:pt>
                <c:pt idx="3">
                  <c:v>0.94</c:v>
                </c:pt>
                <c:pt idx="4">
                  <c:v>0.78</c:v>
                </c:pt>
                <c:pt idx="5">
                  <c:v>0.74</c:v>
                </c:pt>
                <c:pt idx="6">
                  <c:v>0.85</c:v>
                </c:pt>
                <c:pt idx="7">
                  <c:v>0.9</c:v>
                </c:pt>
                <c:pt idx="8">
                  <c:v>0.85</c:v>
                </c:pt>
                <c:pt idx="9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1-4804-8F8E-3A7687484D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Tilt!$A$1:$A$10</c:f>
              <c:numCache>
                <c:formatCode>General</c:formatCode>
                <c:ptCount val="10"/>
                <c:pt idx="0">
                  <c:v>168.59751900000001</c:v>
                </c:pt>
                <c:pt idx="1">
                  <c:v>168.64816300000001</c:v>
                </c:pt>
                <c:pt idx="2">
                  <c:v>168.749405</c:v>
                </c:pt>
                <c:pt idx="3">
                  <c:v>168.850662</c:v>
                </c:pt>
                <c:pt idx="4">
                  <c:v>168.95192</c:v>
                </c:pt>
                <c:pt idx="5">
                  <c:v>169.05317700000001</c:v>
                </c:pt>
                <c:pt idx="6">
                  <c:v>169.15443400000001</c:v>
                </c:pt>
                <c:pt idx="7">
                  <c:v>169.255707</c:v>
                </c:pt>
                <c:pt idx="8">
                  <c:v>169.356964</c:v>
                </c:pt>
                <c:pt idx="9">
                  <c:v>169.45822100000001</c:v>
                </c:pt>
              </c:numCache>
            </c:numRef>
          </c:xVal>
          <c:yVal>
            <c:numRef>
              <c:f>Tilt!$D$1:$D$10</c:f>
              <c:numCache>
                <c:formatCode>General</c:formatCode>
                <c:ptCount val="10"/>
                <c:pt idx="0">
                  <c:v>0.85</c:v>
                </c:pt>
                <c:pt idx="1">
                  <c:v>0.86</c:v>
                </c:pt>
                <c:pt idx="2">
                  <c:v>0.85</c:v>
                </c:pt>
                <c:pt idx="3">
                  <c:v>0.55000000000000004</c:v>
                </c:pt>
                <c:pt idx="4">
                  <c:v>1.06</c:v>
                </c:pt>
                <c:pt idx="5">
                  <c:v>1.18</c:v>
                </c:pt>
                <c:pt idx="6">
                  <c:v>0.65</c:v>
                </c:pt>
                <c:pt idx="7">
                  <c:v>0.69</c:v>
                </c:pt>
                <c:pt idx="8">
                  <c:v>0.96</c:v>
                </c:pt>
                <c:pt idx="9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1-4804-8F8E-3A768748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42224"/>
        <c:axId val="650544624"/>
      </c:scatterChart>
      <c:valAx>
        <c:axId val="6505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0544624"/>
        <c:crosses val="autoZero"/>
        <c:crossBetween val="midCat"/>
      </c:valAx>
      <c:valAx>
        <c:axId val="6505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05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1</xdr:row>
      <xdr:rowOff>11430</xdr:rowOff>
    </xdr:from>
    <xdr:to>
      <xdr:col>16</xdr:col>
      <xdr:colOff>83820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9BF12-085F-C452-A79B-D5C99E86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411480</xdr:colOff>
      <xdr:row>16</xdr:row>
      <xdr:rowOff>72390</xdr:rowOff>
    </xdr:from>
    <xdr:to>
      <xdr:col>16</xdr:col>
      <xdr:colOff>106680</xdr:colOff>
      <xdr:row>31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52F4B-A846-0798-9D53-7C3B5C04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1</xdr:row>
      <xdr:rowOff>64770</xdr:rowOff>
    </xdr:from>
    <xdr:to>
      <xdr:col>22</xdr:col>
      <xdr:colOff>487680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BFC6E-2D17-5038-DB93-C1F335C11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106680</xdr:colOff>
      <xdr:row>16</xdr:row>
      <xdr:rowOff>133350</xdr:rowOff>
    </xdr:from>
    <xdr:to>
      <xdr:col>22</xdr:col>
      <xdr:colOff>411480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EEBC7-7B20-9DDB-812C-A8D83E951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5</xdr:row>
      <xdr:rowOff>26670</xdr:rowOff>
    </xdr:from>
    <xdr:to>
      <xdr:col>23</xdr:col>
      <xdr:colOff>99060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8BC59-F675-0C8A-01AC-FB617DFE9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20</xdr:row>
      <xdr:rowOff>163830</xdr:rowOff>
    </xdr:from>
    <xdr:to>
      <xdr:col>23</xdr:col>
      <xdr:colOff>106680</xdr:colOff>
      <xdr:row>35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08F1-62A2-023D-A95D-A23286471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1</xdr:row>
      <xdr:rowOff>57150</xdr:rowOff>
    </xdr:from>
    <xdr:to>
      <xdr:col>22</xdr:col>
      <xdr:colOff>464820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D2FD2-6A33-392B-1C31-81B4E4FEC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16</xdr:row>
      <xdr:rowOff>118110</xdr:rowOff>
    </xdr:from>
    <xdr:to>
      <xdr:col>22</xdr:col>
      <xdr:colOff>480060</xdr:colOff>
      <xdr:row>31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C45D9-9B12-6BC2-2CF1-EFEC702B5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0</xdr:row>
      <xdr:rowOff>41910</xdr:rowOff>
    </xdr:from>
    <xdr:to>
      <xdr:col>15</xdr:col>
      <xdr:colOff>53340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4C03B-E28B-87B2-6BB9-FDE5B351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236220</xdr:colOff>
      <xdr:row>0</xdr:row>
      <xdr:rowOff>87630</xdr:rowOff>
    </xdr:from>
    <xdr:to>
      <xdr:col>22</xdr:col>
      <xdr:colOff>541020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10270-5861-EE7A-AB64-6775E1AE4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182880</xdr:colOff>
      <xdr:row>25</xdr:row>
      <xdr:rowOff>171450</xdr:rowOff>
    </xdr:from>
    <xdr:to>
      <xdr:col>23</xdr:col>
      <xdr:colOff>487680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4A38A-F558-5012-F10D-5DDAA3415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40</xdr:row>
      <xdr:rowOff>171450</xdr:rowOff>
    </xdr:from>
    <xdr:to>
      <xdr:col>23</xdr:col>
      <xdr:colOff>472440</xdr:colOff>
      <xdr:row>55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B06E58-7C2D-988D-6A5A-4C35B57BE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137160</xdr:colOff>
      <xdr:row>0</xdr:row>
      <xdr:rowOff>34290</xdr:rowOff>
    </xdr:from>
    <xdr:to>
      <xdr:col>22</xdr:col>
      <xdr:colOff>441960</xdr:colOff>
      <xdr:row>15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73E3C-ECFA-31D2-3C0D-7018BE030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182880</xdr:colOff>
      <xdr:row>16</xdr:row>
      <xdr:rowOff>19050</xdr:rowOff>
    </xdr:from>
    <xdr:to>
      <xdr:col>22</xdr:col>
      <xdr:colOff>487680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DE4E2-8CAF-A6B0-B7AD-39E08143F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6</xdr:row>
      <xdr:rowOff>171450</xdr:rowOff>
    </xdr:from>
    <xdr:to>
      <xdr:col>23</xdr:col>
      <xdr:colOff>419100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516D0-D007-05DE-FA6F-1B67D67B4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22</xdr:row>
      <xdr:rowOff>26670</xdr:rowOff>
    </xdr:from>
    <xdr:to>
      <xdr:col>23</xdr:col>
      <xdr:colOff>419100</xdr:colOff>
      <xdr:row>37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04E7A-D1B8-A3E0-0C67-155C4170C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7</xdr:row>
      <xdr:rowOff>19050</xdr:rowOff>
    </xdr:from>
    <xdr:to>
      <xdr:col>22</xdr:col>
      <xdr:colOff>548640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0D95B-2FD7-CF03-D7A0-CF8A61B01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22</xdr:row>
      <xdr:rowOff>72390</xdr:rowOff>
    </xdr:from>
    <xdr:to>
      <xdr:col>22</xdr:col>
      <xdr:colOff>533400</xdr:colOff>
      <xdr:row>37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CEF79F-71CB-FCAE-82FB-78EE4C445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0</xdr:row>
      <xdr:rowOff>0</xdr:rowOff>
    </xdr:from>
    <xdr:to>
      <xdr:col>23</xdr:col>
      <xdr:colOff>38100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45CD1-70C8-B036-4C3F-656097EB7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26670</xdr:rowOff>
    </xdr:from>
    <xdr:to>
      <xdr:col>23</xdr:col>
      <xdr:colOff>53340</xdr:colOff>
      <xdr:row>30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CE18C-D59F-A1B1-30BB-CAAFDDEAA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1324-B6F4-441C-B4B2-8EA02F7C8000}">
  <dimension ref="A3:H31"/>
  <sheetViews>
    <sheetView workbookViewId="0">
      <selection activeCell="S23" sqref="S23"/>
    </sheetView>
  </sheetViews>
  <sheetFormatPr defaultRowHeight="14.4" x14ac:dyDescent="0.3"/>
  <sheetData>
    <row r="3" spans="1:8" x14ac:dyDescent="0.3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 x14ac:dyDescent="0.3">
      <c r="B4">
        <f>11.39443-11.35</f>
        <v>4.4430000000000192E-2</v>
      </c>
      <c r="C4">
        <v>0.02</v>
      </c>
      <c r="D4">
        <v>0.03</v>
      </c>
      <c r="E4">
        <v>-0.35</v>
      </c>
      <c r="F4">
        <v>-0.02</v>
      </c>
      <c r="G4">
        <v>-0.01</v>
      </c>
      <c r="H4">
        <v>0.17</v>
      </c>
    </row>
    <row r="5" spans="1:8" x14ac:dyDescent="0.3">
      <c r="B5">
        <f>11.49575-11.35</f>
        <v>0.1457499999999996</v>
      </c>
      <c r="C5">
        <v>0.01</v>
      </c>
      <c r="D5">
        <v>0.03</v>
      </c>
      <c r="E5">
        <v>-0.33</v>
      </c>
      <c r="F5">
        <v>-0.12</v>
      </c>
      <c r="G5">
        <v>-0.21</v>
      </c>
      <c r="H5">
        <v>0.56999999999999995</v>
      </c>
    </row>
    <row r="6" spans="1:8" x14ac:dyDescent="0.3">
      <c r="B6">
        <f>11.59707-11.35</f>
        <v>0.24707000000000079</v>
      </c>
      <c r="C6">
        <v>0.01</v>
      </c>
      <c r="D6">
        <v>0.03</v>
      </c>
      <c r="E6">
        <v>-0.55000000000000004</v>
      </c>
      <c r="F6">
        <v>0.24</v>
      </c>
      <c r="G6">
        <v>-0.47</v>
      </c>
      <c r="H6">
        <v>0.12</v>
      </c>
    </row>
    <row r="7" spans="1:8" x14ac:dyDescent="0.3">
      <c r="A7">
        <v>11.698359999999999</v>
      </c>
      <c r="B7">
        <f t="shared" ref="B7:B31" si="0">A7-11.35</f>
        <v>0.34835999999999956</v>
      </c>
      <c r="C7">
        <v>0.02</v>
      </c>
      <c r="D7">
        <v>0.03</v>
      </c>
      <c r="E7">
        <v>-0.42</v>
      </c>
      <c r="F7">
        <v>0.11</v>
      </c>
      <c r="G7">
        <v>-1.2</v>
      </c>
      <c r="H7">
        <v>0.2</v>
      </c>
    </row>
    <row r="8" spans="1:8" x14ac:dyDescent="0.3">
      <c r="A8">
        <v>11.799709999999999</v>
      </c>
      <c r="B8">
        <f t="shared" si="0"/>
        <v>0.44970999999999961</v>
      </c>
      <c r="C8">
        <v>0.02</v>
      </c>
      <c r="D8">
        <v>0.03</v>
      </c>
      <c r="E8">
        <v>-0.41</v>
      </c>
      <c r="F8">
        <v>0.22</v>
      </c>
      <c r="G8">
        <v>-0.24</v>
      </c>
      <c r="H8">
        <v>0.66</v>
      </c>
    </row>
    <row r="9" spans="1:8" x14ac:dyDescent="0.3">
      <c r="A9">
        <v>11.901</v>
      </c>
      <c r="B9">
        <f t="shared" si="0"/>
        <v>0.55100000000000016</v>
      </c>
      <c r="C9">
        <v>0.01</v>
      </c>
      <c r="D9">
        <v>0.03</v>
      </c>
      <c r="E9">
        <v>-0.44</v>
      </c>
      <c r="F9">
        <v>-0.05</v>
      </c>
      <c r="G9">
        <v>-0.98</v>
      </c>
      <c r="H9">
        <v>0.17</v>
      </c>
    </row>
    <row r="10" spans="1:8" x14ac:dyDescent="0.3">
      <c r="A10">
        <v>12.00229</v>
      </c>
      <c r="B10">
        <f t="shared" si="0"/>
        <v>0.6522900000000007</v>
      </c>
      <c r="C10">
        <v>0.02</v>
      </c>
      <c r="D10">
        <v>0.03</v>
      </c>
      <c r="E10">
        <v>-0.43</v>
      </c>
      <c r="F10">
        <v>-0.18</v>
      </c>
      <c r="G10">
        <v>-0.79</v>
      </c>
      <c r="H10">
        <v>0.6</v>
      </c>
    </row>
    <row r="11" spans="1:8" x14ac:dyDescent="0.3">
      <c r="A11">
        <v>12.103579999999999</v>
      </c>
      <c r="B11">
        <f t="shared" si="0"/>
        <v>0.75357999999999947</v>
      </c>
      <c r="C11">
        <v>0.01</v>
      </c>
      <c r="D11">
        <v>0.03</v>
      </c>
      <c r="E11">
        <v>-0.28999999999999998</v>
      </c>
      <c r="F11">
        <v>-0.31</v>
      </c>
      <c r="G11">
        <v>-1.1000000000000001</v>
      </c>
      <c r="H11">
        <v>-0.25</v>
      </c>
    </row>
    <row r="12" spans="1:8" x14ac:dyDescent="0.3">
      <c r="A12">
        <v>12.2049</v>
      </c>
      <c r="B12">
        <f t="shared" si="0"/>
        <v>0.85490000000000066</v>
      </c>
      <c r="C12">
        <v>0.02</v>
      </c>
      <c r="D12">
        <v>0.03</v>
      </c>
      <c r="E12">
        <v>-0.44</v>
      </c>
      <c r="F12">
        <v>-0.06</v>
      </c>
      <c r="G12">
        <v>-0.96</v>
      </c>
      <c r="H12">
        <v>0.72</v>
      </c>
    </row>
    <row r="13" spans="1:8" x14ac:dyDescent="0.3">
      <c r="A13">
        <v>12.306190000000001</v>
      </c>
      <c r="B13">
        <f t="shared" si="0"/>
        <v>0.95619000000000121</v>
      </c>
      <c r="C13">
        <v>0.01</v>
      </c>
      <c r="D13">
        <v>0.03</v>
      </c>
      <c r="E13">
        <v>-0.39</v>
      </c>
      <c r="F13">
        <v>-0.16</v>
      </c>
      <c r="G13">
        <v>-0.64</v>
      </c>
      <c r="H13">
        <v>0.63</v>
      </c>
    </row>
    <row r="14" spans="1:8" x14ac:dyDescent="0.3">
      <c r="A14">
        <v>12.35749</v>
      </c>
      <c r="B14">
        <f t="shared" si="0"/>
        <v>1.0074900000000007</v>
      </c>
      <c r="C14">
        <v>0.01</v>
      </c>
      <c r="D14">
        <v>0.03</v>
      </c>
      <c r="E14">
        <v>-0.44</v>
      </c>
      <c r="F14">
        <v>0.16</v>
      </c>
      <c r="G14">
        <v>-0.62</v>
      </c>
      <c r="H14">
        <v>0.61</v>
      </c>
    </row>
    <row r="15" spans="1:8" x14ac:dyDescent="0.3">
      <c r="A15">
        <v>12.458780000000001</v>
      </c>
      <c r="B15">
        <f t="shared" si="0"/>
        <v>1.1087800000000012</v>
      </c>
      <c r="C15">
        <v>0.01</v>
      </c>
      <c r="D15">
        <v>0.03</v>
      </c>
      <c r="E15">
        <v>-0.31</v>
      </c>
      <c r="F15">
        <v>-0.21</v>
      </c>
      <c r="G15">
        <v>-0.39</v>
      </c>
      <c r="H15">
        <v>0.87</v>
      </c>
    </row>
    <row r="16" spans="1:8" x14ac:dyDescent="0.3">
      <c r="A16">
        <v>12.5601</v>
      </c>
      <c r="B16">
        <f t="shared" si="0"/>
        <v>1.2101000000000006</v>
      </c>
      <c r="C16">
        <v>0.02</v>
      </c>
      <c r="D16">
        <v>0.04</v>
      </c>
      <c r="E16">
        <v>-0.25</v>
      </c>
      <c r="F16">
        <v>0.61</v>
      </c>
      <c r="G16">
        <v>-1.1000000000000001</v>
      </c>
      <c r="H16">
        <v>0.18</v>
      </c>
    </row>
    <row r="17" spans="1:8" x14ac:dyDescent="0.3">
      <c r="A17">
        <v>12.66142</v>
      </c>
      <c r="B17">
        <f t="shared" si="0"/>
        <v>1.31142</v>
      </c>
      <c r="C17">
        <v>0.02</v>
      </c>
      <c r="D17">
        <v>0.03</v>
      </c>
      <c r="E17">
        <v>-0.37</v>
      </c>
      <c r="F17">
        <v>-0.01</v>
      </c>
      <c r="G17">
        <v>-0.35</v>
      </c>
      <c r="H17">
        <v>0.53</v>
      </c>
    </row>
    <row r="18" spans="1:8" x14ac:dyDescent="0.3">
      <c r="A18">
        <v>12.76271</v>
      </c>
      <c r="B18">
        <f t="shared" si="0"/>
        <v>1.4127100000000006</v>
      </c>
      <c r="C18">
        <v>0.01</v>
      </c>
      <c r="D18">
        <v>0.03</v>
      </c>
      <c r="E18">
        <v>-0.62</v>
      </c>
      <c r="F18">
        <v>-0.16</v>
      </c>
      <c r="G18">
        <v>-0.34</v>
      </c>
      <c r="H18">
        <v>0.27</v>
      </c>
    </row>
    <row r="19" spans="1:8" x14ac:dyDescent="0.3">
      <c r="A19">
        <v>12.86403</v>
      </c>
      <c r="B19">
        <f t="shared" si="0"/>
        <v>1.51403</v>
      </c>
      <c r="C19">
        <v>0.02</v>
      </c>
      <c r="D19">
        <v>0.03</v>
      </c>
      <c r="E19">
        <v>-0.11</v>
      </c>
      <c r="F19">
        <v>-0.28999999999999998</v>
      </c>
      <c r="G19">
        <v>0.32</v>
      </c>
      <c r="H19">
        <v>-0.23</v>
      </c>
    </row>
    <row r="20" spans="1:8" x14ac:dyDescent="0.3">
      <c r="A20">
        <v>12.965350000000001</v>
      </c>
      <c r="B20">
        <f t="shared" si="0"/>
        <v>1.6153500000000012</v>
      </c>
      <c r="C20">
        <v>0.02</v>
      </c>
      <c r="D20">
        <v>0.04</v>
      </c>
      <c r="E20">
        <v>-0.33</v>
      </c>
      <c r="F20">
        <v>-0.28999999999999998</v>
      </c>
      <c r="G20">
        <v>-0.82</v>
      </c>
      <c r="H20">
        <v>0.79</v>
      </c>
    </row>
    <row r="21" spans="1:8" x14ac:dyDescent="0.3">
      <c r="A21">
        <v>13.06667</v>
      </c>
      <c r="B21">
        <f t="shared" si="0"/>
        <v>1.7166700000000006</v>
      </c>
      <c r="C21">
        <v>0.02</v>
      </c>
      <c r="D21">
        <v>0.03</v>
      </c>
      <c r="E21">
        <v>-0.31</v>
      </c>
      <c r="F21">
        <v>0.04</v>
      </c>
      <c r="G21">
        <v>-0.84</v>
      </c>
      <c r="H21">
        <v>-0.19</v>
      </c>
    </row>
    <row r="22" spans="1:8" x14ac:dyDescent="0.3">
      <c r="A22">
        <v>13.167960000000001</v>
      </c>
      <c r="B22">
        <f t="shared" si="0"/>
        <v>1.8179600000000011</v>
      </c>
      <c r="C22">
        <v>0.01</v>
      </c>
      <c r="D22">
        <v>0.03</v>
      </c>
      <c r="E22">
        <v>-0.28999999999999998</v>
      </c>
      <c r="F22">
        <v>0.08</v>
      </c>
      <c r="G22">
        <v>-0.87</v>
      </c>
      <c r="H22">
        <v>0.87</v>
      </c>
    </row>
    <row r="23" spans="1:8" x14ac:dyDescent="0.3">
      <c r="A23">
        <v>13.269310000000001</v>
      </c>
      <c r="B23">
        <f t="shared" si="0"/>
        <v>1.9193100000000012</v>
      </c>
      <c r="C23">
        <v>0.02</v>
      </c>
      <c r="D23">
        <v>0.03</v>
      </c>
      <c r="E23">
        <v>-0.35</v>
      </c>
      <c r="F23">
        <v>-0.06</v>
      </c>
      <c r="G23">
        <v>-0.66</v>
      </c>
      <c r="H23">
        <v>0.76</v>
      </c>
    </row>
    <row r="24" spans="1:8" x14ac:dyDescent="0.3">
      <c r="A24">
        <v>13.37063</v>
      </c>
      <c r="B24">
        <f t="shared" si="0"/>
        <v>2.0206300000000006</v>
      </c>
      <c r="C24">
        <v>0.01</v>
      </c>
      <c r="D24">
        <v>0.03</v>
      </c>
      <c r="E24">
        <v>-0.38</v>
      </c>
      <c r="F24">
        <v>0.23</v>
      </c>
      <c r="G24">
        <v>-0.54</v>
      </c>
      <c r="H24">
        <v>0.18</v>
      </c>
    </row>
    <row r="25" spans="1:8" x14ac:dyDescent="0.3">
      <c r="A25">
        <v>13.47195</v>
      </c>
      <c r="B25">
        <f t="shared" si="0"/>
        <v>2.12195</v>
      </c>
      <c r="C25">
        <v>0.02</v>
      </c>
      <c r="D25">
        <v>0.03</v>
      </c>
      <c r="E25">
        <v>-0.44</v>
      </c>
      <c r="F25">
        <v>-0.11</v>
      </c>
      <c r="G25">
        <v>-0.35</v>
      </c>
      <c r="H25">
        <v>0.6</v>
      </c>
    </row>
    <row r="26" spans="1:8" x14ac:dyDescent="0.3">
      <c r="A26">
        <v>13.523160000000001</v>
      </c>
      <c r="B26">
        <f t="shared" si="0"/>
        <v>2.1731600000000011</v>
      </c>
      <c r="C26">
        <v>0.01</v>
      </c>
      <c r="D26">
        <v>0.03</v>
      </c>
      <c r="E26">
        <v>-0.37</v>
      </c>
      <c r="F26">
        <v>0.35</v>
      </c>
      <c r="G26">
        <v>-0.21</v>
      </c>
      <c r="H26">
        <v>0.63</v>
      </c>
    </row>
    <row r="27" spans="1:8" x14ac:dyDescent="0.3">
      <c r="A27">
        <v>13.624420000000001</v>
      </c>
      <c r="B27">
        <f t="shared" si="0"/>
        <v>2.274420000000001</v>
      </c>
      <c r="C27">
        <v>0.02</v>
      </c>
      <c r="D27">
        <v>0.03</v>
      </c>
      <c r="E27">
        <v>-0.36</v>
      </c>
      <c r="F27">
        <v>-0.19</v>
      </c>
      <c r="G27">
        <v>-0.01</v>
      </c>
      <c r="H27">
        <v>0.86</v>
      </c>
    </row>
    <row r="28" spans="1:8" x14ac:dyDescent="0.3">
      <c r="A28">
        <v>13.725770000000001</v>
      </c>
      <c r="B28">
        <f t="shared" si="0"/>
        <v>2.375770000000001</v>
      </c>
      <c r="C28">
        <v>0.01</v>
      </c>
      <c r="D28">
        <v>0.03</v>
      </c>
      <c r="E28">
        <v>-0.41</v>
      </c>
      <c r="F28">
        <v>-0.34</v>
      </c>
      <c r="G28">
        <v>-0.72</v>
      </c>
      <c r="H28">
        <v>0.32</v>
      </c>
    </row>
    <row r="29" spans="1:8" x14ac:dyDescent="0.3">
      <c r="A29">
        <v>13.82718</v>
      </c>
      <c r="B29">
        <f t="shared" si="0"/>
        <v>2.4771800000000006</v>
      </c>
      <c r="C29">
        <v>0.02</v>
      </c>
      <c r="D29">
        <v>0.03</v>
      </c>
      <c r="E29">
        <v>-0.27</v>
      </c>
      <c r="F29">
        <v>-0.34</v>
      </c>
      <c r="G29">
        <v>0.16</v>
      </c>
      <c r="H29">
        <v>0.1</v>
      </c>
    </row>
    <row r="30" spans="1:8" x14ac:dyDescent="0.3">
      <c r="A30">
        <v>13.928559999999999</v>
      </c>
      <c r="B30">
        <f t="shared" si="0"/>
        <v>2.5785599999999995</v>
      </c>
      <c r="C30">
        <v>0.02</v>
      </c>
      <c r="D30">
        <v>0.03</v>
      </c>
      <c r="E30">
        <v>-0.44</v>
      </c>
      <c r="F30">
        <v>0.74</v>
      </c>
      <c r="G30">
        <v>-0.43</v>
      </c>
      <c r="H30">
        <v>0.19</v>
      </c>
    </row>
    <row r="31" spans="1:8" x14ac:dyDescent="0.3">
      <c r="A31">
        <v>14.029909999999999</v>
      </c>
      <c r="B31">
        <f t="shared" si="0"/>
        <v>2.6799099999999996</v>
      </c>
      <c r="C31">
        <v>0.03</v>
      </c>
      <c r="D31">
        <v>0.02</v>
      </c>
      <c r="E31">
        <v>-0.48</v>
      </c>
      <c r="F31">
        <v>-0.09</v>
      </c>
      <c r="G31">
        <v>-0.85</v>
      </c>
      <c r="H31"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4859-9592-4707-9407-B67A5F9E9C92}">
  <dimension ref="A1:O29"/>
  <sheetViews>
    <sheetView tabSelected="1" workbookViewId="0">
      <selection activeCell="K22" sqref="K22"/>
    </sheetView>
  </sheetViews>
  <sheetFormatPr defaultRowHeight="14.4" x14ac:dyDescent="0.3"/>
  <sheetData>
    <row r="1" spans="1:15" x14ac:dyDescent="0.3">
      <c r="A1">
        <v>42.867030999999997</v>
      </c>
      <c r="B1">
        <v>0</v>
      </c>
      <c r="C1">
        <v>0.02</v>
      </c>
      <c r="D1">
        <v>-1.1599999999999999</v>
      </c>
      <c r="E1">
        <v>-0.31</v>
      </c>
      <c r="F1">
        <v>-1.41</v>
      </c>
      <c r="G1">
        <v>-0.56999999999999995</v>
      </c>
    </row>
    <row r="2" spans="1:15" x14ac:dyDescent="0.3">
      <c r="A2">
        <v>42.968349000000003</v>
      </c>
      <c r="B2">
        <v>0.01</v>
      </c>
      <c r="C2">
        <v>0.01</v>
      </c>
      <c r="D2">
        <v>-1.1599999999999999</v>
      </c>
      <c r="E2">
        <v>-0.69</v>
      </c>
      <c r="F2">
        <v>-0.14000000000000001</v>
      </c>
      <c r="G2">
        <v>-0.06</v>
      </c>
    </row>
    <row r="3" spans="1:15" x14ac:dyDescent="0.3">
      <c r="A3">
        <v>43.069640999999997</v>
      </c>
      <c r="B3">
        <v>0.01</v>
      </c>
      <c r="C3">
        <v>0.02</v>
      </c>
      <c r="D3">
        <v>-1.1399999999999999</v>
      </c>
      <c r="E3">
        <v>0.16</v>
      </c>
      <c r="F3">
        <v>0.14000000000000001</v>
      </c>
      <c r="G3">
        <v>-0.4</v>
      </c>
    </row>
    <row r="4" spans="1:15" x14ac:dyDescent="0.3">
      <c r="A4">
        <v>43.170959000000003</v>
      </c>
      <c r="B4">
        <v>-0.1</v>
      </c>
      <c r="C4">
        <v>-0.91</v>
      </c>
      <c r="D4">
        <v>-1.18</v>
      </c>
      <c r="E4">
        <v>-0.22</v>
      </c>
      <c r="F4">
        <v>-1.07</v>
      </c>
      <c r="G4">
        <v>-40.78</v>
      </c>
    </row>
    <row r="5" spans="1:15" x14ac:dyDescent="0.3">
      <c r="A5">
        <v>43.272281999999997</v>
      </c>
      <c r="B5">
        <v>-7.0000000000000007E-2</v>
      </c>
      <c r="C5">
        <v>0.45</v>
      </c>
      <c r="D5">
        <v>-1.02</v>
      </c>
      <c r="E5">
        <v>-3.04</v>
      </c>
      <c r="F5">
        <v>-3.5</v>
      </c>
      <c r="G5">
        <v>-102.62</v>
      </c>
    </row>
    <row r="6" spans="1:15" x14ac:dyDescent="0.3">
      <c r="A6">
        <v>43.373600000000003</v>
      </c>
      <c r="B6">
        <v>-0.09</v>
      </c>
      <c r="C6">
        <v>0.57999999999999996</v>
      </c>
      <c r="D6">
        <v>-0.99</v>
      </c>
      <c r="E6">
        <v>0.54</v>
      </c>
      <c r="F6">
        <v>-0.36</v>
      </c>
      <c r="G6">
        <v>1.93</v>
      </c>
    </row>
    <row r="7" spans="1:15" x14ac:dyDescent="0.3">
      <c r="A7">
        <v>43.474891999999997</v>
      </c>
      <c r="B7">
        <v>-0.06</v>
      </c>
      <c r="C7">
        <v>0.34</v>
      </c>
      <c r="D7">
        <v>-1.1200000000000001</v>
      </c>
      <c r="E7">
        <v>1.3</v>
      </c>
      <c r="F7">
        <v>-0.13</v>
      </c>
      <c r="G7">
        <v>128.75</v>
      </c>
    </row>
    <row r="8" spans="1:15" x14ac:dyDescent="0.3">
      <c r="A8">
        <v>43.576210000000003</v>
      </c>
      <c r="B8">
        <v>-0.04</v>
      </c>
      <c r="C8">
        <v>-0.48</v>
      </c>
      <c r="D8">
        <v>-1.03</v>
      </c>
      <c r="E8">
        <v>-2.5</v>
      </c>
      <c r="F8">
        <v>-0.11</v>
      </c>
      <c r="G8">
        <v>43.67</v>
      </c>
    </row>
    <row r="9" spans="1:15" x14ac:dyDescent="0.3">
      <c r="A9">
        <v>43.677501999999997</v>
      </c>
      <c r="B9">
        <v>0.01</v>
      </c>
      <c r="C9">
        <v>0</v>
      </c>
      <c r="D9">
        <v>-1.1100000000000001</v>
      </c>
      <c r="E9">
        <v>0.34</v>
      </c>
      <c r="F9">
        <v>-0.37</v>
      </c>
      <c r="G9">
        <v>-0.56000000000000005</v>
      </c>
    </row>
    <row r="10" spans="1:15" x14ac:dyDescent="0.3">
      <c r="A10">
        <v>43.778820000000003</v>
      </c>
      <c r="B10">
        <v>0.02</v>
      </c>
      <c r="C10">
        <v>0.01</v>
      </c>
      <c r="D10">
        <v>-1.1200000000000001</v>
      </c>
      <c r="E10">
        <v>0.8</v>
      </c>
      <c r="F10">
        <v>-0.52</v>
      </c>
      <c r="G10">
        <v>-0.17</v>
      </c>
    </row>
    <row r="11" spans="1:15" x14ac:dyDescent="0.3">
      <c r="A11">
        <v>43.880229999999997</v>
      </c>
      <c r="B11">
        <v>0.02</v>
      </c>
      <c r="C11">
        <v>0.01</v>
      </c>
      <c r="D11">
        <v>-1.06</v>
      </c>
      <c r="E11">
        <v>-0.27</v>
      </c>
      <c r="F11">
        <v>-0.43</v>
      </c>
      <c r="G11">
        <v>-0.46</v>
      </c>
      <c r="I11" t="s">
        <v>6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</row>
    <row r="12" spans="1:15" x14ac:dyDescent="0.3">
      <c r="A12">
        <v>43.981521999999998</v>
      </c>
      <c r="B12">
        <v>0.01</v>
      </c>
      <c r="C12">
        <v>0.01</v>
      </c>
      <c r="D12">
        <v>-0.94</v>
      </c>
      <c r="E12">
        <v>0.67</v>
      </c>
      <c r="F12">
        <v>-0.08</v>
      </c>
      <c r="G12">
        <v>-0.6</v>
      </c>
      <c r="I12">
        <f t="shared" ref="I12:I14" si="0">AVERAGE(A1,A11,A20)</f>
        <v>43.829580999999997</v>
      </c>
      <c r="J12">
        <f t="shared" ref="J12:J15" si="1">AVERAGE(B1,B11,B20)</f>
        <v>0.01</v>
      </c>
      <c r="K12">
        <f t="shared" ref="K12:K15" si="2">AVERAGE(C1,C11,C20)</f>
        <v>0.01</v>
      </c>
      <c r="L12">
        <f t="shared" ref="L12:L15" si="3">AVERAGE(D1,D11,D20)</f>
        <v>-1.0733333333333333</v>
      </c>
      <c r="M12">
        <f t="shared" ref="M12:M15" si="4">AVERAGE(E1,E11,E20)</f>
        <v>5.3333333333333309E-2</v>
      </c>
      <c r="N12">
        <f t="shared" ref="N12:N15" si="5">AVERAGE(F1,F11,F20)</f>
        <v>-0.67333333333333334</v>
      </c>
      <c r="O12">
        <f t="shared" ref="O12:O15" si="6">AVERAGE(G1,G11,G20)</f>
        <v>-0.30333333333333334</v>
      </c>
    </row>
    <row r="13" spans="1:15" x14ac:dyDescent="0.3">
      <c r="A13">
        <v>44.082808999999997</v>
      </c>
      <c r="B13">
        <v>0.03</v>
      </c>
      <c r="C13">
        <v>-0.27</v>
      </c>
      <c r="D13">
        <v>-1.19</v>
      </c>
      <c r="E13">
        <v>1.17</v>
      </c>
      <c r="F13">
        <v>-1.21</v>
      </c>
      <c r="G13">
        <v>14.98</v>
      </c>
      <c r="I13">
        <f t="shared" si="0"/>
        <v>43.93089033333333</v>
      </c>
      <c r="J13">
        <f t="shared" si="1"/>
        <v>1.3333333333333334E-2</v>
      </c>
      <c r="K13">
        <f t="shared" si="2"/>
        <v>0.01</v>
      </c>
      <c r="L13">
        <f t="shared" si="3"/>
        <v>-1.0599999999999998</v>
      </c>
      <c r="M13">
        <f t="shared" si="4"/>
        <v>5.6666666666666698E-2</v>
      </c>
      <c r="N13">
        <f t="shared" si="5"/>
        <v>-0.39666666666666667</v>
      </c>
      <c r="O13">
        <f t="shared" si="6"/>
        <v>-0.42666666666666658</v>
      </c>
    </row>
    <row r="14" spans="1:15" x14ac:dyDescent="0.3">
      <c r="A14">
        <v>44.184100999999998</v>
      </c>
      <c r="B14">
        <v>-0.01</v>
      </c>
      <c r="C14">
        <v>-0.72</v>
      </c>
      <c r="D14">
        <v>-1.06</v>
      </c>
      <c r="E14">
        <v>-1.87</v>
      </c>
      <c r="F14">
        <v>-3.38</v>
      </c>
      <c r="G14">
        <v>-92.38</v>
      </c>
      <c r="I14">
        <f t="shared" si="0"/>
        <v>44.032189333333328</v>
      </c>
      <c r="J14">
        <f t="shared" si="1"/>
        <v>1.6666666666666666E-2</v>
      </c>
      <c r="K14">
        <f t="shared" si="2"/>
        <v>-0.08</v>
      </c>
      <c r="L14">
        <f t="shared" si="3"/>
        <v>-1.1066666666666667</v>
      </c>
      <c r="M14">
        <f t="shared" si="4"/>
        <v>0.21333333333333329</v>
      </c>
      <c r="N14">
        <f t="shared" si="5"/>
        <v>-0.65333333333333332</v>
      </c>
      <c r="O14">
        <f t="shared" si="6"/>
        <v>4.6433333333333335</v>
      </c>
    </row>
    <row r="15" spans="1:15" x14ac:dyDescent="0.3">
      <c r="A15">
        <v>44.285449999999997</v>
      </c>
      <c r="B15">
        <v>-0.05</v>
      </c>
      <c r="C15">
        <v>1.18</v>
      </c>
      <c r="D15">
        <v>-1.07</v>
      </c>
      <c r="E15">
        <v>0.66</v>
      </c>
      <c r="F15">
        <v>1.03</v>
      </c>
      <c r="G15">
        <v>-53.34</v>
      </c>
      <c r="I15">
        <f t="shared" ref="I15:I21" si="7">AVERAGE(A4,A14,A23)</f>
        <v>44.133510333333334</v>
      </c>
      <c r="J15">
        <f t="shared" si="1"/>
        <v>-4.9999999999999996E-2</v>
      </c>
      <c r="K15">
        <f t="shared" si="2"/>
        <v>-0.79666666666666652</v>
      </c>
      <c r="L15">
        <f t="shared" si="3"/>
        <v>-1.1166666666666669</v>
      </c>
      <c r="M15">
        <f t="shared" si="4"/>
        <v>-0.44333333333333341</v>
      </c>
      <c r="N15">
        <f t="shared" si="5"/>
        <v>-1.8566666666666667</v>
      </c>
      <c r="O15">
        <f t="shared" si="6"/>
        <v>-52.013333333333328</v>
      </c>
    </row>
    <row r="16" spans="1:15" x14ac:dyDescent="0.3">
      <c r="A16">
        <v>44.386741999999998</v>
      </c>
      <c r="B16">
        <v>-0.08</v>
      </c>
      <c r="C16">
        <v>0.88</v>
      </c>
      <c r="D16">
        <v>-0.98</v>
      </c>
      <c r="E16">
        <v>0.08</v>
      </c>
      <c r="F16">
        <v>-1.68</v>
      </c>
      <c r="G16">
        <v>73.75</v>
      </c>
      <c r="I16">
        <f t="shared" si="7"/>
        <v>44.234830333333328</v>
      </c>
      <c r="J16">
        <f t="shared" ref="J16:O21" si="8">AVERAGE(B5,B15,B24)</f>
        <v>-5.3333333333333337E-2</v>
      </c>
      <c r="K16">
        <f t="shared" si="8"/>
        <v>0.55333333333333334</v>
      </c>
      <c r="L16">
        <f t="shared" si="8"/>
        <v>-1.0366666666666666</v>
      </c>
      <c r="M16">
        <f t="shared" si="8"/>
        <v>-1.9333333333333333</v>
      </c>
      <c r="N16">
        <f t="shared" si="8"/>
        <v>-2.2999999999999998</v>
      </c>
      <c r="O16">
        <f t="shared" si="8"/>
        <v>-85.83</v>
      </c>
    </row>
    <row r="17" spans="1:15" x14ac:dyDescent="0.3">
      <c r="A17">
        <v>44.488028999999997</v>
      </c>
      <c r="B17">
        <v>-0.17</v>
      </c>
      <c r="C17">
        <v>-0.46</v>
      </c>
      <c r="D17">
        <v>-1.17</v>
      </c>
      <c r="E17">
        <v>3.85</v>
      </c>
      <c r="F17">
        <v>0.28999999999999998</v>
      </c>
      <c r="G17">
        <v>82.41</v>
      </c>
      <c r="I17">
        <f t="shared" si="7"/>
        <v>44.336140999999998</v>
      </c>
      <c r="J17">
        <f t="shared" si="8"/>
        <v>-8.3333333333333329E-2</v>
      </c>
      <c r="K17">
        <f t="shared" si="8"/>
        <v>0.91999999999999993</v>
      </c>
      <c r="L17">
        <f t="shared" si="8"/>
        <v>-1.0033333333333332</v>
      </c>
      <c r="M17">
        <f t="shared" si="8"/>
        <v>0.33333333333333331</v>
      </c>
      <c r="N17">
        <f t="shared" si="8"/>
        <v>-0.48666666666666664</v>
      </c>
      <c r="O17">
        <f t="shared" si="8"/>
        <v>18.720000000000002</v>
      </c>
    </row>
    <row r="18" spans="1:15" x14ac:dyDescent="0.3">
      <c r="A18">
        <v>44.589320999999998</v>
      </c>
      <c r="B18">
        <v>0.01</v>
      </c>
      <c r="C18">
        <v>-0.05</v>
      </c>
      <c r="D18">
        <v>-1.0900000000000001</v>
      </c>
      <c r="E18">
        <v>-0.3</v>
      </c>
      <c r="F18">
        <v>-1.28</v>
      </c>
      <c r="G18">
        <v>-4.2</v>
      </c>
      <c r="I18">
        <f t="shared" si="7"/>
        <v>44.437440333333335</v>
      </c>
      <c r="J18">
        <f t="shared" si="8"/>
        <v>-0.11</v>
      </c>
      <c r="K18">
        <f t="shared" si="8"/>
        <v>0.16666666666666666</v>
      </c>
      <c r="L18">
        <f t="shared" si="8"/>
        <v>-1.1266666666666667</v>
      </c>
      <c r="M18">
        <f t="shared" si="8"/>
        <v>1.3800000000000001</v>
      </c>
      <c r="N18">
        <f t="shared" si="8"/>
        <v>-0.17333333333333334</v>
      </c>
      <c r="O18">
        <f t="shared" si="8"/>
        <v>104.77333333333333</v>
      </c>
    </row>
    <row r="19" spans="1:15" x14ac:dyDescent="0.3">
      <c r="A19">
        <v>44.690609000000002</v>
      </c>
      <c r="B19">
        <v>0.01</v>
      </c>
      <c r="C19">
        <v>0.01</v>
      </c>
      <c r="D19">
        <v>-1</v>
      </c>
      <c r="E19">
        <v>0.99</v>
      </c>
      <c r="F19">
        <v>-1.24</v>
      </c>
      <c r="G19">
        <v>-1.06</v>
      </c>
      <c r="I19">
        <f t="shared" si="7"/>
        <v>44.538750999999998</v>
      </c>
      <c r="J19">
        <f t="shared" si="8"/>
        <v>-0.01</v>
      </c>
      <c r="K19">
        <f t="shared" si="8"/>
        <v>-0.48333333333333339</v>
      </c>
      <c r="L19">
        <f t="shared" si="8"/>
        <v>-1.0666666666666667</v>
      </c>
      <c r="M19">
        <f t="shared" si="8"/>
        <v>-1.1933333333333334</v>
      </c>
      <c r="N19">
        <f t="shared" si="8"/>
        <v>-0.70333333333333348</v>
      </c>
      <c r="O19">
        <f t="shared" si="8"/>
        <v>23.886666666666667</v>
      </c>
    </row>
    <row r="20" spans="1:15" x14ac:dyDescent="0.3">
      <c r="A20">
        <v>44.741481999999998</v>
      </c>
      <c r="B20">
        <v>0.01</v>
      </c>
      <c r="C20">
        <v>0</v>
      </c>
      <c r="D20">
        <v>-1</v>
      </c>
      <c r="E20">
        <v>0.74</v>
      </c>
      <c r="F20">
        <v>-0.18</v>
      </c>
      <c r="G20">
        <v>0.12</v>
      </c>
      <c r="I20">
        <f t="shared" si="7"/>
        <v>44.640050333333335</v>
      </c>
      <c r="J20">
        <f t="shared" si="8"/>
        <v>0.01</v>
      </c>
      <c r="K20">
        <f t="shared" si="8"/>
        <v>6.6666666666666671E-3</v>
      </c>
      <c r="L20">
        <f t="shared" si="8"/>
        <v>-1.0133333333333334</v>
      </c>
      <c r="M20">
        <f t="shared" si="8"/>
        <v>0.26</v>
      </c>
      <c r="N20">
        <f t="shared" si="8"/>
        <v>-0.38999999999999996</v>
      </c>
      <c r="O20">
        <f t="shared" si="8"/>
        <v>-0.53333333333333333</v>
      </c>
    </row>
    <row r="21" spans="1:15" x14ac:dyDescent="0.3">
      <c r="A21">
        <v>44.842799999999997</v>
      </c>
      <c r="B21">
        <v>0.02</v>
      </c>
      <c r="C21">
        <v>0.01</v>
      </c>
      <c r="D21">
        <v>-1.08</v>
      </c>
      <c r="E21">
        <v>0.19</v>
      </c>
      <c r="F21">
        <v>-0.97</v>
      </c>
      <c r="G21">
        <v>-0.62</v>
      </c>
      <c r="I21">
        <f t="shared" si="7"/>
        <v>44.724553333333326</v>
      </c>
      <c r="J21">
        <f t="shared" si="8"/>
        <v>1.3333333333333334E-2</v>
      </c>
      <c r="K21">
        <f t="shared" si="8"/>
        <v>3.3333333333333335E-3</v>
      </c>
      <c r="L21">
        <f t="shared" si="8"/>
        <v>-1.03</v>
      </c>
      <c r="M21">
        <f t="shared" si="8"/>
        <v>0.53333333333333333</v>
      </c>
      <c r="N21">
        <f t="shared" si="8"/>
        <v>-0.51333333333333331</v>
      </c>
      <c r="O21">
        <f t="shared" si="8"/>
        <v>-8.3333333333333329E-2</v>
      </c>
    </row>
    <row r="22" spans="1:15" x14ac:dyDescent="0.3">
      <c r="A22">
        <v>44.944118000000003</v>
      </c>
      <c r="B22">
        <v>0.01</v>
      </c>
      <c r="C22">
        <v>0.01</v>
      </c>
      <c r="D22">
        <v>-0.99</v>
      </c>
      <c r="E22">
        <v>-0.69</v>
      </c>
      <c r="F22">
        <v>-0.89</v>
      </c>
      <c r="G22">
        <v>-0.65</v>
      </c>
    </row>
    <row r="23" spans="1:15" x14ac:dyDescent="0.3">
      <c r="A23">
        <v>45.045470999999999</v>
      </c>
      <c r="B23">
        <v>-0.04</v>
      </c>
      <c r="C23">
        <v>-0.76</v>
      </c>
      <c r="D23">
        <v>-1.1100000000000001</v>
      </c>
      <c r="E23">
        <v>0.76</v>
      </c>
      <c r="F23">
        <v>-1.1200000000000001</v>
      </c>
      <c r="G23">
        <v>-22.88</v>
      </c>
    </row>
    <row r="24" spans="1:15" x14ac:dyDescent="0.3">
      <c r="A24">
        <v>45.146759000000003</v>
      </c>
      <c r="B24">
        <v>-0.04</v>
      </c>
      <c r="C24">
        <v>0.03</v>
      </c>
      <c r="D24">
        <v>-1.02</v>
      </c>
      <c r="E24">
        <v>-3.42</v>
      </c>
      <c r="F24">
        <v>-4.43</v>
      </c>
      <c r="G24">
        <v>-101.53</v>
      </c>
    </row>
    <row r="25" spans="1:15" x14ac:dyDescent="0.3">
      <c r="A25">
        <v>45.248080999999999</v>
      </c>
      <c r="B25">
        <v>-0.08</v>
      </c>
      <c r="C25">
        <v>1.3</v>
      </c>
      <c r="D25">
        <v>-1.04</v>
      </c>
      <c r="E25">
        <v>0.38</v>
      </c>
      <c r="F25">
        <v>0.57999999999999996</v>
      </c>
      <c r="G25">
        <v>-19.52</v>
      </c>
    </row>
    <row r="26" spans="1:15" x14ac:dyDescent="0.3">
      <c r="A26">
        <v>45.349400000000003</v>
      </c>
      <c r="B26">
        <v>-0.1</v>
      </c>
      <c r="C26">
        <v>0.62</v>
      </c>
      <c r="D26">
        <v>-1.0900000000000001</v>
      </c>
      <c r="E26">
        <v>-1.01</v>
      </c>
      <c r="F26">
        <v>-0.68</v>
      </c>
      <c r="G26">
        <v>103.16</v>
      </c>
    </row>
    <row r="27" spans="1:15" x14ac:dyDescent="0.3">
      <c r="A27">
        <v>45.450721999999999</v>
      </c>
      <c r="B27">
        <v>0</v>
      </c>
      <c r="C27">
        <v>-0.92</v>
      </c>
      <c r="D27">
        <v>-1.08</v>
      </c>
      <c r="E27">
        <v>-0.78</v>
      </c>
      <c r="F27">
        <v>-0.72</v>
      </c>
      <c r="G27">
        <v>32.19</v>
      </c>
    </row>
    <row r="28" spans="1:15" x14ac:dyDescent="0.3">
      <c r="A28">
        <v>45.552039999999998</v>
      </c>
      <c r="B28">
        <v>0.01</v>
      </c>
      <c r="C28">
        <v>0.01</v>
      </c>
      <c r="D28">
        <v>-0.93</v>
      </c>
      <c r="E28">
        <v>-0.55000000000000004</v>
      </c>
      <c r="F28">
        <v>0.44</v>
      </c>
      <c r="G28">
        <v>0.02</v>
      </c>
    </row>
    <row r="29" spans="1:15" x14ac:dyDescent="0.3">
      <c r="A29">
        <v>45.653357999999997</v>
      </c>
      <c r="B29">
        <v>0.01</v>
      </c>
      <c r="C29">
        <v>0</v>
      </c>
      <c r="D29">
        <v>-0.97</v>
      </c>
      <c r="E29">
        <v>0.06</v>
      </c>
      <c r="F29">
        <v>-0.84</v>
      </c>
      <c r="G29">
        <v>-0.2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C721-5D6B-43FC-922D-BC87AF840E78}">
  <dimension ref="A1:O25"/>
  <sheetViews>
    <sheetView topLeftCell="I5" workbookViewId="0">
      <selection activeCell="N29" sqref="N29"/>
    </sheetView>
  </sheetViews>
  <sheetFormatPr defaultRowHeight="14.4" x14ac:dyDescent="0.3"/>
  <sheetData>
    <row r="1" spans="1:15" x14ac:dyDescent="0.3">
      <c r="A1">
        <v>374.61184700000001</v>
      </c>
      <c r="B1">
        <v>-0.04</v>
      </c>
      <c r="C1">
        <v>0</v>
      </c>
      <c r="D1">
        <v>-1.02</v>
      </c>
      <c r="E1">
        <v>0.16</v>
      </c>
      <c r="F1">
        <v>0.61</v>
      </c>
      <c r="G1">
        <v>6.71</v>
      </c>
    </row>
    <row r="2" spans="1:15" x14ac:dyDescent="0.3">
      <c r="A2">
        <v>374.71313500000002</v>
      </c>
      <c r="B2">
        <v>-0.06</v>
      </c>
      <c r="C2">
        <v>0.03</v>
      </c>
      <c r="D2">
        <v>-1.01</v>
      </c>
      <c r="E2">
        <v>0.69</v>
      </c>
      <c r="F2">
        <v>0.23</v>
      </c>
      <c r="G2">
        <v>-2.06</v>
      </c>
    </row>
    <row r="3" spans="1:15" x14ac:dyDescent="0.3">
      <c r="A3">
        <v>374.81445300000001</v>
      </c>
      <c r="B3">
        <v>-0.04</v>
      </c>
      <c r="C3">
        <v>0.01</v>
      </c>
      <c r="D3">
        <v>-1.01</v>
      </c>
      <c r="E3">
        <v>2.98</v>
      </c>
      <c r="F3">
        <v>1.49</v>
      </c>
      <c r="G3">
        <v>-0.1</v>
      </c>
    </row>
    <row r="4" spans="1:15" x14ac:dyDescent="0.3">
      <c r="A4">
        <v>374.91570999999999</v>
      </c>
      <c r="B4">
        <v>0.03</v>
      </c>
      <c r="C4">
        <v>0</v>
      </c>
      <c r="D4">
        <v>-1.01</v>
      </c>
      <c r="E4">
        <v>-0.47</v>
      </c>
      <c r="F4">
        <v>-3.11</v>
      </c>
      <c r="G4">
        <v>-1.69</v>
      </c>
    </row>
    <row r="5" spans="1:15" x14ac:dyDescent="0.3">
      <c r="A5">
        <v>375.016998</v>
      </c>
      <c r="B5">
        <v>0.44</v>
      </c>
      <c r="C5">
        <v>-0.18</v>
      </c>
      <c r="D5">
        <v>-1.1200000000000001</v>
      </c>
      <c r="E5">
        <v>-2.46</v>
      </c>
      <c r="F5">
        <v>-23.21</v>
      </c>
      <c r="G5">
        <v>-21.87</v>
      </c>
    </row>
    <row r="6" spans="1:15" x14ac:dyDescent="0.3">
      <c r="A6">
        <v>375.11831699999999</v>
      </c>
      <c r="B6">
        <v>-0.18</v>
      </c>
      <c r="C6">
        <v>0</v>
      </c>
      <c r="D6">
        <v>-1.1299999999999999</v>
      </c>
      <c r="E6">
        <v>-1.59</v>
      </c>
      <c r="F6">
        <v>71.48</v>
      </c>
      <c r="G6">
        <v>-1.96</v>
      </c>
    </row>
    <row r="7" spans="1:15" x14ac:dyDescent="0.3">
      <c r="A7">
        <v>375.219604</v>
      </c>
      <c r="B7">
        <v>-1.03</v>
      </c>
      <c r="C7">
        <v>-0.02</v>
      </c>
      <c r="D7">
        <v>-1.02</v>
      </c>
      <c r="E7">
        <v>-2.41</v>
      </c>
      <c r="F7">
        <v>7.16</v>
      </c>
      <c r="G7">
        <v>19.940000000000001</v>
      </c>
    </row>
    <row r="8" spans="1:15" x14ac:dyDescent="0.3">
      <c r="A8">
        <v>375.32089200000001</v>
      </c>
      <c r="B8">
        <v>-0.69</v>
      </c>
      <c r="C8">
        <v>-0.08</v>
      </c>
      <c r="D8">
        <v>-0.83</v>
      </c>
      <c r="E8">
        <v>-25.01</v>
      </c>
      <c r="F8">
        <v>-18.04</v>
      </c>
      <c r="G8">
        <v>-24.2</v>
      </c>
    </row>
    <row r="9" spans="1:15" x14ac:dyDescent="0.3">
      <c r="A9">
        <v>375.42214999999999</v>
      </c>
      <c r="B9">
        <v>0.19</v>
      </c>
      <c r="C9">
        <v>0.08</v>
      </c>
      <c r="D9">
        <v>-1.04</v>
      </c>
      <c r="E9">
        <v>5.72</v>
      </c>
      <c r="F9">
        <v>25.34</v>
      </c>
      <c r="G9">
        <v>29.35</v>
      </c>
    </row>
    <row r="10" spans="1:15" x14ac:dyDescent="0.3">
      <c r="A10">
        <v>375.52346799999998</v>
      </c>
      <c r="B10">
        <v>0.33</v>
      </c>
      <c r="C10">
        <v>-0.01</v>
      </c>
      <c r="D10">
        <v>-1</v>
      </c>
      <c r="E10">
        <v>-20.43</v>
      </c>
      <c r="F10">
        <v>22.71</v>
      </c>
      <c r="G10">
        <v>-11.88</v>
      </c>
    </row>
    <row r="11" spans="1:15" x14ac:dyDescent="0.3">
      <c r="A11">
        <v>375.62478599999997</v>
      </c>
      <c r="B11">
        <v>-7.0000000000000007E-2</v>
      </c>
      <c r="C11">
        <v>-0.03</v>
      </c>
      <c r="D11">
        <v>-1.03</v>
      </c>
      <c r="E11">
        <v>-5.92</v>
      </c>
      <c r="F11">
        <v>-4.26</v>
      </c>
      <c r="G11">
        <v>5.07</v>
      </c>
    </row>
    <row r="12" spans="1:15" x14ac:dyDescent="0.3">
      <c r="A12">
        <v>375.726135</v>
      </c>
      <c r="B12">
        <v>-0.04</v>
      </c>
      <c r="C12">
        <v>0</v>
      </c>
      <c r="D12">
        <v>-1.02</v>
      </c>
      <c r="E12">
        <v>3.11</v>
      </c>
      <c r="F12">
        <v>-0.52</v>
      </c>
      <c r="G12">
        <v>1.5</v>
      </c>
      <c r="I12" t="s">
        <v>6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</row>
    <row r="13" spans="1:15" x14ac:dyDescent="0.3">
      <c r="A13">
        <v>375.82736199999999</v>
      </c>
      <c r="B13">
        <v>-7.0000000000000007E-2</v>
      </c>
      <c r="C13">
        <v>0</v>
      </c>
      <c r="D13">
        <v>-1.01</v>
      </c>
      <c r="E13">
        <v>-5.34</v>
      </c>
      <c r="F13">
        <v>-6.01</v>
      </c>
      <c r="G13">
        <v>-2.2000000000000002</v>
      </c>
      <c r="I13">
        <f>AVERAGE(A1,A12)</f>
        <v>375.16899100000001</v>
      </c>
      <c r="J13">
        <f t="shared" ref="J13:O25" si="0">AVERAGE(B1,B12)</f>
        <v>-0.04</v>
      </c>
      <c r="K13">
        <f t="shared" si="0"/>
        <v>0</v>
      </c>
      <c r="L13">
        <f t="shared" si="0"/>
        <v>-1.02</v>
      </c>
      <c r="M13">
        <f t="shared" si="0"/>
        <v>1.635</v>
      </c>
      <c r="N13">
        <f t="shared" si="0"/>
        <v>4.4999999999999984E-2</v>
      </c>
      <c r="O13">
        <f t="shared" si="0"/>
        <v>4.1050000000000004</v>
      </c>
    </row>
    <row r="14" spans="1:15" x14ac:dyDescent="0.3">
      <c r="A14">
        <v>375.92867999999999</v>
      </c>
      <c r="B14">
        <v>-0.01</v>
      </c>
      <c r="C14">
        <v>-0.01</v>
      </c>
      <c r="D14">
        <v>-1.04</v>
      </c>
      <c r="E14">
        <v>2.23</v>
      </c>
      <c r="F14">
        <v>2.4500000000000002</v>
      </c>
      <c r="G14">
        <v>0.37</v>
      </c>
      <c r="I14">
        <f t="shared" ref="I14:I25" si="1">AVERAGE(A2,A13)</f>
        <v>375.27024849999998</v>
      </c>
      <c r="J14">
        <f t="shared" si="0"/>
        <v>-6.5000000000000002E-2</v>
      </c>
      <c r="K14">
        <f t="shared" si="0"/>
        <v>1.4999999999999999E-2</v>
      </c>
      <c r="L14">
        <f t="shared" si="0"/>
        <v>-1.01</v>
      </c>
      <c r="M14">
        <f t="shared" si="0"/>
        <v>-2.3250000000000002</v>
      </c>
      <c r="N14">
        <f t="shared" si="0"/>
        <v>-2.8899999999999997</v>
      </c>
      <c r="O14">
        <f t="shared" si="0"/>
        <v>-2.13</v>
      </c>
    </row>
    <row r="15" spans="1:15" x14ac:dyDescent="0.3">
      <c r="A15">
        <v>376.02999899999998</v>
      </c>
      <c r="B15">
        <v>0.09</v>
      </c>
      <c r="C15">
        <v>-0.01</v>
      </c>
      <c r="D15">
        <v>-1.03</v>
      </c>
      <c r="E15">
        <v>2.5299999999999998</v>
      </c>
      <c r="F15">
        <v>-3.49</v>
      </c>
      <c r="G15">
        <v>6.1</v>
      </c>
      <c r="I15">
        <f t="shared" si="1"/>
        <v>375.37156649999997</v>
      </c>
      <c r="J15">
        <f t="shared" si="0"/>
        <v>-2.5000000000000001E-2</v>
      </c>
      <c r="K15">
        <f t="shared" si="0"/>
        <v>0</v>
      </c>
      <c r="L15">
        <f t="shared" si="0"/>
        <v>-1.0249999999999999</v>
      </c>
      <c r="M15">
        <f t="shared" si="0"/>
        <v>2.605</v>
      </c>
      <c r="N15">
        <f t="shared" si="0"/>
        <v>1.9700000000000002</v>
      </c>
      <c r="O15">
        <f t="shared" si="0"/>
        <v>0.13500000000000001</v>
      </c>
    </row>
    <row r="16" spans="1:15" x14ac:dyDescent="0.3">
      <c r="A16">
        <v>376.13128699999999</v>
      </c>
      <c r="B16">
        <v>0.6</v>
      </c>
      <c r="C16">
        <v>-0.02</v>
      </c>
      <c r="D16">
        <v>-1</v>
      </c>
      <c r="E16">
        <v>-34.86</v>
      </c>
      <c r="F16">
        <v>-73.23</v>
      </c>
      <c r="G16">
        <v>-24.09</v>
      </c>
      <c r="I16">
        <f t="shared" si="1"/>
        <v>375.47285449999998</v>
      </c>
      <c r="J16">
        <f t="shared" si="0"/>
        <v>0.06</v>
      </c>
      <c r="K16">
        <f t="shared" si="0"/>
        <v>-5.0000000000000001E-3</v>
      </c>
      <c r="L16">
        <f t="shared" si="0"/>
        <v>-1.02</v>
      </c>
      <c r="M16">
        <f t="shared" si="0"/>
        <v>1.0299999999999998</v>
      </c>
      <c r="N16">
        <f t="shared" si="0"/>
        <v>-3.3</v>
      </c>
      <c r="O16">
        <f t="shared" si="0"/>
        <v>2.2050000000000001</v>
      </c>
    </row>
    <row r="17" spans="1:15" x14ac:dyDescent="0.3">
      <c r="A17">
        <v>376.23260499999998</v>
      </c>
      <c r="B17">
        <v>-0.21</v>
      </c>
      <c r="C17">
        <v>0.3</v>
      </c>
      <c r="D17">
        <v>-0.89</v>
      </c>
      <c r="E17">
        <v>36.31</v>
      </c>
      <c r="F17">
        <v>63.31</v>
      </c>
      <c r="G17">
        <v>23.88</v>
      </c>
      <c r="I17">
        <f t="shared" si="1"/>
        <v>375.57414249999999</v>
      </c>
      <c r="J17">
        <f t="shared" si="0"/>
        <v>0.52</v>
      </c>
      <c r="K17">
        <f t="shared" si="0"/>
        <v>-9.9999999999999992E-2</v>
      </c>
      <c r="L17">
        <f t="shared" si="0"/>
        <v>-1.06</v>
      </c>
      <c r="M17">
        <f t="shared" si="0"/>
        <v>-18.66</v>
      </c>
      <c r="N17">
        <f t="shared" si="0"/>
        <v>-48.22</v>
      </c>
      <c r="O17">
        <f t="shared" si="0"/>
        <v>-22.98</v>
      </c>
    </row>
    <row r="18" spans="1:15" x14ac:dyDescent="0.3">
      <c r="A18">
        <v>376.33389299999999</v>
      </c>
      <c r="B18">
        <v>-1.1499999999999999</v>
      </c>
      <c r="C18">
        <v>-0.45</v>
      </c>
      <c r="D18">
        <v>-1.1100000000000001</v>
      </c>
      <c r="E18">
        <v>-2.06</v>
      </c>
      <c r="F18">
        <v>-24.12</v>
      </c>
      <c r="G18">
        <v>-6.16</v>
      </c>
      <c r="I18">
        <f t="shared" si="1"/>
        <v>375.67546099999998</v>
      </c>
      <c r="J18">
        <f t="shared" si="0"/>
        <v>-0.19500000000000001</v>
      </c>
      <c r="K18">
        <f t="shared" si="0"/>
        <v>0.15</v>
      </c>
      <c r="L18">
        <f t="shared" si="0"/>
        <v>-1.01</v>
      </c>
      <c r="M18">
        <f t="shared" si="0"/>
        <v>17.36</v>
      </c>
      <c r="N18">
        <f t="shared" si="0"/>
        <v>67.39500000000001</v>
      </c>
      <c r="O18">
        <f t="shared" si="0"/>
        <v>10.959999999999999</v>
      </c>
    </row>
    <row r="19" spans="1:15" x14ac:dyDescent="0.3">
      <c r="A19">
        <v>376.43521099999998</v>
      </c>
      <c r="B19">
        <v>-0.52</v>
      </c>
      <c r="C19">
        <v>-0.13</v>
      </c>
      <c r="D19">
        <v>-1</v>
      </c>
      <c r="E19">
        <v>9.14</v>
      </c>
      <c r="F19">
        <v>-46.86</v>
      </c>
      <c r="G19">
        <v>-26.84</v>
      </c>
      <c r="I19">
        <f t="shared" si="1"/>
        <v>375.7767485</v>
      </c>
      <c r="J19">
        <f t="shared" si="0"/>
        <v>-1.0899999999999999</v>
      </c>
      <c r="K19">
        <f t="shared" si="0"/>
        <v>-0.23500000000000001</v>
      </c>
      <c r="L19">
        <f t="shared" si="0"/>
        <v>-1.0649999999999999</v>
      </c>
      <c r="M19">
        <f t="shared" si="0"/>
        <v>-2.2350000000000003</v>
      </c>
      <c r="N19">
        <f t="shared" si="0"/>
        <v>-8.48</v>
      </c>
      <c r="O19">
        <f t="shared" si="0"/>
        <v>6.8900000000000006</v>
      </c>
    </row>
    <row r="20" spans="1:15" x14ac:dyDescent="0.3">
      <c r="A20">
        <v>376.53646900000001</v>
      </c>
      <c r="B20">
        <v>0.67</v>
      </c>
      <c r="C20">
        <v>0.11</v>
      </c>
      <c r="D20">
        <v>-1.05</v>
      </c>
      <c r="E20">
        <v>1.27</v>
      </c>
      <c r="F20">
        <v>-4.71</v>
      </c>
      <c r="G20">
        <v>8.69</v>
      </c>
      <c r="I20">
        <f t="shared" si="1"/>
        <v>375.87805149999997</v>
      </c>
      <c r="J20">
        <f t="shared" si="0"/>
        <v>-0.60499999999999998</v>
      </c>
      <c r="K20">
        <f t="shared" si="0"/>
        <v>-0.10500000000000001</v>
      </c>
      <c r="L20">
        <f t="shared" si="0"/>
        <v>-0.91500000000000004</v>
      </c>
      <c r="M20">
        <f t="shared" si="0"/>
        <v>-7.9350000000000005</v>
      </c>
      <c r="N20">
        <f t="shared" si="0"/>
        <v>-32.450000000000003</v>
      </c>
      <c r="O20">
        <f t="shared" si="0"/>
        <v>-25.52</v>
      </c>
    </row>
    <row r="21" spans="1:15" x14ac:dyDescent="0.3">
      <c r="A21">
        <v>376.637787</v>
      </c>
      <c r="B21">
        <v>-0.01</v>
      </c>
      <c r="C21">
        <v>0.06</v>
      </c>
      <c r="D21">
        <v>-1.02</v>
      </c>
      <c r="E21">
        <v>-6.3</v>
      </c>
      <c r="F21">
        <v>4.83</v>
      </c>
      <c r="G21">
        <v>-15.63</v>
      </c>
      <c r="I21">
        <f t="shared" si="1"/>
        <v>375.9793095</v>
      </c>
      <c r="J21">
        <f t="shared" si="0"/>
        <v>0.43000000000000005</v>
      </c>
      <c r="K21">
        <f t="shared" si="0"/>
        <v>9.5000000000000001E-2</v>
      </c>
      <c r="L21">
        <f t="shared" si="0"/>
        <v>-1.0449999999999999</v>
      </c>
      <c r="M21">
        <f t="shared" si="0"/>
        <v>3.4950000000000001</v>
      </c>
      <c r="N21">
        <f t="shared" si="0"/>
        <v>10.315</v>
      </c>
      <c r="O21">
        <f t="shared" si="0"/>
        <v>19.02</v>
      </c>
    </row>
    <row r="22" spans="1:15" x14ac:dyDescent="0.3">
      <c r="A22">
        <v>376.73907500000001</v>
      </c>
      <c r="B22">
        <v>-0.05</v>
      </c>
      <c r="C22">
        <v>-0.02</v>
      </c>
      <c r="D22">
        <v>-1.02</v>
      </c>
      <c r="E22">
        <v>1.63</v>
      </c>
      <c r="F22">
        <v>0.49</v>
      </c>
      <c r="G22">
        <v>14.01</v>
      </c>
      <c r="I22">
        <f t="shared" si="1"/>
        <v>376.08062749999999</v>
      </c>
      <c r="J22">
        <f t="shared" si="0"/>
        <v>0.16</v>
      </c>
      <c r="K22">
        <f t="shared" si="0"/>
        <v>2.4999999999999998E-2</v>
      </c>
      <c r="L22">
        <f t="shared" si="0"/>
        <v>-1.01</v>
      </c>
      <c r="M22">
        <f t="shared" si="0"/>
        <v>-13.365</v>
      </c>
      <c r="N22">
        <f t="shared" si="0"/>
        <v>13.77</v>
      </c>
      <c r="O22">
        <f t="shared" si="0"/>
        <v>-13.755000000000001</v>
      </c>
    </row>
    <row r="23" spans="1:15" x14ac:dyDescent="0.3">
      <c r="A23">
        <v>376.84036300000002</v>
      </c>
      <c r="B23">
        <v>-0.08</v>
      </c>
      <c r="C23">
        <v>0.02</v>
      </c>
      <c r="D23">
        <v>-1.03</v>
      </c>
      <c r="E23">
        <v>-5.94</v>
      </c>
      <c r="F23">
        <v>5.56</v>
      </c>
      <c r="G23">
        <v>10.86</v>
      </c>
      <c r="I23">
        <f t="shared" si="1"/>
        <v>376.18193050000002</v>
      </c>
      <c r="J23">
        <f t="shared" si="0"/>
        <v>-6.0000000000000005E-2</v>
      </c>
      <c r="K23">
        <f t="shared" si="0"/>
        <v>-2.5000000000000001E-2</v>
      </c>
      <c r="L23">
        <f t="shared" si="0"/>
        <v>-1.0249999999999999</v>
      </c>
      <c r="M23">
        <f t="shared" si="0"/>
        <v>-2.145</v>
      </c>
      <c r="N23">
        <f t="shared" si="0"/>
        <v>-1.8849999999999998</v>
      </c>
      <c r="O23">
        <f t="shared" si="0"/>
        <v>9.5399999999999991</v>
      </c>
    </row>
    <row r="24" spans="1:15" x14ac:dyDescent="0.3">
      <c r="A24">
        <v>376.94168100000002</v>
      </c>
      <c r="B24">
        <v>0</v>
      </c>
      <c r="C24">
        <v>0.09</v>
      </c>
      <c r="D24">
        <v>-1.02</v>
      </c>
      <c r="E24">
        <v>0.34</v>
      </c>
      <c r="F24">
        <v>-1.55</v>
      </c>
      <c r="G24">
        <v>3.51</v>
      </c>
      <c r="I24">
        <f t="shared" si="1"/>
        <v>376.28324900000001</v>
      </c>
      <c r="J24">
        <f t="shared" si="0"/>
        <v>-0.06</v>
      </c>
      <c r="K24">
        <f t="shared" si="0"/>
        <v>0.01</v>
      </c>
      <c r="L24">
        <f t="shared" si="0"/>
        <v>-1.0249999999999999</v>
      </c>
      <c r="M24">
        <f t="shared" si="0"/>
        <v>-1.4150000000000003</v>
      </c>
      <c r="N24">
        <f t="shared" si="0"/>
        <v>2.5199999999999996</v>
      </c>
      <c r="O24">
        <f t="shared" si="0"/>
        <v>6.18</v>
      </c>
    </row>
    <row r="25" spans="1:15" x14ac:dyDescent="0.3">
      <c r="I25">
        <f t="shared" si="1"/>
        <v>376.38452150000001</v>
      </c>
      <c r="J25">
        <f t="shared" si="0"/>
        <v>-3.5000000000000003E-2</v>
      </c>
      <c r="K25">
        <f t="shared" si="0"/>
        <v>4.4999999999999998E-2</v>
      </c>
      <c r="L25">
        <f t="shared" si="0"/>
        <v>-1.0150000000000001</v>
      </c>
      <c r="M25">
        <f t="shared" si="0"/>
        <v>-2.5</v>
      </c>
      <c r="N25">
        <f t="shared" si="0"/>
        <v>-3.78</v>
      </c>
      <c r="O25">
        <f t="shared" si="0"/>
        <v>0.6549999999999998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30BE-550C-4551-B207-303C0075479A}">
  <dimension ref="A1:O27"/>
  <sheetViews>
    <sheetView topLeftCell="A2" workbookViewId="0">
      <selection activeCell="O29" sqref="O29"/>
    </sheetView>
  </sheetViews>
  <sheetFormatPr defaultRowHeight="14.4" x14ac:dyDescent="0.3"/>
  <sheetData>
    <row r="1" spans="1:15" x14ac:dyDescent="0.3">
      <c r="A1">
        <v>78.117058</v>
      </c>
      <c r="B1">
        <v>0.01</v>
      </c>
      <c r="C1">
        <v>0</v>
      </c>
      <c r="D1">
        <v>-1.02</v>
      </c>
      <c r="E1">
        <v>-0.33</v>
      </c>
      <c r="F1">
        <v>-1.06</v>
      </c>
      <c r="G1">
        <v>1.0900000000000001</v>
      </c>
    </row>
    <row r="2" spans="1:15" x14ac:dyDescent="0.3">
      <c r="A2">
        <v>78.218384</v>
      </c>
      <c r="B2">
        <v>0.01</v>
      </c>
      <c r="C2">
        <v>0.01</v>
      </c>
      <c r="D2">
        <v>-1.02</v>
      </c>
      <c r="E2">
        <v>0.18</v>
      </c>
      <c r="F2">
        <v>-1.07</v>
      </c>
      <c r="G2">
        <v>23.88</v>
      </c>
    </row>
    <row r="3" spans="1:15" x14ac:dyDescent="0.3">
      <c r="A3">
        <v>78.319702000000007</v>
      </c>
      <c r="B3">
        <v>0</v>
      </c>
      <c r="C3">
        <v>0</v>
      </c>
      <c r="D3">
        <v>-1.02</v>
      </c>
      <c r="E3">
        <v>-0.56999999999999995</v>
      </c>
      <c r="F3">
        <v>-1.29</v>
      </c>
      <c r="G3">
        <v>5.46</v>
      </c>
    </row>
    <row r="4" spans="1:15" x14ac:dyDescent="0.3">
      <c r="A4">
        <v>78.420990000000003</v>
      </c>
      <c r="B4">
        <v>0</v>
      </c>
      <c r="C4">
        <v>0.01</v>
      </c>
      <c r="D4">
        <v>-1.02</v>
      </c>
      <c r="E4">
        <v>1.95</v>
      </c>
      <c r="F4">
        <v>-0.85</v>
      </c>
      <c r="G4">
        <v>22.85</v>
      </c>
    </row>
    <row r="5" spans="1:15" x14ac:dyDescent="0.3">
      <c r="A5">
        <v>78.522307999999995</v>
      </c>
      <c r="B5">
        <v>-0.04</v>
      </c>
      <c r="C5">
        <v>-0.11</v>
      </c>
      <c r="D5">
        <v>-1.02</v>
      </c>
      <c r="E5">
        <v>-1.32</v>
      </c>
      <c r="F5">
        <v>-1.29</v>
      </c>
      <c r="G5">
        <v>-18.5</v>
      </c>
    </row>
    <row r="6" spans="1:15" x14ac:dyDescent="0.3">
      <c r="A6">
        <v>78.623596000000006</v>
      </c>
      <c r="B6">
        <v>-0.16</v>
      </c>
      <c r="C6">
        <v>-0.09</v>
      </c>
      <c r="D6">
        <v>-0.99</v>
      </c>
      <c r="E6">
        <v>-0.89</v>
      </c>
      <c r="F6">
        <v>-5.78</v>
      </c>
      <c r="G6">
        <v>-250</v>
      </c>
    </row>
    <row r="7" spans="1:15" x14ac:dyDescent="0.3">
      <c r="A7">
        <v>78.724922000000007</v>
      </c>
      <c r="B7">
        <v>0.02</v>
      </c>
      <c r="C7">
        <v>0.16</v>
      </c>
      <c r="D7">
        <v>-1.02</v>
      </c>
      <c r="E7">
        <v>-7.84</v>
      </c>
      <c r="F7">
        <v>0.11</v>
      </c>
      <c r="G7">
        <v>-250</v>
      </c>
    </row>
    <row r="8" spans="1:15" x14ac:dyDescent="0.3">
      <c r="A8">
        <v>78.826271000000006</v>
      </c>
      <c r="B8">
        <v>0.01</v>
      </c>
      <c r="C8">
        <v>0.13</v>
      </c>
      <c r="D8">
        <v>-0.99</v>
      </c>
      <c r="E8">
        <v>7.0000000000000007E-2</v>
      </c>
      <c r="F8">
        <v>0.18</v>
      </c>
      <c r="G8">
        <v>-139.94</v>
      </c>
    </row>
    <row r="9" spans="1:15" x14ac:dyDescent="0.3">
      <c r="A9">
        <v>78.927588999999998</v>
      </c>
      <c r="B9">
        <v>0.02</v>
      </c>
      <c r="C9">
        <v>-0.01</v>
      </c>
      <c r="D9">
        <v>-1.02</v>
      </c>
      <c r="E9">
        <v>0.45</v>
      </c>
      <c r="F9">
        <v>-1.08</v>
      </c>
      <c r="G9">
        <v>2.23</v>
      </c>
    </row>
    <row r="10" spans="1:15" x14ac:dyDescent="0.3">
      <c r="A10">
        <v>79.028908000000001</v>
      </c>
      <c r="B10">
        <v>0.02</v>
      </c>
      <c r="C10">
        <v>0.2</v>
      </c>
      <c r="D10">
        <v>-1.03</v>
      </c>
      <c r="E10">
        <v>2.91</v>
      </c>
      <c r="F10">
        <v>-0.6</v>
      </c>
      <c r="G10">
        <v>249.99</v>
      </c>
    </row>
    <row r="11" spans="1:15" x14ac:dyDescent="0.3">
      <c r="A11">
        <v>79.130234000000002</v>
      </c>
      <c r="B11">
        <v>0.1</v>
      </c>
      <c r="C11">
        <v>-0.11</v>
      </c>
      <c r="D11">
        <v>-1.02</v>
      </c>
      <c r="E11">
        <v>12.38</v>
      </c>
      <c r="F11">
        <v>-8.31</v>
      </c>
      <c r="G11">
        <v>249.99</v>
      </c>
      <c r="I11" t="s">
        <v>6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</row>
    <row r="12" spans="1:15" x14ac:dyDescent="0.3">
      <c r="A12">
        <v>79.231521999999998</v>
      </c>
      <c r="B12">
        <v>-0.05</v>
      </c>
      <c r="C12">
        <v>-0.03</v>
      </c>
      <c r="D12">
        <v>-1.02</v>
      </c>
      <c r="E12">
        <v>1.1299999999999999</v>
      </c>
      <c r="F12">
        <v>1.55</v>
      </c>
      <c r="G12">
        <v>82.38</v>
      </c>
      <c r="I12">
        <f>AVERAGE(A3,A14)</f>
        <v>78.876945500000005</v>
      </c>
      <c r="J12">
        <f t="shared" ref="J12:O24" si="0">AVERAGE(B3,B14)</f>
        <v>0</v>
      </c>
      <c r="K12">
        <f t="shared" si="0"/>
        <v>5.0000000000000001E-3</v>
      </c>
      <c r="L12">
        <f t="shared" si="0"/>
        <v>-1.02</v>
      </c>
      <c r="M12">
        <f t="shared" si="0"/>
        <v>-0.22999999999999998</v>
      </c>
      <c r="N12">
        <f t="shared" si="0"/>
        <v>-1.3599999999999999</v>
      </c>
      <c r="O12">
        <f t="shared" si="0"/>
        <v>2.65</v>
      </c>
    </row>
    <row r="13" spans="1:15" x14ac:dyDescent="0.3">
      <c r="A13">
        <v>79.332840000000004</v>
      </c>
      <c r="B13">
        <v>-0.02</v>
      </c>
      <c r="C13">
        <v>-0.03</v>
      </c>
      <c r="D13">
        <v>-1.02</v>
      </c>
      <c r="E13">
        <v>1.02</v>
      </c>
      <c r="F13">
        <v>1.1399999999999999</v>
      </c>
      <c r="G13">
        <v>44.24</v>
      </c>
      <c r="I13">
        <f t="shared" ref="I13:I24" si="1">AVERAGE(A4,A15)</f>
        <v>78.978206499999999</v>
      </c>
      <c r="J13">
        <f t="shared" si="0"/>
        <v>0</v>
      </c>
      <c r="K13">
        <f t="shared" si="0"/>
        <v>0.01</v>
      </c>
      <c r="L13">
        <f t="shared" si="0"/>
        <v>-1.02</v>
      </c>
      <c r="M13">
        <f t="shared" si="0"/>
        <v>1.02</v>
      </c>
      <c r="N13">
        <f t="shared" si="0"/>
        <v>-1.0249999999999999</v>
      </c>
      <c r="O13">
        <f t="shared" si="0"/>
        <v>11.375</v>
      </c>
    </row>
    <row r="14" spans="1:15" x14ac:dyDescent="0.3">
      <c r="A14">
        <v>79.434189000000003</v>
      </c>
      <c r="B14">
        <v>0</v>
      </c>
      <c r="C14">
        <v>0.01</v>
      </c>
      <c r="D14">
        <v>-1.02</v>
      </c>
      <c r="E14">
        <v>0.11</v>
      </c>
      <c r="F14">
        <v>-1.43</v>
      </c>
      <c r="G14">
        <v>-0.16</v>
      </c>
      <c r="I14">
        <f t="shared" si="1"/>
        <v>79.079494499999996</v>
      </c>
      <c r="J14">
        <f t="shared" si="0"/>
        <v>-9.5000000000000001E-2</v>
      </c>
      <c r="K14">
        <f t="shared" si="0"/>
        <v>-3.5000000000000003E-2</v>
      </c>
      <c r="L14">
        <f t="shared" si="0"/>
        <v>-1.02</v>
      </c>
      <c r="M14">
        <f t="shared" si="0"/>
        <v>-1.59</v>
      </c>
      <c r="N14">
        <f t="shared" si="0"/>
        <v>-0.16500000000000004</v>
      </c>
      <c r="O14">
        <f t="shared" si="0"/>
        <v>-31.26</v>
      </c>
    </row>
    <row r="15" spans="1:15" x14ac:dyDescent="0.3">
      <c r="A15">
        <v>79.535422999999994</v>
      </c>
      <c r="B15">
        <v>0</v>
      </c>
      <c r="C15">
        <v>0.01</v>
      </c>
      <c r="D15">
        <v>-1.02</v>
      </c>
      <c r="E15">
        <v>0.09</v>
      </c>
      <c r="F15">
        <v>-1.2</v>
      </c>
      <c r="G15">
        <v>-0.1</v>
      </c>
      <c r="I15">
        <f t="shared" si="1"/>
        <v>79.155758000000006</v>
      </c>
      <c r="J15">
        <f t="shared" si="0"/>
        <v>-0.16999999999999998</v>
      </c>
      <c r="K15">
        <f t="shared" si="0"/>
        <v>-0.11</v>
      </c>
      <c r="L15">
        <f t="shared" si="0"/>
        <v>-1.01</v>
      </c>
      <c r="M15">
        <f t="shared" si="0"/>
        <v>-3.42</v>
      </c>
      <c r="N15">
        <f t="shared" si="0"/>
        <v>0.22999999999999998</v>
      </c>
      <c r="O15">
        <f t="shared" si="0"/>
        <v>-250</v>
      </c>
    </row>
    <row r="16" spans="1:15" x14ac:dyDescent="0.3">
      <c r="A16">
        <v>79.636680999999996</v>
      </c>
      <c r="B16">
        <v>-0.15</v>
      </c>
      <c r="C16">
        <v>0.04</v>
      </c>
      <c r="D16">
        <v>-1.02</v>
      </c>
      <c r="E16">
        <v>-1.86</v>
      </c>
      <c r="F16">
        <v>0.96</v>
      </c>
      <c r="G16">
        <v>-44.02</v>
      </c>
      <c r="I16">
        <f t="shared" si="1"/>
        <v>79.257064500000013</v>
      </c>
      <c r="J16">
        <f t="shared" si="0"/>
        <v>0.04</v>
      </c>
      <c r="K16">
        <f t="shared" si="0"/>
        <v>0.28499999999999998</v>
      </c>
      <c r="L16">
        <f t="shared" si="0"/>
        <v>-1.0249999999999999</v>
      </c>
      <c r="M16">
        <f t="shared" si="0"/>
        <v>-1.0299999999999998</v>
      </c>
      <c r="N16">
        <f t="shared" si="0"/>
        <v>-7.7750000000000004</v>
      </c>
      <c r="O16">
        <f t="shared" si="0"/>
        <v>-250</v>
      </c>
    </row>
    <row r="17" spans="1:15" x14ac:dyDescent="0.3">
      <c r="A17">
        <v>79.687920000000005</v>
      </c>
      <c r="B17">
        <v>-0.18</v>
      </c>
      <c r="C17">
        <v>-0.13</v>
      </c>
      <c r="D17">
        <v>-1.03</v>
      </c>
      <c r="E17">
        <v>-5.95</v>
      </c>
      <c r="F17">
        <v>6.24</v>
      </c>
      <c r="G17">
        <v>-250</v>
      </c>
      <c r="I17">
        <f t="shared" si="1"/>
        <v>79.358413500000012</v>
      </c>
      <c r="J17">
        <f t="shared" si="0"/>
        <v>-9.9999999999999985E-3</v>
      </c>
      <c r="K17">
        <f t="shared" si="0"/>
        <v>0.03</v>
      </c>
      <c r="L17">
        <f t="shared" si="0"/>
        <v>-1.0049999999999999</v>
      </c>
      <c r="M17">
        <f t="shared" si="0"/>
        <v>-1.165</v>
      </c>
      <c r="N17">
        <f t="shared" si="0"/>
        <v>0.57499999999999996</v>
      </c>
      <c r="O17">
        <f t="shared" si="0"/>
        <v>-96.45</v>
      </c>
    </row>
    <row r="18" spans="1:15" x14ac:dyDescent="0.3">
      <c r="A18">
        <v>79.789207000000005</v>
      </c>
      <c r="B18">
        <v>0.06</v>
      </c>
      <c r="C18">
        <v>0.41</v>
      </c>
      <c r="D18">
        <v>-1.03</v>
      </c>
      <c r="E18">
        <v>5.78</v>
      </c>
      <c r="F18">
        <v>-15.66</v>
      </c>
      <c r="G18">
        <v>-250</v>
      </c>
      <c r="I18">
        <f t="shared" si="1"/>
        <v>79.459720500000003</v>
      </c>
      <c r="J18">
        <f t="shared" si="0"/>
        <v>1.4999999999999999E-2</v>
      </c>
      <c r="K18">
        <f t="shared" si="0"/>
        <v>-5.0000000000000001E-3</v>
      </c>
      <c r="L18">
        <f t="shared" si="0"/>
        <v>-1.02</v>
      </c>
      <c r="M18">
        <f t="shared" si="0"/>
        <v>0.24</v>
      </c>
      <c r="N18">
        <f t="shared" si="0"/>
        <v>-1.0449999999999999</v>
      </c>
      <c r="O18">
        <f t="shared" si="0"/>
        <v>1.425</v>
      </c>
    </row>
    <row r="19" spans="1:15" x14ac:dyDescent="0.3">
      <c r="A19">
        <v>79.890556000000004</v>
      </c>
      <c r="B19">
        <v>-0.03</v>
      </c>
      <c r="C19">
        <v>-7.0000000000000007E-2</v>
      </c>
      <c r="D19">
        <v>-1.02</v>
      </c>
      <c r="E19">
        <v>-2.4</v>
      </c>
      <c r="F19">
        <v>0.97</v>
      </c>
      <c r="G19">
        <v>-52.96</v>
      </c>
      <c r="I19">
        <f t="shared" si="1"/>
        <v>79.561038999999994</v>
      </c>
      <c r="J19">
        <f t="shared" si="0"/>
        <v>0.04</v>
      </c>
      <c r="K19">
        <f t="shared" si="0"/>
        <v>0.23500000000000001</v>
      </c>
      <c r="L19">
        <f t="shared" si="0"/>
        <v>-1.0249999999999999</v>
      </c>
      <c r="M19">
        <f t="shared" si="0"/>
        <v>4.7349999999999994</v>
      </c>
      <c r="N19">
        <f t="shared" si="0"/>
        <v>2.0050000000000003</v>
      </c>
      <c r="O19">
        <f t="shared" si="0"/>
        <v>249.99</v>
      </c>
    </row>
    <row r="20" spans="1:15" x14ac:dyDescent="0.3">
      <c r="A20">
        <v>79.991851999999994</v>
      </c>
      <c r="B20">
        <v>0.01</v>
      </c>
      <c r="C20">
        <v>0</v>
      </c>
      <c r="D20">
        <v>-1.02</v>
      </c>
      <c r="E20">
        <v>0.03</v>
      </c>
      <c r="F20">
        <v>-1.01</v>
      </c>
      <c r="G20">
        <v>0.62</v>
      </c>
      <c r="I20">
        <f t="shared" si="1"/>
        <v>79.662345999999999</v>
      </c>
      <c r="J20">
        <f t="shared" si="0"/>
        <v>3.0000000000000002E-2</v>
      </c>
      <c r="K20">
        <f t="shared" si="0"/>
        <v>-0.13</v>
      </c>
      <c r="L20">
        <f t="shared" si="0"/>
        <v>-1.01</v>
      </c>
      <c r="M20">
        <f t="shared" si="0"/>
        <v>5.7600000000000007</v>
      </c>
      <c r="N20">
        <f t="shared" si="0"/>
        <v>-8.8450000000000006</v>
      </c>
      <c r="O20">
        <f t="shared" si="0"/>
        <v>249.99</v>
      </c>
    </row>
    <row r="21" spans="1:15" x14ac:dyDescent="0.3">
      <c r="A21">
        <v>80.093170000000001</v>
      </c>
      <c r="B21">
        <v>0.06</v>
      </c>
      <c r="C21">
        <v>0.27</v>
      </c>
      <c r="D21">
        <v>-1.02</v>
      </c>
      <c r="E21">
        <v>6.56</v>
      </c>
      <c r="F21">
        <v>4.6100000000000003</v>
      </c>
      <c r="G21">
        <v>249.99</v>
      </c>
      <c r="I21">
        <f t="shared" si="1"/>
        <v>79.763637500000002</v>
      </c>
      <c r="J21">
        <f t="shared" si="0"/>
        <v>-3.0000000000000002E-2</v>
      </c>
      <c r="K21">
        <f t="shared" si="0"/>
        <v>-4.9999999999999992E-3</v>
      </c>
      <c r="L21">
        <f t="shared" si="0"/>
        <v>-1.02</v>
      </c>
      <c r="M21">
        <f t="shared" si="0"/>
        <v>0.52499999999999991</v>
      </c>
      <c r="N21">
        <f t="shared" si="0"/>
        <v>0.37</v>
      </c>
      <c r="O21">
        <f t="shared" si="0"/>
        <v>99.724999999999994</v>
      </c>
    </row>
    <row r="22" spans="1:15" x14ac:dyDescent="0.3">
      <c r="A22">
        <v>80.194457999999997</v>
      </c>
      <c r="B22">
        <v>-0.04</v>
      </c>
      <c r="C22">
        <v>-0.15</v>
      </c>
      <c r="D22">
        <v>-1</v>
      </c>
      <c r="E22">
        <v>-0.86</v>
      </c>
      <c r="F22">
        <v>-9.3800000000000008</v>
      </c>
      <c r="G22">
        <v>249.99</v>
      </c>
      <c r="I22">
        <f t="shared" si="1"/>
        <v>79.864940500000003</v>
      </c>
      <c r="J22">
        <f t="shared" si="0"/>
        <v>-0.01</v>
      </c>
      <c r="K22">
        <f t="shared" si="0"/>
        <v>-0.02</v>
      </c>
      <c r="L22">
        <f t="shared" si="0"/>
        <v>-1.02</v>
      </c>
      <c r="M22">
        <f t="shared" si="0"/>
        <v>0.42499999999999999</v>
      </c>
      <c r="N22">
        <f t="shared" si="0"/>
        <v>-4.500000000000004E-2</v>
      </c>
      <c r="O22">
        <f t="shared" si="0"/>
        <v>38.155000000000001</v>
      </c>
    </row>
    <row r="23" spans="1:15" x14ac:dyDescent="0.3">
      <c r="A23">
        <v>80.295753000000005</v>
      </c>
      <c r="B23">
        <v>-0.01</v>
      </c>
      <c r="C23">
        <v>0.02</v>
      </c>
      <c r="D23">
        <v>-1.02</v>
      </c>
      <c r="E23">
        <v>-0.08</v>
      </c>
      <c r="F23">
        <v>-0.81</v>
      </c>
      <c r="G23">
        <v>117.07</v>
      </c>
      <c r="I23">
        <f t="shared" si="1"/>
        <v>79.966289500000002</v>
      </c>
      <c r="J23">
        <f t="shared" si="0"/>
        <v>5.0000000000000001E-3</v>
      </c>
      <c r="K23">
        <f t="shared" si="0"/>
        <v>0.01</v>
      </c>
      <c r="L23">
        <f t="shared" si="0"/>
        <v>-1.02</v>
      </c>
      <c r="M23">
        <f t="shared" si="0"/>
        <v>0.24</v>
      </c>
      <c r="N23">
        <f t="shared" si="0"/>
        <v>-1.2999999999999998</v>
      </c>
      <c r="O23">
        <f t="shared" si="0"/>
        <v>-0.08</v>
      </c>
    </row>
    <row r="24" spans="1:15" x14ac:dyDescent="0.3">
      <c r="A24">
        <v>80.397041000000002</v>
      </c>
      <c r="B24">
        <v>0</v>
      </c>
      <c r="C24">
        <v>-0.01</v>
      </c>
      <c r="D24">
        <v>-1.02</v>
      </c>
      <c r="E24">
        <v>-0.17</v>
      </c>
      <c r="F24">
        <v>-1.23</v>
      </c>
      <c r="G24">
        <v>32.07</v>
      </c>
      <c r="I24">
        <f t="shared" si="1"/>
        <v>80.067550499999996</v>
      </c>
      <c r="J24">
        <f t="shared" si="0"/>
        <v>5.0000000000000001E-3</v>
      </c>
      <c r="K24">
        <f t="shared" si="0"/>
        <v>0.01</v>
      </c>
      <c r="L24">
        <f t="shared" si="0"/>
        <v>-1.0249999999999999</v>
      </c>
      <c r="M24">
        <f t="shared" si="0"/>
        <v>4.9999999999999975E-3</v>
      </c>
      <c r="N24">
        <f t="shared" si="0"/>
        <v>-0.38500000000000001</v>
      </c>
      <c r="O24">
        <f t="shared" si="0"/>
        <v>8.5000000000000006E-2</v>
      </c>
    </row>
    <row r="25" spans="1:15" x14ac:dyDescent="0.3">
      <c r="A25">
        <v>80.498390000000001</v>
      </c>
      <c r="B25">
        <v>0.01</v>
      </c>
      <c r="C25">
        <v>0.01</v>
      </c>
      <c r="D25">
        <v>-1.02</v>
      </c>
      <c r="E25">
        <v>0.37</v>
      </c>
      <c r="F25">
        <v>-1.17</v>
      </c>
      <c r="G25">
        <v>0</v>
      </c>
    </row>
    <row r="26" spans="1:15" x14ac:dyDescent="0.3">
      <c r="A26">
        <v>80.599677999999997</v>
      </c>
      <c r="B26">
        <v>0.01</v>
      </c>
      <c r="C26">
        <v>0.01</v>
      </c>
      <c r="D26">
        <v>-1.03</v>
      </c>
      <c r="E26">
        <v>-0.08</v>
      </c>
      <c r="F26">
        <v>0.43</v>
      </c>
      <c r="G26">
        <v>0.27</v>
      </c>
    </row>
    <row r="27" spans="1:15" x14ac:dyDescent="0.3">
      <c r="A27">
        <v>80.701026999999996</v>
      </c>
      <c r="B27">
        <v>-0.01</v>
      </c>
      <c r="C27">
        <v>-0.04</v>
      </c>
      <c r="D27">
        <v>-1.02</v>
      </c>
      <c r="E27">
        <v>1.95</v>
      </c>
      <c r="F27">
        <v>6.81</v>
      </c>
      <c r="G27">
        <v>-37.19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E2D8-34B1-4804-8AEA-4B018163940E}">
  <dimension ref="A1:P54"/>
  <sheetViews>
    <sheetView topLeftCell="A26" workbookViewId="0">
      <selection activeCell="M54" sqref="M54"/>
    </sheetView>
  </sheetViews>
  <sheetFormatPr defaultRowHeight="14.4" x14ac:dyDescent="0.3"/>
  <sheetData>
    <row r="1" spans="1:7" x14ac:dyDescent="0.3">
      <c r="A1">
        <v>168.59751900000001</v>
      </c>
      <c r="B1">
        <v>-0.39</v>
      </c>
      <c r="C1">
        <v>0.8</v>
      </c>
      <c r="D1">
        <v>0.85</v>
      </c>
      <c r="E1">
        <v>-0.21</v>
      </c>
      <c r="F1">
        <v>1.28</v>
      </c>
      <c r="G1">
        <v>1.21</v>
      </c>
    </row>
    <row r="2" spans="1:7" x14ac:dyDescent="0.3">
      <c r="A2">
        <v>168.64816300000001</v>
      </c>
      <c r="B2">
        <v>-0.37</v>
      </c>
      <c r="C2">
        <v>0.84</v>
      </c>
      <c r="D2">
        <v>0.86</v>
      </c>
      <c r="E2">
        <v>-5.87</v>
      </c>
      <c r="F2">
        <v>-7.18</v>
      </c>
      <c r="G2">
        <v>2.33</v>
      </c>
    </row>
    <row r="3" spans="1:7" x14ac:dyDescent="0.3">
      <c r="A3">
        <v>168.749405</v>
      </c>
      <c r="B3">
        <v>-0.45</v>
      </c>
      <c r="C3">
        <v>0.87</v>
      </c>
      <c r="D3">
        <v>0.85</v>
      </c>
      <c r="E3">
        <v>-3.27</v>
      </c>
      <c r="F3">
        <v>-3.95</v>
      </c>
      <c r="G3">
        <v>-4.1900000000000004</v>
      </c>
    </row>
    <row r="4" spans="1:7" x14ac:dyDescent="0.3">
      <c r="A4">
        <v>168.850662</v>
      </c>
      <c r="B4">
        <v>-0.79</v>
      </c>
      <c r="C4">
        <v>0.94</v>
      </c>
      <c r="D4">
        <v>0.55000000000000004</v>
      </c>
      <c r="E4">
        <v>-27.05</v>
      </c>
      <c r="F4">
        <v>-152.19</v>
      </c>
      <c r="G4">
        <v>-42.29</v>
      </c>
    </row>
    <row r="5" spans="1:7" x14ac:dyDescent="0.3">
      <c r="A5">
        <v>168.95192</v>
      </c>
      <c r="B5">
        <v>0.83</v>
      </c>
      <c r="C5">
        <v>0.78</v>
      </c>
      <c r="D5">
        <v>1.06</v>
      </c>
      <c r="E5">
        <v>-14.82</v>
      </c>
      <c r="F5">
        <v>-194.38</v>
      </c>
      <c r="G5">
        <v>-76.23</v>
      </c>
    </row>
    <row r="6" spans="1:7" x14ac:dyDescent="0.3">
      <c r="A6">
        <v>169.05317700000001</v>
      </c>
      <c r="B6">
        <v>0.56999999999999995</v>
      </c>
      <c r="C6">
        <v>0.74</v>
      </c>
      <c r="D6">
        <v>1.18</v>
      </c>
      <c r="E6">
        <v>21.31</v>
      </c>
      <c r="F6">
        <v>139.41999999999999</v>
      </c>
      <c r="G6">
        <v>62.31</v>
      </c>
    </row>
    <row r="7" spans="1:7" x14ac:dyDescent="0.3">
      <c r="A7">
        <v>169.15443400000001</v>
      </c>
      <c r="B7">
        <v>-0.27</v>
      </c>
      <c r="C7">
        <v>0.85</v>
      </c>
      <c r="D7">
        <v>0.65</v>
      </c>
      <c r="E7">
        <v>11.09</v>
      </c>
      <c r="F7">
        <v>182.84</v>
      </c>
      <c r="G7">
        <v>71.17</v>
      </c>
    </row>
    <row r="8" spans="1:7" x14ac:dyDescent="0.3">
      <c r="A8">
        <v>169.255707</v>
      </c>
      <c r="B8">
        <v>-0.59</v>
      </c>
      <c r="C8">
        <v>0.9</v>
      </c>
      <c r="D8">
        <v>0.69</v>
      </c>
      <c r="E8">
        <v>5.87</v>
      </c>
      <c r="F8">
        <v>24.08</v>
      </c>
      <c r="G8">
        <v>10.1</v>
      </c>
    </row>
    <row r="9" spans="1:7" x14ac:dyDescent="0.3">
      <c r="A9">
        <v>169.356964</v>
      </c>
      <c r="B9">
        <v>-0.33</v>
      </c>
      <c r="C9">
        <v>0.85</v>
      </c>
      <c r="D9">
        <v>0.96</v>
      </c>
      <c r="E9">
        <v>-1.29</v>
      </c>
      <c r="F9">
        <v>-9.66</v>
      </c>
      <c r="G9">
        <v>-6</v>
      </c>
    </row>
    <row r="10" spans="1:7" x14ac:dyDescent="0.3">
      <c r="A10">
        <v>169.45822100000001</v>
      </c>
      <c r="B10">
        <v>-0.38</v>
      </c>
      <c r="C10">
        <v>0.84</v>
      </c>
      <c r="D10">
        <v>0.84</v>
      </c>
      <c r="E10">
        <v>1.6</v>
      </c>
      <c r="F10">
        <v>1.75</v>
      </c>
      <c r="G10">
        <v>-4.29</v>
      </c>
    </row>
    <row r="27" spans="1:7" x14ac:dyDescent="0.3">
      <c r="A27">
        <v>1001.5931399999999</v>
      </c>
      <c r="B27">
        <v>-0.46</v>
      </c>
      <c r="C27">
        <v>0.69</v>
      </c>
      <c r="D27">
        <v>0.86</v>
      </c>
      <c r="E27">
        <v>12.02</v>
      </c>
      <c r="F27">
        <v>-2.84</v>
      </c>
      <c r="G27">
        <v>-2.17</v>
      </c>
    </row>
    <row r="28" spans="1:7" x14ac:dyDescent="0.3">
      <c r="A28">
        <v>1001.694397</v>
      </c>
      <c r="B28">
        <v>-0.55000000000000004</v>
      </c>
      <c r="C28">
        <v>0.76</v>
      </c>
      <c r="D28">
        <v>0.67</v>
      </c>
      <c r="E28">
        <v>29.13</v>
      </c>
      <c r="F28">
        <v>-73.099999999999994</v>
      </c>
      <c r="G28">
        <v>-38.14</v>
      </c>
    </row>
    <row r="29" spans="1:7" x14ac:dyDescent="0.3">
      <c r="A29">
        <v>1001.7955930000001</v>
      </c>
      <c r="B29">
        <v>0.13</v>
      </c>
      <c r="C29">
        <v>0.59</v>
      </c>
      <c r="D29">
        <v>0.61</v>
      </c>
      <c r="E29">
        <v>-89.73</v>
      </c>
      <c r="F29">
        <v>-250</v>
      </c>
      <c r="G29">
        <v>47.16</v>
      </c>
    </row>
    <row r="30" spans="1:7" x14ac:dyDescent="0.3">
      <c r="A30">
        <v>1001.896851</v>
      </c>
      <c r="B30">
        <v>0.51</v>
      </c>
      <c r="C30">
        <v>0.65</v>
      </c>
      <c r="D30">
        <v>1.1599999999999999</v>
      </c>
      <c r="E30">
        <v>40.92</v>
      </c>
      <c r="F30">
        <v>0.14000000000000001</v>
      </c>
      <c r="G30">
        <v>-45.5</v>
      </c>
    </row>
    <row r="31" spans="1:7" x14ac:dyDescent="0.3">
      <c r="A31">
        <v>1001.998169</v>
      </c>
      <c r="B31">
        <v>0.04</v>
      </c>
      <c r="C31">
        <v>0.7</v>
      </c>
      <c r="D31">
        <v>0.82</v>
      </c>
      <c r="E31">
        <v>7.25</v>
      </c>
      <c r="F31">
        <v>249.99</v>
      </c>
      <c r="G31">
        <v>58.54</v>
      </c>
    </row>
    <row r="32" spans="1:7" x14ac:dyDescent="0.3">
      <c r="A32">
        <v>1002.099426</v>
      </c>
      <c r="B32">
        <v>-0.5</v>
      </c>
      <c r="C32">
        <v>0.89</v>
      </c>
      <c r="D32">
        <v>0.67</v>
      </c>
      <c r="E32">
        <v>12.17</v>
      </c>
      <c r="F32">
        <v>54.04</v>
      </c>
      <c r="G32">
        <v>5.88</v>
      </c>
    </row>
    <row r="33" spans="1:16" x14ac:dyDescent="0.3">
      <c r="A33">
        <v>1002.200623</v>
      </c>
      <c r="B33">
        <v>-0.45</v>
      </c>
      <c r="C33">
        <v>0.87</v>
      </c>
      <c r="D33">
        <v>0.85</v>
      </c>
      <c r="E33">
        <v>9.25</v>
      </c>
      <c r="F33">
        <v>9.1300000000000008</v>
      </c>
      <c r="G33">
        <v>-1.28</v>
      </c>
    </row>
    <row r="34" spans="1:16" x14ac:dyDescent="0.3">
      <c r="A34">
        <v>1002.3019410000001</v>
      </c>
      <c r="B34">
        <v>-0.45</v>
      </c>
      <c r="C34">
        <v>0.85</v>
      </c>
      <c r="D34">
        <v>0.86</v>
      </c>
      <c r="E34">
        <v>4.3</v>
      </c>
      <c r="F34">
        <v>4.3600000000000003</v>
      </c>
      <c r="G34">
        <v>-0.53</v>
      </c>
    </row>
    <row r="36" spans="1:16" x14ac:dyDescent="0.3">
      <c r="A36">
        <v>1002.504456</v>
      </c>
      <c r="B36">
        <v>-0.42</v>
      </c>
      <c r="C36">
        <v>0.85</v>
      </c>
      <c r="D36">
        <v>0.87</v>
      </c>
      <c r="E36">
        <v>2.78</v>
      </c>
      <c r="F36">
        <v>1.33</v>
      </c>
      <c r="G36">
        <v>0.35</v>
      </c>
      <c r="J36">
        <f>(A27+A36+A47)/3-1002.5</f>
        <v>5.5115000000114378E-2</v>
      </c>
      <c r="K36">
        <f t="shared" ref="K36:P43" si="0">(B27+B36+B47)/3</f>
        <v>-0.45333333333333331</v>
      </c>
      <c r="L36">
        <f t="shared" si="0"/>
        <v>0.79999999999999993</v>
      </c>
      <c r="M36">
        <f t="shared" si="0"/>
        <v>0.85</v>
      </c>
      <c r="N36">
        <f t="shared" si="0"/>
        <v>5.9466666666666663</v>
      </c>
      <c r="O36">
        <f t="shared" si="0"/>
        <v>1.4433333333333334</v>
      </c>
      <c r="P36">
        <f t="shared" si="0"/>
        <v>-0.41666666666666669</v>
      </c>
    </row>
    <row r="37" spans="1:16" x14ac:dyDescent="0.3">
      <c r="A37">
        <v>1002.605652</v>
      </c>
      <c r="B37">
        <v>-0.53</v>
      </c>
      <c r="C37">
        <v>0.88</v>
      </c>
      <c r="D37">
        <v>0.75</v>
      </c>
      <c r="E37">
        <v>0.1</v>
      </c>
      <c r="F37">
        <v>-21.26</v>
      </c>
      <c r="G37">
        <v>-10.99</v>
      </c>
      <c r="J37">
        <f t="shared" ref="J37:J43" si="1">(A28+A37+A48)/3-1002.5</f>
        <v>0.15651466666668057</v>
      </c>
      <c r="K37">
        <f t="shared" si="0"/>
        <v>-0.59</v>
      </c>
      <c r="L37">
        <f t="shared" si="0"/>
        <v>0.87666666666666659</v>
      </c>
      <c r="M37">
        <f t="shared" si="0"/>
        <v>0.6366666666666666</v>
      </c>
      <c r="N37">
        <f t="shared" si="0"/>
        <v>16.936666666666667</v>
      </c>
      <c r="O37">
        <f t="shared" si="0"/>
        <v>-60.9</v>
      </c>
      <c r="P37">
        <f t="shared" si="0"/>
        <v>-37.353333333333332</v>
      </c>
    </row>
    <row r="38" spans="1:16" x14ac:dyDescent="0.3">
      <c r="A38">
        <v>1002.70697</v>
      </c>
      <c r="B38">
        <v>-0.12</v>
      </c>
      <c r="C38">
        <v>0.82</v>
      </c>
      <c r="D38">
        <v>0.54</v>
      </c>
      <c r="E38">
        <v>-32.5</v>
      </c>
      <c r="F38">
        <v>-250</v>
      </c>
      <c r="G38">
        <v>38.07</v>
      </c>
      <c r="J38">
        <f t="shared" si="1"/>
        <v>0.25779199999999491</v>
      </c>
      <c r="K38">
        <f t="shared" si="0"/>
        <v>8.666666666666667E-2</v>
      </c>
      <c r="L38">
        <f t="shared" si="0"/>
        <v>0.69666666666666666</v>
      </c>
      <c r="M38">
        <f t="shared" si="0"/>
        <v>0.65666666666666662</v>
      </c>
      <c r="N38">
        <f t="shared" si="0"/>
        <v>-60.633333333333333</v>
      </c>
      <c r="O38">
        <f t="shared" si="0"/>
        <v>-250</v>
      </c>
      <c r="P38">
        <f t="shared" si="0"/>
        <v>45.139999999999993</v>
      </c>
    </row>
    <row r="39" spans="1:16" x14ac:dyDescent="0.3">
      <c r="A39">
        <v>1002.808228</v>
      </c>
      <c r="B39">
        <v>0.71</v>
      </c>
      <c r="C39">
        <v>0.8</v>
      </c>
      <c r="D39">
        <v>1.48</v>
      </c>
      <c r="E39">
        <v>14.4</v>
      </c>
      <c r="F39">
        <v>3.97</v>
      </c>
      <c r="G39">
        <v>-6.77</v>
      </c>
      <c r="J39">
        <f t="shared" si="1"/>
        <v>0.35902933333329656</v>
      </c>
      <c r="K39">
        <f t="shared" si="0"/>
        <v>0.45333333333333331</v>
      </c>
      <c r="L39">
        <f t="shared" si="0"/>
        <v>0.80000000000000016</v>
      </c>
      <c r="M39">
        <f t="shared" si="0"/>
        <v>1.1833333333333333</v>
      </c>
      <c r="N39">
        <f t="shared" si="0"/>
        <v>22.48</v>
      </c>
      <c r="O39">
        <f t="shared" si="0"/>
        <v>13.159999999999998</v>
      </c>
      <c r="P39">
        <f t="shared" si="0"/>
        <v>-18.54</v>
      </c>
    </row>
    <row r="40" spans="1:16" x14ac:dyDescent="0.3">
      <c r="A40">
        <v>1002.909546</v>
      </c>
      <c r="B40">
        <v>-0.17</v>
      </c>
      <c r="C40">
        <v>0.91</v>
      </c>
      <c r="D40">
        <v>0.64</v>
      </c>
      <c r="E40">
        <v>53.05</v>
      </c>
      <c r="F40">
        <v>235.19</v>
      </c>
      <c r="G40">
        <v>-12.95</v>
      </c>
      <c r="J40">
        <f t="shared" si="1"/>
        <v>0.4603273333332254</v>
      </c>
      <c r="K40">
        <f t="shared" si="0"/>
        <v>-0.03</v>
      </c>
      <c r="L40">
        <f t="shared" si="0"/>
        <v>0.85</v>
      </c>
      <c r="M40">
        <f t="shared" si="0"/>
        <v>0.73666666666666669</v>
      </c>
      <c r="N40">
        <f t="shared" si="0"/>
        <v>33.9</v>
      </c>
      <c r="O40">
        <f t="shared" si="0"/>
        <v>201.45666666666668</v>
      </c>
      <c r="P40">
        <f t="shared" si="0"/>
        <v>12.993333333333334</v>
      </c>
    </row>
    <row r="41" spans="1:16" x14ac:dyDescent="0.3">
      <c r="A41">
        <v>1003.0107420000001</v>
      </c>
      <c r="B41">
        <v>-0.57999999999999996</v>
      </c>
      <c r="C41">
        <v>0.81</v>
      </c>
      <c r="D41">
        <v>0.49</v>
      </c>
      <c r="E41">
        <v>43.88</v>
      </c>
      <c r="F41">
        <v>66.27</v>
      </c>
      <c r="G41">
        <v>-9.74</v>
      </c>
      <c r="J41">
        <f t="shared" si="1"/>
        <v>0.56158433333337143</v>
      </c>
      <c r="K41">
        <f t="shared" si="0"/>
        <v>-0.47333333333333338</v>
      </c>
      <c r="L41">
        <f t="shared" si="0"/>
        <v>0.88666666666666671</v>
      </c>
      <c r="M41">
        <f t="shared" si="0"/>
        <v>0.6133333333333334</v>
      </c>
      <c r="N41">
        <f t="shared" si="0"/>
        <v>28.653333333333336</v>
      </c>
      <c r="O41">
        <f t="shared" si="0"/>
        <v>92.136666666666656</v>
      </c>
      <c r="P41">
        <f t="shared" si="0"/>
        <v>-2.4500000000000002</v>
      </c>
    </row>
    <row r="42" spans="1:16" x14ac:dyDescent="0.3">
      <c r="A42">
        <v>1003.112</v>
      </c>
      <c r="B42">
        <v>-0.48</v>
      </c>
      <c r="C42">
        <v>0.88</v>
      </c>
      <c r="D42">
        <v>0.86</v>
      </c>
      <c r="E42">
        <v>11.03</v>
      </c>
      <c r="F42">
        <v>4.01</v>
      </c>
      <c r="G42">
        <v>-0.37</v>
      </c>
      <c r="J42">
        <f t="shared" si="1"/>
        <v>0.6628013333332774</v>
      </c>
      <c r="K42">
        <f t="shared" si="0"/>
        <v>-0.47666666666666663</v>
      </c>
      <c r="L42">
        <f t="shared" si="0"/>
        <v>0.86333333333333329</v>
      </c>
      <c r="M42">
        <f t="shared" si="0"/>
        <v>0.80333333333333334</v>
      </c>
      <c r="N42">
        <f t="shared" si="0"/>
        <v>15.326666666666668</v>
      </c>
      <c r="O42">
        <f t="shared" si="0"/>
        <v>10.26</v>
      </c>
      <c r="P42">
        <f t="shared" si="0"/>
        <v>-1.8066666666666666</v>
      </c>
    </row>
    <row r="43" spans="1:16" x14ac:dyDescent="0.3">
      <c r="A43">
        <v>1003.213257</v>
      </c>
      <c r="B43">
        <v>-0.45</v>
      </c>
      <c r="C43">
        <v>0.83</v>
      </c>
      <c r="D43">
        <v>0.87</v>
      </c>
      <c r="E43">
        <v>3.45</v>
      </c>
      <c r="F43">
        <v>0.17</v>
      </c>
      <c r="G43">
        <v>-0.27</v>
      </c>
      <c r="J43">
        <f t="shared" si="1"/>
        <v>0.76407900000003792</v>
      </c>
      <c r="K43">
        <f t="shared" si="0"/>
        <v>-0.45</v>
      </c>
      <c r="L43">
        <f t="shared" si="0"/>
        <v>0.84333333333333327</v>
      </c>
      <c r="M43">
        <f t="shared" si="0"/>
        <v>0.87333333333333341</v>
      </c>
      <c r="N43">
        <f t="shared" si="0"/>
        <v>1.0166666666666666</v>
      </c>
      <c r="O43">
        <f t="shared" si="0"/>
        <v>1.5166666666666666</v>
      </c>
      <c r="P43">
        <f t="shared" si="0"/>
        <v>0.04</v>
      </c>
    </row>
    <row r="46" spans="1:16" x14ac:dyDescent="0.3">
      <c r="K46">
        <f>AVERAGE(K36:K38)</f>
        <v>-0.31888888888888883</v>
      </c>
      <c r="L46">
        <f t="shared" ref="L46:P46" si="2">AVERAGE(L36:L38)</f>
        <v>0.79111111111111099</v>
      </c>
      <c r="M46">
        <f t="shared" si="2"/>
        <v>0.71444444444444433</v>
      </c>
      <c r="N46">
        <f t="shared" si="2"/>
        <v>-12.583333333333334</v>
      </c>
      <c r="O46">
        <f t="shared" si="2"/>
        <v>-103.15222222222222</v>
      </c>
      <c r="P46">
        <f t="shared" si="2"/>
        <v>2.4566666666666657</v>
      </c>
    </row>
    <row r="47" spans="1:16" x14ac:dyDescent="0.3">
      <c r="A47">
        <v>1003.567749</v>
      </c>
      <c r="B47">
        <v>-0.48</v>
      </c>
      <c r="C47">
        <v>0.86</v>
      </c>
      <c r="D47">
        <v>0.82</v>
      </c>
      <c r="E47">
        <v>3.04</v>
      </c>
      <c r="F47">
        <v>5.84</v>
      </c>
      <c r="G47">
        <v>0.56999999999999995</v>
      </c>
      <c r="K47">
        <f t="shared" ref="K47:P50" si="3">AVERAGE(K37:K39)</f>
        <v>-1.6666666666666663E-2</v>
      </c>
      <c r="L47">
        <f t="shared" si="3"/>
        <v>0.79111111111111121</v>
      </c>
      <c r="M47">
        <f t="shared" si="3"/>
        <v>0.82555555555555549</v>
      </c>
      <c r="N47">
        <f t="shared" si="3"/>
        <v>-7.072222222222222</v>
      </c>
      <c r="O47">
        <f t="shared" si="3"/>
        <v>-99.246666666666655</v>
      </c>
      <c r="P47">
        <f t="shared" si="3"/>
        <v>-3.5844444444444457</v>
      </c>
    </row>
    <row r="48" spans="1:16" x14ac:dyDescent="0.3">
      <c r="A48">
        <v>1003.669495</v>
      </c>
      <c r="B48">
        <v>-0.69</v>
      </c>
      <c r="C48">
        <v>0.99</v>
      </c>
      <c r="D48">
        <v>0.49</v>
      </c>
      <c r="E48">
        <v>21.58</v>
      </c>
      <c r="F48">
        <v>-88.34</v>
      </c>
      <c r="G48">
        <v>-62.93</v>
      </c>
      <c r="K48">
        <f t="shared" si="3"/>
        <v>0.17</v>
      </c>
      <c r="L48">
        <f t="shared" si="3"/>
        <v>0.78222222222222226</v>
      </c>
      <c r="M48">
        <f t="shared" si="3"/>
        <v>0.85888888888888892</v>
      </c>
      <c r="N48">
        <f t="shared" si="3"/>
        <v>-1.4177777777777791</v>
      </c>
      <c r="O48">
        <f t="shared" si="3"/>
        <v>-11.794444444444443</v>
      </c>
      <c r="P48">
        <f t="shared" si="3"/>
        <v>13.197777777777775</v>
      </c>
    </row>
    <row r="49" spans="1:16" x14ac:dyDescent="0.3">
      <c r="A49">
        <v>1003.770813</v>
      </c>
      <c r="B49">
        <v>0.25</v>
      </c>
      <c r="C49">
        <v>0.68</v>
      </c>
      <c r="D49">
        <v>0.82</v>
      </c>
      <c r="E49">
        <v>-59.67</v>
      </c>
      <c r="F49">
        <v>-250</v>
      </c>
      <c r="G49">
        <v>50.19</v>
      </c>
      <c r="K49">
        <f t="shared" si="3"/>
        <v>-1.666666666666668E-2</v>
      </c>
      <c r="L49">
        <f t="shared" si="3"/>
        <v>0.84555555555555573</v>
      </c>
      <c r="M49">
        <f t="shared" si="3"/>
        <v>0.84444444444444444</v>
      </c>
      <c r="N49">
        <f t="shared" si="3"/>
        <v>28.344444444444445</v>
      </c>
      <c r="O49">
        <f t="shared" si="3"/>
        <v>102.25111111111111</v>
      </c>
      <c r="P49">
        <f t="shared" si="3"/>
        <v>-2.6655555555555552</v>
      </c>
    </row>
    <row r="50" spans="1:16" x14ac:dyDescent="0.3">
      <c r="A50">
        <v>1003.872009</v>
      </c>
      <c r="B50">
        <v>0.14000000000000001</v>
      </c>
      <c r="C50">
        <v>0.95</v>
      </c>
      <c r="D50">
        <v>0.91</v>
      </c>
      <c r="E50">
        <v>12.12</v>
      </c>
      <c r="F50">
        <v>35.369999999999997</v>
      </c>
      <c r="G50">
        <v>-3.35</v>
      </c>
      <c r="K50">
        <f t="shared" si="3"/>
        <v>-0.32666666666666666</v>
      </c>
      <c r="L50">
        <f t="shared" si="3"/>
        <v>0.8666666666666667</v>
      </c>
      <c r="M50">
        <f t="shared" si="3"/>
        <v>0.71777777777777774</v>
      </c>
      <c r="N50">
        <f t="shared" si="3"/>
        <v>25.959999999999997</v>
      </c>
      <c r="O50">
        <f t="shared" si="3"/>
        <v>101.28444444444445</v>
      </c>
      <c r="P50">
        <f t="shared" si="3"/>
        <v>2.9122222222222223</v>
      </c>
    </row>
    <row r="51" spans="1:16" x14ac:dyDescent="0.3">
      <c r="A51">
        <v>1003.973267</v>
      </c>
      <c r="B51">
        <v>0.04</v>
      </c>
      <c r="C51">
        <v>0.94</v>
      </c>
      <c r="D51">
        <v>0.75</v>
      </c>
      <c r="E51">
        <v>41.4</v>
      </c>
      <c r="F51">
        <v>119.19</v>
      </c>
      <c r="G51">
        <v>-6.61</v>
      </c>
      <c r="K51">
        <f>AVERAGE(K41:K43)</f>
        <v>-0.46666666666666662</v>
      </c>
      <c r="L51">
        <f t="shared" ref="L51:P51" si="4">AVERAGE(L41:L43)</f>
        <v>0.86444444444444446</v>
      </c>
      <c r="M51">
        <f t="shared" si="4"/>
        <v>0.76333333333333331</v>
      </c>
      <c r="N51">
        <f t="shared" si="4"/>
        <v>14.99888888888889</v>
      </c>
      <c r="O51">
        <f t="shared" si="4"/>
        <v>34.637777777777778</v>
      </c>
      <c r="P51">
        <f t="shared" si="4"/>
        <v>-1.4055555555555557</v>
      </c>
    </row>
    <row r="52" spans="1:16" x14ac:dyDescent="0.3">
      <c r="A52">
        <v>1004.074585</v>
      </c>
      <c r="B52">
        <v>-0.34</v>
      </c>
      <c r="C52">
        <v>0.96</v>
      </c>
      <c r="D52">
        <v>0.68</v>
      </c>
      <c r="E52">
        <v>29.91</v>
      </c>
      <c r="F52">
        <v>156.1</v>
      </c>
      <c r="G52">
        <v>-3.49</v>
      </c>
    </row>
    <row r="53" spans="1:16" x14ac:dyDescent="0.3">
      <c r="A53">
        <v>1004.175781</v>
      </c>
      <c r="B53">
        <v>-0.5</v>
      </c>
      <c r="C53">
        <v>0.84</v>
      </c>
      <c r="D53">
        <v>0.7</v>
      </c>
      <c r="E53">
        <v>25.7</v>
      </c>
      <c r="F53">
        <v>17.64</v>
      </c>
      <c r="G53">
        <v>-3.77</v>
      </c>
    </row>
    <row r="54" spans="1:16" x14ac:dyDescent="0.3">
      <c r="A54">
        <v>1004.2770389999999</v>
      </c>
      <c r="B54">
        <v>-0.45</v>
      </c>
      <c r="C54">
        <v>0.85</v>
      </c>
      <c r="D54">
        <v>0.89</v>
      </c>
      <c r="E54">
        <v>-4.7</v>
      </c>
      <c r="F54">
        <v>0.02</v>
      </c>
      <c r="G54">
        <v>0.92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F195-CDAE-489C-AA67-22FD7E394488}">
  <dimension ref="A1:O30"/>
  <sheetViews>
    <sheetView workbookViewId="0">
      <selection activeCell="N29" sqref="N29"/>
    </sheetView>
  </sheetViews>
  <sheetFormatPr defaultRowHeight="14.4" x14ac:dyDescent="0.3"/>
  <cols>
    <col min="1" max="1" width="10.21875" customWidth="1"/>
    <col min="5" max="5" width="10.44140625" customWidth="1"/>
    <col min="6" max="6" width="9.21875" bestFit="1" customWidth="1"/>
    <col min="7" max="7" width="10.21875" customWidth="1"/>
  </cols>
  <sheetData>
    <row r="1" spans="1:15" x14ac:dyDescent="0.3">
      <c r="A1" s="1">
        <f>123.31498-123.3</f>
        <v>1.4980000000008431E-2</v>
      </c>
      <c r="B1" s="2">
        <v>0.18</v>
      </c>
      <c r="C1" s="2">
        <v>0.9</v>
      </c>
      <c r="D1" s="2">
        <v>-7.0000000000000007E-2</v>
      </c>
      <c r="E1" s="2">
        <v>-2.2599999999999998</v>
      </c>
      <c r="F1" s="2">
        <v>-1.82</v>
      </c>
      <c r="G1" s="2">
        <v>4.1100000000000003</v>
      </c>
    </row>
    <row r="2" spans="1:15" x14ac:dyDescent="0.3">
      <c r="A2" s="1">
        <f>123.416328-123.3</f>
        <v>0.11632799999999577</v>
      </c>
      <c r="B2" s="2">
        <v>0.19</v>
      </c>
      <c r="C2" s="2">
        <v>0.96</v>
      </c>
      <c r="D2" s="2">
        <v>-0.03</v>
      </c>
      <c r="E2" s="2">
        <v>-11.89</v>
      </c>
      <c r="F2" s="2">
        <v>-6.45</v>
      </c>
      <c r="G2" s="2">
        <v>12.35</v>
      </c>
    </row>
    <row r="3" spans="1:15" x14ac:dyDescent="0.3">
      <c r="A3" s="1">
        <f>123.517647-123.3</f>
        <v>0.21764699999999948</v>
      </c>
      <c r="B3" s="2">
        <v>0.56000000000000005</v>
      </c>
      <c r="C3" s="2">
        <v>2.59</v>
      </c>
      <c r="D3" s="2">
        <v>0.06</v>
      </c>
      <c r="E3" s="2">
        <v>-22.34</v>
      </c>
      <c r="F3" s="2">
        <v>13.95</v>
      </c>
      <c r="G3" s="2">
        <v>-1.56</v>
      </c>
    </row>
    <row r="4" spans="1:15" x14ac:dyDescent="0.3">
      <c r="A4" s="1">
        <f>123.618942-123.3</f>
        <v>0.31894200000000694</v>
      </c>
      <c r="B4" s="2">
        <v>0.38</v>
      </c>
      <c r="C4" s="2">
        <v>-0.34</v>
      </c>
      <c r="D4" s="2">
        <v>-0.12</v>
      </c>
      <c r="E4" s="2">
        <v>69.27</v>
      </c>
      <c r="F4" s="2">
        <v>50.96</v>
      </c>
      <c r="G4" s="2">
        <v>-223.24</v>
      </c>
    </row>
    <row r="5" spans="1:15" x14ac:dyDescent="0.3">
      <c r="A5" s="1">
        <f>123.720291-123.3</f>
        <v>0.42029100000000597</v>
      </c>
      <c r="B5" s="2">
        <v>0.1</v>
      </c>
      <c r="C5" s="2">
        <v>-0.66</v>
      </c>
      <c r="D5" s="2">
        <v>-0.26</v>
      </c>
      <c r="E5" s="2">
        <v>57.92</v>
      </c>
      <c r="F5" s="2">
        <v>-43.59</v>
      </c>
      <c r="G5" s="2">
        <v>172.86</v>
      </c>
    </row>
    <row r="6" spans="1:15" x14ac:dyDescent="0.3">
      <c r="A6" s="1">
        <f>123.821609-123.3</f>
        <v>0.52160899999999799</v>
      </c>
      <c r="B6" s="2">
        <v>0.76</v>
      </c>
      <c r="C6" s="2">
        <v>2.4300000000000002</v>
      </c>
      <c r="D6" s="2">
        <v>0.12</v>
      </c>
      <c r="E6" s="2">
        <v>32.94</v>
      </c>
      <c r="F6" s="2">
        <v>-40.950000000000003</v>
      </c>
      <c r="G6" s="2">
        <v>93.19</v>
      </c>
    </row>
    <row r="7" spans="1:15" x14ac:dyDescent="0.3">
      <c r="A7" s="1">
        <f>123.922897-123.3</f>
        <v>0.62289700000000892</v>
      </c>
      <c r="B7" s="2">
        <v>0.25</v>
      </c>
      <c r="C7" s="2">
        <v>1.1599999999999999</v>
      </c>
      <c r="D7" s="2">
        <v>-0.12</v>
      </c>
      <c r="E7" s="2">
        <v>-11.73</v>
      </c>
      <c r="F7" s="2">
        <v>12.76</v>
      </c>
      <c r="G7" s="2">
        <v>-25.55</v>
      </c>
    </row>
    <row r="8" spans="1:15" x14ac:dyDescent="0.3">
      <c r="A8" s="1">
        <f>124.024223-123.3</f>
        <v>0.72422300000000916</v>
      </c>
      <c r="B8" s="2">
        <v>0.25</v>
      </c>
      <c r="C8" s="2">
        <v>0.75</v>
      </c>
      <c r="D8" s="2">
        <v>-0.04</v>
      </c>
      <c r="E8" s="2">
        <v>0.18</v>
      </c>
      <c r="F8" s="2">
        <v>-4.9400000000000004</v>
      </c>
      <c r="G8" s="2">
        <v>-5.59</v>
      </c>
    </row>
    <row r="9" spans="1:15" x14ac:dyDescent="0.3">
      <c r="A9" s="1"/>
      <c r="B9" s="2"/>
      <c r="C9" s="2"/>
      <c r="D9" s="2"/>
      <c r="E9" s="2"/>
      <c r="F9" s="2"/>
      <c r="G9" s="2"/>
    </row>
    <row r="10" spans="1:15" x14ac:dyDescent="0.3">
      <c r="A10" s="1"/>
      <c r="B10" s="2"/>
      <c r="C10" s="2"/>
      <c r="D10" s="2"/>
      <c r="E10" s="2"/>
      <c r="F10" s="2"/>
      <c r="G10" s="2"/>
      <c r="I10" t="s">
        <v>6</v>
      </c>
      <c r="J10" t="s">
        <v>0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</row>
    <row r="11" spans="1:15" x14ac:dyDescent="0.3">
      <c r="A11" s="1">
        <f>37.6973-37.64</f>
        <v>5.7299999999997908E-2</v>
      </c>
      <c r="B11" s="2">
        <v>0.12</v>
      </c>
      <c r="C11" s="2">
        <v>0.87</v>
      </c>
      <c r="D11" s="2">
        <v>-0.08</v>
      </c>
      <c r="E11" s="2">
        <v>-1.29</v>
      </c>
      <c r="F11" s="2">
        <v>-1.1100000000000001</v>
      </c>
      <c r="G11" s="2">
        <v>9.1999999999999993</v>
      </c>
      <c r="I11">
        <f t="shared" ref="I11:O18" si="0">(A1+A11+A21)/3</f>
        <v>4.090066666663953E-2</v>
      </c>
      <c r="J11">
        <f t="shared" si="0"/>
        <v>0.19000000000000003</v>
      </c>
      <c r="K11">
        <f t="shared" si="0"/>
        <v>0.9</v>
      </c>
      <c r="L11">
        <f t="shared" si="0"/>
        <v>0.14666666666666664</v>
      </c>
      <c r="M11">
        <f t="shared" si="0"/>
        <v>-0.99666666666666659</v>
      </c>
      <c r="N11">
        <f t="shared" si="0"/>
        <v>-0.19333333333333336</v>
      </c>
      <c r="O11">
        <f t="shared" si="0"/>
        <v>6.833333333333333</v>
      </c>
    </row>
    <row r="12" spans="1:15" x14ac:dyDescent="0.3">
      <c r="A12" s="1">
        <f>37.798649-37.64</f>
        <v>0.15864899999999693</v>
      </c>
      <c r="B12" s="2">
        <v>0.11</v>
      </c>
      <c r="C12" s="2">
        <v>1.1200000000000001</v>
      </c>
      <c r="D12" s="2">
        <v>-0.12</v>
      </c>
      <c r="E12" s="2">
        <v>-6.44</v>
      </c>
      <c r="F12" s="2">
        <v>-2.54</v>
      </c>
      <c r="G12" s="2">
        <v>26.37</v>
      </c>
      <c r="I12">
        <f t="shared" si="0"/>
        <v>0.12551566666663896</v>
      </c>
      <c r="J12">
        <f t="shared" si="0"/>
        <v>0.19000000000000003</v>
      </c>
      <c r="K12">
        <f t="shared" si="0"/>
        <v>1.0066666666666666</v>
      </c>
      <c r="L12">
        <f t="shared" si="0"/>
        <v>0.12333333333333334</v>
      </c>
      <c r="M12">
        <f t="shared" si="0"/>
        <v>-5.9466666666666681</v>
      </c>
      <c r="N12">
        <f t="shared" si="0"/>
        <v>-3.0366666666666666</v>
      </c>
      <c r="O12">
        <f t="shared" si="0"/>
        <v>16.206666666666667</v>
      </c>
    </row>
    <row r="13" spans="1:15" x14ac:dyDescent="0.3">
      <c r="A13" s="1">
        <f>37.89994-37.64</f>
        <v>0.25994000000000028</v>
      </c>
      <c r="B13" s="2">
        <v>0.4</v>
      </c>
      <c r="C13" s="2">
        <v>2.82</v>
      </c>
      <c r="D13" s="2">
        <v>0.09</v>
      </c>
      <c r="E13" s="2">
        <v>-71.819999999999993</v>
      </c>
      <c r="F13" s="2">
        <v>5.63</v>
      </c>
      <c r="G13" s="2">
        <v>-78.89</v>
      </c>
      <c r="I13">
        <f t="shared" si="0"/>
        <v>0.22686566666664967</v>
      </c>
      <c r="J13">
        <f t="shared" si="0"/>
        <v>0.56666666666666676</v>
      </c>
      <c r="K13">
        <f t="shared" si="0"/>
        <v>2.7366666666666668</v>
      </c>
      <c r="L13">
        <f t="shared" si="0"/>
        <v>0.35333333333333333</v>
      </c>
      <c r="M13">
        <f t="shared" si="0"/>
        <v>-42.883333333333333</v>
      </c>
      <c r="N13">
        <f t="shared" si="0"/>
        <v>7.1999999999999993</v>
      </c>
      <c r="O13">
        <f t="shared" si="0"/>
        <v>-36.06666666666667</v>
      </c>
    </row>
    <row r="14" spans="1:15" x14ac:dyDescent="0.3">
      <c r="A14" s="1">
        <f>38.001259-37.64</f>
        <v>0.36125899999999689</v>
      </c>
      <c r="B14" s="2">
        <v>0.44</v>
      </c>
      <c r="C14" s="2">
        <v>-1.23</v>
      </c>
      <c r="D14" s="2">
        <v>-0.04</v>
      </c>
      <c r="E14" s="2">
        <v>15.75</v>
      </c>
      <c r="F14" s="2">
        <v>41.24</v>
      </c>
      <c r="G14" s="2">
        <v>-199.75</v>
      </c>
      <c r="I14">
        <f t="shared" si="0"/>
        <v>0.32817666666664752</v>
      </c>
      <c r="J14">
        <f t="shared" si="0"/>
        <v>0.25333333333333335</v>
      </c>
      <c r="K14">
        <f t="shared" si="0"/>
        <v>-0.9966666666666667</v>
      </c>
      <c r="L14">
        <f t="shared" si="0"/>
        <v>9.0000000000000011E-2</v>
      </c>
      <c r="M14">
        <f t="shared" si="0"/>
        <v>30.02</v>
      </c>
      <c r="N14">
        <f t="shared" si="0"/>
        <v>39.786666666666669</v>
      </c>
      <c r="O14">
        <f t="shared" si="0"/>
        <v>-217.51333333333332</v>
      </c>
    </row>
    <row r="15" spans="1:15" x14ac:dyDescent="0.3">
      <c r="A15" s="1">
        <f>38.102581-37.64</f>
        <v>0.46258100000000013</v>
      </c>
      <c r="B15" s="2">
        <v>0.17</v>
      </c>
      <c r="C15" s="2">
        <v>-0.54</v>
      </c>
      <c r="D15" s="2">
        <v>-0.06</v>
      </c>
      <c r="E15" s="2">
        <v>48.71</v>
      </c>
      <c r="F15" s="2">
        <v>-32.74</v>
      </c>
      <c r="G15" s="2">
        <v>193.33</v>
      </c>
      <c r="I15">
        <f t="shared" si="0"/>
        <v>0.42948599999999243</v>
      </c>
      <c r="J15">
        <f t="shared" si="0"/>
        <v>0.36333333333333329</v>
      </c>
      <c r="K15">
        <f t="shared" si="0"/>
        <v>-0.17333333333333337</v>
      </c>
      <c r="L15">
        <f t="shared" si="0"/>
        <v>0.11666666666666668</v>
      </c>
      <c r="M15">
        <f t="shared" si="0"/>
        <v>40.976666666666667</v>
      </c>
      <c r="N15">
        <f t="shared" si="0"/>
        <v>-45.410000000000004</v>
      </c>
      <c r="O15">
        <f t="shared" si="0"/>
        <v>205.39333333333335</v>
      </c>
    </row>
    <row r="16" spans="1:15" x14ac:dyDescent="0.3">
      <c r="A16" s="1">
        <f>38.203869-37.64</f>
        <v>0.56386899999999684</v>
      </c>
      <c r="B16" s="2">
        <v>0.57999999999999996</v>
      </c>
      <c r="C16" s="2">
        <v>2.89</v>
      </c>
      <c r="D16" s="2">
        <v>-0.15</v>
      </c>
      <c r="E16" s="2">
        <v>-19.25</v>
      </c>
      <c r="F16" s="2">
        <v>-39.979999999999997</v>
      </c>
      <c r="G16" s="2">
        <v>111.1</v>
      </c>
      <c r="I16">
        <f t="shared" si="0"/>
        <v>0.530793999999986</v>
      </c>
      <c r="J16">
        <f t="shared" si="0"/>
        <v>0.56333333333333335</v>
      </c>
      <c r="K16">
        <f t="shared" si="0"/>
        <v>2.5</v>
      </c>
      <c r="L16">
        <f t="shared" si="0"/>
        <v>0.24333333333333332</v>
      </c>
      <c r="M16">
        <f t="shared" si="0"/>
        <v>-10.013333333333334</v>
      </c>
      <c r="N16">
        <f t="shared" si="0"/>
        <v>-19.14</v>
      </c>
      <c r="O16">
        <f t="shared" si="0"/>
        <v>58.136666666666663</v>
      </c>
    </row>
    <row r="17" spans="1:15" x14ac:dyDescent="0.3">
      <c r="A17" s="1">
        <f>38.305191-37.64</f>
        <v>0.66519100000000009</v>
      </c>
      <c r="B17" s="2">
        <v>0.23</v>
      </c>
      <c r="C17" s="2">
        <v>1.1299999999999999</v>
      </c>
      <c r="D17" s="2">
        <v>-0.02</v>
      </c>
      <c r="E17" s="2">
        <v>32.5</v>
      </c>
      <c r="F17" s="2">
        <v>-18.36</v>
      </c>
      <c r="G17" s="2">
        <v>-21.84</v>
      </c>
      <c r="I17">
        <f t="shared" si="0"/>
        <v>0.632083333333334</v>
      </c>
      <c r="J17">
        <f t="shared" si="0"/>
        <v>0.26</v>
      </c>
      <c r="K17">
        <f t="shared" si="0"/>
        <v>0.92333333333333334</v>
      </c>
      <c r="L17">
        <f t="shared" si="0"/>
        <v>0.11333333333333333</v>
      </c>
      <c r="M17">
        <f t="shared" si="0"/>
        <v>3.3000000000000003</v>
      </c>
      <c r="N17">
        <f t="shared" si="0"/>
        <v>0.83000000000000007</v>
      </c>
      <c r="O17">
        <f t="shared" si="0"/>
        <v>-15.346666666666666</v>
      </c>
    </row>
    <row r="18" spans="1:15" x14ac:dyDescent="0.3">
      <c r="A18" s="1">
        <f>38.406509-37.64</f>
        <v>0.76650899999999922</v>
      </c>
      <c r="B18" s="2">
        <v>0.2</v>
      </c>
      <c r="C18" s="2">
        <v>0.84</v>
      </c>
      <c r="D18" s="2">
        <v>-0.05</v>
      </c>
      <c r="E18" s="2">
        <v>-6.9</v>
      </c>
      <c r="F18" s="2">
        <v>10.52</v>
      </c>
      <c r="G18" s="2">
        <v>2.78</v>
      </c>
      <c r="I18">
        <f t="shared" si="0"/>
        <v>0.73338366666664001</v>
      </c>
      <c r="J18">
        <f t="shared" si="0"/>
        <v>0.23666666666666666</v>
      </c>
      <c r="K18">
        <f t="shared" si="0"/>
        <v>0.8933333333333332</v>
      </c>
      <c r="L18">
        <f t="shared" si="0"/>
        <v>0.16</v>
      </c>
      <c r="M18">
        <f t="shared" si="0"/>
        <v>-5.7966666666666669</v>
      </c>
      <c r="N18">
        <f t="shared" si="0"/>
        <v>6.6133333333333333</v>
      </c>
      <c r="O18">
        <f t="shared" si="0"/>
        <v>-6.0000000000000053E-2</v>
      </c>
    </row>
    <row r="19" spans="1:15" x14ac:dyDescent="0.3">
      <c r="A19" s="1"/>
      <c r="B19" s="2"/>
      <c r="C19" s="2"/>
      <c r="D19" s="2"/>
      <c r="E19" s="2"/>
      <c r="F19" s="2"/>
      <c r="G19" s="2"/>
    </row>
    <row r="20" spans="1:15" x14ac:dyDescent="0.3">
      <c r="A20" s="1"/>
      <c r="B20" s="2"/>
      <c r="C20" s="2"/>
      <c r="D20" s="2"/>
      <c r="E20" s="2"/>
      <c r="F20" s="2"/>
      <c r="G20" s="2"/>
    </row>
    <row r="21" spans="1:15" x14ac:dyDescent="0.3">
      <c r="A21" s="1">
        <f>695.370422-695.32</f>
        <v>5.0421999999912259E-2</v>
      </c>
      <c r="B21" s="2">
        <v>0.27</v>
      </c>
      <c r="C21" s="2">
        <v>0.93</v>
      </c>
      <c r="D21" s="2">
        <v>0.59</v>
      </c>
      <c r="E21" s="2">
        <v>0.56000000000000005</v>
      </c>
      <c r="F21" s="2">
        <v>2.35</v>
      </c>
      <c r="G21" s="2">
        <v>7.19</v>
      </c>
      <c r="J21">
        <f>AVERAGE(J11:J13)</f>
        <v>0.31555555555555559</v>
      </c>
      <c r="K21">
        <f t="shared" ref="K21:O21" si="1">AVERAGE(K11:K13)</f>
        <v>1.5477777777777779</v>
      </c>
      <c r="L21">
        <f t="shared" si="1"/>
        <v>0.20777777777777776</v>
      </c>
      <c r="M21">
        <f t="shared" si="1"/>
        <v>-16.608888888888888</v>
      </c>
      <c r="N21">
        <f t="shared" si="1"/>
        <v>1.323333333333333</v>
      </c>
      <c r="O21">
        <f t="shared" si="1"/>
        <v>-4.3422222222222233</v>
      </c>
    </row>
    <row r="22" spans="1:15" x14ac:dyDescent="0.3">
      <c r="A22" s="1">
        <f>695.42157-695.32</f>
        <v>0.10156999999992422</v>
      </c>
      <c r="B22" s="2">
        <v>0.27</v>
      </c>
      <c r="C22" s="2">
        <v>0.94</v>
      </c>
      <c r="D22" s="2">
        <v>0.52</v>
      </c>
      <c r="E22" s="2">
        <v>0.49</v>
      </c>
      <c r="F22" s="2">
        <v>-0.12</v>
      </c>
      <c r="G22" s="2">
        <v>9.9</v>
      </c>
      <c r="J22">
        <f t="shared" ref="J22:O26" si="2">AVERAGE(J12:J14)</f>
        <v>0.33666666666666673</v>
      </c>
      <c r="K22">
        <f t="shared" si="2"/>
        <v>0.91555555555555557</v>
      </c>
      <c r="L22">
        <f t="shared" si="2"/>
        <v>0.18888888888888888</v>
      </c>
      <c r="M22">
        <f t="shared" si="2"/>
        <v>-6.27</v>
      </c>
      <c r="N22">
        <f t="shared" si="2"/>
        <v>14.65</v>
      </c>
      <c r="O22">
        <f t="shared" si="2"/>
        <v>-79.12444444444445</v>
      </c>
    </row>
    <row r="23" spans="1:15" x14ac:dyDescent="0.3">
      <c r="A23" s="1">
        <f>695.52301-695.32</f>
        <v>0.20300999999994929</v>
      </c>
      <c r="B23" s="2">
        <v>0.74</v>
      </c>
      <c r="C23" s="2">
        <v>2.8</v>
      </c>
      <c r="D23" s="2">
        <v>0.91</v>
      </c>
      <c r="E23" s="2">
        <v>-34.49</v>
      </c>
      <c r="F23" s="2">
        <v>2.02</v>
      </c>
      <c r="G23" s="2">
        <v>-27.75</v>
      </c>
      <c r="J23">
        <f t="shared" si="2"/>
        <v>0.39444444444444443</v>
      </c>
      <c r="K23">
        <f t="shared" si="2"/>
        <v>0.52222222222222225</v>
      </c>
      <c r="L23">
        <f t="shared" si="2"/>
        <v>0.18666666666666668</v>
      </c>
      <c r="M23">
        <f t="shared" si="2"/>
        <v>9.3711111111111105</v>
      </c>
      <c r="N23">
        <f t="shared" si="2"/>
        <v>0.52555555555555367</v>
      </c>
      <c r="O23">
        <f t="shared" si="2"/>
        <v>-16.062222222222214</v>
      </c>
    </row>
    <row r="24" spans="1:15" x14ac:dyDescent="0.3">
      <c r="A24" s="1">
        <f>695.624329-695.32</f>
        <v>0.30432899999993879</v>
      </c>
      <c r="B24" s="2">
        <v>-0.06</v>
      </c>
      <c r="C24" s="2">
        <v>-1.42</v>
      </c>
      <c r="D24" s="2">
        <v>0.43</v>
      </c>
      <c r="E24" s="2">
        <v>5.04</v>
      </c>
      <c r="F24" s="2">
        <v>27.16</v>
      </c>
      <c r="G24" s="2">
        <v>-229.55</v>
      </c>
      <c r="J24">
        <f t="shared" si="2"/>
        <v>0.39333333333333337</v>
      </c>
      <c r="K24">
        <f t="shared" si="2"/>
        <v>0.4433333333333333</v>
      </c>
      <c r="L24">
        <f t="shared" si="2"/>
        <v>0.15</v>
      </c>
      <c r="M24">
        <f t="shared" si="2"/>
        <v>20.327777777777779</v>
      </c>
      <c r="N24">
        <f t="shared" si="2"/>
        <v>-8.2544444444444451</v>
      </c>
      <c r="O24">
        <f t="shared" si="2"/>
        <v>15.338888888888896</v>
      </c>
    </row>
    <row r="25" spans="1:15" x14ac:dyDescent="0.3">
      <c r="A25" s="1">
        <f>695.725586-695.32</f>
        <v>0.40558599999997114</v>
      </c>
      <c r="B25" s="2">
        <v>0.82</v>
      </c>
      <c r="C25" s="2">
        <v>0.68</v>
      </c>
      <c r="D25" s="2">
        <v>0.67</v>
      </c>
      <c r="E25" s="2">
        <v>16.3</v>
      </c>
      <c r="F25" s="2">
        <v>-59.9</v>
      </c>
      <c r="G25" s="2">
        <v>249.99</v>
      </c>
      <c r="J25">
        <f t="shared" si="2"/>
        <v>0.39555555555555549</v>
      </c>
      <c r="K25">
        <f t="shared" si="2"/>
        <v>1.0833333333333333</v>
      </c>
      <c r="L25">
        <f t="shared" si="2"/>
        <v>0.15777777777777777</v>
      </c>
      <c r="M25">
        <f t="shared" si="2"/>
        <v>11.421111111111109</v>
      </c>
      <c r="N25">
        <f t="shared" si="2"/>
        <v>-21.240000000000006</v>
      </c>
      <c r="O25">
        <f t="shared" si="2"/>
        <v>82.727777777777789</v>
      </c>
    </row>
    <row r="26" spans="1:15" x14ac:dyDescent="0.3">
      <c r="A26" s="1">
        <f>695.826904-695.32</f>
        <v>0.50690399999996316</v>
      </c>
      <c r="B26" s="2">
        <v>0.35</v>
      </c>
      <c r="C26" s="2">
        <v>2.1800000000000002</v>
      </c>
      <c r="D26" s="2">
        <v>0.76</v>
      </c>
      <c r="E26" s="2">
        <v>-43.73</v>
      </c>
      <c r="F26" s="2">
        <v>23.51</v>
      </c>
      <c r="G26" s="2">
        <v>-29.88</v>
      </c>
      <c r="J26">
        <f t="shared" si="2"/>
        <v>0.35333333333333333</v>
      </c>
      <c r="K26">
        <f t="shared" si="2"/>
        <v>1.4388888888888889</v>
      </c>
      <c r="L26">
        <f t="shared" si="2"/>
        <v>0.17222222222222219</v>
      </c>
      <c r="M26">
        <f t="shared" si="2"/>
        <v>-4.17</v>
      </c>
      <c r="N26">
        <f t="shared" si="2"/>
        <v>-3.8988888888888895</v>
      </c>
      <c r="O26">
        <f t="shared" si="2"/>
        <v>14.243333333333332</v>
      </c>
    </row>
    <row r="27" spans="1:15" x14ac:dyDescent="0.3">
      <c r="A27" s="1">
        <f>695.928162-695.32</f>
        <v>0.60816199999999299</v>
      </c>
      <c r="B27" s="2">
        <v>0.3</v>
      </c>
      <c r="C27" s="2">
        <v>0.48</v>
      </c>
      <c r="D27" s="2">
        <v>0.48</v>
      </c>
      <c r="E27" s="2">
        <v>-10.87</v>
      </c>
      <c r="F27" s="2">
        <v>8.09</v>
      </c>
      <c r="G27" s="2">
        <v>1.35</v>
      </c>
    </row>
    <row r="28" spans="1:15" x14ac:dyDescent="0.3">
      <c r="A28" s="1">
        <f>696.029419-695.32</f>
        <v>0.70941899999991165</v>
      </c>
      <c r="B28" s="2">
        <v>0.26</v>
      </c>
      <c r="C28" s="2">
        <v>1.0900000000000001</v>
      </c>
      <c r="D28" s="2">
        <v>0.56999999999999995</v>
      </c>
      <c r="E28" s="2">
        <v>-10.67</v>
      </c>
      <c r="F28" s="2">
        <v>14.26</v>
      </c>
      <c r="G28" s="2">
        <v>2.63</v>
      </c>
    </row>
    <row r="29" spans="1:15" x14ac:dyDescent="0.3">
      <c r="A29" s="1"/>
      <c r="B29" s="2"/>
      <c r="C29" s="2"/>
      <c r="D29" s="2"/>
      <c r="E29" s="2"/>
      <c r="F29" s="2"/>
      <c r="G29" s="2"/>
    </row>
    <row r="30" spans="1:15" x14ac:dyDescent="0.3">
      <c r="A30" s="1"/>
      <c r="B30" s="2"/>
      <c r="C30" s="2"/>
      <c r="D30" s="2"/>
      <c r="E30" s="2"/>
      <c r="F30" s="2"/>
      <c r="G3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F59B-7419-4E38-AC91-BA4A04419BFE}">
  <dimension ref="A1:O142"/>
  <sheetViews>
    <sheetView topLeftCell="F8" workbookViewId="0">
      <selection activeCell="M40" sqref="M40"/>
    </sheetView>
  </sheetViews>
  <sheetFormatPr defaultRowHeight="14.4" x14ac:dyDescent="0.3"/>
  <cols>
    <col min="1" max="1" width="11.88671875" customWidth="1"/>
    <col min="9" max="9" width="9.5546875" bestFit="1" customWidth="1"/>
    <col min="12" max="12" width="9.88671875" customWidth="1"/>
    <col min="13" max="13" width="10.5546875" customWidth="1"/>
    <col min="14" max="14" width="9.44140625" customWidth="1"/>
    <col min="15" max="15" width="9.5546875" customWidth="1"/>
  </cols>
  <sheetData>
    <row r="1" spans="1:15" x14ac:dyDescent="0.3">
      <c r="A1" s="1">
        <v>134.09672499999999</v>
      </c>
      <c r="B1" s="2">
        <v>-0.97</v>
      </c>
      <c r="C1" s="2">
        <v>-0.04</v>
      </c>
      <c r="D1" s="2">
        <v>-0.17</v>
      </c>
      <c r="E1" s="2">
        <v>-0.16</v>
      </c>
      <c r="F1" s="2">
        <v>-3.66</v>
      </c>
      <c r="G1" s="2">
        <v>-0.47</v>
      </c>
    </row>
    <row r="2" spans="1:15" x14ac:dyDescent="0.3">
      <c r="A2" s="1">
        <v>134.19804400000001</v>
      </c>
      <c r="B2" s="2">
        <v>-0.97</v>
      </c>
      <c r="C2" s="2">
        <v>-0.01</v>
      </c>
      <c r="D2" s="2">
        <v>-0.11</v>
      </c>
      <c r="E2" s="2">
        <v>22.19</v>
      </c>
      <c r="F2" s="2">
        <v>-4.2300000000000004</v>
      </c>
      <c r="G2" s="2">
        <v>-3.93</v>
      </c>
    </row>
    <row r="3" spans="1:15" x14ac:dyDescent="0.3">
      <c r="A3" s="1">
        <v>134.29937699999999</v>
      </c>
      <c r="B3" s="2">
        <v>-0.96</v>
      </c>
      <c r="C3" s="2">
        <v>0.01</v>
      </c>
      <c r="D3" s="2">
        <v>-0.14000000000000001</v>
      </c>
      <c r="E3" s="2">
        <v>5.36</v>
      </c>
      <c r="F3" s="2">
        <v>4.33</v>
      </c>
      <c r="G3" s="2">
        <v>-5</v>
      </c>
    </row>
    <row r="4" spans="1:15" x14ac:dyDescent="0.3">
      <c r="A4" s="1">
        <v>134.40063499999999</v>
      </c>
      <c r="B4" s="2">
        <v>-0.97</v>
      </c>
      <c r="C4" s="2">
        <v>-0.03</v>
      </c>
      <c r="D4" s="2">
        <v>-0.14000000000000001</v>
      </c>
      <c r="E4" s="2">
        <v>-0.51</v>
      </c>
      <c r="F4" s="2">
        <v>-4.97</v>
      </c>
      <c r="G4" s="2">
        <v>2.79</v>
      </c>
    </row>
    <row r="5" spans="1:15" x14ac:dyDescent="0.3">
      <c r="A5" s="1">
        <v>134.50195299999999</v>
      </c>
      <c r="B5" s="2">
        <v>-0.97</v>
      </c>
      <c r="C5" s="2">
        <v>-0.01</v>
      </c>
      <c r="D5" s="2">
        <v>-0.13</v>
      </c>
      <c r="E5" s="2">
        <v>4.53</v>
      </c>
      <c r="F5" s="2">
        <v>-0.47</v>
      </c>
      <c r="G5" s="2">
        <v>-0.86</v>
      </c>
    </row>
    <row r="6" spans="1:15" x14ac:dyDescent="0.3">
      <c r="A6" s="1">
        <v>134.603241</v>
      </c>
      <c r="B6" s="2">
        <v>-0.97</v>
      </c>
      <c r="C6" s="2">
        <v>-0.02</v>
      </c>
      <c r="D6" s="2">
        <v>-0.12</v>
      </c>
      <c r="E6" s="2">
        <v>4.26</v>
      </c>
      <c r="F6" s="2">
        <v>-5.49</v>
      </c>
      <c r="G6" s="2">
        <v>0.17</v>
      </c>
    </row>
    <row r="7" spans="1:15" x14ac:dyDescent="0.3">
      <c r="A7" s="1">
        <v>134.70452900000001</v>
      </c>
      <c r="B7" s="2">
        <v>-0.96</v>
      </c>
      <c r="C7" s="2">
        <v>-0.04</v>
      </c>
      <c r="D7" s="2">
        <v>-0.14000000000000001</v>
      </c>
      <c r="E7" s="2">
        <v>4.8600000000000003</v>
      </c>
      <c r="F7" s="2">
        <v>-0.69</v>
      </c>
      <c r="G7" s="2">
        <v>-0.21</v>
      </c>
    </row>
    <row r="8" spans="1:15" x14ac:dyDescent="0.3">
      <c r="A8" s="1">
        <v>134.80581699999999</v>
      </c>
      <c r="B8" s="2">
        <v>-0.9</v>
      </c>
      <c r="C8" s="2">
        <v>-0.39</v>
      </c>
      <c r="D8" s="2">
        <v>-0.17</v>
      </c>
      <c r="E8" s="2">
        <v>21.42</v>
      </c>
      <c r="F8" s="2">
        <v>3.11</v>
      </c>
      <c r="G8" s="2">
        <v>1.1499999999999999</v>
      </c>
    </row>
    <row r="9" spans="1:15" x14ac:dyDescent="0.3">
      <c r="A9" s="1">
        <v>134.907104</v>
      </c>
      <c r="B9" s="2">
        <v>-1.1399999999999999</v>
      </c>
      <c r="C9" s="2">
        <v>-0.28000000000000003</v>
      </c>
      <c r="D9" s="2">
        <v>-0.23</v>
      </c>
      <c r="E9" s="2">
        <v>67.83</v>
      </c>
      <c r="F9" s="2">
        <v>7.62</v>
      </c>
      <c r="G9" s="2">
        <v>2.6</v>
      </c>
    </row>
    <row r="10" spans="1:15" x14ac:dyDescent="0.3">
      <c r="A10" s="1">
        <v>135.00842299999999</v>
      </c>
      <c r="B10" s="2">
        <v>-1.3</v>
      </c>
      <c r="C10" s="2">
        <v>0</v>
      </c>
      <c r="D10" s="2">
        <v>-0.25</v>
      </c>
      <c r="E10" s="2">
        <v>47.04</v>
      </c>
      <c r="F10" s="2">
        <v>-12.69</v>
      </c>
      <c r="G10" s="2">
        <v>9.6999999999999993</v>
      </c>
    </row>
    <row r="11" spans="1:15" x14ac:dyDescent="0.3">
      <c r="A11" s="1">
        <v>135.10972599999999</v>
      </c>
      <c r="B11" s="2">
        <v>-1.36</v>
      </c>
      <c r="C11" s="2">
        <v>0.28000000000000003</v>
      </c>
      <c r="D11" s="2">
        <v>-0.19</v>
      </c>
      <c r="E11" s="2">
        <v>51.32</v>
      </c>
      <c r="F11" s="2">
        <v>-41.08</v>
      </c>
      <c r="G11" s="2">
        <v>-9.5399999999999991</v>
      </c>
    </row>
    <row r="12" spans="1:15" x14ac:dyDescent="0.3">
      <c r="A12" s="1">
        <v>135.21101400000001</v>
      </c>
      <c r="B12" s="2">
        <v>-1.21</v>
      </c>
      <c r="C12" s="2">
        <v>0.32</v>
      </c>
      <c r="D12" s="2">
        <v>-0.05</v>
      </c>
      <c r="E12" s="2">
        <v>7.74</v>
      </c>
      <c r="F12" s="2">
        <v>-53.36</v>
      </c>
      <c r="G12" s="2">
        <v>3.34</v>
      </c>
    </row>
    <row r="13" spans="1:15" x14ac:dyDescent="0.3">
      <c r="A13" s="1">
        <v>135.312332</v>
      </c>
      <c r="B13" s="2">
        <v>-0.79</v>
      </c>
      <c r="C13" s="2">
        <v>0.48</v>
      </c>
      <c r="D13" s="2">
        <v>0.13</v>
      </c>
      <c r="E13" s="2">
        <v>-12.76</v>
      </c>
      <c r="F13" s="2">
        <v>-43.56</v>
      </c>
      <c r="G13" s="2">
        <v>0.97</v>
      </c>
    </row>
    <row r="14" spans="1:15" x14ac:dyDescent="0.3">
      <c r="A14">
        <v>135.41362000000001</v>
      </c>
      <c r="B14">
        <v>-0.5</v>
      </c>
      <c r="C14">
        <v>0.25</v>
      </c>
      <c r="D14">
        <v>0</v>
      </c>
      <c r="E14">
        <v>-32.97</v>
      </c>
      <c r="F14">
        <v>-1.88</v>
      </c>
      <c r="G14">
        <v>-25.97</v>
      </c>
    </row>
    <row r="15" spans="1:15" x14ac:dyDescent="0.3">
      <c r="A15">
        <v>135.51490799999999</v>
      </c>
      <c r="B15">
        <v>-0.51</v>
      </c>
      <c r="C15">
        <v>-0.16</v>
      </c>
      <c r="D15">
        <v>-0.16</v>
      </c>
      <c r="E15">
        <v>-42.07</v>
      </c>
      <c r="F15">
        <v>17.079999999999998</v>
      </c>
      <c r="G15">
        <v>-33.97</v>
      </c>
      <c r="I15" t="s">
        <v>6</v>
      </c>
      <c r="J15" t="s">
        <v>0</v>
      </c>
      <c r="K15" t="s">
        <v>1</v>
      </c>
      <c r="L15" t="s">
        <v>2</v>
      </c>
      <c r="M15" t="s">
        <v>3</v>
      </c>
      <c r="N15" t="s">
        <v>4</v>
      </c>
      <c r="O15" t="s">
        <v>5</v>
      </c>
    </row>
    <row r="16" spans="1:15" x14ac:dyDescent="0.3">
      <c r="A16" s="1">
        <v>135.616165</v>
      </c>
      <c r="B16" s="2">
        <v>-0.61</v>
      </c>
      <c r="C16" s="2">
        <v>-0.39</v>
      </c>
      <c r="D16" s="2">
        <v>-0.19</v>
      </c>
      <c r="E16" s="2">
        <v>-62.04</v>
      </c>
      <c r="F16" s="2">
        <v>16.04</v>
      </c>
      <c r="G16" s="2">
        <v>-21.65</v>
      </c>
      <c r="I16" s="1">
        <f>AVERAGE(A1,A27)-207.1</f>
        <v>5.738650000000689E-2</v>
      </c>
      <c r="J16" s="3">
        <f t="shared" ref="J16:O31" si="0">AVERAGE(B1,B27)</f>
        <v>-0.97499999999999998</v>
      </c>
      <c r="K16" s="3">
        <f t="shared" si="0"/>
        <v>1.5000000000000003E-2</v>
      </c>
      <c r="L16" s="3">
        <f t="shared" si="0"/>
        <v>-0.13500000000000001</v>
      </c>
      <c r="M16" s="3">
        <f t="shared" si="0"/>
        <v>-1.595</v>
      </c>
      <c r="N16" s="3">
        <f t="shared" si="0"/>
        <v>-3.8250000000000002</v>
      </c>
      <c r="O16" s="3">
        <f t="shared" si="0"/>
        <v>0.56500000000000006</v>
      </c>
    </row>
    <row r="17" spans="1:15" x14ac:dyDescent="0.3">
      <c r="A17" s="1">
        <v>135.71748400000001</v>
      </c>
      <c r="B17" s="2">
        <v>-0.69</v>
      </c>
      <c r="C17" s="2">
        <v>-0.65</v>
      </c>
      <c r="D17" s="2">
        <v>-0.12</v>
      </c>
      <c r="E17" s="2">
        <v>-67.819999999999993</v>
      </c>
      <c r="F17" s="2">
        <v>28.11</v>
      </c>
      <c r="G17" s="2">
        <v>-10.46</v>
      </c>
      <c r="I17" s="1">
        <f t="shared" ref="I17:I39" si="1">AVERAGE(A2,A28)-207.1</f>
        <v>0.15865950000002726</v>
      </c>
      <c r="J17" s="3">
        <f t="shared" si="0"/>
        <v>-0.96</v>
      </c>
      <c r="K17" s="3">
        <f t="shared" si="0"/>
        <v>3.5000000000000003E-2</v>
      </c>
      <c r="L17" s="3">
        <f t="shared" si="0"/>
        <v>-0.10500000000000001</v>
      </c>
      <c r="M17" s="3">
        <f t="shared" si="0"/>
        <v>12.34</v>
      </c>
      <c r="N17" s="3">
        <f t="shared" si="0"/>
        <v>-3.49</v>
      </c>
      <c r="O17" s="3">
        <f t="shared" si="0"/>
        <v>-1.9950000000000001</v>
      </c>
    </row>
    <row r="18" spans="1:15" x14ac:dyDescent="0.3">
      <c r="A18" s="1">
        <v>135.81880200000001</v>
      </c>
      <c r="B18" s="2">
        <v>-0.94</v>
      </c>
      <c r="C18" s="2">
        <v>-0.59</v>
      </c>
      <c r="D18" s="2">
        <v>-0.16</v>
      </c>
      <c r="E18" s="2">
        <v>-21.45</v>
      </c>
      <c r="F18" s="2">
        <v>30.53</v>
      </c>
      <c r="G18" s="2">
        <v>4.9400000000000004</v>
      </c>
      <c r="I18" s="1">
        <f t="shared" si="1"/>
        <v>0.23491500000000087</v>
      </c>
      <c r="J18" s="3">
        <f t="shared" si="0"/>
        <v>-0.96499999999999997</v>
      </c>
      <c r="K18" s="3">
        <f t="shared" si="0"/>
        <v>0.04</v>
      </c>
      <c r="L18" s="3">
        <f t="shared" si="0"/>
        <v>-0.13</v>
      </c>
      <c r="M18" s="3">
        <f t="shared" si="0"/>
        <v>2.77</v>
      </c>
      <c r="N18" s="3">
        <f t="shared" si="0"/>
        <v>2.0550000000000002</v>
      </c>
      <c r="O18" s="3">
        <f t="shared" si="0"/>
        <v>-2.7850000000000001</v>
      </c>
    </row>
    <row r="19" spans="1:15" x14ac:dyDescent="0.3">
      <c r="A19" s="1">
        <v>135.92012</v>
      </c>
      <c r="B19" s="2">
        <v>-1.08</v>
      </c>
      <c r="C19" s="2">
        <v>-0.48</v>
      </c>
      <c r="D19" s="2">
        <v>-0.14000000000000001</v>
      </c>
      <c r="E19" s="2">
        <v>13.15</v>
      </c>
      <c r="F19" s="2">
        <v>38.07</v>
      </c>
      <c r="G19" s="2">
        <v>30.54</v>
      </c>
      <c r="I19" s="1">
        <f t="shared" si="1"/>
        <v>0.33620299999998338</v>
      </c>
      <c r="J19" s="3">
        <f t="shared" si="0"/>
        <v>-0.97</v>
      </c>
      <c r="K19" s="3">
        <f t="shared" si="0"/>
        <v>1.4999999999999999E-2</v>
      </c>
      <c r="L19" s="3">
        <f t="shared" si="0"/>
        <v>-0.13</v>
      </c>
      <c r="M19" s="3">
        <f t="shared" si="0"/>
        <v>-0.90500000000000003</v>
      </c>
      <c r="N19" s="3">
        <f t="shared" si="0"/>
        <v>-3.0549999999999997</v>
      </c>
      <c r="O19" s="3">
        <f t="shared" si="0"/>
        <v>2.1150000000000002</v>
      </c>
    </row>
    <row r="20" spans="1:15" x14ac:dyDescent="0.3">
      <c r="A20" s="1">
        <v>136.02140800000001</v>
      </c>
      <c r="B20" s="2">
        <v>-1.23</v>
      </c>
      <c r="C20" s="2">
        <v>-0.14000000000000001</v>
      </c>
      <c r="D20" s="2">
        <v>-0.28999999999999998</v>
      </c>
      <c r="E20" s="2">
        <v>49.69</v>
      </c>
      <c r="F20" s="2">
        <v>19.8</v>
      </c>
      <c r="G20" s="2">
        <v>38.729999999999997</v>
      </c>
      <c r="I20" s="1">
        <f t="shared" si="1"/>
        <v>0.43752149999997414</v>
      </c>
      <c r="J20" s="3">
        <f t="shared" si="0"/>
        <v>-0.97</v>
      </c>
      <c r="K20" s="3">
        <f t="shared" si="0"/>
        <v>3.0000000000000002E-2</v>
      </c>
      <c r="L20" s="3">
        <f t="shared" si="0"/>
        <v>-0.12</v>
      </c>
      <c r="M20" s="3">
        <f t="shared" si="0"/>
        <v>2.95</v>
      </c>
      <c r="N20" s="3">
        <f t="shared" si="0"/>
        <v>-0.71</v>
      </c>
      <c r="O20" s="3">
        <f t="shared" si="0"/>
        <v>-0.22999999999999998</v>
      </c>
    </row>
    <row r="21" spans="1:15" x14ac:dyDescent="0.3">
      <c r="A21" s="1">
        <v>136.12275700000001</v>
      </c>
      <c r="B21" s="2">
        <v>-1.08</v>
      </c>
      <c r="C21" s="2">
        <v>0.18</v>
      </c>
      <c r="D21" s="2">
        <v>-0.11</v>
      </c>
      <c r="E21" s="2">
        <v>37.090000000000003</v>
      </c>
      <c r="F21" s="2">
        <v>7.5</v>
      </c>
      <c r="G21" s="2">
        <v>43.66</v>
      </c>
      <c r="I21" s="1">
        <f t="shared" si="1"/>
        <v>0.53882450000000404</v>
      </c>
      <c r="J21" s="3">
        <f t="shared" si="0"/>
        <v>-0.97</v>
      </c>
      <c r="K21" s="3">
        <f t="shared" si="0"/>
        <v>2.5000000000000001E-2</v>
      </c>
      <c r="L21" s="3">
        <f t="shared" si="0"/>
        <v>-0.125</v>
      </c>
      <c r="M21" s="3">
        <f t="shared" si="0"/>
        <v>2.9049999999999998</v>
      </c>
      <c r="N21" s="3">
        <f t="shared" si="0"/>
        <v>-4.4000000000000004</v>
      </c>
      <c r="O21" s="3">
        <f t="shared" si="0"/>
        <v>0.28000000000000003</v>
      </c>
    </row>
    <row r="22" spans="1:15" x14ac:dyDescent="0.3">
      <c r="A22" s="1">
        <v>136.224075</v>
      </c>
      <c r="B22" s="2">
        <v>-1.02</v>
      </c>
      <c r="C22" s="2">
        <v>0.02</v>
      </c>
      <c r="D22" s="2">
        <v>-0.19</v>
      </c>
      <c r="E22" s="2">
        <v>1.01</v>
      </c>
      <c r="F22" s="2">
        <v>-4.34</v>
      </c>
      <c r="G22" s="2">
        <v>16.8</v>
      </c>
      <c r="I22" s="1">
        <f t="shared" si="1"/>
        <v>0.6401429999999948</v>
      </c>
      <c r="J22" s="3">
        <f t="shared" si="0"/>
        <v>-0.95499999999999996</v>
      </c>
      <c r="K22" s="3">
        <f t="shared" si="0"/>
        <v>5.000000000000001E-3</v>
      </c>
      <c r="L22" s="3">
        <f t="shared" si="0"/>
        <v>-0.125</v>
      </c>
      <c r="M22" s="3">
        <f t="shared" si="0"/>
        <v>3.2850000000000001</v>
      </c>
      <c r="N22" s="3">
        <f t="shared" si="0"/>
        <v>-2.33</v>
      </c>
      <c r="O22" s="3">
        <f t="shared" si="0"/>
        <v>0.34</v>
      </c>
    </row>
    <row r="23" spans="1:15" x14ac:dyDescent="0.3">
      <c r="A23" s="1">
        <v>136.32539399999999</v>
      </c>
      <c r="B23" s="2">
        <v>-0.98</v>
      </c>
      <c r="C23" s="2">
        <v>-0.04</v>
      </c>
      <c r="D23" s="2">
        <v>-0.17</v>
      </c>
      <c r="E23" s="2">
        <v>5.39</v>
      </c>
      <c r="F23" s="2">
        <v>-4.22</v>
      </c>
      <c r="G23" s="2">
        <v>6.84</v>
      </c>
      <c r="I23" s="1">
        <f t="shared" si="1"/>
        <v>0.74144599999999627</v>
      </c>
      <c r="J23" s="3">
        <f t="shared" si="0"/>
        <v>-0.89500000000000002</v>
      </c>
      <c r="K23" s="3">
        <f t="shared" si="0"/>
        <v>-0.33500000000000002</v>
      </c>
      <c r="L23" s="3">
        <f t="shared" si="0"/>
        <v>-0.13500000000000001</v>
      </c>
      <c r="M23" s="3">
        <f t="shared" si="0"/>
        <v>20.285</v>
      </c>
      <c r="N23" s="3">
        <f t="shared" si="0"/>
        <v>2.8849999999999998</v>
      </c>
      <c r="O23" s="3">
        <f t="shared" si="0"/>
        <v>0.44499999999999995</v>
      </c>
    </row>
    <row r="24" spans="1:15" x14ac:dyDescent="0.3">
      <c r="A24" s="1">
        <v>136.42674299999999</v>
      </c>
      <c r="B24" s="2">
        <v>-0.97</v>
      </c>
      <c r="C24" s="2">
        <v>-0.01</v>
      </c>
      <c r="D24" s="2">
        <v>-0.19</v>
      </c>
      <c r="E24" s="2">
        <v>4.46</v>
      </c>
      <c r="F24" s="2">
        <v>-5.55</v>
      </c>
      <c r="G24" s="2">
        <v>1.46</v>
      </c>
      <c r="I24" s="1">
        <f t="shared" si="1"/>
        <v>0.84274899999999775</v>
      </c>
      <c r="J24" s="3">
        <f t="shared" si="0"/>
        <v>-1.145</v>
      </c>
      <c r="K24" s="3">
        <f t="shared" si="0"/>
        <v>-0.29500000000000004</v>
      </c>
      <c r="L24" s="3">
        <f t="shared" si="0"/>
        <v>-0.23</v>
      </c>
      <c r="M24" s="3">
        <f t="shared" si="0"/>
        <v>65.734999999999999</v>
      </c>
      <c r="N24" s="3">
        <f t="shared" si="0"/>
        <v>7.67</v>
      </c>
      <c r="O24" s="3">
        <f t="shared" si="0"/>
        <v>-0.20499999999999985</v>
      </c>
    </row>
    <row r="25" spans="1:15" x14ac:dyDescent="0.3">
      <c r="A25" s="1"/>
      <c r="B25" s="2"/>
      <c r="C25" s="2"/>
      <c r="D25" s="2"/>
      <c r="E25" s="2"/>
      <c r="F25" s="2"/>
      <c r="G25" s="2"/>
      <c r="I25" s="1">
        <f t="shared" si="1"/>
        <v>0.94406749999998851</v>
      </c>
      <c r="J25" s="3">
        <f t="shared" si="0"/>
        <v>-1.4100000000000001</v>
      </c>
      <c r="K25" s="3">
        <f t="shared" si="0"/>
        <v>4.4999999999999998E-2</v>
      </c>
      <c r="L25" s="3">
        <f t="shared" si="0"/>
        <v>-0.23499999999999999</v>
      </c>
      <c r="M25" s="3">
        <f t="shared" si="0"/>
        <v>38.129999999999995</v>
      </c>
      <c r="N25" s="3">
        <f t="shared" si="0"/>
        <v>-12.69</v>
      </c>
      <c r="O25" s="3">
        <f t="shared" si="0"/>
        <v>20</v>
      </c>
    </row>
    <row r="26" spans="1:15" x14ac:dyDescent="0.3">
      <c r="A26" s="1"/>
      <c r="B26" s="2"/>
      <c r="C26" s="2"/>
      <c r="D26" s="2"/>
      <c r="E26" s="2"/>
      <c r="F26" s="2"/>
      <c r="G26" s="2"/>
      <c r="I26" s="1">
        <f t="shared" si="1"/>
        <v>1.0453779999999995</v>
      </c>
      <c r="J26" s="3">
        <f t="shared" si="0"/>
        <v>-1.34</v>
      </c>
      <c r="K26" s="3">
        <f t="shared" si="0"/>
        <v>0.65</v>
      </c>
      <c r="L26" s="3">
        <f t="shared" si="0"/>
        <v>-0.115</v>
      </c>
      <c r="M26" s="3">
        <f t="shared" si="0"/>
        <v>43.44</v>
      </c>
      <c r="N26" s="3">
        <f t="shared" si="0"/>
        <v>-57.83</v>
      </c>
      <c r="O26" s="3">
        <f t="shared" si="0"/>
        <v>-3.7349999999999994</v>
      </c>
    </row>
    <row r="27" spans="1:15" x14ac:dyDescent="0.3">
      <c r="A27" s="1">
        <v>280.21804800000001</v>
      </c>
      <c r="B27" s="2">
        <v>-0.98</v>
      </c>
      <c r="C27" s="2">
        <v>7.0000000000000007E-2</v>
      </c>
      <c r="D27" s="2">
        <v>-0.1</v>
      </c>
      <c r="E27" s="2">
        <v>-3.03</v>
      </c>
      <c r="F27" s="2">
        <v>-3.99</v>
      </c>
      <c r="G27" s="2">
        <v>1.6</v>
      </c>
      <c r="I27" s="1">
        <f t="shared" si="1"/>
        <v>1.1466815000000281</v>
      </c>
      <c r="J27" s="3">
        <f t="shared" si="0"/>
        <v>-0.82</v>
      </c>
      <c r="K27" s="3">
        <f t="shared" si="0"/>
        <v>0.49</v>
      </c>
      <c r="L27" s="3">
        <f t="shared" si="0"/>
        <v>7.9999999999999988E-2</v>
      </c>
      <c r="M27" s="3">
        <f t="shared" si="0"/>
        <v>-7.71</v>
      </c>
      <c r="N27" s="3">
        <f t="shared" si="0"/>
        <v>-62.284999999999997</v>
      </c>
      <c r="O27" s="3">
        <f t="shared" si="0"/>
        <v>-2.33</v>
      </c>
    </row>
    <row r="28" spans="1:15" x14ac:dyDescent="0.3">
      <c r="A28" s="1">
        <v>280.319275</v>
      </c>
      <c r="B28" s="2">
        <v>-0.95</v>
      </c>
      <c r="C28" s="2">
        <v>0.08</v>
      </c>
      <c r="D28" s="2">
        <v>-0.1</v>
      </c>
      <c r="E28" s="2">
        <v>2.4900000000000002</v>
      </c>
      <c r="F28" s="2">
        <v>-2.75</v>
      </c>
      <c r="G28" s="2">
        <v>-0.06</v>
      </c>
      <c r="I28" s="1">
        <f t="shared" si="1"/>
        <v>1.2479995000000201</v>
      </c>
      <c r="J28" s="3">
        <f t="shared" si="0"/>
        <v>-0.5</v>
      </c>
      <c r="K28" s="3">
        <f t="shared" si="0"/>
        <v>0.26500000000000001</v>
      </c>
      <c r="L28" s="3">
        <f t="shared" si="0"/>
        <v>0.14500000000000002</v>
      </c>
      <c r="M28" s="3">
        <f t="shared" si="0"/>
        <v>-30.114999999999998</v>
      </c>
      <c r="N28" s="3">
        <f t="shared" si="0"/>
        <v>-29.734999999999999</v>
      </c>
      <c r="O28" s="3">
        <f t="shared" si="0"/>
        <v>7.21</v>
      </c>
    </row>
    <row r="29" spans="1:15" x14ac:dyDescent="0.3">
      <c r="A29" s="1">
        <v>280.370453</v>
      </c>
      <c r="B29" s="2">
        <v>-0.97</v>
      </c>
      <c r="C29" s="2">
        <v>7.0000000000000007E-2</v>
      </c>
      <c r="D29" s="2">
        <v>-0.12</v>
      </c>
      <c r="E29" s="2">
        <v>0.18</v>
      </c>
      <c r="F29" s="2">
        <v>-0.22</v>
      </c>
      <c r="G29" s="2">
        <v>-0.56999999999999995</v>
      </c>
      <c r="I29" s="1">
        <f t="shared" si="1"/>
        <v>1.3493024999999932</v>
      </c>
      <c r="J29" s="3">
        <f t="shared" si="0"/>
        <v>-0.45499999999999996</v>
      </c>
      <c r="K29" s="3">
        <f t="shared" si="0"/>
        <v>-1.0000000000000009E-2</v>
      </c>
      <c r="L29" s="3">
        <f t="shared" si="0"/>
        <v>-3.5000000000000003E-2</v>
      </c>
      <c r="M29" s="3">
        <f t="shared" si="0"/>
        <v>-39.805</v>
      </c>
      <c r="N29" s="3">
        <f t="shared" si="0"/>
        <v>10.765000000000001</v>
      </c>
      <c r="O29" s="3">
        <f t="shared" si="0"/>
        <v>-38.064999999999998</v>
      </c>
    </row>
    <row r="30" spans="1:15" x14ac:dyDescent="0.3">
      <c r="A30" s="1">
        <v>280.47177099999999</v>
      </c>
      <c r="B30" s="2">
        <v>-0.97</v>
      </c>
      <c r="C30" s="2">
        <v>0.06</v>
      </c>
      <c r="D30" s="2">
        <v>-0.12</v>
      </c>
      <c r="E30" s="2">
        <v>-1.3</v>
      </c>
      <c r="F30" s="2">
        <v>-1.1399999999999999</v>
      </c>
      <c r="G30" s="2">
        <v>1.44</v>
      </c>
      <c r="I30" s="1">
        <f t="shared" si="1"/>
        <v>1.4506210000000124</v>
      </c>
      <c r="J30" s="3">
        <f t="shared" si="0"/>
        <v>-0.59000000000000008</v>
      </c>
      <c r="K30" s="3">
        <f t="shared" si="0"/>
        <v>-0.32</v>
      </c>
      <c r="L30" s="3">
        <f t="shared" si="0"/>
        <v>-0.13</v>
      </c>
      <c r="M30" s="3">
        <f t="shared" si="0"/>
        <v>-49.68</v>
      </c>
      <c r="N30" s="3">
        <f t="shared" si="0"/>
        <v>28.59</v>
      </c>
      <c r="O30" s="3">
        <f t="shared" si="0"/>
        <v>-26.29</v>
      </c>
    </row>
    <row r="31" spans="1:15" x14ac:dyDescent="0.3">
      <c r="A31" s="1">
        <v>280.57308999999998</v>
      </c>
      <c r="B31" s="2">
        <v>-0.97</v>
      </c>
      <c r="C31" s="2">
        <v>7.0000000000000007E-2</v>
      </c>
      <c r="D31" s="2">
        <v>-0.11</v>
      </c>
      <c r="E31" s="2">
        <v>1.37</v>
      </c>
      <c r="F31" s="2">
        <v>-0.95</v>
      </c>
      <c r="G31" s="2">
        <v>0.4</v>
      </c>
      <c r="I31" s="1">
        <f t="shared" si="1"/>
        <v>1.5519089999999949</v>
      </c>
      <c r="J31" s="3">
        <f t="shared" si="0"/>
        <v>-0.78499999999999992</v>
      </c>
      <c r="K31" s="3">
        <f t="shared" si="0"/>
        <v>-0.51</v>
      </c>
      <c r="L31" s="3">
        <f t="shared" si="0"/>
        <v>-0.245</v>
      </c>
      <c r="M31" s="3">
        <f t="shared" si="0"/>
        <v>-29.324999999999999</v>
      </c>
      <c r="N31" s="3">
        <f t="shared" si="0"/>
        <v>24.41</v>
      </c>
      <c r="O31" s="3">
        <f t="shared" si="0"/>
        <v>-32.394999999999996</v>
      </c>
    </row>
    <row r="32" spans="1:15" x14ac:dyDescent="0.3">
      <c r="A32" s="1">
        <v>280.67440800000003</v>
      </c>
      <c r="B32" s="2">
        <v>-0.97</v>
      </c>
      <c r="C32" s="2">
        <v>7.0000000000000007E-2</v>
      </c>
      <c r="D32" s="2">
        <v>-0.13</v>
      </c>
      <c r="E32" s="2">
        <v>1.55</v>
      </c>
      <c r="F32" s="2">
        <v>-3.31</v>
      </c>
      <c r="G32" s="2">
        <v>0.39</v>
      </c>
      <c r="I32" s="1">
        <f t="shared" si="1"/>
        <v>1.6532275000000141</v>
      </c>
      <c r="J32" s="3">
        <f t="shared" ref="J32:J39" si="2">AVERAGE(B17,B43)</f>
        <v>-1.1200000000000001</v>
      </c>
      <c r="K32" s="3">
        <f t="shared" ref="K32:K39" si="3">AVERAGE(C17,C43)</f>
        <v>-0.60000000000000009</v>
      </c>
      <c r="L32" s="3">
        <f t="shared" ref="L32:L39" si="4">AVERAGE(D17,D43)</f>
        <v>-0.23</v>
      </c>
      <c r="M32" s="3">
        <f t="shared" ref="M32:M39" si="5">AVERAGE(E17,E43)</f>
        <v>-22.964999999999996</v>
      </c>
      <c r="N32" s="3">
        <f t="shared" ref="N32:N39" si="6">AVERAGE(F17,F43)</f>
        <v>38.435000000000002</v>
      </c>
      <c r="O32" s="3">
        <f t="shared" ref="O32:O39" si="7">AVERAGE(G17,G43)</f>
        <v>0.35999999999999943</v>
      </c>
    </row>
    <row r="33" spans="1:15" x14ac:dyDescent="0.3">
      <c r="A33" s="1">
        <v>280.775757</v>
      </c>
      <c r="B33" s="2">
        <v>-0.95</v>
      </c>
      <c r="C33" s="2">
        <v>0.05</v>
      </c>
      <c r="D33" s="2">
        <v>-0.11</v>
      </c>
      <c r="E33" s="2">
        <v>1.71</v>
      </c>
      <c r="F33" s="2">
        <v>-3.97</v>
      </c>
      <c r="G33" s="2">
        <v>0.89</v>
      </c>
      <c r="I33" s="1">
        <f t="shared" si="1"/>
        <v>1.7545455000000061</v>
      </c>
      <c r="J33" s="3">
        <f t="shared" si="2"/>
        <v>-1.115</v>
      </c>
      <c r="K33" s="3">
        <f t="shared" si="3"/>
        <v>-0.11499999999999999</v>
      </c>
      <c r="L33" s="3">
        <f t="shared" si="4"/>
        <v>-0.18</v>
      </c>
      <c r="M33" s="3">
        <f t="shared" si="5"/>
        <v>5.5400000000000009</v>
      </c>
      <c r="N33" s="3">
        <f t="shared" si="6"/>
        <v>14.175000000000001</v>
      </c>
      <c r="O33" s="3">
        <f t="shared" si="7"/>
        <v>35.99</v>
      </c>
    </row>
    <row r="34" spans="1:15" x14ac:dyDescent="0.3">
      <c r="A34" s="1">
        <v>280.87707499999999</v>
      </c>
      <c r="B34" s="2">
        <v>-0.89</v>
      </c>
      <c r="C34" s="2">
        <v>-0.28000000000000003</v>
      </c>
      <c r="D34" s="2">
        <v>-0.1</v>
      </c>
      <c r="E34" s="2">
        <v>19.149999999999999</v>
      </c>
      <c r="F34" s="2">
        <v>2.66</v>
      </c>
      <c r="G34" s="2">
        <v>-0.26</v>
      </c>
      <c r="I34" s="1">
        <f t="shared" si="1"/>
        <v>1.8558639999999968</v>
      </c>
      <c r="J34" s="3">
        <f t="shared" si="2"/>
        <v>-1.03</v>
      </c>
      <c r="K34" s="3">
        <f t="shared" si="3"/>
        <v>-0.12</v>
      </c>
      <c r="L34" s="3">
        <f t="shared" si="4"/>
        <v>-0.125</v>
      </c>
      <c r="M34" s="3">
        <f t="shared" si="5"/>
        <v>15.835000000000001</v>
      </c>
      <c r="N34" s="3">
        <f t="shared" si="6"/>
        <v>8.31</v>
      </c>
      <c r="O34" s="3">
        <f t="shared" si="7"/>
        <v>23.689999999999998</v>
      </c>
    </row>
    <row r="35" spans="1:15" x14ac:dyDescent="0.3">
      <c r="A35" s="1">
        <v>280.97839399999998</v>
      </c>
      <c r="B35" s="2">
        <v>-1.1499999999999999</v>
      </c>
      <c r="C35" s="2">
        <v>-0.31</v>
      </c>
      <c r="D35" s="2">
        <v>-0.23</v>
      </c>
      <c r="E35" s="2">
        <v>63.64</v>
      </c>
      <c r="F35" s="2">
        <v>7.72</v>
      </c>
      <c r="G35" s="2">
        <v>-3.01</v>
      </c>
      <c r="I35" s="1">
        <f t="shared" si="1"/>
        <v>1.9571669999999983</v>
      </c>
      <c r="J35" s="3">
        <f t="shared" si="2"/>
        <v>-1.1000000000000001</v>
      </c>
      <c r="K35" s="3">
        <f t="shared" si="3"/>
        <v>-5.5000000000000007E-2</v>
      </c>
      <c r="L35" s="3">
        <f t="shared" si="4"/>
        <v>-0.21</v>
      </c>
      <c r="M35" s="3">
        <f t="shared" si="5"/>
        <v>24.24</v>
      </c>
      <c r="N35" s="3">
        <f t="shared" si="6"/>
        <v>4.58</v>
      </c>
      <c r="O35" s="3">
        <f t="shared" si="7"/>
        <v>25.08</v>
      </c>
    </row>
    <row r="36" spans="1:15" x14ac:dyDescent="0.3">
      <c r="A36" s="1">
        <v>281.07971199999997</v>
      </c>
      <c r="B36" s="2">
        <v>-1.52</v>
      </c>
      <c r="C36" s="2">
        <v>0.09</v>
      </c>
      <c r="D36" s="2">
        <v>-0.22</v>
      </c>
      <c r="E36" s="2">
        <v>29.22</v>
      </c>
      <c r="F36" s="2">
        <v>-12.69</v>
      </c>
      <c r="G36" s="2">
        <v>30.3</v>
      </c>
      <c r="I36" s="1">
        <f t="shared" si="1"/>
        <v>2.0585005000000081</v>
      </c>
      <c r="J36" s="3">
        <f t="shared" si="2"/>
        <v>-1.02</v>
      </c>
      <c r="K36" s="3">
        <f t="shared" si="3"/>
        <v>0.12</v>
      </c>
      <c r="L36" s="3">
        <f t="shared" si="4"/>
        <v>-0.13</v>
      </c>
      <c r="M36" s="3">
        <f t="shared" si="5"/>
        <v>18.28</v>
      </c>
      <c r="N36" s="3">
        <f t="shared" si="6"/>
        <v>-3.04</v>
      </c>
      <c r="O36" s="3">
        <f t="shared" si="7"/>
        <v>26.154999999999998</v>
      </c>
    </row>
    <row r="37" spans="1:15" x14ac:dyDescent="0.3">
      <c r="A37" s="1">
        <v>281.18103000000002</v>
      </c>
      <c r="B37" s="2">
        <v>-1.32</v>
      </c>
      <c r="C37" s="2">
        <v>1.02</v>
      </c>
      <c r="D37" s="2">
        <v>-0.04</v>
      </c>
      <c r="E37" s="2">
        <v>35.56</v>
      </c>
      <c r="F37" s="2">
        <v>-74.58</v>
      </c>
      <c r="G37" s="2">
        <v>2.0699999999999998</v>
      </c>
      <c r="I37" s="1">
        <f t="shared" si="1"/>
        <v>2.1598189999999988</v>
      </c>
      <c r="J37" s="3">
        <f t="shared" si="2"/>
        <v>-0.98499999999999999</v>
      </c>
      <c r="K37" s="3">
        <f t="shared" si="3"/>
        <v>1.4999999999999999E-2</v>
      </c>
      <c r="L37" s="3">
        <f t="shared" si="4"/>
        <v>-0.15</v>
      </c>
      <c r="M37" s="3">
        <f t="shared" si="5"/>
        <v>-0.94499999999999995</v>
      </c>
      <c r="N37" s="3">
        <f t="shared" si="6"/>
        <v>-3.835</v>
      </c>
      <c r="O37" s="3">
        <f t="shared" si="7"/>
        <v>10.16</v>
      </c>
    </row>
    <row r="38" spans="1:15" x14ac:dyDescent="0.3">
      <c r="A38" s="1">
        <v>281.28234900000001</v>
      </c>
      <c r="B38" s="2">
        <v>-0.43</v>
      </c>
      <c r="C38" s="2">
        <v>0.66</v>
      </c>
      <c r="D38" s="2">
        <v>0.21</v>
      </c>
      <c r="E38" s="2">
        <v>-23.16</v>
      </c>
      <c r="F38" s="2">
        <v>-71.209999999999994</v>
      </c>
      <c r="G38" s="2">
        <v>-8</v>
      </c>
      <c r="I38" s="1">
        <f t="shared" si="1"/>
        <v>2.2611374999999896</v>
      </c>
      <c r="J38" s="3">
        <f t="shared" si="2"/>
        <v>-0.97499999999999998</v>
      </c>
      <c r="K38" s="3">
        <f t="shared" si="3"/>
        <v>9.9999999999999985E-3</v>
      </c>
      <c r="L38" s="3">
        <f t="shared" si="4"/>
        <v>-0.14000000000000001</v>
      </c>
      <c r="M38" s="3">
        <f t="shared" si="5"/>
        <v>3.38</v>
      </c>
      <c r="N38" s="3">
        <f t="shared" si="6"/>
        <v>-4.3849999999999998</v>
      </c>
      <c r="O38" s="3">
        <f t="shared" si="7"/>
        <v>5.2149999999999999</v>
      </c>
    </row>
    <row r="39" spans="1:15" x14ac:dyDescent="0.3">
      <c r="A39" s="1">
        <v>281.383667</v>
      </c>
      <c r="B39" s="2">
        <v>-0.21</v>
      </c>
      <c r="C39" s="2">
        <v>0.05</v>
      </c>
      <c r="D39" s="2">
        <v>0.16</v>
      </c>
      <c r="E39" s="2">
        <v>-47.47</v>
      </c>
      <c r="F39" s="2">
        <v>-15.91</v>
      </c>
      <c r="G39" s="2">
        <v>13.45</v>
      </c>
      <c r="I39" s="1">
        <f t="shared" si="1"/>
        <v>2.3624709999999993</v>
      </c>
      <c r="J39" s="3">
        <f t="shared" si="2"/>
        <v>-0.96499999999999997</v>
      </c>
      <c r="K39" s="3">
        <f t="shared" si="3"/>
        <v>3.0000000000000002E-2</v>
      </c>
      <c r="L39" s="3">
        <f t="shared" si="4"/>
        <v>-0.15</v>
      </c>
      <c r="M39" s="3">
        <f t="shared" si="5"/>
        <v>4.0199999999999996</v>
      </c>
      <c r="N39" s="3">
        <f t="shared" si="6"/>
        <v>-5.1400000000000006</v>
      </c>
      <c r="O39" s="3">
        <f t="shared" si="7"/>
        <v>2.8149999999999999</v>
      </c>
    </row>
    <row r="40" spans="1:15" x14ac:dyDescent="0.3">
      <c r="A40" s="1">
        <v>281.48498499999999</v>
      </c>
      <c r="B40" s="2">
        <v>-0.41</v>
      </c>
      <c r="C40" s="2">
        <v>-0.27</v>
      </c>
      <c r="D40" s="2">
        <v>-7.0000000000000007E-2</v>
      </c>
      <c r="E40" s="2">
        <v>-46.64</v>
      </c>
      <c r="F40" s="2">
        <v>23.41</v>
      </c>
      <c r="G40" s="2">
        <v>-50.16</v>
      </c>
      <c r="I40" s="1"/>
    </row>
    <row r="41" spans="1:15" x14ac:dyDescent="0.3">
      <c r="A41" s="1">
        <v>281.58633400000002</v>
      </c>
      <c r="B41" s="2">
        <v>-0.67</v>
      </c>
      <c r="C41" s="2">
        <v>-0.48</v>
      </c>
      <c r="D41" s="2">
        <v>-0.1</v>
      </c>
      <c r="E41" s="2">
        <v>-57.29</v>
      </c>
      <c r="F41" s="2">
        <v>40.1</v>
      </c>
      <c r="G41" s="2">
        <v>-18.61</v>
      </c>
      <c r="I41" s="1"/>
    </row>
    <row r="42" spans="1:15" x14ac:dyDescent="0.3">
      <c r="A42" s="1">
        <v>281.68765300000001</v>
      </c>
      <c r="B42" s="2">
        <v>-0.96</v>
      </c>
      <c r="C42" s="2">
        <v>-0.63</v>
      </c>
      <c r="D42" s="2">
        <v>-0.3</v>
      </c>
      <c r="E42" s="2">
        <v>3.39</v>
      </c>
      <c r="F42" s="2">
        <v>32.78</v>
      </c>
      <c r="G42" s="2">
        <v>-43.14</v>
      </c>
      <c r="I42" s="1"/>
    </row>
    <row r="43" spans="1:15" x14ac:dyDescent="0.3">
      <c r="A43" s="1">
        <v>281.788971</v>
      </c>
      <c r="B43" s="2">
        <v>-1.55</v>
      </c>
      <c r="C43" s="2">
        <v>-0.55000000000000004</v>
      </c>
      <c r="D43" s="2">
        <v>-0.34</v>
      </c>
      <c r="E43" s="2">
        <v>21.89</v>
      </c>
      <c r="F43" s="2">
        <v>48.76</v>
      </c>
      <c r="G43" s="2">
        <v>11.18</v>
      </c>
    </row>
    <row r="44" spans="1:15" x14ac:dyDescent="0.3">
      <c r="A44" s="1">
        <v>281.890289</v>
      </c>
      <c r="B44" s="2">
        <v>-1.29</v>
      </c>
      <c r="C44" s="2">
        <v>0.36</v>
      </c>
      <c r="D44" s="2">
        <v>-0.2</v>
      </c>
      <c r="E44" s="2">
        <v>32.53</v>
      </c>
      <c r="F44" s="2">
        <v>-2.1800000000000002</v>
      </c>
      <c r="G44" s="2">
        <v>67.040000000000006</v>
      </c>
    </row>
    <row r="45" spans="1:15" x14ac:dyDescent="0.3">
      <c r="A45" s="1">
        <v>281.99160799999999</v>
      </c>
      <c r="B45" s="2">
        <v>-0.98</v>
      </c>
      <c r="C45" s="2">
        <v>0.24</v>
      </c>
      <c r="D45" s="2">
        <v>-0.11</v>
      </c>
      <c r="E45" s="2">
        <v>18.52</v>
      </c>
      <c r="F45" s="2">
        <v>-21.45</v>
      </c>
      <c r="G45" s="2">
        <v>16.84</v>
      </c>
    </row>
    <row r="46" spans="1:15" x14ac:dyDescent="0.3">
      <c r="A46" s="1">
        <v>282.09292599999998</v>
      </c>
      <c r="B46" s="2">
        <v>-0.97</v>
      </c>
      <c r="C46" s="2">
        <v>0.03</v>
      </c>
      <c r="D46" s="2">
        <v>-0.13</v>
      </c>
      <c r="E46" s="2">
        <v>-1.21</v>
      </c>
      <c r="F46" s="2">
        <v>-10.64</v>
      </c>
      <c r="G46" s="2">
        <v>11.43</v>
      </c>
    </row>
    <row r="47" spans="1:15" x14ac:dyDescent="0.3">
      <c r="A47" s="1">
        <v>282.19424400000003</v>
      </c>
      <c r="B47" s="2">
        <v>-0.96</v>
      </c>
      <c r="C47" s="2">
        <v>0.06</v>
      </c>
      <c r="D47" s="2">
        <v>-0.15</v>
      </c>
      <c r="E47" s="2">
        <v>-0.53</v>
      </c>
      <c r="F47" s="2">
        <v>-13.58</v>
      </c>
      <c r="G47" s="2">
        <v>8.65</v>
      </c>
    </row>
    <row r="48" spans="1:15" x14ac:dyDescent="0.3">
      <c r="A48" s="1">
        <v>282.29556300000002</v>
      </c>
      <c r="B48" s="2">
        <v>-0.95</v>
      </c>
      <c r="C48" s="2">
        <v>0.01</v>
      </c>
      <c r="D48" s="2">
        <v>-0.11</v>
      </c>
      <c r="E48" s="2">
        <v>-2.9</v>
      </c>
      <c r="F48" s="2">
        <v>-3.33</v>
      </c>
      <c r="G48" s="2">
        <v>3.52</v>
      </c>
    </row>
    <row r="49" spans="1:7" x14ac:dyDescent="0.3">
      <c r="A49" s="1">
        <v>282.39688100000001</v>
      </c>
      <c r="B49" s="2">
        <v>-0.97</v>
      </c>
      <c r="C49" s="2">
        <v>0.06</v>
      </c>
      <c r="D49" s="2">
        <v>-0.11</v>
      </c>
      <c r="E49" s="2">
        <v>1.37</v>
      </c>
      <c r="F49" s="2">
        <v>-4.55</v>
      </c>
      <c r="G49" s="2">
        <v>3.59</v>
      </c>
    </row>
    <row r="50" spans="1:7" x14ac:dyDescent="0.3">
      <c r="A50" s="1">
        <v>282.498199</v>
      </c>
      <c r="B50" s="2">
        <v>-0.96</v>
      </c>
      <c r="C50" s="2">
        <v>7.0000000000000007E-2</v>
      </c>
      <c r="D50" s="2">
        <v>-0.11</v>
      </c>
      <c r="E50" s="2">
        <v>3.58</v>
      </c>
      <c r="F50" s="2">
        <v>-4.7300000000000004</v>
      </c>
      <c r="G50" s="2">
        <v>4.17</v>
      </c>
    </row>
    <row r="51" spans="1:7" x14ac:dyDescent="0.3">
      <c r="A51" s="1">
        <v>282.59948700000001</v>
      </c>
      <c r="B51" s="2">
        <v>-0.97</v>
      </c>
      <c r="C51" s="2">
        <v>0.06</v>
      </c>
      <c r="D51" s="2">
        <v>-0.13</v>
      </c>
      <c r="E51" s="2">
        <v>2.14</v>
      </c>
      <c r="F51" s="2">
        <v>-0.96</v>
      </c>
      <c r="G51" s="2">
        <v>3.62</v>
      </c>
    </row>
    <row r="56" spans="1:7" x14ac:dyDescent="0.3">
      <c r="A56" s="1"/>
      <c r="B56" s="2"/>
      <c r="C56" s="2"/>
      <c r="D56" s="2"/>
      <c r="E56" s="2"/>
      <c r="F56" s="2"/>
      <c r="G56" s="2"/>
    </row>
    <row r="57" spans="1:7" x14ac:dyDescent="0.3">
      <c r="A57" s="1"/>
      <c r="B57" s="2"/>
      <c r="C57" s="2"/>
      <c r="D57" s="2"/>
      <c r="E57" s="2"/>
      <c r="F57" s="2"/>
      <c r="G57" s="2"/>
    </row>
    <row r="58" spans="1:7" x14ac:dyDescent="0.3">
      <c r="A58" s="1"/>
      <c r="B58" s="2"/>
      <c r="C58" s="2"/>
      <c r="D58" s="2"/>
      <c r="E58" s="2"/>
      <c r="F58" s="2"/>
      <c r="G58" s="2"/>
    </row>
    <row r="59" spans="1:7" x14ac:dyDescent="0.3">
      <c r="A59" s="1"/>
      <c r="B59" s="2"/>
      <c r="C59" s="2"/>
      <c r="D59" s="2"/>
      <c r="E59" s="2"/>
      <c r="F59" s="2"/>
      <c r="G59" s="2"/>
    </row>
    <row r="60" spans="1:7" x14ac:dyDescent="0.3">
      <c r="A60" s="1"/>
      <c r="B60" s="2"/>
      <c r="C60" s="2"/>
      <c r="D60" s="2"/>
      <c r="E60" s="2"/>
      <c r="F60" s="2"/>
      <c r="G60" s="2"/>
    </row>
    <row r="61" spans="1:7" x14ac:dyDescent="0.3">
      <c r="A61" s="1"/>
      <c r="B61" s="2"/>
      <c r="C61" s="2"/>
      <c r="D61" s="2"/>
      <c r="E61" s="2"/>
      <c r="F61" s="2"/>
      <c r="G61" s="2"/>
    </row>
    <row r="62" spans="1:7" x14ac:dyDescent="0.3">
      <c r="A62" s="1"/>
      <c r="B62" s="2"/>
      <c r="C62" s="2"/>
      <c r="D62" s="2"/>
      <c r="E62" s="2"/>
      <c r="F62" s="2"/>
      <c r="G62" s="2"/>
    </row>
    <row r="63" spans="1:7" x14ac:dyDescent="0.3">
      <c r="A63" s="1"/>
      <c r="B63" s="2"/>
      <c r="C63" s="2"/>
      <c r="D63" s="2"/>
      <c r="E63" s="2"/>
      <c r="F63" s="2"/>
      <c r="G63" s="2"/>
    </row>
    <row r="64" spans="1:7" x14ac:dyDescent="0.3">
      <c r="A64" s="1"/>
      <c r="B64" s="2"/>
      <c r="C64" s="2"/>
      <c r="D64" s="2"/>
      <c r="E64" s="2"/>
      <c r="F64" s="2"/>
      <c r="G64" s="2"/>
    </row>
    <row r="65" spans="1:7" x14ac:dyDescent="0.3">
      <c r="A65" s="1"/>
      <c r="B65" s="2"/>
      <c r="C65" s="2"/>
      <c r="D65" s="2"/>
      <c r="E65" s="2"/>
      <c r="F65" s="2"/>
      <c r="G65" s="2"/>
    </row>
    <row r="66" spans="1:7" x14ac:dyDescent="0.3">
      <c r="A66" s="1"/>
      <c r="B66" s="2"/>
      <c r="C66" s="2"/>
      <c r="D66" s="2"/>
      <c r="E66" s="2"/>
      <c r="F66" s="2"/>
      <c r="G66" s="2"/>
    </row>
    <row r="67" spans="1:7" x14ac:dyDescent="0.3">
      <c r="A67" s="1"/>
      <c r="B67" s="2"/>
      <c r="C67" s="2"/>
      <c r="D67" s="2"/>
      <c r="E67" s="2"/>
      <c r="F67" s="2"/>
      <c r="G67" s="2"/>
    </row>
    <row r="68" spans="1:7" x14ac:dyDescent="0.3">
      <c r="A68" s="1"/>
      <c r="B68" s="2"/>
      <c r="C68" s="2"/>
      <c r="D68" s="2"/>
      <c r="E68" s="2"/>
      <c r="F68" s="2"/>
      <c r="G68" s="2"/>
    </row>
    <row r="69" spans="1:7" x14ac:dyDescent="0.3">
      <c r="A69" s="1"/>
      <c r="B69" s="2"/>
      <c r="C69" s="2"/>
      <c r="D69" s="2"/>
      <c r="E69" s="2"/>
      <c r="F69" s="2"/>
      <c r="G69" s="2"/>
    </row>
    <row r="70" spans="1:7" x14ac:dyDescent="0.3">
      <c r="A70" s="1"/>
      <c r="B70" s="2"/>
      <c r="C70" s="2"/>
      <c r="D70" s="2"/>
      <c r="E70" s="2"/>
      <c r="F70" s="2"/>
      <c r="G70" s="2"/>
    </row>
    <row r="71" spans="1:7" x14ac:dyDescent="0.3">
      <c r="A71" s="1"/>
      <c r="B71" s="2"/>
      <c r="C71" s="2"/>
      <c r="D71" s="2"/>
      <c r="E71" s="2"/>
      <c r="F71" s="2"/>
      <c r="G71" s="2"/>
    </row>
    <row r="72" spans="1:7" x14ac:dyDescent="0.3">
      <c r="A72" s="1"/>
      <c r="B72" s="2"/>
      <c r="C72" s="2"/>
      <c r="D72" s="2"/>
      <c r="E72" s="2"/>
      <c r="F72" s="2"/>
      <c r="G72" s="2"/>
    </row>
    <row r="73" spans="1:7" x14ac:dyDescent="0.3">
      <c r="A73" s="1"/>
      <c r="B73" s="2"/>
      <c r="C73" s="2"/>
      <c r="D73" s="2"/>
      <c r="E73" s="2"/>
      <c r="F73" s="2"/>
      <c r="G73" s="2"/>
    </row>
    <row r="74" spans="1:7" x14ac:dyDescent="0.3">
      <c r="A74" s="1"/>
      <c r="B74" s="2"/>
      <c r="C74" s="2"/>
      <c r="D74" s="2"/>
      <c r="E74" s="2"/>
      <c r="F74" s="2"/>
      <c r="G74" s="2"/>
    </row>
    <row r="75" spans="1:7" x14ac:dyDescent="0.3">
      <c r="A75" s="1"/>
      <c r="B75" s="2"/>
      <c r="C75" s="2"/>
      <c r="D75" s="2"/>
      <c r="E75" s="2"/>
      <c r="F75" s="2"/>
      <c r="G75" s="2"/>
    </row>
    <row r="76" spans="1:7" x14ac:dyDescent="0.3">
      <c r="A76" s="1"/>
      <c r="B76" s="2"/>
      <c r="C76" s="2"/>
      <c r="D76" s="2"/>
      <c r="E76" s="2"/>
      <c r="F76" s="2"/>
      <c r="G76" s="2"/>
    </row>
    <row r="77" spans="1:7" x14ac:dyDescent="0.3">
      <c r="A77" s="1"/>
      <c r="B77" s="2"/>
      <c r="C77" s="2"/>
      <c r="D77" s="2"/>
      <c r="E77" s="2"/>
      <c r="F77" s="2"/>
      <c r="G77" s="2"/>
    </row>
    <row r="78" spans="1:7" x14ac:dyDescent="0.3">
      <c r="A78" s="1"/>
      <c r="B78" s="2"/>
      <c r="C78" s="2"/>
      <c r="D78" s="2"/>
      <c r="E78" s="2"/>
      <c r="F78" s="2"/>
      <c r="G78" s="2"/>
    </row>
    <row r="79" spans="1:7" x14ac:dyDescent="0.3">
      <c r="A79" s="1"/>
      <c r="B79" s="2"/>
      <c r="C79" s="2"/>
      <c r="D79" s="2"/>
      <c r="E79" s="2"/>
      <c r="F79" s="2"/>
      <c r="G79" s="2"/>
    </row>
    <row r="80" spans="1:7" x14ac:dyDescent="0.3">
      <c r="A80" s="1"/>
      <c r="B80" s="2"/>
      <c r="C80" s="2"/>
      <c r="D80" s="2"/>
      <c r="E80" s="2"/>
      <c r="F80" s="2"/>
      <c r="G80" s="2"/>
    </row>
    <row r="81" spans="1:7" x14ac:dyDescent="0.3">
      <c r="A81" s="1"/>
      <c r="B81" s="2"/>
      <c r="C81" s="2"/>
      <c r="D81" s="2"/>
      <c r="E81" s="2"/>
      <c r="F81" s="2"/>
      <c r="G81" s="2"/>
    </row>
    <row r="82" spans="1:7" x14ac:dyDescent="0.3">
      <c r="A82" s="1"/>
      <c r="B82" s="2"/>
      <c r="C82" s="2"/>
      <c r="D82" s="2"/>
      <c r="E82" s="2"/>
      <c r="F82" s="2"/>
      <c r="G82" s="2"/>
    </row>
    <row r="83" spans="1:7" x14ac:dyDescent="0.3">
      <c r="A83" s="1"/>
      <c r="B83" s="2"/>
      <c r="C83" s="2"/>
      <c r="D83" s="2"/>
      <c r="E83" s="2"/>
      <c r="F83" s="2"/>
      <c r="G83" s="2"/>
    </row>
    <row r="84" spans="1:7" x14ac:dyDescent="0.3">
      <c r="A84" s="1"/>
      <c r="B84" s="2"/>
      <c r="C84" s="2"/>
      <c r="D84" s="2"/>
      <c r="E84" s="2"/>
      <c r="F84" s="2"/>
      <c r="G84" s="2"/>
    </row>
    <row r="85" spans="1:7" x14ac:dyDescent="0.3">
      <c r="A85" s="1"/>
      <c r="B85" s="2"/>
      <c r="C85" s="2"/>
      <c r="D85" s="2"/>
      <c r="E85" s="2"/>
      <c r="F85" s="2"/>
      <c r="G85" s="2"/>
    </row>
    <row r="86" spans="1:7" x14ac:dyDescent="0.3">
      <c r="A86" s="1"/>
      <c r="B86" s="2"/>
      <c r="C86" s="2"/>
      <c r="D86" s="2"/>
      <c r="E86" s="2"/>
      <c r="F86" s="2"/>
      <c r="G86" s="2"/>
    </row>
    <row r="87" spans="1:7" x14ac:dyDescent="0.3">
      <c r="A87" s="1"/>
      <c r="B87" s="2"/>
      <c r="C87" s="2"/>
      <c r="D87" s="2"/>
      <c r="E87" s="2"/>
      <c r="F87" s="2"/>
      <c r="G87" s="2"/>
    </row>
    <row r="88" spans="1:7" x14ac:dyDescent="0.3">
      <c r="A88" s="1"/>
      <c r="B88" s="2"/>
      <c r="C88" s="2"/>
      <c r="D88" s="2"/>
      <c r="E88" s="2"/>
      <c r="F88" s="2"/>
      <c r="G88" s="2"/>
    </row>
    <row r="89" spans="1:7" x14ac:dyDescent="0.3">
      <c r="A89" s="1"/>
      <c r="B89" s="2"/>
      <c r="C89" s="2"/>
      <c r="D89" s="2"/>
      <c r="E89" s="2"/>
      <c r="F89" s="2"/>
      <c r="G89" s="2"/>
    </row>
    <row r="90" spans="1:7" x14ac:dyDescent="0.3">
      <c r="A90" s="1"/>
      <c r="B90" s="2"/>
      <c r="C90" s="2"/>
      <c r="D90" s="2"/>
      <c r="E90" s="2"/>
      <c r="F90" s="2"/>
      <c r="G90" s="2"/>
    </row>
    <row r="91" spans="1:7" x14ac:dyDescent="0.3">
      <c r="A91" s="1"/>
      <c r="B91" s="2"/>
      <c r="C91" s="2"/>
      <c r="D91" s="2"/>
      <c r="E91" s="2"/>
      <c r="F91" s="2"/>
      <c r="G91" s="2"/>
    </row>
    <row r="92" spans="1:7" x14ac:dyDescent="0.3">
      <c r="A92" s="1"/>
      <c r="B92" s="2"/>
      <c r="C92" s="2"/>
      <c r="D92" s="2"/>
      <c r="E92" s="2"/>
      <c r="F92" s="2"/>
      <c r="G92" s="2"/>
    </row>
    <row r="93" spans="1:7" x14ac:dyDescent="0.3">
      <c r="A93" s="1"/>
      <c r="B93" s="2"/>
      <c r="C93" s="2"/>
      <c r="D93" s="2"/>
      <c r="E93" s="2"/>
      <c r="F93" s="2"/>
      <c r="G93" s="2"/>
    </row>
    <row r="94" spans="1:7" x14ac:dyDescent="0.3">
      <c r="A94" s="1"/>
      <c r="B94" s="2"/>
      <c r="C94" s="2"/>
      <c r="D94" s="2"/>
      <c r="E94" s="2"/>
      <c r="F94" s="2"/>
      <c r="G94" s="2"/>
    </row>
    <row r="95" spans="1:7" x14ac:dyDescent="0.3">
      <c r="A95" s="1"/>
      <c r="B95" s="2"/>
      <c r="C95" s="2"/>
      <c r="D95" s="2"/>
      <c r="E95" s="2"/>
      <c r="F95" s="2"/>
      <c r="G95" s="2"/>
    </row>
    <row r="96" spans="1:7" x14ac:dyDescent="0.3">
      <c r="A96" s="1"/>
      <c r="B96" s="2"/>
      <c r="C96" s="2"/>
      <c r="D96" s="2"/>
      <c r="E96" s="2"/>
      <c r="F96" s="2"/>
      <c r="G96" s="2"/>
    </row>
    <row r="97" spans="1:7" x14ac:dyDescent="0.3">
      <c r="A97" s="1"/>
      <c r="B97" s="2"/>
      <c r="C97" s="2"/>
      <c r="D97" s="2"/>
      <c r="E97" s="2"/>
      <c r="F97" s="2"/>
      <c r="G97" s="2"/>
    </row>
    <row r="98" spans="1:7" x14ac:dyDescent="0.3">
      <c r="A98" s="1"/>
      <c r="B98" s="2"/>
      <c r="C98" s="2"/>
      <c r="D98" s="2"/>
      <c r="E98" s="2"/>
      <c r="F98" s="2"/>
      <c r="G98" s="2"/>
    </row>
    <row r="99" spans="1:7" x14ac:dyDescent="0.3">
      <c r="A99" s="1"/>
      <c r="B99" s="2"/>
      <c r="C99" s="2"/>
      <c r="D99" s="2"/>
      <c r="E99" s="2"/>
      <c r="F99" s="2"/>
      <c r="G99" s="2"/>
    </row>
    <row r="100" spans="1:7" x14ac:dyDescent="0.3">
      <c r="A100" s="1"/>
      <c r="B100" s="2"/>
      <c r="C100" s="2"/>
      <c r="D100" s="2"/>
      <c r="E100" s="2"/>
      <c r="F100" s="2"/>
      <c r="G100" s="2"/>
    </row>
    <row r="101" spans="1:7" x14ac:dyDescent="0.3">
      <c r="A101" s="1"/>
      <c r="B101" s="2"/>
      <c r="C101" s="2"/>
      <c r="D101" s="2"/>
      <c r="E101" s="2"/>
      <c r="F101" s="2"/>
      <c r="G101" s="2"/>
    </row>
    <row r="102" spans="1:7" x14ac:dyDescent="0.3">
      <c r="A102" s="1"/>
      <c r="B102" s="2"/>
      <c r="C102" s="2"/>
      <c r="D102" s="2"/>
      <c r="E102" s="2"/>
      <c r="F102" s="2"/>
      <c r="G102" s="2"/>
    </row>
    <row r="103" spans="1:7" x14ac:dyDescent="0.3">
      <c r="A103" s="1"/>
      <c r="B103" s="2"/>
      <c r="C103" s="2"/>
      <c r="D103" s="2"/>
      <c r="E103" s="2"/>
      <c r="F103" s="2"/>
      <c r="G103" s="2"/>
    </row>
    <row r="104" spans="1:7" x14ac:dyDescent="0.3">
      <c r="A104" s="1"/>
      <c r="B104" s="2"/>
      <c r="C104" s="2"/>
      <c r="D104" s="2"/>
      <c r="E104" s="2"/>
      <c r="F104" s="2"/>
      <c r="G104" s="2"/>
    </row>
    <row r="105" spans="1:7" x14ac:dyDescent="0.3">
      <c r="A105" s="1"/>
      <c r="B105" s="2"/>
      <c r="C105" s="2"/>
      <c r="D105" s="2"/>
      <c r="E105" s="2"/>
      <c r="F105" s="2"/>
      <c r="G105" s="2"/>
    </row>
    <row r="106" spans="1:7" x14ac:dyDescent="0.3">
      <c r="A106" s="1"/>
      <c r="B106" s="2"/>
      <c r="C106" s="2"/>
      <c r="D106" s="2"/>
      <c r="E106" s="2"/>
      <c r="F106" s="2"/>
      <c r="G106" s="2"/>
    </row>
    <row r="107" spans="1:7" x14ac:dyDescent="0.3">
      <c r="A107" s="1"/>
      <c r="B107" s="2"/>
      <c r="C107" s="2"/>
      <c r="D107" s="2"/>
      <c r="E107" s="2"/>
      <c r="F107" s="2"/>
      <c r="G107" s="2"/>
    </row>
    <row r="108" spans="1:7" x14ac:dyDescent="0.3">
      <c r="A108" s="1"/>
      <c r="B108" s="2"/>
      <c r="C108" s="2"/>
      <c r="D108" s="2"/>
      <c r="E108" s="2"/>
      <c r="F108" s="2"/>
      <c r="G108" s="2"/>
    </row>
    <row r="109" spans="1:7" x14ac:dyDescent="0.3">
      <c r="A109" s="1"/>
      <c r="B109" s="2"/>
      <c r="C109" s="2"/>
      <c r="D109" s="2"/>
      <c r="E109" s="2"/>
      <c r="F109" s="2"/>
      <c r="G109" s="2"/>
    </row>
    <row r="110" spans="1:7" x14ac:dyDescent="0.3">
      <c r="A110" s="1"/>
      <c r="B110" s="2"/>
      <c r="C110" s="2"/>
      <c r="D110" s="2"/>
      <c r="E110" s="2"/>
      <c r="F110" s="2"/>
      <c r="G110" s="2"/>
    </row>
    <row r="111" spans="1:7" x14ac:dyDescent="0.3">
      <c r="A111" s="1"/>
      <c r="B111" s="2"/>
      <c r="C111" s="2"/>
      <c r="D111" s="2"/>
      <c r="E111" s="2"/>
      <c r="F111" s="2"/>
      <c r="G111" s="2"/>
    </row>
    <row r="112" spans="1:7" x14ac:dyDescent="0.3">
      <c r="A112" s="1"/>
      <c r="B112" s="2"/>
      <c r="C112" s="2"/>
      <c r="D112" s="2"/>
      <c r="E112" s="2"/>
      <c r="F112" s="2"/>
      <c r="G112" s="2"/>
    </row>
    <row r="113" spans="1:7" x14ac:dyDescent="0.3">
      <c r="A113" s="1"/>
      <c r="B113" s="2"/>
      <c r="C113" s="2"/>
      <c r="D113" s="2"/>
      <c r="E113" s="2"/>
      <c r="F113" s="2"/>
      <c r="G113" s="2"/>
    </row>
    <row r="114" spans="1:7" x14ac:dyDescent="0.3">
      <c r="A114" s="1"/>
      <c r="B114" s="2"/>
      <c r="C114" s="2"/>
      <c r="D114" s="2"/>
      <c r="E114" s="2"/>
      <c r="F114" s="2"/>
      <c r="G114" s="2"/>
    </row>
    <row r="115" spans="1:7" x14ac:dyDescent="0.3">
      <c r="A115" s="1"/>
      <c r="B115" s="2"/>
      <c r="C115" s="2"/>
      <c r="D115" s="2"/>
      <c r="E115" s="2"/>
      <c r="F115" s="2"/>
      <c r="G115" s="2"/>
    </row>
    <row r="116" spans="1:7" x14ac:dyDescent="0.3">
      <c r="A116" s="1"/>
      <c r="B116" s="2"/>
      <c r="C116" s="2"/>
      <c r="D116" s="2"/>
      <c r="E116" s="2"/>
      <c r="F116" s="2"/>
      <c r="G116" s="2"/>
    </row>
    <row r="117" spans="1:7" x14ac:dyDescent="0.3">
      <c r="A117" s="1"/>
      <c r="B117" s="2"/>
      <c r="C117" s="2"/>
      <c r="D117" s="2"/>
      <c r="E117" s="2"/>
      <c r="F117" s="2"/>
      <c r="G117" s="2"/>
    </row>
    <row r="118" spans="1:7" x14ac:dyDescent="0.3">
      <c r="A118" s="2"/>
      <c r="B118" s="2"/>
      <c r="C118" s="2"/>
      <c r="D118" s="2"/>
      <c r="E118" s="2"/>
      <c r="F118" s="2"/>
      <c r="G118" s="2"/>
    </row>
    <row r="119" spans="1:7" x14ac:dyDescent="0.3">
      <c r="A119" s="2"/>
      <c r="B119" s="2"/>
      <c r="C119" s="2"/>
      <c r="D119" s="2"/>
      <c r="E119" s="2"/>
      <c r="F119" s="2"/>
      <c r="G119" s="2"/>
    </row>
    <row r="120" spans="1:7" x14ac:dyDescent="0.3">
      <c r="A120" s="2"/>
      <c r="B120" s="2"/>
      <c r="C120" s="2"/>
      <c r="D120" s="2"/>
      <c r="E120" s="2"/>
      <c r="F120" s="2"/>
      <c r="G120" s="2"/>
    </row>
    <row r="121" spans="1:7" x14ac:dyDescent="0.3">
      <c r="A121" s="2"/>
      <c r="B121" s="2"/>
      <c r="C121" s="2"/>
      <c r="D121" s="2"/>
      <c r="E121" s="2"/>
      <c r="F121" s="2"/>
      <c r="G121" s="2"/>
    </row>
    <row r="122" spans="1:7" x14ac:dyDescent="0.3">
      <c r="A122" s="2"/>
      <c r="B122" s="2"/>
      <c r="C122" s="2"/>
      <c r="D122" s="2"/>
      <c r="E122" s="2"/>
      <c r="F122" s="2"/>
      <c r="G122" s="2"/>
    </row>
    <row r="123" spans="1:7" x14ac:dyDescent="0.3">
      <c r="A123" s="2"/>
      <c r="B123" s="2"/>
      <c r="C123" s="2"/>
      <c r="D123" s="2"/>
      <c r="E123" s="2"/>
      <c r="F123" s="2"/>
      <c r="G123" s="2"/>
    </row>
    <row r="124" spans="1:7" x14ac:dyDescent="0.3">
      <c r="A124" s="2"/>
      <c r="B124" s="2"/>
      <c r="C124" s="2"/>
      <c r="D124" s="2"/>
      <c r="E124" s="2"/>
      <c r="F124" s="2"/>
      <c r="G124" s="2"/>
    </row>
    <row r="125" spans="1:7" x14ac:dyDescent="0.3">
      <c r="A125" s="2"/>
      <c r="B125" s="2"/>
      <c r="C125" s="2"/>
      <c r="D125" s="2"/>
      <c r="E125" s="2"/>
      <c r="F125" s="2"/>
      <c r="G125" s="2"/>
    </row>
    <row r="126" spans="1:7" x14ac:dyDescent="0.3">
      <c r="A126" s="2"/>
      <c r="B126" s="2"/>
      <c r="C126" s="2"/>
      <c r="D126" s="2"/>
      <c r="E126" s="2"/>
      <c r="F126" s="2"/>
      <c r="G126" s="2"/>
    </row>
    <row r="127" spans="1:7" x14ac:dyDescent="0.3">
      <c r="A127" s="2"/>
      <c r="B127" s="2"/>
      <c r="C127" s="2"/>
      <c r="D127" s="2"/>
      <c r="E127" s="2"/>
      <c r="F127" s="2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2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0275-8BA4-4CB1-B6E6-0E306C05F02B}">
  <dimension ref="A1:O41"/>
  <sheetViews>
    <sheetView topLeftCell="A7" workbookViewId="0">
      <selection activeCell="B33" sqref="B33"/>
    </sheetView>
  </sheetViews>
  <sheetFormatPr defaultRowHeight="14.4" x14ac:dyDescent="0.3"/>
  <sheetData>
    <row r="1" spans="1:15" x14ac:dyDescent="0.3">
      <c r="A1">
        <v>551.63964799999997</v>
      </c>
      <c r="B1">
        <v>-0.95</v>
      </c>
      <c r="C1">
        <v>0.03</v>
      </c>
      <c r="D1">
        <v>0.63</v>
      </c>
      <c r="E1">
        <v>2.93</v>
      </c>
      <c r="F1">
        <v>2.62</v>
      </c>
      <c r="G1">
        <v>-3.99</v>
      </c>
    </row>
    <row r="2" spans="1:15" x14ac:dyDescent="0.3">
      <c r="A2">
        <v>551.74102800000003</v>
      </c>
      <c r="B2">
        <v>-0.94</v>
      </c>
      <c r="C2">
        <v>0.03</v>
      </c>
      <c r="D2">
        <v>0.75</v>
      </c>
      <c r="E2">
        <v>0.5</v>
      </c>
      <c r="F2">
        <v>-2.94</v>
      </c>
      <c r="G2">
        <v>-2.2799999999999998</v>
      </c>
    </row>
    <row r="3" spans="1:15" x14ac:dyDescent="0.3">
      <c r="A3">
        <v>551.84234600000002</v>
      </c>
      <c r="B3">
        <v>-0.97</v>
      </c>
      <c r="C3">
        <v>0.02</v>
      </c>
      <c r="D3">
        <v>0.57999999999999996</v>
      </c>
      <c r="E3">
        <v>-1.22</v>
      </c>
      <c r="F3">
        <v>-4.3499999999999996</v>
      </c>
      <c r="G3">
        <v>-0.28999999999999998</v>
      </c>
    </row>
    <row r="4" spans="1:15" x14ac:dyDescent="0.3">
      <c r="A4">
        <v>551.94366500000001</v>
      </c>
      <c r="B4">
        <v>-0.99</v>
      </c>
      <c r="C4">
        <v>0.03</v>
      </c>
      <c r="D4">
        <v>0.96</v>
      </c>
      <c r="E4">
        <v>-0.31</v>
      </c>
      <c r="F4">
        <v>0.81</v>
      </c>
      <c r="G4">
        <v>0.72</v>
      </c>
    </row>
    <row r="5" spans="1:15" x14ac:dyDescent="0.3">
      <c r="A5">
        <v>552.04486099999997</v>
      </c>
      <c r="B5">
        <v>-1.76</v>
      </c>
      <c r="C5">
        <v>-0.1</v>
      </c>
      <c r="D5">
        <v>0.67</v>
      </c>
      <c r="E5">
        <v>5.91</v>
      </c>
      <c r="F5">
        <v>-27.95</v>
      </c>
      <c r="G5">
        <v>-26.57</v>
      </c>
    </row>
    <row r="6" spans="1:15" x14ac:dyDescent="0.3">
      <c r="A6">
        <v>552.14617899999996</v>
      </c>
      <c r="B6">
        <v>-1.27</v>
      </c>
      <c r="C6">
        <v>-0.05</v>
      </c>
      <c r="D6">
        <v>1.04</v>
      </c>
      <c r="E6">
        <v>30.98</v>
      </c>
      <c r="F6">
        <v>-60.92</v>
      </c>
      <c r="G6">
        <v>-29.17</v>
      </c>
    </row>
    <row r="7" spans="1:15" x14ac:dyDescent="0.3">
      <c r="A7">
        <v>552.24755900000002</v>
      </c>
      <c r="B7">
        <v>-0.24</v>
      </c>
      <c r="C7">
        <v>0.06</v>
      </c>
      <c r="D7">
        <v>0.82</v>
      </c>
      <c r="E7">
        <v>30.64</v>
      </c>
      <c r="F7">
        <v>-29.46</v>
      </c>
      <c r="G7">
        <v>-3.17</v>
      </c>
    </row>
    <row r="8" spans="1:15" x14ac:dyDescent="0.3">
      <c r="A8">
        <v>552.34899900000005</v>
      </c>
      <c r="B8">
        <v>-0.13</v>
      </c>
      <c r="C8">
        <v>0.08</v>
      </c>
      <c r="D8">
        <v>1.04</v>
      </c>
      <c r="E8">
        <v>-8.19</v>
      </c>
      <c r="F8">
        <v>-21.27</v>
      </c>
      <c r="G8">
        <v>-8.41</v>
      </c>
    </row>
    <row r="9" spans="1:15" x14ac:dyDescent="0.3">
      <c r="A9">
        <v>552.45025599999997</v>
      </c>
      <c r="B9">
        <v>-0.81</v>
      </c>
      <c r="C9">
        <v>-7.0000000000000007E-2</v>
      </c>
      <c r="D9">
        <v>1.0900000000000001</v>
      </c>
      <c r="E9">
        <v>-14.88</v>
      </c>
      <c r="F9">
        <v>13.24</v>
      </c>
      <c r="G9">
        <v>-10.7</v>
      </c>
    </row>
    <row r="10" spans="1:15" x14ac:dyDescent="0.3">
      <c r="A10">
        <v>552.55157499999996</v>
      </c>
      <c r="B10">
        <v>-1.27</v>
      </c>
      <c r="C10">
        <v>-0.08</v>
      </c>
      <c r="D10">
        <v>1.27</v>
      </c>
      <c r="E10">
        <v>-34.85</v>
      </c>
      <c r="F10">
        <v>34.58</v>
      </c>
      <c r="G10">
        <v>10.7</v>
      </c>
    </row>
    <row r="11" spans="1:15" x14ac:dyDescent="0.3">
      <c r="A11">
        <v>552.65283199999999</v>
      </c>
      <c r="B11">
        <v>-1.1499999999999999</v>
      </c>
      <c r="C11">
        <v>-0.76</v>
      </c>
      <c r="D11">
        <v>1.0900000000000001</v>
      </c>
      <c r="E11">
        <v>9.9600000000000009</v>
      </c>
      <c r="F11">
        <v>35.51</v>
      </c>
      <c r="G11">
        <v>-4.57</v>
      </c>
    </row>
    <row r="12" spans="1:15" x14ac:dyDescent="0.3">
      <c r="A12">
        <v>552.75414999999998</v>
      </c>
      <c r="B12">
        <v>-1.05</v>
      </c>
      <c r="C12">
        <v>-0.68</v>
      </c>
      <c r="D12">
        <v>0.97</v>
      </c>
      <c r="E12">
        <v>90.42</v>
      </c>
      <c r="F12">
        <v>5.1100000000000003</v>
      </c>
      <c r="G12">
        <v>20.09</v>
      </c>
    </row>
    <row r="13" spans="1:15" x14ac:dyDescent="0.3">
      <c r="A13">
        <v>552.85546899999997</v>
      </c>
      <c r="B13">
        <v>-0.88</v>
      </c>
      <c r="C13">
        <v>0.28000000000000003</v>
      </c>
      <c r="D13">
        <v>0.82</v>
      </c>
      <c r="E13">
        <v>53.8</v>
      </c>
      <c r="F13">
        <v>1.1399999999999999</v>
      </c>
      <c r="G13">
        <v>35.01</v>
      </c>
    </row>
    <row r="14" spans="1:15" x14ac:dyDescent="0.3">
      <c r="A14">
        <v>552.95678699999996</v>
      </c>
      <c r="B14">
        <v>-1.07</v>
      </c>
      <c r="C14">
        <v>0.96</v>
      </c>
      <c r="D14">
        <v>0.89</v>
      </c>
      <c r="E14">
        <v>23.03</v>
      </c>
      <c r="F14">
        <v>6.48</v>
      </c>
      <c r="G14">
        <v>8.48</v>
      </c>
    </row>
    <row r="15" spans="1:15" x14ac:dyDescent="0.3">
      <c r="A15">
        <v>553.05810499999995</v>
      </c>
      <c r="B15">
        <v>-0.85</v>
      </c>
      <c r="C15">
        <v>0.73</v>
      </c>
      <c r="D15">
        <v>1.0900000000000001</v>
      </c>
      <c r="E15">
        <v>-18.260000000000002</v>
      </c>
      <c r="F15">
        <v>-4.6100000000000003</v>
      </c>
      <c r="G15">
        <v>4.63</v>
      </c>
      <c r="I15" t="s">
        <v>6</v>
      </c>
      <c r="J15" t="s">
        <v>0</v>
      </c>
      <c r="K15" t="s">
        <v>1</v>
      </c>
      <c r="L15" t="s">
        <v>2</v>
      </c>
      <c r="M15" t="s">
        <v>3</v>
      </c>
      <c r="N15" t="s">
        <v>4</v>
      </c>
      <c r="O15" t="s">
        <v>5</v>
      </c>
    </row>
    <row r="16" spans="1:15" x14ac:dyDescent="0.3">
      <c r="A16">
        <v>553.15936299999998</v>
      </c>
      <c r="B16">
        <v>-0.94</v>
      </c>
      <c r="C16">
        <v>0.11</v>
      </c>
      <c r="D16">
        <v>0.96</v>
      </c>
      <c r="E16">
        <v>-65.739999999999995</v>
      </c>
      <c r="F16">
        <v>9.16</v>
      </c>
      <c r="G16">
        <v>-14.66</v>
      </c>
      <c r="I16">
        <f>AVERAGE(A1,A23)-604.8</f>
        <v>5.7574000000045089E-2</v>
      </c>
      <c r="J16">
        <f t="shared" ref="J16:O31" si="0">AVERAGE(B1,B23)</f>
        <v>-0.96</v>
      </c>
      <c r="K16">
        <f t="shared" si="0"/>
        <v>0.02</v>
      </c>
      <c r="L16">
        <f t="shared" si="0"/>
        <v>0.66999999999999993</v>
      </c>
      <c r="M16">
        <f t="shared" si="0"/>
        <v>0.16000000000000014</v>
      </c>
      <c r="N16">
        <f t="shared" si="0"/>
        <v>2</v>
      </c>
      <c r="O16">
        <f t="shared" si="0"/>
        <v>-1.37</v>
      </c>
    </row>
    <row r="17" spans="1:15" x14ac:dyDescent="0.3">
      <c r="A17">
        <v>553.26062000000002</v>
      </c>
      <c r="B17">
        <v>-0.91</v>
      </c>
      <c r="C17">
        <v>-0.59</v>
      </c>
      <c r="D17">
        <v>0.86</v>
      </c>
      <c r="E17">
        <v>-30.04</v>
      </c>
      <c r="F17">
        <v>24.96</v>
      </c>
      <c r="G17">
        <v>-28</v>
      </c>
      <c r="I17">
        <f t="shared" ref="I17:I34" si="1">AVERAGE(A2,A24)-604.8</f>
        <v>0.15892350000012812</v>
      </c>
      <c r="J17">
        <f t="shared" si="0"/>
        <v>-0.95</v>
      </c>
      <c r="K17">
        <f t="shared" si="0"/>
        <v>0.03</v>
      </c>
      <c r="L17">
        <f t="shared" si="0"/>
        <v>0.61</v>
      </c>
      <c r="M17">
        <f t="shared" si="0"/>
        <v>0.81499999999999995</v>
      </c>
      <c r="N17">
        <f t="shared" si="0"/>
        <v>-0.53</v>
      </c>
      <c r="O17">
        <f t="shared" si="0"/>
        <v>-1.095</v>
      </c>
    </row>
    <row r="18" spans="1:15" x14ac:dyDescent="0.3">
      <c r="A18">
        <v>553.36193800000001</v>
      </c>
      <c r="B18">
        <v>-0.99</v>
      </c>
      <c r="C18">
        <v>-0.22</v>
      </c>
      <c r="D18">
        <v>0.68</v>
      </c>
      <c r="E18">
        <v>8</v>
      </c>
      <c r="F18">
        <v>13.58</v>
      </c>
      <c r="G18">
        <v>-14.88</v>
      </c>
      <c r="I18">
        <f t="shared" si="1"/>
        <v>0.26024150000012014</v>
      </c>
      <c r="J18">
        <f t="shared" si="0"/>
        <v>-0.97</v>
      </c>
      <c r="K18">
        <f t="shared" si="0"/>
        <v>1.4999999999999999E-2</v>
      </c>
      <c r="L18">
        <f t="shared" si="0"/>
        <v>0.61</v>
      </c>
      <c r="M18">
        <f t="shared" si="0"/>
        <v>0.35499999999999998</v>
      </c>
      <c r="N18">
        <f t="shared" si="0"/>
        <v>-2.0549999999999997</v>
      </c>
      <c r="O18">
        <f t="shared" si="0"/>
        <v>8.0000000000000016E-2</v>
      </c>
    </row>
    <row r="19" spans="1:15" x14ac:dyDescent="0.3">
      <c r="A19">
        <v>553.463257</v>
      </c>
      <c r="B19">
        <v>-1</v>
      </c>
      <c r="C19">
        <v>-0.03</v>
      </c>
      <c r="D19">
        <v>0.61</v>
      </c>
      <c r="E19">
        <v>-2.97</v>
      </c>
      <c r="F19">
        <v>5.26</v>
      </c>
      <c r="G19">
        <v>-2.17</v>
      </c>
      <c r="I19">
        <f t="shared" si="1"/>
        <v>0.36156049999999595</v>
      </c>
      <c r="J19">
        <f t="shared" si="0"/>
        <v>-1</v>
      </c>
      <c r="K19">
        <f t="shared" si="0"/>
        <v>0.03</v>
      </c>
      <c r="L19">
        <f t="shared" si="0"/>
        <v>0.81499999999999995</v>
      </c>
      <c r="M19">
        <f t="shared" si="0"/>
        <v>-2.4</v>
      </c>
      <c r="N19">
        <f t="shared" si="0"/>
        <v>2.0649999999999999</v>
      </c>
      <c r="O19">
        <f t="shared" si="0"/>
        <v>0.23499999999999999</v>
      </c>
    </row>
    <row r="20" spans="1:15" x14ac:dyDescent="0.3">
      <c r="A20">
        <v>553.56445299999996</v>
      </c>
      <c r="B20">
        <v>-0.96</v>
      </c>
      <c r="C20">
        <v>0.03</v>
      </c>
      <c r="D20">
        <v>0.6</v>
      </c>
      <c r="E20">
        <v>-8.8699999999999992</v>
      </c>
      <c r="F20">
        <v>-3.33</v>
      </c>
      <c r="G20">
        <v>4.03</v>
      </c>
      <c r="I20">
        <f t="shared" si="1"/>
        <v>0.46278700000004847</v>
      </c>
      <c r="J20">
        <f t="shared" si="0"/>
        <v>-1.83</v>
      </c>
      <c r="K20">
        <f t="shared" si="0"/>
        <v>-5.5E-2</v>
      </c>
      <c r="L20">
        <f t="shared" si="0"/>
        <v>0.61499999999999999</v>
      </c>
      <c r="M20">
        <f t="shared" si="0"/>
        <v>6.49</v>
      </c>
      <c r="N20">
        <f t="shared" si="0"/>
        <v>-36.33</v>
      </c>
      <c r="O20">
        <f t="shared" si="0"/>
        <v>-31.855</v>
      </c>
    </row>
    <row r="21" spans="1:15" x14ac:dyDescent="0.3">
      <c r="I21">
        <f t="shared" si="1"/>
        <v>0.56410500000004049</v>
      </c>
      <c r="J21">
        <f t="shared" si="0"/>
        <v>-1.08</v>
      </c>
      <c r="K21">
        <f t="shared" si="0"/>
        <v>-4.4999999999999998E-2</v>
      </c>
      <c r="L21">
        <f t="shared" si="0"/>
        <v>0.73</v>
      </c>
      <c r="M21">
        <f t="shared" si="0"/>
        <v>21.634999999999998</v>
      </c>
      <c r="N21">
        <f t="shared" si="0"/>
        <v>-69.240000000000009</v>
      </c>
      <c r="O21">
        <f t="shared" si="0"/>
        <v>-24.795000000000002</v>
      </c>
    </row>
    <row r="22" spans="1:15" x14ac:dyDescent="0.3">
      <c r="I22">
        <f t="shared" si="1"/>
        <v>0.66545450000012352</v>
      </c>
      <c r="J22">
        <f t="shared" si="0"/>
        <v>-5.4999999999999993E-2</v>
      </c>
      <c r="K22">
        <f t="shared" si="0"/>
        <v>0.1</v>
      </c>
      <c r="L22">
        <f t="shared" si="0"/>
        <v>0.495</v>
      </c>
      <c r="M22">
        <f t="shared" si="0"/>
        <v>21.555</v>
      </c>
      <c r="N22">
        <f t="shared" si="0"/>
        <v>-26.675000000000001</v>
      </c>
      <c r="O22">
        <f t="shared" si="0"/>
        <v>-4.42</v>
      </c>
    </row>
    <row r="23" spans="1:15" x14ac:dyDescent="0.3">
      <c r="A23">
        <v>658.07550000000003</v>
      </c>
      <c r="B23">
        <v>-0.97</v>
      </c>
      <c r="C23">
        <v>0.01</v>
      </c>
      <c r="D23">
        <v>0.71</v>
      </c>
      <c r="E23">
        <v>-2.61</v>
      </c>
      <c r="F23">
        <v>1.38</v>
      </c>
      <c r="G23">
        <v>1.25</v>
      </c>
      <c r="I23">
        <f t="shared" si="1"/>
        <v>0.76680300000009538</v>
      </c>
      <c r="J23">
        <f t="shared" si="0"/>
        <v>-0.315</v>
      </c>
      <c r="K23">
        <f t="shared" si="0"/>
        <v>0</v>
      </c>
      <c r="L23">
        <f t="shared" si="0"/>
        <v>0.88500000000000001</v>
      </c>
      <c r="M23">
        <f t="shared" si="0"/>
        <v>-10.805</v>
      </c>
      <c r="N23">
        <f t="shared" si="0"/>
        <v>2.8800000000000008</v>
      </c>
      <c r="O23">
        <f t="shared" si="0"/>
        <v>-3.37</v>
      </c>
    </row>
    <row r="24" spans="1:15" x14ac:dyDescent="0.3">
      <c r="A24">
        <v>658.17681900000002</v>
      </c>
      <c r="B24">
        <v>-0.96</v>
      </c>
      <c r="C24">
        <v>0.03</v>
      </c>
      <c r="D24">
        <v>0.47</v>
      </c>
      <c r="E24">
        <v>1.1299999999999999</v>
      </c>
      <c r="F24">
        <v>1.88</v>
      </c>
      <c r="G24">
        <v>0.09</v>
      </c>
      <c r="I24">
        <f t="shared" si="1"/>
        <v>0.86806000000001404</v>
      </c>
      <c r="J24">
        <f t="shared" si="0"/>
        <v>-0.97</v>
      </c>
      <c r="K24">
        <f t="shared" si="0"/>
        <v>-0.05</v>
      </c>
      <c r="L24">
        <f t="shared" si="0"/>
        <v>0.92500000000000004</v>
      </c>
      <c r="M24">
        <f t="shared" si="0"/>
        <v>-17.135000000000002</v>
      </c>
      <c r="N24">
        <f t="shared" si="0"/>
        <v>34.4</v>
      </c>
      <c r="O24">
        <f t="shared" si="0"/>
        <v>12.979999999999999</v>
      </c>
    </row>
    <row r="25" spans="1:15" x14ac:dyDescent="0.3">
      <c r="A25">
        <v>658.27813700000002</v>
      </c>
      <c r="B25">
        <v>-0.97</v>
      </c>
      <c r="C25">
        <v>0.01</v>
      </c>
      <c r="D25">
        <v>0.64</v>
      </c>
      <c r="E25">
        <v>1.93</v>
      </c>
      <c r="F25">
        <v>0.24</v>
      </c>
      <c r="G25">
        <v>0.45</v>
      </c>
      <c r="I25">
        <f t="shared" si="1"/>
        <v>0.96940949999998338</v>
      </c>
      <c r="J25">
        <f t="shared" si="0"/>
        <v>-1.29</v>
      </c>
      <c r="K25">
        <f t="shared" si="0"/>
        <v>-0.14000000000000001</v>
      </c>
      <c r="L25">
        <f t="shared" si="0"/>
        <v>1.0249999999999999</v>
      </c>
      <c r="M25">
        <f t="shared" si="0"/>
        <v>-18.365000000000002</v>
      </c>
      <c r="N25">
        <f t="shared" si="0"/>
        <v>39.314999999999998</v>
      </c>
      <c r="O25">
        <f t="shared" si="0"/>
        <v>7.1899999999999995</v>
      </c>
    </row>
    <row r="26" spans="1:15" x14ac:dyDescent="0.3">
      <c r="A26">
        <v>658.379456</v>
      </c>
      <c r="B26">
        <v>-1.01</v>
      </c>
      <c r="C26">
        <v>0.03</v>
      </c>
      <c r="D26">
        <v>0.67</v>
      </c>
      <c r="E26">
        <v>-4.49</v>
      </c>
      <c r="F26">
        <v>3.32</v>
      </c>
      <c r="G26">
        <v>-0.25</v>
      </c>
      <c r="I26">
        <f t="shared" si="1"/>
        <v>1.0706360000000359</v>
      </c>
      <c r="J26">
        <f t="shared" si="0"/>
        <v>-1.1200000000000001</v>
      </c>
      <c r="K26">
        <f t="shared" si="0"/>
        <v>-0.66999999999999993</v>
      </c>
      <c r="L26">
        <f t="shared" si="0"/>
        <v>0.65500000000000003</v>
      </c>
      <c r="M26">
        <f t="shared" si="0"/>
        <v>15.120000000000001</v>
      </c>
      <c r="N26">
        <f t="shared" si="0"/>
        <v>28.72</v>
      </c>
      <c r="O26">
        <f t="shared" si="0"/>
        <v>-8.0749999999999993</v>
      </c>
    </row>
    <row r="27" spans="1:15" x14ac:dyDescent="0.3">
      <c r="A27">
        <v>658.48071300000004</v>
      </c>
      <c r="B27">
        <v>-1.9</v>
      </c>
      <c r="C27">
        <v>-0.01</v>
      </c>
      <c r="D27">
        <v>0.56000000000000005</v>
      </c>
      <c r="E27">
        <v>7.07</v>
      </c>
      <c r="F27">
        <v>-44.71</v>
      </c>
      <c r="G27">
        <v>-37.14</v>
      </c>
      <c r="I27">
        <f t="shared" si="1"/>
        <v>1.1969480000000203</v>
      </c>
      <c r="J27">
        <f t="shared" si="0"/>
        <v>-0.96</v>
      </c>
      <c r="K27">
        <f t="shared" si="0"/>
        <v>-0.46500000000000002</v>
      </c>
      <c r="L27">
        <f t="shared" si="0"/>
        <v>0.79499999999999993</v>
      </c>
      <c r="M27">
        <f t="shared" si="0"/>
        <v>73.38</v>
      </c>
      <c r="N27">
        <f t="shared" si="0"/>
        <v>7.6549999999999994</v>
      </c>
      <c r="O27">
        <f t="shared" si="0"/>
        <v>22.585000000000001</v>
      </c>
    </row>
    <row r="28" spans="1:15" x14ac:dyDescent="0.3">
      <c r="A28">
        <v>658.58203100000003</v>
      </c>
      <c r="B28">
        <v>-0.89</v>
      </c>
      <c r="C28">
        <v>-0.04</v>
      </c>
      <c r="D28">
        <v>0.42</v>
      </c>
      <c r="E28">
        <v>12.29</v>
      </c>
      <c r="F28">
        <v>-77.56</v>
      </c>
      <c r="G28">
        <v>-20.420000000000002</v>
      </c>
      <c r="I28">
        <f t="shared" si="1"/>
        <v>1.3232605000000603</v>
      </c>
      <c r="J28">
        <f t="shared" si="0"/>
        <v>-0.89</v>
      </c>
      <c r="K28">
        <f t="shared" si="0"/>
        <v>0.86</v>
      </c>
      <c r="L28">
        <f t="shared" si="0"/>
        <v>0.67500000000000004</v>
      </c>
      <c r="M28">
        <f t="shared" si="0"/>
        <v>19.334999999999997</v>
      </c>
      <c r="N28">
        <f t="shared" si="0"/>
        <v>-11.844999999999999</v>
      </c>
      <c r="O28">
        <f t="shared" si="0"/>
        <v>19.645</v>
      </c>
    </row>
    <row r="29" spans="1:15" x14ac:dyDescent="0.3">
      <c r="A29">
        <v>658.68335000000002</v>
      </c>
      <c r="B29">
        <v>0.13</v>
      </c>
      <c r="C29">
        <v>0.14000000000000001</v>
      </c>
      <c r="D29">
        <v>0.17</v>
      </c>
      <c r="E29">
        <v>12.47</v>
      </c>
      <c r="F29">
        <v>-23.89</v>
      </c>
      <c r="G29">
        <v>-5.67</v>
      </c>
      <c r="I29">
        <f t="shared" si="1"/>
        <v>1.4496030000000246</v>
      </c>
      <c r="J29">
        <f t="shared" si="0"/>
        <v>-1.02</v>
      </c>
      <c r="K29">
        <f t="shared" si="0"/>
        <v>0.33499999999999996</v>
      </c>
      <c r="L29">
        <f t="shared" si="0"/>
        <v>0.625</v>
      </c>
      <c r="M29">
        <f t="shared" si="0"/>
        <v>-21.18</v>
      </c>
      <c r="N29">
        <f t="shared" si="0"/>
        <v>-5.7050000000000001</v>
      </c>
      <c r="O29">
        <f t="shared" si="0"/>
        <v>7.7100000000000009</v>
      </c>
    </row>
    <row r="30" spans="1:15" x14ac:dyDescent="0.3">
      <c r="A30">
        <v>658.78460700000005</v>
      </c>
      <c r="B30">
        <v>-0.5</v>
      </c>
      <c r="C30">
        <v>-0.08</v>
      </c>
      <c r="D30">
        <v>0.73</v>
      </c>
      <c r="E30">
        <v>-13.42</v>
      </c>
      <c r="F30">
        <v>27.03</v>
      </c>
      <c r="G30">
        <v>1.67</v>
      </c>
      <c r="I30">
        <f t="shared" si="1"/>
        <v>1.5759460000000445</v>
      </c>
      <c r="J30">
        <f t="shared" si="0"/>
        <v>-0.95500000000000007</v>
      </c>
      <c r="K30">
        <f t="shared" si="0"/>
        <v>0.245</v>
      </c>
      <c r="L30">
        <f t="shared" si="0"/>
        <v>0.66500000000000004</v>
      </c>
      <c r="M30">
        <f t="shared" si="0"/>
        <v>-26.975000000000001</v>
      </c>
      <c r="N30">
        <f t="shared" si="0"/>
        <v>0.1599999999999997</v>
      </c>
      <c r="O30">
        <f t="shared" si="0"/>
        <v>10.33</v>
      </c>
    </row>
    <row r="31" spans="1:15" x14ac:dyDescent="0.3">
      <c r="A31">
        <v>658.88586399999997</v>
      </c>
      <c r="B31">
        <v>-1.1299999999999999</v>
      </c>
      <c r="C31">
        <v>-0.03</v>
      </c>
      <c r="D31">
        <v>0.76</v>
      </c>
      <c r="E31">
        <v>-19.39</v>
      </c>
      <c r="F31">
        <v>55.56</v>
      </c>
      <c r="G31">
        <v>36.659999999999997</v>
      </c>
      <c r="I31">
        <f t="shared" si="1"/>
        <v>1.6772949999999582</v>
      </c>
      <c r="J31">
        <f t="shared" si="0"/>
        <v>-0.93500000000000005</v>
      </c>
      <c r="K31">
        <f t="shared" si="0"/>
        <v>0.08</v>
      </c>
      <c r="L31">
        <f t="shared" si="0"/>
        <v>0.67500000000000004</v>
      </c>
      <c r="M31">
        <f t="shared" si="0"/>
        <v>-37.979999999999997</v>
      </c>
      <c r="N31">
        <f t="shared" si="0"/>
        <v>2.7949999999999999</v>
      </c>
      <c r="O31">
        <f t="shared" si="0"/>
        <v>-6.1349999999999998</v>
      </c>
    </row>
    <row r="32" spans="1:15" x14ac:dyDescent="0.3">
      <c r="A32">
        <v>658.98724400000003</v>
      </c>
      <c r="B32">
        <v>-1.31</v>
      </c>
      <c r="C32">
        <v>-0.2</v>
      </c>
      <c r="D32">
        <v>0.78</v>
      </c>
      <c r="E32">
        <v>-1.88</v>
      </c>
      <c r="F32">
        <v>44.05</v>
      </c>
      <c r="G32">
        <v>3.68</v>
      </c>
      <c r="I32">
        <f t="shared" si="1"/>
        <v>1.7785215000001244</v>
      </c>
      <c r="J32">
        <f t="shared" ref="J32:J34" si="2">AVERAGE(B17,B39)</f>
        <v>-0.94500000000000006</v>
      </c>
      <c r="K32">
        <f t="shared" ref="K32:K34" si="3">AVERAGE(C17,C39)</f>
        <v>-0.27499999999999997</v>
      </c>
      <c r="L32">
        <f t="shared" ref="L32:L34" si="4">AVERAGE(D17,D39)</f>
        <v>0.64</v>
      </c>
      <c r="M32">
        <f t="shared" ref="M32:M34" si="5">AVERAGE(E17,E39)</f>
        <v>-19.48</v>
      </c>
      <c r="N32">
        <f t="shared" ref="N32:N34" si="6">AVERAGE(F17,F39)</f>
        <v>13.5</v>
      </c>
      <c r="O32">
        <f t="shared" ref="O32:O34" si="7">AVERAGE(G17,G39)</f>
        <v>-16.975000000000001</v>
      </c>
    </row>
    <row r="33" spans="1:15" x14ac:dyDescent="0.3">
      <c r="A33">
        <v>659.08843999999999</v>
      </c>
      <c r="B33">
        <v>-1.0900000000000001</v>
      </c>
      <c r="C33">
        <v>-0.57999999999999996</v>
      </c>
      <c r="D33">
        <v>0.22</v>
      </c>
      <c r="E33">
        <v>20.28</v>
      </c>
      <c r="F33">
        <v>21.93</v>
      </c>
      <c r="G33">
        <v>-11.58</v>
      </c>
      <c r="I33">
        <f t="shared" si="1"/>
        <v>1.8798400000000584</v>
      </c>
      <c r="J33">
        <f t="shared" si="2"/>
        <v>-0.96499999999999997</v>
      </c>
      <c r="K33">
        <f t="shared" si="3"/>
        <v>-0.115</v>
      </c>
      <c r="L33">
        <f t="shared" si="4"/>
        <v>0.53500000000000003</v>
      </c>
      <c r="M33">
        <f t="shared" si="5"/>
        <v>5.95</v>
      </c>
      <c r="N33">
        <f t="shared" si="6"/>
        <v>9.31</v>
      </c>
      <c r="O33">
        <f t="shared" si="7"/>
        <v>-5.5</v>
      </c>
    </row>
    <row r="34" spans="1:15" x14ac:dyDescent="0.3">
      <c r="A34">
        <v>659.23974599999997</v>
      </c>
      <c r="B34">
        <v>-0.87</v>
      </c>
      <c r="C34">
        <v>-0.25</v>
      </c>
      <c r="D34">
        <v>0.62</v>
      </c>
      <c r="E34">
        <v>56.34</v>
      </c>
      <c r="F34">
        <v>10.199999999999999</v>
      </c>
      <c r="G34">
        <v>25.08</v>
      </c>
      <c r="I34">
        <f t="shared" si="1"/>
        <v>1.9811584999999923</v>
      </c>
      <c r="J34">
        <f t="shared" si="2"/>
        <v>-0.97499999999999998</v>
      </c>
      <c r="K34">
        <f t="shared" si="3"/>
        <v>-2.5000000000000001E-2</v>
      </c>
      <c r="L34">
        <f t="shared" si="4"/>
        <v>0.62</v>
      </c>
      <c r="M34">
        <f t="shared" si="5"/>
        <v>0.43999999999999995</v>
      </c>
      <c r="N34">
        <f t="shared" si="6"/>
        <v>1.4449999999999998</v>
      </c>
      <c r="O34">
        <f t="shared" si="7"/>
        <v>-1.165</v>
      </c>
    </row>
    <row r="35" spans="1:15" x14ac:dyDescent="0.3">
      <c r="A35">
        <v>659.39105199999995</v>
      </c>
      <c r="B35">
        <v>-0.9</v>
      </c>
      <c r="C35">
        <v>1.44</v>
      </c>
      <c r="D35">
        <v>0.53</v>
      </c>
      <c r="E35">
        <v>-15.13</v>
      </c>
      <c r="F35">
        <v>-24.83</v>
      </c>
      <c r="G35">
        <v>4.28</v>
      </c>
    </row>
    <row r="36" spans="1:15" x14ac:dyDescent="0.3">
      <c r="A36">
        <v>659.542419</v>
      </c>
      <c r="B36">
        <v>-0.97</v>
      </c>
      <c r="C36">
        <v>-0.28999999999999998</v>
      </c>
      <c r="D36">
        <v>0.36</v>
      </c>
      <c r="E36">
        <v>-65.39</v>
      </c>
      <c r="F36">
        <v>-17.89</v>
      </c>
      <c r="G36">
        <v>6.94</v>
      </c>
    </row>
    <row r="37" spans="1:15" x14ac:dyDescent="0.3">
      <c r="A37">
        <v>659.69378700000004</v>
      </c>
      <c r="B37">
        <v>-1.06</v>
      </c>
      <c r="C37">
        <v>-0.24</v>
      </c>
      <c r="D37">
        <v>0.24</v>
      </c>
      <c r="E37">
        <v>-35.69</v>
      </c>
      <c r="F37">
        <v>4.93</v>
      </c>
      <c r="G37">
        <v>16.03</v>
      </c>
    </row>
    <row r="38" spans="1:15" x14ac:dyDescent="0.3">
      <c r="A38">
        <v>659.79522699999995</v>
      </c>
      <c r="B38">
        <v>-0.93</v>
      </c>
      <c r="C38">
        <v>0.05</v>
      </c>
      <c r="D38">
        <v>0.39</v>
      </c>
      <c r="E38">
        <v>-10.220000000000001</v>
      </c>
      <c r="F38">
        <v>-3.57</v>
      </c>
      <c r="G38">
        <v>2.39</v>
      </c>
    </row>
    <row r="39" spans="1:15" x14ac:dyDescent="0.3">
      <c r="A39">
        <v>659.89642300000003</v>
      </c>
      <c r="B39">
        <v>-0.98</v>
      </c>
      <c r="C39">
        <v>0.04</v>
      </c>
      <c r="D39">
        <v>0.42</v>
      </c>
      <c r="E39">
        <v>-8.92</v>
      </c>
      <c r="F39">
        <v>2.04</v>
      </c>
      <c r="G39">
        <v>-5.95</v>
      </c>
    </row>
    <row r="40" spans="1:15" x14ac:dyDescent="0.3">
      <c r="A40">
        <v>659.99774200000002</v>
      </c>
      <c r="B40">
        <v>-0.94</v>
      </c>
      <c r="C40">
        <v>-0.01</v>
      </c>
      <c r="D40">
        <v>0.39</v>
      </c>
      <c r="E40">
        <v>3.9</v>
      </c>
      <c r="F40">
        <v>5.04</v>
      </c>
      <c r="G40">
        <v>3.88</v>
      </c>
    </row>
    <row r="41" spans="1:15" x14ac:dyDescent="0.3">
      <c r="A41">
        <v>660.09906000000001</v>
      </c>
      <c r="B41">
        <v>-0.95</v>
      </c>
      <c r="C41">
        <v>-0.02</v>
      </c>
      <c r="D41">
        <v>0.63</v>
      </c>
      <c r="E41">
        <v>3.85</v>
      </c>
      <c r="F41">
        <v>-2.37</v>
      </c>
      <c r="G41">
        <v>-0.16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6AA5-87A0-4614-AC97-722E9618C401}">
  <dimension ref="A1:O27"/>
  <sheetViews>
    <sheetView topLeftCell="G1" workbookViewId="0">
      <selection activeCell="O28" sqref="O28"/>
    </sheetView>
  </sheetViews>
  <sheetFormatPr defaultRowHeight="14.4" x14ac:dyDescent="0.3"/>
  <sheetData>
    <row r="1" spans="1:15" x14ac:dyDescent="0.3">
      <c r="A1">
        <v>597.81549099999995</v>
      </c>
      <c r="B1">
        <v>-0.08</v>
      </c>
      <c r="C1">
        <v>-0.01</v>
      </c>
      <c r="D1">
        <v>-1.02</v>
      </c>
      <c r="E1">
        <v>0.21</v>
      </c>
      <c r="F1">
        <v>-3.16</v>
      </c>
      <c r="G1">
        <v>-4.17</v>
      </c>
    </row>
    <row r="2" spans="1:15" x14ac:dyDescent="0.3">
      <c r="A2">
        <v>597.91680899999994</v>
      </c>
      <c r="B2">
        <v>-0.08</v>
      </c>
      <c r="C2">
        <v>0.01</v>
      </c>
      <c r="D2">
        <v>-1.03</v>
      </c>
      <c r="E2">
        <v>1.31</v>
      </c>
      <c r="F2">
        <v>-6.5</v>
      </c>
      <c r="G2">
        <v>0.18</v>
      </c>
    </row>
    <row r="3" spans="1:15" x14ac:dyDescent="0.3">
      <c r="A3">
        <v>598.01812700000005</v>
      </c>
      <c r="B3">
        <v>-0.09</v>
      </c>
      <c r="C3">
        <v>0.02</v>
      </c>
      <c r="D3">
        <v>-1.03</v>
      </c>
      <c r="E3">
        <v>0.49</v>
      </c>
      <c r="F3">
        <v>0.24</v>
      </c>
      <c r="G3">
        <v>-1.42</v>
      </c>
    </row>
    <row r="4" spans="1:15" x14ac:dyDescent="0.3">
      <c r="A4">
        <v>598.11956799999996</v>
      </c>
      <c r="B4">
        <v>-7.0000000000000007E-2</v>
      </c>
      <c r="C4">
        <v>0.01</v>
      </c>
      <c r="D4">
        <v>-1.02</v>
      </c>
      <c r="E4">
        <v>-1.19</v>
      </c>
      <c r="F4">
        <v>9.43</v>
      </c>
      <c r="G4">
        <v>-10.15</v>
      </c>
    </row>
    <row r="5" spans="1:15" x14ac:dyDescent="0.3">
      <c r="A5">
        <v>598.22088599999995</v>
      </c>
      <c r="B5">
        <v>-0.06</v>
      </c>
      <c r="C5">
        <v>0.04</v>
      </c>
      <c r="D5">
        <v>-1.02</v>
      </c>
      <c r="E5">
        <v>-0.01</v>
      </c>
      <c r="F5">
        <v>5.65</v>
      </c>
      <c r="G5">
        <v>3.4</v>
      </c>
    </row>
    <row r="6" spans="1:15" x14ac:dyDescent="0.3">
      <c r="A6">
        <v>598.32214399999998</v>
      </c>
      <c r="B6">
        <v>-0.08</v>
      </c>
      <c r="C6">
        <v>0.03</v>
      </c>
      <c r="D6">
        <v>-1.02</v>
      </c>
      <c r="E6">
        <v>-0.54</v>
      </c>
      <c r="F6">
        <v>-1.5</v>
      </c>
      <c r="G6">
        <v>-7.98</v>
      </c>
    </row>
    <row r="7" spans="1:15" x14ac:dyDescent="0.3">
      <c r="A7">
        <v>598.42346199999997</v>
      </c>
      <c r="B7">
        <v>0.02</v>
      </c>
      <c r="C7">
        <v>1.76</v>
      </c>
      <c r="D7">
        <v>-1.03</v>
      </c>
      <c r="E7">
        <v>5.95</v>
      </c>
      <c r="F7">
        <v>-3.98</v>
      </c>
      <c r="G7">
        <v>94.61</v>
      </c>
    </row>
    <row r="8" spans="1:15" x14ac:dyDescent="0.3">
      <c r="A8">
        <v>598.52477999999996</v>
      </c>
      <c r="B8">
        <v>-0.45</v>
      </c>
      <c r="C8">
        <v>-1.61</v>
      </c>
      <c r="D8">
        <v>-1.02</v>
      </c>
      <c r="E8">
        <v>-34.520000000000003</v>
      </c>
      <c r="F8">
        <v>-18.37</v>
      </c>
      <c r="G8">
        <v>153.47</v>
      </c>
      <c r="I8" t="s">
        <v>6</v>
      </c>
      <c r="J8" t="s">
        <v>0</v>
      </c>
      <c r="K8" t="s">
        <v>1</v>
      </c>
      <c r="L8" t="s">
        <v>2</v>
      </c>
      <c r="M8" t="s">
        <v>3</v>
      </c>
      <c r="N8" t="s">
        <v>4</v>
      </c>
      <c r="O8" t="s">
        <v>5</v>
      </c>
    </row>
    <row r="9" spans="1:15" x14ac:dyDescent="0.3">
      <c r="A9">
        <v>598.62609899999995</v>
      </c>
      <c r="B9">
        <v>-0.28999999999999998</v>
      </c>
      <c r="C9">
        <v>-0.91</v>
      </c>
      <c r="D9">
        <v>-1.01</v>
      </c>
      <c r="E9">
        <v>-21.87</v>
      </c>
      <c r="F9">
        <v>-13.42</v>
      </c>
      <c r="G9">
        <v>-14.09</v>
      </c>
      <c r="I9">
        <f>AVERAGE(A2,A13)</f>
        <v>598.47402949999992</v>
      </c>
      <c r="J9">
        <f t="shared" ref="J9:O22" si="0">AVERAGE(B2,B13)</f>
        <v>-6.5000000000000002E-2</v>
      </c>
      <c r="K9">
        <f t="shared" si="0"/>
        <v>-3.0000000000000002E-2</v>
      </c>
      <c r="L9">
        <f t="shared" si="0"/>
        <v>-1.0249999999999999</v>
      </c>
      <c r="M9">
        <f t="shared" si="0"/>
        <v>0.10999999999999999</v>
      </c>
      <c r="N9">
        <f t="shared" si="0"/>
        <v>-4.8049999999999997</v>
      </c>
      <c r="O9">
        <f t="shared" si="0"/>
        <v>1.8150000000000002</v>
      </c>
    </row>
    <row r="10" spans="1:15" x14ac:dyDescent="0.3">
      <c r="A10">
        <v>598.72735599999999</v>
      </c>
      <c r="B10">
        <v>-0.26</v>
      </c>
      <c r="C10">
        <v>-0.35</v>
      </c>
      <c r="D10">
        <v>-1.08</v>
      </c>
      <c r="E10">
        <v>2.08</v>
      </c>
      <c r="F10">
        <v>-5.23</v>
      </c>
      <c r="G10">
        <v>-136.22</v>
      </c>
      <c r="I10">
        <f t="shared" ref="I10:I22" si="1">AVERAGE(A3,A14)</f>
        <v>598.575378</v>
      </c>
      <c r="J10">
        <f t="shared" si="0"/>
        <v>-7.0000000000000007E-2</v>
      </c>
      <c r="K10">
        <f t="shared" si="0"/>
        <v>1.4999999999999999E-2</v>
      </c>
      <c r="L10">
        <f t="shared" si="0"/>
        <v>-1.0249999999999999</v>
      </c>
      <c r="M10">
        <f t="shared" si="0"/>
        <v>0.44500000000000001</v>
      </c>
      <c r="N10">
        <f t="shared" si="0"/>
        <v>-0.375</v>
      </c>
      <c r="O10">
        <f t="shared" si="0"/>
        <v>-0.6</v>
      </c>
    </row>
    <row r="11" spans="1:15" x14ac:dyDescent="0.3">
      <c r="A11">
        <v>598.82861300000002</v>
      </c>
      <c r="B11">
        <v>-0.02</v>
      </c>
      <c r="C11">
        <v>0.96</v>
      </c>
      <c r="D11">
        <v>-1</v>
      </c>
      <c r="E11">
        <v>0.4</v>
      </c>
      <c r="F11">
        <v>0.22</v>
      </c>
      <c r="G11">
        <v>-39.340000000000003</v>
      </c>
      <c r="I11">
        <f t="shared" si="1"/>
        <v>598.67672749999997</v>
      </c>
      <c r="J11">
        <f t="shared" si="0"/>
        <v>-6.5000000000000002E-2</v>
      </c>
      <c r="K11">
        <f t="shared" si="0"/>
        <v>0.01</v>
      </c>
      <c r="L11">
        <f t="shared" si="0"/>
        <v>-1.0150000000000001</v>
      </c>
      <c r="M11">
        <f t="shared" si="0"/>
        <v>-0.5</v>
      </c>
      <c r="N11">
        <f t="shared" si="0"/>
        <v>4.0949999999999998</v>
      </c>
      <c r="O11">
        <f t="shared" si="0"/>
        <v>-5.0150000000000006</v>
      </c>
    </row>
    <row r="12" spans="1:15" x14ac:dyDescent="0.3">
      <c r="A12">
        <v>598.92993200000001</v>
      </c>
      <c r="B12">
        <v>-0.04</v>
      </c>
      <c r="C12">
        <v>0.02</v>
      </c>
      <c r="D12">
        <v>-1.02</v>
      </c>
      <c r="E12">
        <v>2.2999999999999998</v>
      </c>
      <c r="F12">
        <v>-1.17</v>
      </c>
      <c r="G12">
        <v>-0.1</v>
      </c>
      <c r="I12">
        <f t="shared" si="1"/>
        <v>598.77804549999996</v>
      </c>
      <c r="J12">
        <f t="shared" si="0"/>
        <v>-0.05</v>
      </c>
      <c r="K12">
        <f t="shared" si="0"/>
        <v>1.4999999999999999E-2</v>
      </c>
      <c r="L12">
        <f t="shared" si="0"/>
        <v>-1.02</v>
      </c>
      <c r="M12">
        <f t="shared" si="0"/>
        <v>0.21</v>
      </c>
      <c r="N12">
        <f t="shared" si="0"/>
        <v>2.2150000000000003</v>
      </c>
      <c r="O12">
        <f t="shared" si="0"/>
        <v>2.0699999999999998</v>
      </c>
    </row>
    <row r="13" spans="1:15" x14ac:dyDescent="0.3">
      <c r="A13">
        <v>599.03125</v>
      </c>
      <c r="B13">
        <v>-0.05</v>
      </c>
      <c r="C13">
        <v>-7.0000000000000007E-2</v>
      </c>
      <c r="D13">
        <v>-1.02</v>
      </c>
      <c r="E13">
        <v>-1.0900000000000001</v>
      </c>
      <c r="F13">
        <v>-3.11</v>
      </c>
      <c r="G13">
        <v>3.45</v>
      </c>
      <c r="I13">
        <f t="shared" si="1"/>
        <v>598.87933350000003</v>
      </c>
      <c r="J13">
        <f t="shared" si="0"/>
        <v>-0.08</v>
      </c>
      <c r="K13">
        <f t="shared" si="0"/>
        <v>3.5000000000000003E-2</v>
      </c>
      <c r="L13">
        <f t="shared" si="0"/>
        <v>-1.0150000000000001</v>
      </c>
      <c r="M13">
        <f t="shared" si="0"/>
        <v>-4.5000000000000012E-2</v>
      </c>
      <c r="N13">
        <f t="shared" si="0"/>
        <v>-0.84499999999999997</v>
      </c>
      <c r="O13">
        <f t="shared" si="0"/>
        <v>-4.875</v>
      </c>
    </row>
    <row r="14" spans="1:15" x14ac:dyDescent="0.3">
      <c r="A14">
        <v>599.13262899999995</v>
      </c>
      <c r="B14">
        <v>-0.05</v>
      </c>
      <c r="C14">
        <v>0.01</v>
      </c>
      <c r="D14">
        <v>-1.02</v>
      </c>
      <c r="E14">
        <v>0.4</v>
      </c>
      <c r="F14">
        <v>-0.99</v>
      </c>
      <c r="G14">
        <v>0.22</v>
      </c>
      <c r="I14">
        <f t="shared" si="1"/>
        <v>598.98062149999998</v>
      </c>
      <c r="J14">
        <f t="shared" si="0"/>
        <v>9.5000000000000001E-2</v>
      </c>
      <c r="K14">
        <f t="shared" si="0"/>
        <v>1.9550000000000001</v>
      </c>
      <c r="L14">
        <f t="shared" si="0"/>
        <v>-1.05</v>
      </c>
      <c r="M14">
        <f t="shared" si="0"/>
        <v>5.1150000000000002</v>
      </c>
      <c r="N14">
        <f t="shared" si="0"/>
        <v>-1.82</v>
      </c>
      <c r="O14">
        <f t="shared" si="0"/>
        <v>88.789999999999992</v>
      </c>
    </row>
    <row r="15" spans="1:15" x14ac:dyDescent="0.3">
      <c r="A15">
        <v>599.23388699999998</v>
      </c>
      <c r="B15">
        <v>-0.06</v>
      </c>
      <c r="C15">
        <v>0.01</v>
      </c>
      <c r="D15">
        <v>-1.01</v>
      </c>
      <c r="E15">
        <v>0.19</v>
      </c>
      <c r="F15">
        <v>-1.24</v>
      </c>
      <c r="G15">
        <v>0.12</v>
      </c>
      <c r="I15">
        <f t="shared" si="1"/>
        <v>599.08193949999998</v>
      </c>
      <c r="J15">
        <f t="shared" si="0"/>
        <v>-0.505</v>
      </c>
      <c r="K15">
        <f t="shared" si="0"/>
        <v>-1.6400000000000001</v>
      </c>
      <c r="L15">
        <f t="shared" si="0"/>
        <v>-1.095</v>
      </c>
      <c r="M15">
        <f t="shared" si="0"/>
        <v>-17.28</v>
      </c>
      <c r="N15">
        <f t="shared" si="0"/>
        <v>-22.075000000000003</v>
      </c>
      <c r="O15">
        <f t="shared" si="0"/>
        <v>110.235</v>
      </c>
    </row>
    <row r="16" spans="1:15" x14ac:dyDescent="0.3">
      <c r="A16">
        <v>599.33520499999997</v>
      </c>
      <c r="B16">
        <v>-0.04</v>
      </c>
      <c r="C16">
        <v>-0.01</v>
      </c>
      <c r="D16">
        <v>-1.02</v>
      </c>
      <c r="E16">
        <v>0.43</v>
      </c>
      <c r="F16">
        <v>-1.22</v>
      </c>
      <c r="G16">
        <v>0.74</v>
      </c>
      <c r="I16">
        <f t="shared" si="1"/>
        <v>599.18325800000002</v>
      </c>
      <c r="J16">
        <f t="shared" si="0"/>
        <v>-0.315</v>
      </c>
      <c r="K16">
        <f t="shared" si="0"/>
        <v>-1.03</v>
      </c>
      <c r="L16">
        <f t="shared" si="0"/>
        <v>-1</v>
      </c>
      <c r="M16">
        <f t="shared" si="0"/>
        <v>-15.18</v>
      </c>
      <c r="N16">
        <f t="shared" si="0"/>
        <v>-8.23</v>
      </c>
      <c r="O16">
        <f t="shared" si="0"/>
        <v>-60.83</v>
      </c>
    </row>
    <row r="17" spans="1:15" x14ac:dyDescent="0.3">
      <c r="A17">
        <v>599.43652299999997</v>
      </c>
      <c r="B17">
        <v>-0.08</v>
      </c>
      <c r="C17">
        <v>0.04</v>
      </c>
      <c r="D17">
        <v>-1.01</v>
      </c>
      <c r="E17">
        <v>0.45</v>
      </c>
      <c r="F17">
        <v>-0.19</v>
      </c>
      <c r="G17">
        <v>-1.77</v>
      </c>
      <c r="I17">
        <f t="shared" si="1"/>
        <v>599.2845155</v>
      </c>
      <c r="J17">
        <f t="shared" si="0"/>
        <v>-0.19</v>
      </c>
      <c r="K17">
        <f t="shared" si="0"/>
        <v>-0.12</v>
      </c>
      <c r="L17">
        <f t="shared" si="0"/>
        <v>-1.0350000000000001</v>
      </c>
      <c r="M17">
        <f t="shared" si="0"/>
        <v>-0.7649999999999999</v>
      </c>
      <c r="N17">
        <f t="shared" si="0"/>
        <v>-1.2750000000000001</v>
      </c>
      <c r="O17">
        <f t="shared" si="0"/>
        <v>-130.58500000000001</v>
      </c>
    </row>
    <row r="18" spans="1:15" x14ac:dyDescent="0.3">
      <c r="A18">
        <v>599.537781</v>
      </c>
      <c r="B18">
        <v>0.17</v>
      </c>
      <c r="C18">
        <v>2.15</v>
      </c>
      <c r="D18">
        <v>-1.07</v>
      </c>
      <c r="E18">
        <v>4.28</v>
      </c>
      <c r="F18">
        <v>0.34</v>
      </c>
      <c r="G18">
        <v>82.97</v>
      </c>
      <c r="I18">
        <f t="shared" si="1"/>
        <v>599.38580300000001</v>
      </c>
      <c r="J18">
        <f t="shared" si="0"/>
        <v>-0.04</v>
      </c>
      <c r="K18">
        <f t="shared" si="0"/>
        <v>0.8</v>
      </c>
      <c r="L18">
        <f t="shared" si="0"/>
        <v>-0.99</v>
      </c>
      <c r="M18">
        <f t="shared" si="0"/>
        <v>-0.36499999999999994</v>
      </c>
      <c r="N18">
        <f t="shared" si="0"/>
        <v>-0.91</v>
      </c>
      <c r="O18">
        <f t="shared" si="0"/>
        <v>-40.89</v>
      </c>
    </row>
    <row r="19" spans="1:15" x14ac:dyDescent="0.3">
      <c r="A19">
        <v>599.63909899999999</v>
      </c>
      <c r="B19">
        <v>-0.56000000000000005</v>
      </c>
      <c r="C19">
        <v>-1.67</v>
      </c>
      <c r="D19">
        <v>-1.17</v>
      </c>
      <c r="E19">
        <v>-0.04</v>
      </c>
      <c r="F19">
        <v>-25.78</v>
      </c>
      <c r="G19">
        <v>67</v>
      </c>
      <c r="I19">
        <f t="shared" si="1"/>
        <v>599.48709099999996</v>
      </c>
      <c r="J19">
        <f t="shared" si="0"/>
        <v>-7.0000000000000007E-2</v>
      </c>
      <c r="K19">
        <f t="shared" si="0"/>
        <v>6.0000000000000005E-2</v>
      </c>
      <c r="L19">
        <f t="shared" si="0"/>
        <v>-1.0049999999999999</v>
      </c>
      <c r="M19">
        <f t="shared" si="0"/>
        <v>4.875</v>
      </c>
      <c r="N19">
        <f t="shared" si="0"/>
        <v>0.22000000000000008</v>
      </c>
      <c r="O19">
        <f t="shared" si="0"/>
        <v>3.0950000000000002</v>
      </c>
    </row>
    <row r="20" spans="1:15" x14ac:dyDescent="0.3">
      <c r="A20">
        <v>599.74041699999998</v>
      </c>
      <c r="B20">
        <v>-0.34</v>
      </c>
      <c r="C20">
        <v>-1.1499999999999999</v>
      </c>
      <c r="D20">
        <v>-0.99</v>
      </c>
      <c r="E20">
        <v>-8.49</v>
      </c>
      <c r="F20">
        <v>-3.04</v>
      </c>
      <c r="G20">
        <v>-107.57</v>
      </c>
      <c r="I20">
        <f t="shared" si="1"/>
        <v>599.58840950000001</v>
      </c>
      <c r="J20">
        <f t="shared" si="0"/>
        <v>-6.5000000000000002E-2</v>
      </c>
      <c r="K20">
        <f t="shared" si="0"/>
        <v>-2.0000000000000004E-2</v>
      </c>
      <c r="L20">
        <f t="shared" si="0"/>
        <v>-1.02</v>
      </c>
      <c r="M20">
        <f t="shared" si="0"/>
        <v>-0.67500000000000004</v>
      </c>
      <c r="N20">
        <f t="shared" si="0"/>
        <v>-2.2349999999999999</v>
      </c>
      <c r="O20">
        <f t="shared" si="0"/>
        <v>2.8050000000000002</v>
      </c>
    </row>
    <row r="21" spans="1:15" x14ac:dyDescent="0.3">
      <c r="A21">
        <v>599.84167500000001</v>
      </c>
      <c r="B21">
        <v>-0.12</v>
      </c>
      <c r="C21">
        <v>0.11</v>
      </c>
      <c r="D21">
        <v>-0.99</v>
      </c>
      <c r="E21">
        <v>-3.61</v>
      </c>
      <c r="F21">
        <v>2.68</v>
      </c>
      <c r="G21">
        <v>-124.95</v>
      </c>
      <c r="I21">
        <f t="shared" si="1"/>
        <v>599.68975799999998</v>
      </c>
      <c r="J21">
        <f t="shared" si="0"/>
        <v>-6.0000000000000005E-2</v>
      </c>
      <c r="K21">
        <f t="shared" si="0"/>
        <v>1.4999999999999999E-2</v>
      </c>
      <c r="L21">
        <f t="shared" si="0"/>
        <v>-1.02</v>
      </c>
      <c r="M21">
        <f t="shared" si="0"/>
        <v>0.27500000000000002</v>
      </c>
      <c r="N21">
        <f t="shared" si="0"/>
        <v>-0.77500000000000002</v>
      </c>
      <c r="O21">
        <f t="shared" si="0"/>
        <v>1.6</v>
      </c>
    </row>
    <row r="22" spans="1:15" x14ac:dyDescent="0.3">
      <c r="A22">
        <v>599.942993</v>
      </c>
      <c r="B22">
        <v>-0.06</v>
      </c>
      <c r="C22">
        <v>0.64</v>
      </c>
      <c r="D22">
        <v>-0.98</v>
      </c>
      <c r="E22">
        <v>-1.1299999999999999</v>
      </c>
      <c r="F22">
        <v>-2.04</v>
      </c>
      <c r="G22">
        <v>-42.44</v>
      </c>
      <c r="I22">
        <f t="shared" si="1"/>
        <v>599.79098499999998</v>
      </c>
      <c r="J22">
        <f t="shared" si="0"/>
        <v>-5.5E-2</v>
      </c>
      <c r="K22">
        <f t="shared" si="0"/>
        <v>0.01</v>
      </c>
      <c r="L22">
        <f t="shared" si="0"/>
        <v>-1.0150000000000001</v>
      </c>
      <c r="M22">
        <f t="shared" si="0"/>
        <v>0.28500000000000003</v>
      </c>
      <c r="N22">
        <f t="shared" si="0"/>
        <v>-1.21</v>
      </c>
      <c r="O22">
        <f t="shared" si="0"/>
        <v>0.26500000000000001</v>
      </c>
    </row>
    <row r="23" spans="1:15" x14ac:dyDescent="0.3">
      <c r="A23">
        <v>600.04425000000003</v>
      </c>
      <c r="B23">
        <v>-0.1</v>
      </c>
      <c r="C23">
        <v>0.1</v>
      </c>
      <c r="D23">
        <v>-0.99</v>
      </c>
      <c r="E23">
        <v>7.45</v>
      </c>
      <c r="F23">
        <v>1.61</v>
      </c>
      <c r="G23">
        <v>6.29</v>
      </c>
    </row>
    <row r="24" spans="1:15" x14ac:dyDescent="0.3">
      <c r="A24">
        <v>600.14556900000002</v>
      </c>
      <c r="B24">
        <v>-0.08</v>
      </c>
      <c r="C24">
        <v>0.03</v>
      </c>
      <c r="D24">
        <v>-1.02</v>
      </c>
      <c r="E24">
        <v>-0.26</v>
      </c>
      <c r="F24">
        <v>-1.36</v>
      </c>
      <c r="G24">
        <v>2.16</v>
      </c>
    </row>
    <row r="25" spans="1:15" x14ac:dyDescent="0.3">
      <c r="A25">
        <v>600.24688700000002</v>
      </c>
      <c r="B25">
        <v>-7.0000000000000007E-2</v>
      </c>
      <c r="C25">
        <v>0.02</v>
      </c>
      <c r="D25">
        <v>-1.02</v>
      </c>
      <c r="E25">
        <v>0.15</v>
      </c>
      <c r="F25">
        <v>-0.56000000000000005</v>
      </c>
      <c r="G25">
        <v>2.98</v>
      </c>
    </row>
    <row r="26" spans="1:15" x14ac:dyDescent="0.3">
      <c r="A26">
        <v>600.34808299999997</v>
      </c>
      <c r="B26">
        <v>-0.05</v>
      </c>
      <c r="C26">
        <v>0.01</v>
      </c>
      <c r="D26">
        <v>-1.02</v>
      </c>
      <c r="E26">
        <v>0.38</v>
      </c>
      <c r="F26">
        <v>-1.18</v>
      </c>
      <c r="G26">
        <v>0.41</v>
      </c>
    </row>
    <row r="27" spans="1:15" x14ac:dyDescent="0.3">
      <c r="A27">
        <v>600.44940199999996</v>
      </c>
      <c r="B27">
        <v>-0.09</v>
      </c>
      <c r="C27">
        <v>0.01</v>
      </c>
      <c r="D27">
        <v>-1.02</v>
      </c>
      <c r="E27">
        <v>0.06</v>
      </c>
      <c r="F27">
        <v>0.13</v>
      </c>
      <c r="G27">
        <v>1.1000000000000001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7805ADC81D2F4E92E987F2A601857B" ma:contentTypeVersion="8" ma:contentTypeDescription="Create a new document." ma:contentTypeScope="" ma:versionID="ecc921435b2078d967d33853ddc3e349">
  <xsd:schema xmlns:xsd="http://www.w3.org/2001/XMLSchema" xmlns:xs="http://www.w3.org/2001/XMLSchema" xmlns:p="http://schemas.microsoft.com/office/2006/metadata/properties" xmlns:ns3="cfc0226d-a200-40be-9582-09418f279ca7" xmlns:ns4="47637137-a382-4a8f-87a1-a28d0baee41c" targetNamespace="http://schemas.microsoft.com/office/2006/metadata/properties" ma:root="true" ma:fieldsID="b41adb8c9c51e628723a003199c9b37b" ns3:_="" ns4:_="">
    <xsd:import namespace="cfc0226d-a200-40be-9582-09418f279ca7"/>
    <xsd:import namespace="47637137-a382-4a8f-87a1-a28d0baee4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0226d-a200-40be-9582-09418f279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37137-a382-4a8f-87a1-a28d0baee4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fc0226d-a200-40be-9582-09418f279ca7" xsi:nil="true"/>
  </documentManagement>
</p:properties>
</file>

<file path=customXml/itemProps1.xml><?xml version="1.0" encoding="utf-8"?>
<ds:datastoreItem xmlns:ds="http://schemas.openxmlformats.org/officeDocument/2006/customXml" ds:itemID="{88C84EE2-953B-4586-87ED-1C439A427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0226d-a200-40be-9582-09418f279ca7"/>
    <ds:schemaRef ds:uri="47637137-a382-4a8f-87a1-a28d0baee4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6452A0-3156-4C31-95CD-1B9098694C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454DB1-AA99-46D5-B463-F6C059E174EA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7637137-a382-4a8f-87a1-a28d0baee41c"/>
    <ds:schemaRef ds:uri="http://schemas.microsoft.com/office/infopath/2007/PartnerControls"/>
    <ds:schemaRef ds:uri="cfc0226d-a200-40be-9582-09418f279ca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idle</vt:lpstr>
      <vt:lpstr>leftandright</vt:lpstr>
      <vt:lpstr>fwrdandback</vt:lpstr>
      <vt:lpstr>twist</vt:lpstr>
      <vt:lpstr>Tilt</vt:lpstr>
      <vt:lpstr>Jolt</vt:lpstr>
      <vt:lpstr>circleCounterCWfrom6</vt:lpstr>
      <vt:lpstr>stuupandwoop</vt:lpstr>
      <vt:lpstr>rightandleft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Laukkanen</dc:creator>
  <cp:lastModifiedBy>Alex Laukkanen</cp:lastModifiedBy>
  <dcterms:created xsi:type="dcterms:W3CDTF">2024-10-23T15:30:51Z</dcterms:created>
  <dcterms:modified xsi:type="dcterms:W3CDTF">2024-11-24T18:59:27Z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0x010100BD7805ADC81D2F4E92E987F2A601857B</vt:lpwstr>
  </property>
</Properties>
</file>